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28800" windowHeight="10530"/>
  </bookViews>
  <sheets>
    <sheet name="INDICE" sheetId="1" r:id="rId1"/>
    <sheet name="1" sheetId="74" r:id="rId2"/>
    <sheet name="2" sheetId="73" r:id="rId3"/>
    <sheet name="3" sheetId="72" r:id="rId4"/>
    <sheet name="4" sheetId="64" r:id="rId5"/>
    <sheet name="5" sheetId="55" r:id="rId6"/>
    <sheet name="6" sheetId="71" r:id="rId7"/>
    <sheet name="7" sheetId="56" r:id="rId8"/>
    <sheet name="8" sheetId="65" r:id="rId9"/>
    <sheet name="9" sheetId="68" r:id="rId10"/>
    <sheet name="10" sheetId="31" r:id="rId11"/>
    <sheet name="11" sheetId="80" r:id="rId12"/>
    <sheet name="12" sheetId="78" r:id="rId13"/>
    <sheet name="13" sheetId="70" r:id="rId14"/>
    <sheet name="14" sheetId="77" r:id="rId15"/>
    <sheet name="15" sheetId="36" r:id="rId16"/>
    <sheet name="16" sheetId="63" r:id="rId17"/>
    <sheet name="17" sheetId="67" r:id="rId18"/>
    <sheet name="18" sheetId="60" r:id="rId19"/>
    <sheet name="19" sheetId="35" r:id="rId20"/>
    <sheet name="20" sheetId="81" r:id="rId21"/>
    <sheet name="21" sheetId="76" r:id="rId22"/>
    <sheet name="22" sheetId="66" r:id="rId23"/>
    <sheet name="23" sheetId="69" r:id="rId24"/>
    <sheet name="24" sheetId="75" r:id="rId25"/>
    <sheet name="25" sheetId="79"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Print_Area" localSheetId="10">'10'!$A$1:$BI$19</definedName>
    <definedName name="_xlnm.Print_Area" localSheetId="3">'3'!$A$1:$AK$15</definedName>
    <definedName name="_xlnm.Print_Titles" localSheetId="10">'10'!$2:$3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64" i="81" l="1"/>
  <c r="T64" i="81"/>
  <c r="AA63" i="81"/>
  <c r="AC63" i="81" s="1"/>
  <c r="W63" i="81"/>
  <c r="T63" i="81"/>
  <c r="AE64" i="81" s="1"/>
  <c r="AD64" i="81" s="1"/>
  <c r="W62" i="81"/>
  <c r="T62" i="81"/>
  <c r="AE63" i="81" s="1"/>
  <c r="AD63" i="81" s="1"/>
  <c r="W61" i="81"/>
  <c r="T61" i="81"/>
  <c r="AA60" i="81"/>
  <c r="AB60" i="81" s="1"/>
  <c r="W60" i="81"/>
  <c r="T60" i="81"/>
  <c r="AA61" i="81" s="1"/>
  <c r="AE59" i="81"/>
  <c r="AD59" i="81" s="1"/>
  <c r="AB59" i="81"/>
  <c r="AA59" i="81"/>
  <c r="AC59" i="81" s="1"/>
  <c r="W59" i="81"/>
  <c r="T59" i="81"/>
  <c r="AE60" i="81" s="1"/>
  <c r="AD60" i="81" s="1"/>
  <c r="N59" i="81"/>
  <c r="O59" i="81" s="1"/>
  <c r="P59" i="81" s="1"/>
  <c r="L59" i="81"/>
  <c r="K59" i="81"/>
  <c r="Q59" i="81" s="1"/>
  <c r="AC58" i="81"/>
  <c r="AA58" i="81"/>
  <c r="AB58" i="81" s="1"/>
  <c r="AF58" i="81" s="1"/>
  <c r="W58" i="81"/>
  <c r="T58" i="81"/>
  <c r="AA57" i="81"/>
  <c r="AB57" i="81" s="1"/>
  <c r="W57" i="81"/>
  <c r="T57" i="81"/>
  <c r="AE58" i="81" s="1"/>
  <c r="AD58" i="81" s="1"/>
  <c r="AE56" i="81"/>
  <c r="AD56" i="81" s="1"/>
  <c r="AC56" i="81"/>
  <c r="AB56" i="81"/>
  <c r="AF56" i="81" s="1"/>
  <c r="AA56" i="81"/>
  <c r="W56" i="81"/>
  <c r="T56" i="81"/>
  <c r="AE57" i="81" s="1"/>
  <c r="AD57" i="81" s="1"/>
  <c r="W55" i="81"/>
  <c r="T55" i="81"/>
  <c r="W54" i="81"/>
  <c r="T54" i="81"/>
  <c r="AE54" i="81" s="1"/>
  <c r="AD54" i="81" s="1"/>
  <c r="AE53" i="81"/>
  <c r="AD53" i="81" s="1"/>
  <c r="W53" i="81"/>
  <c r="T53" i="81"/>
  <c r="AA53" i="81" s="1"/>
  <c r="N53" i="81"/>
  <c r="O53" i="81" s="1"/>
  <c r="L53" i="81"/>
  <c r="K53" i="81"/>
  <c r="W52" i="81"/>
  <c r="T52" i="81"/>
  <c r="W51" i="81"/>
  <c r="T51" i="81"/>
  <c r="AE51" i="81" s="1"/>
  <c r="AD51" i="81" s="1"/>
  <c r="AE50" i="81"/>
  <c r="AD50" i="81" s="1"/>
  <c r="W50" i="81"/>
  <c r="T50" i="81"/>
  <c r="AA49" i="81"/>
  <c r="AC49" i="81" s="1"/>
  <c r="W49" i="81"/>
  <c r="T49" i="81"/>
  <c r="AA50" i="81" s="1"/>
  <c r="W48" i="81"/>
  <c r="T48" i="81"/>
  <c r="AE49" i="81" s="1"/>
  <c r="AD49" i="81" s="1"/>
  <c r="AC47" i="81"/>
  <c r="AA47" i="81"/>
  <c r="AB47" i="81" s="1"/>
  <c r="AF47" i="81" s="1"/>
  <c r="W47" i="81"/>
  <c r="T47" i="81"/>
  <c r="AE47" i="81" s="1"/>
  <c r="AD47" i="81" s="1"/>
  <c r="N47" i="81"/>
  <c r="O47" i="81" s="1"/>
  <c r="P47" i="81" s="1"/>
  <c r="K47" i="81"/>
  <c r="AA46" i="81"/>
  <c r="AC46" i="81" s="1"/>
  <c r="W46" i="81"/>
  <c r="T46" i="81"/>
  <c r="W45" i="81"/>
  <c r="T45" i="81"/>
  <c r="AE46" i="81" s="1"/>
  <c r="AD46" i="81" s="1"/>
  <c r="AC44" i="81"/>
  <c r="AA44" i="81"/>
  <c r="AB44" i="81" s="1"/>
  <c r="AF44" i="81" s="1"/>
  <c r="W44" i="81"/>
  <c r="T44" i="81"/>
  <c r="AA45" i="81" s="1"/>
  <c r="AA43" i="81"/>
  <c r="AB43" i="81" s="1"/>
  <c r="W43" i="81"/>
  <c r="T43" i="81"/>
  <c r="AE44" i="81" s="1"/>
  <c r="AD44" i="81" s="1"/>
  <c r="AE42" i="81"/>
  <c r="AD42" i="81" s="1"/>
  <c r="AC42" i="81"/>
  <c r="AB42" i="81"/>
  <c r="AF42" i="81" s="1"/>
  <c r="AA42" i="81"/>
  <c r="W42" i="81"/>
  <c r="T42" i="81"/>
  <c r="AE43" i="81" s="1"/>
  <c r="AD43" i="81" s="1"/>
  <c r="AE41" i="81"/>
  <c r="AD41" i="81"/>
  <c r="AC41" i="81"/>
  <c r="AA41" i="81"/>
  <c r="AB41" i="81" s="1"/>
  <c r="AF41" i="81" s="1"/>
  <c r="W41" i="81"/>
  <c r="T41" i="81"/>
  <c r="N41" i="81"/>
  <c r="O41" i="81" s="1"/>
  <c r="K41" i="81"/>
  <c r="L41" i="81" s="1"/>
  <c r="AA40" i="81"/>
  <c r="AB40" i="81" s="1"/>
  <c r="W40" i="81"/>
  <c r="T40" i="81"/>
  <c r="AE39" i="81"/>
  <c r="AD39" i="81" s="1"/>
  <c r="W39" i="81"/>
  <c r="T39" i="81"/>
  <c r="AA39" i="81" s="1"/>
  <c r="W38" i="81"/>
  <c r="T38" i="81"/>
  <c r="W37" i="81"/>
  <c r="T37" i="81"/>
  <c r="AE37" i="81" s="1"/>
  <c r="AD37" i="81" s="1"/>
  <c r="AE36" i="81"/>
  <c r="AD36" i="81" s="1"/>
  <c r="W36" i="81"/>
  <c r="T36" i="81"/>
  <c r="AA35" i="81"/>
  <c r="AC35" i="81" s="1"/>
  <c r="W35" i="81"/>
  <c r="T35" i="81"/>
  <c r="AE35" i="81" s="1"/>
  <c r="AD35" i="81" s="1"/>
  <c r="N35" i="81"/>
  <c r="O35" i="81" s="1"/>
  <c r="P35" i="81" s="1"/>
  <c r="K35" i="81"/>
  <c r="Q35" i="81" s="1"/>
  <c r="W34" i="81"/>
  <c r="T34" i="81"/>
  <c r="AE34" i="81" s="1"/>
  <c r="AD34" i="81" s="1"/>
  <c r="AE33" i="81"/>
  <c r="AD33" i="81" s="1"/>
  <c r="W33" i="81"/>
  <c r="T33" i="81"/>
  <c r="AA32" i="81"/>
  <c r="AC32" i="81" s="1"/>
  <c r="W32" i="81"/>
  <c r="T32" i="81"/>
  <c r="AA33" i="81" s="1"/>
  <c r="W31" i="81"/>
  <c r="T31" i="81"/>
  <c r="AE32" i="81" s="1"/>
  <c r="AD32" i="81" s="1"/>
  <c r="AE30" i="81"/>
  <c r="AD30" i="81" s="1"/>
  <c r="AC30" i="81"/>
  <c r="AA30" i="81"/>
  <c r="AB30" i="81" s="1"/>
  <c r="AF30" i="81" s="1"/>
  <c r="W30" i="81"/>
  <c r="T30" i="81"/>
  <c r="AA31" i="81" s="1"/>
  <c r="AA29" i="81"/>
  <c r="AB29" i="81" s="1"/>
  <c r="AF29" i="81" s="1"/>
  <c r="W29" i="81"/>
  <c r="T29" i="81"/>
  <c r="AE29" i="81" s="1"/>
  <c r="AD29" i="81" s="1"/>
  <c r="O29" i="81"/>
  <c r="P29" i="81" s="1"/>
  <c r="N29" i="81"/>
  <c r="K29" i="81"/>
  <c r="L29" i="81" s="1"/>
  <c r="W28" i="81"/>
  <c r="T28" i="81"/>
  <c r="AE28" i="81" s="1"/>
  <c r="AD28" i="81" s="1"/>
  <c r="AE27" i="81"/>
  <c r="AD27" i="81" s="1"/>
  <c r="AC27" i="81"/>
  <c r="AA27" i="81"/>
  <c r="AB27" i="81" s="1"/>
  <c r="W27" i="81"/>
  <c r="T27" i="81"/>
  <c r="AA28" i="81" s="1"/>
  <c r="AA26" i="81"/>
  <c r="AB26" i="81" s="1"/>
  <c r="W26" i="81"/>
  <c r="T26" i="81"/>
  <c r="AE25" i="81"/>
  <c r="AD25" i="81" s="1"/>
  <c r="W25" i="81"/>
  <c r="T25" i="81"/>
  <c r="AA25" i="81" s="1"/>
  <c r="W24" i="81"/>
  <c r="T24" i="81"/>
  <c r="W23" i="81"/>
  <c r="T23" i="81"/>
  <c r="AE23" i="81" s="1"/>
  <c r="AD23" i="81" s="1"/>
  <c r="O23" i="81"/>
  <c r="P23" i="81" s="1"/>
  <c r="N23" i="81"/>
  <c r="K23" i="81"/>
  <c r="L23" i="81" s="1"/>
  <c r="AE22" i="81"/>
  <c r="AD22" i="81" s="1"/>
  <c r="W22" i="81"/>
  <c r="T22" i="81"/>
  <c r="AA22" i="81" s="1"/>
  <c r="W21" i="81"/>
  <c r="T21" i="81"/>
  <c r="W20" i="81"/>
  <c r="T20" i="81"/>
  <c r="AE20" i="81" s="1"/>
  <c r="AD20" i="81" s="1"/>
  <c r="AE19" i="81"/>
  <c r="AD19" i="81" s="1"/>
  <c r="W19" i="81"/>
  <c r="T19" i="81"/>
  <c r="AA18" i="81"/>
  <c r="AC18" i="81" s="1"/>
  <c r="W18" i="81"/>
  <c r="T18" i="81"/>
  <c r="AA19" i="81" s="1"/>
  <c r="W17" i="81"/>
  <c r="T17" i="81"/>
  <c r="AE18" i="81" s="1"/>
  <c r="AD18" i="81" s="1"/>
  <c r="O17" i="81"/>
  <c r="P17" i="81" s="1"/>
  <c r="N17" i="81"/>
  <c r="L17" i="81"/>
  <c r="K17" i="81"/>
  <c r="Q17" i="81" s="1"/>
  <c r="AE16" i="81"/>
  <c r="AD16" i="81" s="1"/>
  <c r="W16" i="81"/>
  <c r="T16" i="81"/>
  <c r="AA15" i="81"/>
  <c r="AC15" i="81" s="1"/>
  <c r="W15" i="81"/>
  <c r="T15" i="81"/>
  <c r="AA16" i="81" s="1"/>
  <c r="W14" i="81"/>
  <c r="T14" i="81"/>
  <c r="AE15" i="81" s="1"/>
  <c r="AD15" i="81" s="1"/>
  <c r="AE13" i="81"/>
  <c r="AD13" i="81" s="1"/>
  <c r="AC13" i="81"/>
  <c r="AA13" i="81"/>
  <c r="AB13" i="81" s="1"/>
  <c r="W13" i="81"/>
  <c r="T13" i="81"/>
  <c r="W12" i="81"/>
  <c r="T12" i="81"/>
  <c r="BE11" i="81"/>
  <c r="BF11" i="81" s="1"/>
  <c r="W11" i="81"/>
  <c r="T11" i="81"/>
  <c r="AE11" i="81" s="1"/>
  <c r="AD11" i="81" s="1"/>
  <c r="O11" i="81"/>
  <c r="P11" i="81" s="1"/>
  <c r="N11" i="81"/>
  <c r="K11" i="81"/>
  <c r="L11" i="81" s="1"/>
  <c r="AE10" i="81"/>
  <c r="AD10" i="81" s="1"/>
  <c r="W10" i="81"/>
  <c r="T10" i="81"/>
  <c r="W9" i="81"/>
  <c r="T9" i="81"/>
  <c r="AA10" i="81" s="1"/>
  <c r="W8" i="81"/>
  <c r="T8" i="81"/>
  <c r="AA9" i="81" s="1"/>
  <c r="W7" i="81"/>
  <c r="T7" i="81"/>
  <c r="W6" i="81"/>
  <c r="T6" i="81"/>
  <c r="BE5" i="81"/>
  <c r="BF5" i="81" s="1"/>
  <c r="BG5" i="81" s="1"/>
  <c r="W5" i="81"/>
  <c r="T5" i="81"/>
  <c r="O5" i="81"/>
  <c r="Q5" i="81" s="1"/>
  <c r="N5" i="81"/>
  <c r="L5" i="81"/>
  <c r="K5" i="81"/>
  <c r="W25" i="80"/>
  <c r="T25" i="80"/>
  <c r="W24" i="80"/>
  <c r="T24" i="80"/>
  <c r="AE25" i="80" s="1"/>
  <c r="AD25" i="80" s="1"/>
  <c r="AA23" i="80"/>
  <c r="AC23" i="80" s="1"/>
  <c r="W23" i="80"/>
  <c r="T23" i="80"/>
  <c r="AE24" i="80" s="1"/>
  <c r="AD24" i="80" s="1"/>
  <c r="AB22" i="80"/>
  <c r="AA22" i="80"/>
  <c r="AC22" i="80" s="1"/>
  <c r="W22" i="80"/>
  <c r="T22" i="80"/>
  <c r="AC21" i="80"/>
  <c r="AB21" i="80"/>
  <c r="AA21" i="80"/>
  <c r="W21" i="80"/>
  <c r="T21" i="80"/>
  <c r="AE22" i="80" s="1"/>
  <c r="AD22" i="80" s="1"/>
  <c r="W20" i="80"/>
  <c r="T20" i="80"/>
  <c r="AA20" i="80" s="1"/>
  <c r="N20" i="80"/>
  <c r="O20" i="80" s="1"/>
  <c r="P20" i="80" s="1"/>
  <c r="L20" i="80"/>
  <c r="K20" i="80"/>
  <c r="AB19" i="80"/>
  <c r="AA19" i="80"/>
  <c r="AC19" i="80" s="1"/>
  <c r="W19" i="80"/>
  <c r="T19" i="80"/>
  <c r="AC18" i="80"/>
  <c r="AB18" i="80"/>
  <c r="AA18" i="80"/>
  <c r="W18" i="80"/>
  <c r="T18" i="80"/>
  <c r="AE19" i="80" s="1"/>
  <c r="AD19" i="80" s="1"/>
  <c r="W17" i="80"/>
  <c r="T17" i="80"/>
  <c r="AA17" i="80" s="1"/>
  <c r="AE16" i="80"/>
  <c r="AD16" i="80" s="1"/>
  <c r="AC16" i="80"/>
  <c r="AA16" i="80"/>
  <c r="AB16" i="80" s="1"/>
  <c r="W16" i="80"/>
  <c r="T16" i="80"/>
  <c r="AE17" i="80" s="1"/>
  <c r="AD17" i="80" s="1"/>
  <c r="W15" i="80"/>
  <c r="T15" i="80"/>
  <c r="W14" i="80"/>
  <c r="T14" i="80"/>
  <c r="AE15" i="80" s="1"/>
  <c r="AD15" i="80" s="1"/>
  <c r="N14" i="80"/>
  <c r="O14" i="80" s="1"/>
  <c r="L14" i="80"/>
  <c r="K14" i="80"/>
  <c r="AE13" i="80"/>
  <c r="AD13" i="80" s="1"/>
  <c r="AA13" i="80"/>
  <c r="AC13" i="80" s="1"/>
  <c r="W13" i="80"/>
  <c r="T13" i="80"/>
  <c r="W12" i="80"/>
  <c r="T12" i="80"/>
  <c r="W11" i="80"/>
  <c r="T11" i="80"/>
  <c r="AE12" i="80" s="1"/>
  <c r="AD12" i="80" s="1"/>
  <c r="W10" i="80"/>
  <c r="T10" i="80"/>
  <c r="AE11" i="80" s="1"/>
  <c r="AD11" i="80" s="1"/>
  <c r="AE9" i="80"/>
  <c r="AD9" i="80" s="1"/>
  <c r="AA9" i="80"/>
  <c r="AC9" i="80" s="1"/>
  <c r="W9" i="80"/>
  <c r="T9" i="80"/>
  <c r="AE10" i="80" s="1"/>
  <c r="AD10" i="80" s="1"/>
  <c r="BF8" i="80"/>
  <c r="W8" i="80"/>
  <c r="N8" i="80"/>
  <c r="O8" i="80" s="1"/>
  <c r="P8" i="80" s="1"/>
  <c r="AE8" i="80" s="1"/>
  <c r="AD8" i="80" s="1"/>
  <c r="L8" i="80"/>
  <c r="AA8" i="80" s="1"/>
  <c r="K8" i="80"/>
  <c r="BF7" i="80"/>
  <c r="O7" i="80"/>
  <c r="P7" i="80" s="1"/>
  <c r="N7" i="80"/>
  <c r="K7" i="80"/>
  <c r="Q7" i="80" s="1"/>
  <c r="BF6" i="80"/>
  <c r="AC6" i="80"/>
  <c r="AB6" i="80"/>
  <c r="P6" i="80"/>
  <c r="AE6" i="80" s="1"/>
  <c r="AD6" i="80" s="1"/>
  <c r="AF6" i="80" s="1"/>
  <c r="O6" i="80"/>
  <c r="N6" i="80"/>
  <c r="K6" i="80"/>
  <c r="L6" i="80" s="1"/>
  <c r="BG5" i="80"/>
  <c r="BF5" i="80"/>
  <c r="BE5" i="80"/>
  <c r="AE5" i="80"/>
  <c r="AD5" i="80" s="1"/>
  <c r="AA5" i="80"/>
  <c r="AC5" i="80" s="1"/>
  <c r="W5" i="80"/>
  <c r="T5" i="80"/>
  <c r="Q5" i="80"/>
  <c r="P5" i="80"/>
  <c r="O5" i="80"/>
  <c r="N5" i="80"/>
  <c r="K5" i="80"/>
  <c r="L5" i="80" s="1"/>
  <c r="W67" i="79"/>
  <c r="T67" i="79"/>
  <c r="AA66" i="79"/>
  <c r="AC66" i="79" s="1"/>
  <c r="W66" i="79"/>
  <c r="T66" i="79"/>
  <c r="AE67" i="79" s="1"/>
  <c r="AD67" i="79" s="1"/>
  <c r="AA65" i="79"/>
  <c r="AB65" i="79" s="1"/>
  <c r="W65" i="79"/>
  <c r="T65" i="79"/>
  <c r="AE66" i="79" s="1"/>
  <c r="AD66" i="79" s="1"/>
  <c r="AC64" i="79"/>
  <c r="AB64" i="79"/>
  <c r="AA64" i="79"/>
  <c r="W64" i="79"/>
  <c r="T64" i="79"/>
  <c r="AE65" i="79" s="1"/>
  <c r="AD65" i="79" s="1"/>
  <c r="AC63" i="79"/>
  <c r="AB63" i="79"/>
  <c r="AA63" i="79"/>
  <c r="W63" i="79"/>
  <c r="T63" i="79"/>
  <c r="AE64" i="79" s="1"/>
  <c r="AD64" i="79" s="1"/>
  <c r="AE62" i="79"/>
  <c r="AD62" i="79" s="1"/>
  <c r="AC62" i="79"/>
  <c r="AB62" i="79"/>
  <c r="AA62" i="79"/>
  <c r="W62" i="79"/>
  <c r="T62" i="79"/>
  <c r="AE63" i="79" s="1"/>
  <c r="AD63" i="79" s="1"/>
  <c r="N62" i="79"/>
  <c r="O62" i="79" s="1"/>
  <c r="P62" i="79" s="1"/>
  <c r="L62" i="79"/>
  <c r="K62" i="79"/>
  <c r="AC61" i="79"/>
  <c r="AB61" i="79"/>
  <c r="AA61" i="79"/>
  <c r="W61" i="79"/>
  <c r="T61" i="79"/>
  <c r="AC60" i="79"/>
  <c r="AB60" i="79"/>
  <c r="AA60" i="79"/>
  <c r="W60" i="79"/>
  <c r="T60" i="79"/>
  <c r="AE61" i="79" s="1"/>
  <c r="AD61" i="79" s="1"/>
  <c r="AE59" i="79"/>
  <c r="AD59" i="79" s="1"/>
  <c r="AC59" i="79"/>
  <c r="AB59" i="79"/>
  <c r="AA59" i="79"/>
  <c r="W59" i="79"/>
  <c r="T59" i="79"/>
  <c r="AE60" i="79" s="1"/>
  <c r="AD60" i="79" s="1"/>
  <c r="AE58" i="79"/>
  <c r="AD58" i="79" s="1"/>
  <c r="W58" i="79"/>
  <c r="T58" i="79"/>
  <c r="W57" i="79"/>
  <c r="T57" i="79"/>
  <c r="AA58" i="79" s="1"/>
  <c r="W56" i="79"/>
  <c r="T56" i="79"/>
  <c r="AE57" i="79" s="1"/>
  <c r="AD57" i="79" s="1"/>
  <c r="N56" i="79"/>
  <c r="O56" i="79" s="1"/>
  <c r="L56" i="79"/>
  <c r="K56" i="79"/>
  <c r="AE55" i="79"/>
  <c r="AD55" i="79" s="1"/>
  <c r="W55" i="79"/>
  <c r="T55" i="79"/>
  <c r="W54" i="79"/>
  <c r="T54" i="79"/>
  <c r="AA55" i="79" s="1"/>
  <c r="W53" i="79"/>
  <c r="T53" i="79"/>
  <c r="AE54" i="79" s="1"/>
  <c r="AD54" i="79" s="1"/>
  <c r="AA52" i="79"/>
  <c r="AC52" i="79" s="1"/>
  <c r="W52" i="79"/>
  <c r="T52" i="79"/>
  <c r="AE53" i="79" s="1"/>
  <c r="AD53" i="79" s="1"/>
  <c r="AA51" i="79"/>
  <c r="AB51" i="79" s="1"/>
  <c r="W51" i="79"/>
  <c r="T51" i="79"/>
  <c r="AE52" i="79" s="1"/>
  <c r="AD52" i="79" s="1"/>
  <c r="AC50" i="79"/>
  <c r="AB50" i="79"/>
  <c r="AA50" i="79"/>
  <c r="W50" i="79"/>
  <c r="T50" i="79"/>
  <c r="AE50" i="79" s="1"/>
  <c r="AD50" i="79" s="1"/>
  <c r="N50" i="79"/>
  <c r="O50" i="79" s="1"/>
  <c r="P50" i="79" s="1"/>
  <c r="L50" i="79"/>
  <c r="K50" i="79"/>
  <c r="AA49" i="79"/>
  <c r="AC49" i="79" s="1"/>
  <c r="W49" i="79"/>
  <c r="T49" i="79"/>
  <c r="AA48" i="79"/>
  <c r="AB48" i="79" s="1"/>
  <c r="W48" i="79"/>
  <c r="T48" i="79"/>
  <c r="AE49" i="79" s="1"/>
  <c r="AD49" i="79" s="1"/>
  <c r="AC47" i="79"/>
  <c r="AB47" i="79"/>
  <c r="AA47" i="79"/>
  <c r="W47" i="79"/>
  <c r="T47" i="79"/>
  <c r="AC46" i="79"/>
  <c r="AB46" i="79"/>
  <c r="AA46" i="79"/>
  <c r="W46" i="79"/>
  <c r="T46" i="79"/>
  <c r="AE47" i="79" s="1"/>
  <c r="AD47" i="79" s="1"/>
  <c r="AE45" i="79"/>
  <c r="AD45" i="79" s="1"/>
  <c r="AC45" i="79"/>
  <c r="AB45" i="79"/>
  <c r="AA45" i="79"/>
  <c r="W45" i="79"/>
  <c r="T45" i="79"/>
  <c r="AE46" i="79" s="1"/>
  <c r="AD46" i="79" s="1"/>
  <c r="AE44" i="79"/>
  <c r="AD44" i="79" s="1"/>
  <c r="AC44" i="79"/>
  <c r="AA44" i="79"/>
  <c r="AB44" i="79" s="1"/>
  <c r="W44" i="79"/>
  <c r="T44" i="79"/>
  <c r="N44" i="79"/>
  <c r="O44" i="79" s="1"/>
  <c r="K44" i="79"/>
  <c r="L44" i="79" s="1"/>
  <c r="AC43" i="79"/>
  <c r="AB43" i="79"/>
  <c r="AF43" i="79" s="1"/>
  <c r="AA43" i="79"/>
  <c r="W43" i="79"/>
  <c r="T43" i="79"/>
  <c r="AE42" i="79"/>
  <c r="AD42" i="79" s="1"/>
  <c r="AC42" i="79"/>
  <c r="AB42" i="79"/>
  <c r="AA42" i="79"/>
  <c r="W42" i="79"/>
  <c r="T42" i="79"/>
  <c r="AE43" i="79" s="1"/>
  <c r="AD43" i="79" s="1"/>
  <c r="AE41" i="79"/>
  <c r="AD41" i="79" s="1"/>
  <c r="W41" i="79"/>
  <c r="T41" i="79"/>
  <c r="W40" i="79"/>
  <c r="T40" i="79"/>
  <c r="AA41" i="79" s="1"/>
  <c r="W39" i="79"/>
  <c r="T39" i="79"/>
  <c r="AE40" i="79" s="1"/>
  <c r="AD40" i="79" s="1"/>
  <c r="AA38" i="79"/>
  <c r="AC38" i="79" s="1"/>
  <c r="W38" i="79"/>
  <c r="T38" i="79"/>
  <c r="AE39" i="79" s="1"/>
  <c r="AD39" i="79" s="1"/>
  <c r="N38" i="79"/>
  <c r="O38" i="79" s="1"/>
  <c r="P38" i="79" s="1"/>
  <c r="K38" i="79"/>
  <c r="W37" i="79"/>
  <c r="T37" i="79"/>
  <c r="W36" i="79"/>
  <c r="T36" i="79"/>
  <c r="AE37" i="79" s="1"/>
  <c r="AD37" i="79" s="1"/>
  <c r="AA35" i="79"/>
  <c r="AC35" i="79" s="1"/>
  <c r="W35" i="79"/>
  <c r="T35" i="79"/>
  <c r="AE36" i="79" s="1"/>
  <c r="AD36" i="79" s="1"/>
  <c r="AA34" i="79"/>
  <c r="AB34" i="79" s="1"/>
  <c r="W34" i="79"/>
  <c r="T34" i="79"/>
  <c r="AE35" i="79" s="1"/>
  <c r="AD35" i="79" s="1"/>
  <c r="AC33" i="79"/>
  <c r="AB33" i="79"/>
  <c r="AA33" i="79"/>
  <c r="W33" i="79"/>
  <c r="T33" i="79"/>
  <c r="AC32" i="79"/>
  <c r="AB32" i="79"/>
  <c r="AA32" i="79"/>
  <c r="W32" i="79"/>
  <c r="T32" i="79"/>
  <c r="AE33" i="79" s="1"/>
  <c r="AD33" i="79" s="1"/>
  <c r="N32" i="79"/>
  <c r="O32" i="79" s="1"/>
  <c r="P32" i="79" s="1"/>
  <c r="L32" i="79"/>
  <c r="K32" i="79"/>
  <c r="AA31" i="79"/>
  <c r="AB31" i="79" s="1"/>
  <c r="W31" i="79"/>
  <c r="T31" i="79"/>
  <c r="AE31" i="79" s="1"/>
  <c r="AD31" i="79" s="1"/>
  <c r="AC30" i="79"/>
  <c r="AB30" i="79"/>
  <c r="AA30" i="79"/>
  <c r="W30" i="79"/>
  <c r="T30" i="79"/>
  <c r="AC29" i="79"/>
  <c r="AB29" i="79"/>
  <c r="AA29" i="79"/>
  <c r="W29" i="79"/>
  <c r="T29" i="79"/>
  <c r="AE30" i="79" s="1"/>
  <c r="AD30" i="79" s="1"/>
  <c r="AE28" i="79"/>
  <c r="AD28" i="79" s="1"/>
  <c r="AC28" i="79"/>
  <c r="AB28" i="79"/>
  <c r="AA28" i="79"/>
  <c r="W28" i="79"/>
  <c r="T28" i="79"/>
  <c r="AE29" i="79" s="1"/>
  <c r="AD29" i="79" s="1"/>
  <c r="AE27" i="79"/>
  <c r="AD27" i="79" s="1"/>
  <c r="W27" i="79"/>
  <c r="T27" i="79"/>
  <c r="W26" i="79"/>
  <c r="T26" i="79"/>
  <c r="AE26" i="79" s="1"/>
  <c r="AD26" i="79" s="1"/>
  <c r="N26" i="79"/>
  <c r="O26" i="79" s="1"/>
  <c r="L26" i="79"/>
  <c r="K26" i="79"/>
  <c r="AE25" i="79"/>
  <c r="AD25" i="79"/>
  <c r="AC25" i="79"/>
  <c r="AB25" i="79"/>
  <c r="AA25" i="79"/>
  <c r="W25" i="79"/>
  <c r="T25" i="79"/>
  <c r="AE24" i="79"/>
  <c r="AD24" i="79" s="1"/>
  <c r="W24" i="79"/>
  <c r="T24" i="79"/>
  <c r="W23" i="79"/>
  <c r="T23" i="79"/>
  <c r="AA24" i="79" s="1"/>
  <c r="W22" i="79"/>
  <c r="T22" i="79"/>
  <c r="AE23" i="79" s="1"/>
  <c r="AD23" i="79" s="1"/>
  <c r="AA21" i="79"/>
  <c r="AC21" i="79" s="1"/>
  <c r="W21" i="79"/>
  <c r="T21" i="79"/>
  <c r="AE22" i="79" s="1"/>
  <c r="AD22" i="79" s="1"/>
  <c r="AA20" i="79"/>
  <c r="AB20" i="79" s="1"/>
  <c r="W20" i="79"/>
  <c r="T20" i="79"/>
  <c r="AE21" i="79" s="1"/>
  <c r="AD21" i="79" s="1"/>
  <c r="N20" i="79"/>
  <c r="O20" i="79" s="1"/>
  <c r="P20" i="79" s="1"/>
  <c r="K20" i="79"/>
  <c r="W19" i="79"/>
  <c r="T19" i="79"/>
  <c r="AA18" i="79"/>
  <c r="AC18" i="79" s="1"/>
  <c r="W18" i="79"/>
  <c r="T18" i="79"/>
  <c r="AE19" i="79" s="1"/>
  <c r="AD19" i="79" s="1"/>
  <c r="AA17" i="79"/>
  <c r="AC17" i="79" s="1"/>
  <c r="W17" i="79"/>
  <c r="T17" i="79"/>
  <c r="AE18" i="79" s="1"/>
  <c r="AD18" i="79" s="1"/>
  <c r="AC16" i="79"/>
  <c r="AB16" i="79"/>
  <c r="AA16" i="79"/>
  <c r="W16" i="79"/>
  <c r="T16" i="79"/>
  <c r="AC15" i="79"/>
  <c r="AB15" i="79"/>
  <c r="AA15" i="79"/>
  <c r="W15" i="79"/>
  <c r="T15" i="79"/>
  <c r="AE16" i="79" s="1"/>
  <c r="AD16" i="79" s="1"/>
  <c r="AE14" i="79"/>
  <c r="AD14" i="79" s="1"/>
  <c r="AC14" i="79"/>
  <c r="AB14" i="79"/>
  <c r="AA14" i="79"/>
  <c r="W14" i="79"/>
  <c r="T14" i="79"/>
  <c r="AE15" i="79" s="1"/>
  <c r="AD15" i="79" s="1"/>
  <c r="O14" i="79"/>
  <c r="P14" i="79" s="1"/>
  <c r="N14" i="79"/>
  <c r="L14" i="79"/>
  <c r="K14" i="79"/>
  <c r="AC13" i="79"/>
  <c r="AB13" i="79"/>
  <c r="AA13" i="79"/>
  <c r="W13" i="79"/>
  <c r="T13" i="79"/>
  <c r="AC12" i="79"/>
  <c r="AB12" i="79"/>
  <c r="AA12" i="79"/>
  <c r="W12" i="79"/>
  <c r="T12" i="79"/>
  <c r="AE13" i="79" s="1"/>
  <c r="AD13" i="79" s="1"/>
  <c r="AE11" i="79"/>
  <c r="AD11" i="79"/>
  <c r="AC11" i="79"/>
  <c r="AB11" i="79"/>
  <c r="AF11" i="79" s="1"/>
  <c r="AA11" i="79"/>
  <c r="W11" i="79"/>
  <c r="T11" i="79"/>
  <c r="AE12" i="79" s="1"/>
  <c r="AD12" i="79" s="1"/>
  <c r="AE10" i="79"/>
  <c r="AD10" i="79" s="1"/>
  <c r="W10" i="79"/>
  <c r="T10" i="79"/>
  <c r="W9" i="79"/>
  <c r="T9" i="79"/>
  <c r="BH8" i="79"/>
  <c r="BG8" i="79"/>
  <c r="W8" i="79"/>
  <c r="T8" i="79"/>
  <c r="N8" i="79"/>
  <c r="O8" i="79" s="1"/>
  <c r="P8" i="79" s="1"/>
  <c r="K8" i="79"/>
  <c r="BJ4" i="79"/>
  <c r="BI4" i="79"/>
  <c r="BH4" i="79"/>
  <c r="BG4" i="79"/>
  <c r="BF4" i="79"/>
  <c r="BE4" i="79"/>
  <c r="BD4" i="79"/>
  <c r="BC4" i="79"/>
  <c r="BB4" i="79"/>
  <c r="BA4" i="79"/>
  <c r="AZ4" i="79"/>
  <c r="AY4" i="79"/>
  <c r="AX4" i="79"/>
  <c r="AW4" i="79"/>
  <c r="AV4" i="79"/>
  <c r="AU4" i="79"/>
  <c r="AT4" i="79"/>
  <c r="AS4" i="79"/>
  <c r="AR4" i="79"/>
  <c r="AP4" i="79"/>
  <c r="AO4" i="79"/>
  <c r="AN4" i="79"/>
  <c r="AM4" i="79"/>
  <c r="W60" i="78"/>
  <c r="T60" i="78"/>
  <c r="AE60" i="78" s="1"/>
  <c r="AD60" i="78" s="1"/>
  <c r="AC59" i="78"/>
  <c r="AA59" i="78"/>
  <c r="AB59" i="78" s="1"/>
  <c r="W59" i="78"/>
  <c r="T59" i="78"/>
  <c r="AA58" i="78"/>
  <c r="AC58" i="78" s="1"/>
  <c r="W58" i="78"/>
  <c r="T58" i="78"/>
  <c r="AE59" i="78" s="1"/>
  <c r="AD59" i="78" s="1"/>
  <c r="AE57" i="78"/>
  <c r="AD57" i="78" s="1"/>
  <c r="W57" i="78"/>
  <c r="T57" i="78"/>
  <c r="W56" i="78"/>
  <c r="T56" i="78"/>
  <c r="AA57" i="78" s="1"/>
  <c r="W55" i="78"/>
  <c r="T55" i="78"/>
  <c r="AA56" i="78" s="1"/>
  <c r="N55" i="78"/>
  <c r="O55" i="78" s="1"/>
  <c r="Q55" i="78" s="1"/>
  <c r="L55" i="78"/>
  <c r="K55" i="78"/>
  <c r="AE54" i="78"/>
  <c r="AD54" i="78" s="1"/>
  <c r="AC54" i="78"/>
  <c r="AB54" i="78"/>
  <c r="AA54" i="78"/>
  <c r="W54" i="78"/>
  <c r="T54" i="78"/>
  <c r="W53" i="78"/>
  <c r="T53" i="78"/>
  <c r="W52" i="78"/>
  <c r="T52" i="78"/>
  <c r="AA53" i="78" s="1"/>
  <c r="AE51" i="78"/>
  <c r="AD51" i="78" s="1"/>
  <c r="W51" i="78"/>
  <c r="T51" i="78"/>
  <c r="AA52" i="78" s="1"/>
  <c r="W50" i="78"/>
  <c r="T50" i="78"/>
  <c r="AA51" i="78" s="1"/>
  <c r="W49" i="78"/>
  <c r="T49" i="78"/>
  <c r="AE50" i="78" s="1"/>
  <c r="AD50" i="78" s="1"/>
  <c r="N49" i="78"/>
  <c r="O49" i="78" s="1"/>
  <c r="P49" i="78" s="1"/>
  <c r="L49" i="78"/>
  <c r="K49" i="78"/>
  <c r="AE48" i="78"/>
  <c r="AD48" i="78" s="1"/>
  <c r="W48" i="78"/>
  <c r="T48" i="78"/>
  <c r="W47" i="78"/>
  <c r="T47" i="78"/>
  <c r="AA48" i="78" s="1"/>
  <c r="W46" i="78"/>
  <c r="T46" i="78"/>
  <c r="AE47" i="78" s="1"/>
  <c r="AD47" i="78" s="1"/>
  <c r="AC45" i="78"/>
  <c r="AA45" i="78"/>
  <c r="AB45" i="78" s="1"/>
  <c r="W45" i="78"/>
  <c r="T45" i="78"/>
  <c r="AA44" i="78"/>
  <c r="AC44" i="78" s="1"/>
  <c r="W44" i="78"/>
  <c r="T44" i="78"/>
  <c r="AE45" i="78" s="1"/>
  <c r="AD45" i="78" s="1"/>
  <c r="AE43" i="78"/>
  <c r="AD43" i="78" s="1"/>
  <c r="AC43" i="78"/>
  <c r="AB43" i="78"/>
  <c r="AA43" i="78"/>
  <c r="W43" i="78"/>
  <c r="T43" i="78"/>
  <c r="N43" i="78"/>
  <c r="O43" i="78" s="1"/>
  <c r="P43" i="78" s="1"/>
  <c r="L43" i="78"/>
  <c r="K43" i="78"/>
  <c r="N37" i="78"/>
  <c r="O37" i="78" s="1"/>
  <c r="K37" i="78"/>
  <c r="L37" i="78" s="1"/>
  <c r="N31" i="78"/>
  <c r="O31" i="78" s="1"/>
  <c r="P31" i="78" s="1"/>
  <c r="K31" i="78"/>
  <c r="N25" i="78"/>
  <c r="O25" i="78" s="1"/>
  <c r="K25" i="78"/>
  <c r="L25" i="78" s="1"/>
  <c r="AA24" i="78"/>
  <c r="AC24" i="78" s="1"/>
  <c r="W24" i="78"/>
  <c r="T24" i="78"/>
  <c r="AE24" i="78" s="1"/>
  <c r="AD24" i="78" s="1"/>
  <c r="AE23" i="78"/>
  <c r="AD23" i="78" s="1"/>
  <c r="AC23" i="78"/>
  <c r="AB23" i="78"/>
  <c r="AA23" i="78"/>
  <c r="W23" i="78"/>
  <c r="T23" i="78"/>
  <c r="W22" i="78"/>
  <c r="T22" i="78"/>
  <c r="W21" i="78"/>
  <c r="T21" i="78"/>
  <c r="AA22" i="78" s="1"/>
  <c r="AE20" i="78"/>
  <c r="AD20" i="78" s="1"/>
  <c r="W20" i="78"/>
  <c r="T20" i="78"/>
  <c r="AA21" i="78" s="1"/>
  <c r="AB19" i="78"/>
  <c r="AA19" i="78"/>
  <c r="W19" i="78"/>
  <c r="T19" i="78"/>
  <c r="N19" i="78"/>
  <c r="O19" i="78" s="1"/>
  <c r="P19" i="78" s="1"/>
  <c r="L19" i="78"/>
  <c r="K19" i="78"/>
  <c r="W18" i="78"/>
  <c r="T18" i="78"/>
  <c r="AA17" i="78"/>
  <c r="AB17" i="78" s="1"/>
  <c r="W17" i="78"/>
  <c r="T17" i="78"/>
  <c r="AA18" i="78" s="1"/>
  <c r="AB18" i="78" s="1"/>
  <c r="AA16" i="78"/>
  <c r="AB16" i="78" s="1"/>
  <c r="W16" i="78"/>
  <c r="T16" i="78"/>
  <c r="AA15" i="78"/>
  <c r="AB15" i="78" s="1"/>
  <c r="W15" i="78"/>
  <c r="T15" i="78"/>
  <c r="AA14" i="78"/>
  <c r="AB14" i="78" s="1"/>
  <c r="W14" i="78"/>
  <c r="T14" i="78"/>
  <c r="W13" i="78"/>
  <c r="T13" i="78"/>
  <c r="AA13" i="78" s="1"/>
  <c r="AB13" i="78" s="1"/>
  <c r="N13" i="78"/>
  <c r="O13" i="78" s="1"/>
  <c r="K13" i="78"/>
  <c r="L13" i="78" s="1"/>
  <c r="AB12" i="78"/>
  <c r="AB11" i="78"/>
  <c r="AB10" i="78"/>
  <c r="L9" i="78"/>
  <c r="K9" i="78"/>
  <c r="AH8" i="78"/>
  <c r="W8" i="78"/>
  <c r="AH7" i="78"/>
  <c r="W7" i="78"/>
  <c r="T7" i="78"/>
  <c r="W6" i="78"/>
  <c r="T6" i="78"/>
  <c r="BE5" i="78"/>
  <c r="BF5" i="78" s="1"/>
  <c r="BG5" i="78" s="1"/>
  <c r="AH5" i="78"/>
  <c r="W5" i="78"/>
  <c r="T5" i="78"/>
  <c r="N5" i="78"/>
  <c r="O5" i="78" s="1"/>
  <c r="P5" i="78" s="1"/>
  <c r="L5" i="78"/>
  <c r="K5" i="78"/>
  <c r="W64" i="77"/>
  <c r="T64" i="77"/>
  <c r="W63" i="77"/>
  <c r="T63" i="77"/>
  <c r="AE64" i="77" s="1"/>
  <c r="AD64" i="77" s="1"/>
  <c r="W62" i="77"/>
  <c r="T62" i="77"/>
  <c r="AE63" i="77" s="1"/>
  <c r="AD63" i="77" s="1"/>
  <c r="W61" i="77"/>
  <c r="T61" i="77"/>
  <c r="AE62" i="77" s="1"/>
  <c r="AD62" i="77" s="1"/>
  <c r="W60" i="77"/>
  <c r="T60" i="77"/>
  <c r="AE61" i="77" s="1"/>
  <c r="AD61" i="77" s="1"/>
  <c r="W59" i="77"/>
  <c r="T59" i="77"/>
  <c r="AE60" i="77" s="1"/>
  <c r="AD60" i="77" s="1"/>
  <c r="N59" i="77"/>
  <c r="O59" i="77" s="1"/>
  <c r="P59" i="77" s="1"/>
  <c r="K59" i="77"/>
  <c r="AE58" i="77"/>
  <c r="AD58" i="77" s="1"/>
  <c r="W58" i="77"/>
  <c r="T58" i="77"/>
  <c r="AE57" i="77"/>
  <c r="AD57" i="77" s="1"/>
  <c r="W57" i="77"/>
  <c r="T57" i="77"/>
  <c r="AA58" i="77" s="1"/>
  <c r="AE56" i="77"/>
  <c r="AD56" i="77" s="1"/>
  <c r="W56" i="77"/>
  <c r="T56" i="77"/>
  <c r="AA57" i="77" s="1"/>
  <c r="AE55" i="77"/>
  <c r="AD55" i="77" s="1"/>
  <c r="W55" i="77"/>
  <c r="T55" i="77"/>
  <c r="AA56" i="77" s="1"/>
  <c r="AE54" i="77"/>
  <c r="AD54" i="77" s="1"/>
  <c r="W54" i="77"/>
  <c r="T54" i="77"/>
  <c r="AA55" i="77" s="1"/>
  <c r="AE53" i="77"/>
  <c r="AD53" i="77" s="1"/>
  <c r="W53" i="77"/>
  <c r="T53" i="77"/>
  <c r="AA54" i="77" s="1"/>
  <c r="N53" i="77"/>
  <c r="O53" i="77" s="1"/>
  <c r="K53" i="77"/>
  <c r="L53" i="77" s="1"/>
  <c r="AE52" i="77"/>
  <c r="AD52" i="77"/>
  <c r="W52" i="77"/>
  <c r="T52" i="77"/>
  <c r="AE51" i="77"/>
  <c r="AD51" i="77"/>
  <c r="W51" i="77"/>
  <c r="T51" i="77"/>
  <c r="AA52" i="77" s="1"/>
  <c r="AE50" i="77"/>
  <c r="AD50" i="77"/>
  <c r="W50" i="77"/>
  <c r="T50" i="77"/>
  <c r="AA51" i="77" s="1"/>
  <c r="AE49" i="77"/>
  <c r="AD49" i="77"/>
  <c r="W49" i="77"/>
  <c r="T49" i="77"/>
  <c r="AA50" i="77" s="1"/>
  <c r="AE48" i="77"/>
  <c r="AD48" i="77"/>
  <c r="W48" i="77"/>
  <c r="T48" i="77"/>
  <c r="AA49" i="77" s="1"/>
  <c r="AE47" i="77"/>
  <c r="AD47" i="77"/>
  <c r="W47" i="77"/>
  <c r="T47" i="77"/>
  <c r="AA48" i="77" s="1"/>
  <c r="N47" i="77"/>
  <c r="O47" i="77" s="1"/>
  <c r="P47" i="77" s="1"/>
  <c r="K47" i="77"/>
  <c r="L47" i="77" s="1"/>
  <c r="AA46" i="77"/>
  <c r="AB46" i="77" s="1"/>
  <c r="AF46" i="77" s="1"/>
  <c r="W46" i="77"/>
  <c r="T46" i="77"/>
  <c r="AA45" i="77"/>
  <c r="AB45" i="77" s="1"/>
  <c r="W45" i="77"/>
  <c r="T45" i="77"/>
  <c r="AE46" i="77" s="1"/>
  <c r="AD46" i="77" s="1"/>
  <c r="AA44" i="77"/>
  <c r="AC44" i="77" s="1"/>
  <c r="W44" i="77"/>
  <c r="T44" i="77"/>
  <c r="AE45" i="77" s="1"/>
  <c r="AD45" i="77" s="1"/>
  <c r="AA43" i="77"/>
  <c r="AB43" i="77" s="1"/>
  <c r="AF43" i="77" s="1"/>
  <c r="W43" i="77"/>
  <c r="T43" i="77"/>
  <c r="AE44" i="77" s="1"/>
  <c r="AD44" i="77" s="1"/>
  <c r="AA42" i="77"/>
  <c r="AB42" i="77" s="1"/>
  <c r="W42" i="77"/>
  <c r="T42" i="77"/>
  <c r="AE43" i="77" s="1"/>
  <c r="AD43" i="77" s="1"/>
  <c r="AA41" i="77"/>
  <c r="AB41" i="77" s="1"/>
  <c r="W41" i="77"/>
  <c r="T41" i="77"/>
  <c r="AE42" i="77" s="1"/>
  <c r="AD42" i="77" s="1"/>
  <c r="N41" i="77"/>
  <c r="O41" i="77" s="1"/>
  <c r="P41" i="77" s="1"/>
  <c r="K41" i="77"/>
  <c r="W40" i="77"/>
  <c r="T40" i="77"/>
  <c r="W39" i="77"/>
  <c r="T39" i="77"/>
  <c r="AE40" i="77" s="1"/>
  <c r="AD40" i="77" s="1"/>
  <c r="W38" i="77"/>
  <c r="T38" i="77"/>
  <c r="AE39" i="77" s="1"/>
  <c r="AD39" i="77" s="1"/>
  <c r="W37" i="77"/>
  <c r="T37" i="77"/>
  <c r="AE38" i="77" s="1"/>
  <c r="AD38" i="77" s="1"/>
  <c r="W36" i="77"/>
  <c r="T36" i="77"/>
  <c r="AE37" i="77" s="1"/>
  <c r="AD37" i="77" s="1"/>
  <c r="W35" i="77"/>
  <c r="T35" i="77"/>
  <c r="AE36" i="77" s="1"/>
  <c r="AD36" i="77" s="1"/>
  <c r="N35" i="77"/>
  <c r="O35" i="77" s="1"/>
  <c r="P35" i="77" s="1"/>
  <c r="K35" i="77"/>
  <c r="AE34" i="77"/>
  <c r="AD34" i="77" s="1"/>
  <c r="W34" i="77"/>
  <c r="T34" i="77"/>
  <c r="AE33" i="77"/>
  <c r="AD33" i="77" s="1"/>
  <c r="W33" i="77"/>
  <c r="T33" i="77"/>
  <c r="AA34" i="77" s="1"/>
  <c r="AE32" i="77"/>
  <c r="AD32" i="77" s="1"/>
  <c r="W32" i="77"/>
  <c r="T32" i="77"/>
  <c r="AA33" i="77" s="1"/>
  <c r="AE31" i="77"/>
  <c r="AD31" i="77" s="1"/>
  <c r="W31" i="77"/>
  <c r="T31" i="77"/>
  <c r="AA32" i="77" s="1"/>
  <c r="AE30" i="77"/>
  <c r="AD30" i="77" s="1"/>
  <c r="W30" i="77"/>
  <c r="T30" i="77"/>
  <c r="AA31" i="77" s="1"/>
  <c r="AE29" i="77"/>
  <c r="AD29" i="77" s="1"/>
  <c r="W29" i="77"/>
  <c r="T29" i="77"/>
  <c r="AA30" i="77" s="1"/>
  <c r="N29" i="77"/>
  <c r="O29" i="77" s="1"/>
  <c r="K29" i="77"/>
  <c r="L29" i="77" s="1"/>
  <c r="AE28" i="77"/>
  <c r="AD28" i="77"/>
  <c r="AC28" i="77"/>
  <c r="AA28" i="77"/>
  <c r="AB28" i="77" s="1"/>
  <c r="AF28" i="77" s="1"/>
  <c r="W28" i="77"/>
  <c r="T28" i="77"/>
  <c r="AE27" i="77"/>
  <c r="AD27" i="77"/>
  <c r="AC27" i="77"/>
  <c r="AA27" i="77"/>
  <c r="AB27" i="77" s="1"/>
  <c r="AF27" i="77" s="1"/>
  <c r="W27" i="77"/>
  <c r="T27" i="77"/>
  <c r="AE26" i="77"/>
  <c r="AD26" i="77"/>
  <c r="AC26" i="77"/>
  <c r="AA26" i="77"/>
  <c r="AB26" i="77" s="1"/>
  <c r="AF26" i="77" s="1"/>
  <c r="W26" i="77"/>
  <c r="T26" i="77"/>
  <c r="AE25" i="77"/>
  <c r="AD25" i="77"/>
  <c r="AC25" i="77"/>
  <c r="AA25" i="77"/>
  <c r="AB25" i="77" s="1"/>
  <c r="AF25" i="77" s="1"/>
  <c r="W25" i="77"/>
  <c r="T25" i="77"/>
  <c r="AE24" i="77"/>
  <c r="AD24" i="77"/>
  <c r="AC24" i="77"/>
  <c r="AA24" i="77"/>
  <c r="AB24" i="77" s="1"/>
  <c r="AF24" i="77" s="1"/>
  <c r="W24" i="77"/>
  <c r="T24" i="77"/>
  <c r="AE23" i="77"/>
  <c r="AD23" i="77"/>
  <c r="AC23" i="77"/>
  <c r="AA23" i="77"/>
  <c r="AB23" i="77" s="1"/>
  <c r="AF23" i="77" s="1"/>
  <c r="W23" i="77"/>
  <c r="T23" i="77"/>
  <c r="N23" i="77"/>
  <c r="O23" i="77" s="1"/>
  <c r="P23" i="77" s="1"/>
  <c r="K23" i="77"/>
  <c r="L23" i="77" s="1"/>
  <c r="AA22" i="77"/>
  <c r="AB22" i="77" s="1"/>
  <c r="W22" i="77"/>
  <c r="T22" i="77"/>
  <c r="AA21" i="77"/>
  <c r="AB21" i="77" s="1"/>
  <c r="AF21" i="77" s="1"/>
  <c r="W21" i="77"/>
  <c r="T21" i="77"/>
  <c r="AE22" i="77" s="1"/>
  <c r="AD22" i="77" s="1"/>
  <c r="AA20" i="77"/>
  <c r="AC20" i="77" s="1"/>
  <c r="W20" i="77"/>
  <c r="T20" i="77"/>
  <c r="AE21" i="77" s="1"/>
  <c r="AD21" i="77" s="1"/>
  <c r="AA19" i="77"/>
  <c r="AB19" i="77" s="1"/>
  <c r="W19" i="77"/>
  <c r="T19" i="77"/>
  <c r="AE20" i="77" s="1"/>
  <c r="AD20" i="77" s="1"/>
  <c r="AA18" i="77"/>
  <c r="AC18" i="77" s="1"/>
  <c r="W18" i="77"/>
  <c r="T18" i="77"/>
  <c r="AE19" i="77" s="1"/>
  <c r="AD19" i="77" s="1"/>
  <c r="AA17" i="77"/>
  <c r="AB17" i="77" s="1"/>
  <c r="W17" i="77"/>
  <c r="T17" i="77"/>
  <c r="AE18" i="77" s="1"/>
  <c r="AD18" i="77" s="1"/>
  <c r="N17" i="77"/>
  <c r="O17" i="77" s="1"/>
  <c r="P17" i="77" s="1"/>
  <c r="K17" i="77"/>
  <c r="Q17" i="77" s="1"/>
  <c r="BF11" i="77"/>
  <c r="BG11" i="77" s="1"/>
  <c r="BE11" i="77"/>
  <c r="AC11" i="77"/>
  <c r="AB11" i="77"/>
  <c r="AF11" i="77" s="1"/>
  <c r="W11" i="77"/>
  <c r="Q11" i="77"/>
  <c r="O11" i="77"/>
  <c r="P11" i="77" s="1"/>
  <c r="N11" i="77"/>
  <c r="L11" i="77"/>
  <c r="K11" i="77"/>
  <c r="AC9" i="77"/>
  <c r="AB9" i="77"/>
  <c r="AF9" i="77" s="1"/>
  <c r="W9" i="77"/>
  <c r="BG5" i="77"/>
  <c r="BF5" i="77"/>
  <c r="AC5" i="77"/>
  <c r="AB5" i="77"/>
  <c r="AF5" i="77" s="1"/>
  <c r="W5" i="77"/>
  <c r="Q5" i="77"/>
  <c r="O5" i="77"/>
  <c r="P5" i="77" s="1"/>
  <c r="N5" i="77"/>
  <c r="L5" i="77"/>
  <c r="K5" i="77"/>
  <c r="W64" i="76"/>
  <c r="T64" i="76"/>
  <c r="W63" i="76"/>
  <c r="T63" i="76"/>
  <c r="AE64" i="76" s="1"/>
  <c r="AD64" i="76" s="1"/>
  <c r="W62" i="76"/>
  <c r="T62" i="76"/>
  <c r="AE63" i="76" s="1"/>
  <c r="AD63" i="76" s="1"/>
  <c r="W61" i="76"/>
  <c r="T61" i="76"/>
  <c r="AE62" i="76" s="1"/>
  <c r="AD62" i="76" s="1"/>
  <c r="W60" i="76"/>
  <c r="T60" i="76"/>
  <c r="AE61" i="76" s="1"/>
  <c r="AD61" i="76" s="1"/>
  <c r="W59" i="76"/>
  <c r="T59" i="76"/>
  <c r="AE60" i="76" s="1"/>
  <c r="AD60" i="76" s="1"/>
  <c r="N59" i="76"/>
  <c r="O59" i="76" s="1"/>
  <c r="P59" i="76" s="1"/>
  <c r="K59" i="76"/>
  <c r="Q59" i="76" s="1"/>
  <c r="AE58" i="76"/>
  <c r="AD58" i="76" s="1"/>
  <c r="W58" i="76"/>
  <c r="T58" i="76"/>
  <c r="AE57" i="76"/>
  <c r="AD57" i="76" s="1"/>
  <c r="W57" i="76"/>
  <c r="T57" i="76"/>
  <c r="AA58" i="76" s="1"/>
  <c r="AE56" i="76"/>
  <c r="AD56" i="76" s="1"/>
  <c r="W56" i="76"/>
  <c r="T56" i="76"/>
  <c r="AA57" i="76" s="1"/>
  <c r="AE55" i="76"/>
  <c r="AD55" i="76" s="1"/>
  <c r="W55" i="76"/>
  <c r="T55" i="76"/>
  <c r="AA56" i="76" s="1"/>
  <c r="AE54" i="76"/>
  <c r="AD54" i="76" s="1"/>
  <c r="W54" i="76"/>
  <c r="T54" i="76"/>
  <c r="AA55" i="76" s="1"/>
  <c r="AE53" i="76"/>
  <c r="AD53" i="76" s="1"/>
  <c r="W53" i="76"/>
  <c r="T53" i="76"/>
  <c r="AA54" i="76" s="1"/>
  <c r="N53" i="76"/>
  <c r="O53" i="76" s="1"/>
  <c r="P53" i="76" s="1"/>
  <c r="K53" i="76"/>
  <c r="L53" i="76" s="1"/>
  <c r="AE52" i="76"/>
  <c r="AD52" i="76" s="1"/>
  <c r="AC52" i="76"/>
  <c r="AA52" i="76"/>
  <c r="AB52" i="76" s="1"/>
  <c r="AF52" i="76" s="1"/>
  <c r="W52" i="76"/>
  <c r="T52" i="76"/>
  <c r="AE51" i="76"/>
  <c r="AD51" i="76" s="1"/>
  <c r="AC51" i="76"/>
  <c r="AA51" i="76"/>
  <c r="AB51" i="76" s="1"/>
  <c r="W51" i="76"/>
  <c r="T51" i="76"/>
  <c r="AE50" i="76"/>
  <c r="AD50" i="76" s="1"/>
  <c r="AC50" i="76"/>
  <c r="AA50" i="76"/>
  <c r="AB50" i="76" s="1"/>
  <c r="W50" i="76"/>
  <c r="T50" i="76"/>
  <c r="AE49" i="76"/>
  <c r="AD49" i="76" s="1"/>
  <c r="AC49" i="76"/>
  <c r="AA49" i="76"/>
  <c r="AB49" i="76" s="1"/>
  <c r="W49" i="76"/>
  <c r="T49" i="76"/>
  <c r="AE48" i="76"/>
  <c r="AD48" i="76" s="1"/>
  <c r="AC48" i="76"/>
  <c r="AA48" i="76"/>
  <c r="AB48" i="76" s="1"/>
  <c r="AF48" i="76" s="1"/>
  <c r="W48" i="76"/>
  <c r="T48" i="76"/>
  <c r="AE47" i="76"/>
  <c r="AD47" i="76" s="1"/>
  <c r="AC47" i="76"/>
  <c r="AA47" i="76"/>
  <c r="AB47" i="76" s="1"/>
  <c r="AF47" i="76" s="1"/>
  <c r="W47" i="76"/>
  <c r="T47" i="76"/>
  <c r="N47" i="76"/>
  <c r="O47" i="76" s="1"/>
  <c r="P47" i="76" s="1"/>
  <c r="K47" i="76"/>
  <c r="L47" i="76" s="1"/>
  <c r="AA46" i="76"/>
  <c r="AC46" i="76" s="1"/>
  <c r="W46" i="76"/>
  <c r="T46" i="76"/>
  <c r="AA45" i="76"/>
  <c r="AC45" i="76" s="1"/>
  <c r="W45" i="76"/>
  <c r="T45" i="76"/>
  <c r="AE46" i="76" s="1"/>
  <c r="AD46" i="76" s="1"/>
  <c r="AA44" i="76"/>
  <c r="AC44" i="76" s="1"/>
  <c r="W44" i="76"/>
  <c r="T44" i="76"/>
  <c r="AE45" i="76" s="1"/>
  <c r="AD45" i="76" s="1"/>
  <c r="AA43" i="76"/>
  <c r="AC43" i="76" s="1"/>
  <c r="W43" i="76"/>
  <c r="T43" i="76"/>
  <c r="AE44" i="76" s="1"/>
  <c r="AD44" i="76" s="1"/>
  <c r="AA42" i="76"/>
  <c r="AC42" i="76" s="1"/>
  <c r="W42" i="76"/>
  <c r="T42" i="76"/>
  <c r="AE43" i="76" s="1"/>
  <c r="AD43" i="76" s="1"/>
  <c r="AA41" i="76"/>
  <c r="AC41" i="76" s="1"/>
  <c r="W41" i="76"/>
  <c r="T41" i="76"/>
  <c r="AE42" i="76" s="1"/>
  <c r="AD42" i="76" s="1"/>
  <c r="N41" i="76"/>
  <c r="O41" i="76" s="1"/>
  <c r="P41" i="76" s="1"/>
  <c r="K41" i="76"/>
  <c r="Q41" i="76" s="1"/>
  <c r="W40" i="76"/>
  <c r="T40" i="76"/>
  <c r="W39" i="76"/>
  <c r="T39" i="76"/>
  <c r="AE40" i="76" s="1"/>
  <c r="AD40" i="76" s="1"/>
  <c r="W38" i="76"/>
  <c r="T38" i="76"/>
  <c r="AE39" i="76" s="1"/>
  <c r="AD39" i="76" s="1"/>
  <c r="W37" i="76"/>
  <c r="T37" i="76"/>
  <c r="AE38" i="76" s="1"/>
  <c r="AD38" i="76" s="1"/>
  <c r="W36" i="76"/>
  <c r="T36" i="76"/>
  <c r="AE37" i="76" s="1"/>
  <c r="AD37" i="76" s="1"/>
  <c r="W35" i="76"/>
  <c r="T35" i="76"/>
  <c r="AE36" i="76" s="1"/>
  <c r="AD36" i="76" s="1"/>
  <c r="N35" i="76"/>
  <c r="O35" i="76" s="1"/>
  <c r="P35" i="76" s="1"/>
  <c r="K35" i="76"/>
  <c r="Q35" i="76" s="1"/>
  <c r="AE34" i="76"/>
  <c r="AD34" i="76" s="1"/>
  <c r="W34" i="76"/>
  <c r="T34" i="76"/>
  <c r="AE33" i="76"/>
  <c r="AD33" i="76" s="1"/>
  <c r="W33" i="76"/>
  <c r="T33" i="76"/>
  <c r="AA34" i="76" s="1"/>
  <c r="AE32" i="76"/>
  <c r="AD32" i="76" s="1"/>
  <c r="W32" i="76"/>
  <c r="T32" i="76"/>
  <c r="AA33" i="76" s="1"/>
  <c r="AE31" i="76"/>
  <c r="AD31" i="76" s="1"/>
  <c r="W31" i="76"/>
  <c r="T31" i="76"/>
  <c r="AA32" i="76" s="1"/>
  <c r="AE30" i="76"/>
  <c r="AD30" i="76" s="1"/>
  <c r="W30" i="76"/>
  <c r="T30" i="76"/>
  <c r="AA31" i="76" s="1"/>
  <c r="AE29" i="76"/>
  <c r="AD29" i="76" s="1"/>
  <c r="W29" i="76"/>
  <c r="T29" i="76"/>
  <c r="AA30" i="76" s="1"/>
  <c r="N29" i="76"/>
  <c r="O29" i="76" s="1"/>
  <c r="K29" i="76"/>
  <c r="L29" i="76" s="1"/>
  <c r="AE28" i="76"/>
  <c r="AD28" i="76" s="1"/>
  <c r="AC28" i="76"/>
  <c r="AA28" i="76"/>
  <c r="AB28" i="76" s="1"/>
  <c r="W28" i="76"/>
  <c r="T28" i="76"/>
  <c r="AE27" i="76"/>
  <c r="AD27" i="76" s="1"/>
  <c r="AC27" i="76"/>
  <c r="AA27" i="76"/>
  <c r="AB27" i="76" s="1"/>
  <c r="AF27" i="76" s="1"/>
  <c r="W27" i="76"/>
  <c r="T27" i="76"/>
  <c r="AE26" i="76"/>
  <c r="AD26" i="76" s="1"/>
  <c r="AC26" i="76"/>
  <c r="AA26" i="76"/>
  <c r="AB26" i="76" s="1"/>
  <c r="AF26" i="76" s="1"/>
  <c r="W26" i="76"/>
  <c r="T26" i="76"/>
  <c r="AE25" i="76"/>
  <c r="AD25" i="76" s="1"/>
  <c r="AC25" i="76"/>
  <c r="AA25" i="76"/>
  <c r="AB25" i="76" s="1"/>
  <c r="W25" i="76"/>
  <c r="T25" i="76"/>
  <c r="AE24" i="76"/>
  <c r="AD24" i="76" s="1"/>
  <c r="AC24" i="76"/>
  <c r="AA24" i="76"/>
  <c r="AB24" i="76" s="1"/>
  <c r="W24" i="76"/>
  <c r="T24" i="76"/>
  <c r="AE23" i="76"/>
  <c r="AD23" i="76" s="1"/>
  <c r="AC23" i="76"/>
  <c r="AA23" i="76"/>
  <c r="AB23" i="76" s="1"/>
  <c r="W23" i="76"/>
  <c r="T23" i="76"/>
  <c r="N23" i="76"/>
  <c r="O23" i="76" s="1"/>
  <c r="P23" i="76" s="1"/>
  <c r="K23" i="76"/>
  <c r="L23" i="76" s="1"/>
  <c r="AA22" i="76"/>
  <c r="AC22" i="76" s="1"/>
  <c r="W22" i="76"/>
  <c r="T22" i="76"/>
  <c r="AA21" i="76"/>
  <c r="AC21" i="76" s="1"/>
  <c r="W21" i="76"/>
  <c r="T21" i="76"/>
  <c r="AE22" i="76" s="1"/>
  <c r="AD22" i="76" s="1"/>
  <c r="AA20" i="76"/>
  <c r="AC20" i="76" s="1"/>
  <c r="W20" i="76"/>
  <c r="T20" i="76"/>
  <c r="AE21" i="76" s="1"/>
  <c r="AD21" i="76" s="1"/>
  <c r="BG19" i="76"/>
  <c r="AE19" i="76"/>
  <c r="AD19" i="76" s="1"/>
  <c r="W19" i="76"/>
  <c r="T19" i="76"/>
  <c r="AE20" i="76" s="1"/>
  <c r="AD20" i="76" s="1"/>
  <c r="BG18" i="76"/>
  <c r="W18" i="76"/>
  <c r="T18" i="76"/>
  <c r="AA19" i="76" s="1"/>
  <c r="S18" i="76"/>
  <c r="BE17" i="76"/>
  <c r="BF17" i="76" s="1"/>
  <c r="BG17" i="76" s="1"/>
  <c r="W17" i="76"/>
  <c r="T17" i="76"/>
  <c r="S17" i="76"/>
  <c r="N17" i="76"/>
  <c r="O17" i="76" s="1"/>
  <c r="L17" i="76"/>
  <c r="K17" i="76"/>
  <c r="BG16" i="76"/>
  <c r="W16" i="76"/>
  <c r="T16" i="76"/>
  <c r="AE16" i="76" s="1"/>
  <c r="AD16" i="76" s="1"/>
  <c r="BG15" i="76"/>
  <c r="W15" i="76"/>
  <c r="T15" i="76"/>
  <c r="BG14" i="76"/>
  <c r="AA14" i="76"/>
  <c r="AC14" i="76" s="1"/>
  <c r="W14" i="76"/>
  <c r="T14" i="76"/>
  <c r="AE15" i="76" s="1"/>
  <c r="AD15" i="76" s="1"/>
  <c r="BG13" i="76"/>
  <c r="AE13" i="76"/>
  <c r="AD13" i="76" s="1"/>
  <c r="W13" i="76"/>
  <c r="T13" i="76"/>
  <c r="AE14" i="76" s="1"/>
  <c r="AD14" i="76" s="1"/>
  <c r="BG12" i="76"/>
  <c r="W12" i="76"/>
  <c r="T12" i="76"/>
  <c r="AA13" i="76" s="1"/>
  <c r="S12" i="76"/>
  <c r="BE11" i="76"/>
  <c r="BF11" i="76" s="1"/>
  <c r="BG11" i="76" s="1"/>
  <c r="W11" i="76"/>
  <c r="T11" i="76"/>
  <c r="S11" i="76"/>
  <c r="N11" i="76"/>
  <c r="O11" i="76" s="1"/>
  <c r="L11" i="76"/>
  <c r="K11" i="76"/>
  <c r="BG10" i="76"/>
  <c r="W10" i="76"/>
  <c r="T10" i="76"/>
  <c r="AE10" i="76" s="1"/>
  <c r="AD10" i="76" s="1"/>
  <c r="BG9" i="76"/>
  <c r="W9" i="76"/>
  <c r="T9" i="76"/>
  <c r="BG8" i="76"/>
  <c r="AE8" i="76"/>
  <c r="AD8" i="76"/>
  <c r="AA8" i="76"/>
  <c r="AC8" i="76" s="1"/>
  <c r="W8" i="76"/>
  <c r="T8" i="76"/>
  <c r="AE9" i="76" s="1"/>
  <c r="AD9" i="76" s="1"/>
  <c r="BG7" i="76"/>
  <c r="AE7" i="76"/>
  <c r="AD7" i="76" s="1"/>
  <c r="AB7" i="76"/>
  <c r="AF7" i="76" s="1"/>
  <c r="AA7" i="76"/>
  <c r="AC7" i="76" s="1"/>
  <c r="W7" i="76"/>
  <c r="T7" i="76"/>
  <c r="W6" i="76"/>
  <c r="T6" i="76"/>
  <c r="S6" i="76"/>
  <c r="E6" i="76"/>
  <c r="BF5" i="76"/>
  <c r="BE5" i="76"/>
  <c r="W5" i="76"/>
  <c r="T5" i="76"/>
  <c r="S5" i="76"/>
  <c r="N5" i="76"/>
  <c r="O5" i="76" s="1"/>
  <c r="P5" i="76" s="1"/>
  <c r="AE5" i="76" s="1"/>
  <c r="L5" i="76"/>
  <c r="AA5" i="76" s="1"/>
  <c r="K5" i="76"/>
  <c r="E5" i="76"/>
  <c r="V61" i="75"/>
  <c r="S61" i="75"/>
  <c r="AD61" i="75" s="1"/>
  <c r="AC61" i="75" s="1"/>
  <c r="V60" i="75"/>
  <c r="S60" i="75"/>
  <c r="Z59" i="75"/>
  <c r="AB59" i="75" s="1"/>
  <c r="V59" i="75"/>
  <c r="S59" i="75"/>
  <c r="AD60" i="75" s="1"/>
  <c r="AC60" i="75" s="1"/>
  <c r="AA58" i="75"/>
  <c r="Z58" i="75"/>
  <c r="AB58" i="75" s="1"/>
  <c r="V58" i="75"/>
  <c r="S58" i="75"/>
  <c r="AD59" i="75" s="1"/>
  <c r="AC59" i="75" s="1"/>
  <c r="AD57" i="75"/>
  <c r="AC57" i="75" s="1"/>
  <c r="AB57" i="75"/>
  <c r="Z57" i="75"/>
  <c r="AA57" i="75" s="1"/>
  <c r="V57" i="75"/>
  <c r="S57" i="75"/>
  <c r="AD58" i="75" s="1"/>
  <c r="AC58" i="75" s="1"/>
  <c r="AD56" i="75"/>
  <c r="AC56" i="75" s="1"/>
  <c r="AA56" i="75"/>
  <c r="Z56" i="75"/>
  <c r="AB56" i="75" s="1"/>
  <c r="V56" i="75"/>
  <c r="S56" i="75"/>
  <c r="M56" i="75"/>
  <c r="N56" i="75" s="1"/>
  <c r="O56" i="75" s="1"/>
  <c r="K56" i="75"/>
  <c r="J56" i="75"/>
  <c r="AA55" i="75"/>
  <c r="Z55" i="75"/>
  <c r="AB55" i="75" s="1"/>
  <c r="V55" i="75"/>
  <c r="S55" i="75"/>
  <c r="AD54" i="75"/>
  <c r="AC54" i="75" s="1"/>
  <c r="AB54" i="75"/>
  <c r="AA54" i="75"/>
  <c r="Z54" i="75"/>
  <c r="V54" i="75"/>
  <c r="S54" i="75"/>
  <c r="AD55" i="75" s="1"/>
  <c r="AC55" i="75" s="1"/>
  <c r="AB53" i="75"/>
  <c r="AA53" i="75"/>
  <c r="Z53" i="75"/>
  <c r="V53" i="75"/>
  <c r="S53" i="75"/>
  <c r="AD52" i="75"/>
  <c r="AC52" i="75" s="1"/>
  <c r="V52" i="75"/>
  <c r="S52" i="75"/>
  <c r="Z52" i="75" s="1"/>
  <c r="V51" i="75"/>
  <c r="S51" i="75"/>
  <c r="V50" i="75"/>
  <c r="S50" i="75"/>
  <c r="AD51" i="75" s="1"/>
  <c r="AC51" i="75" s="1"/>
  <c r="M50" i="75"/>
  <c r="N50" i="75" s="1"/>
  <c r="P50" i="75" s="1"/>
  <c r="J50" i="75"/>
  <c r="K50" i="75" s="1"/>
  <c r="AD49" i="75"/>
  <c r="AC49" i="75" s="1"/>
  <c r="V49" i="75"/>
  <c r="S49" i="75"/>
  <c r="Z49" i="75" s="1"/>
  <c r="V48" i="75"/>
  <c r="S48" i="75"/>
  <c r="V47" i="75"/>
  <c r="S47" i="75"/>
  <c r="AD48" i="75" s="1"/>
  <c r="AC48" i="75" s="1"/>
  <c r="AD46" i="75"/>
  <c r="AC46" i="75" s="1"/>
  <c r="V46" i="75"/>
  <c r="S46" i="75"/>
  <c r="AD47" i="75" s="1"/>
  <c r="AC47" i="75" s="1"/>
  <c r="Z45" i="75"/>
  <c r="AB45" i="75" s="1"/>
  <c r="V45" i="75"/>
  <c r="S45" i="75"/>
  <c r="Z46" i="75" s="1"/>
  <c r="V44" i="75"/>
  <c r="S44" i="75"/>
  <c r="Z44" i="75" s="1"/>
  <c r="M44" i="75"/>
  <c r="N44" i="75" s="1"/>
  <c r="O44" i="75" s="1"/>
  <c r="K44" i="75"/>
  <c r="J44" i="75"/>
  <c r="AD43" i="75"/>
  <c r="AC43" i="75" s="1"/>
  <c r="V43" i="75"/>
  <c r="S43" i="75"/>
  <c r="Z42" i="75"/>
  <c r="AB42" i="75" s="1"/>
  <c r="V42" i="75"/>
  <c r="S42" i="75"/>
  <c r="Z43" i="75" s="1"/>
  <c r="V41" i="75"/>
  <c r="S41" i="75"/>
  <c r="Z41" i="75" s="1"/>
  <c r="AD40" i="75"/>
  <c r="AC40" i="75" s="1"/>
  <c r="AB40" i="75"/>
  <c r="AA40" i="75"/>
  <c r="Z40" i="75"/>
  <c r="V40" i="75"/>
  <c r="S40" i="75"/>
  <c r="AD41" i="75" s="1"/>
  <c r="AC41" i="75" s="1"/>
  <c r="Z39" i="75"/>
  <c r="AB39" i="75" s="1"/>
  <c r="V39" i="75"/>
  <c r="S39" i="75"/>
  <c r="AD38" i="75"/>
  <c r="AC38" i="75" s="1"/>
  <c r="V38" i="75"/>
  <c r="S38" i="75"/>
  <c r="Z38" i="75" s="1"/>
  <c r="M38" i="75"/>
  <c r="N38" i="75" s="1"/>
  <c r="O38" i="75" s="1"/>
  <c r="K38" i="75"/>
  <c r="J38" i="75"/>
  <c r="AD37" i="75"/>
  <c r="AC37" i="75" s="1"/>
  <c r="AB37" i="75"/>
  <c r="AA37" i="75"/>
  <c r="Z37" i="75"/>
  <c r="V37" i="75"/>
  <c r="S37" i="75"/>
  <c r="Z36" i="75"/>
  <c r="AB36" i="75" s="1"/>
  <c r="V36" i="75"/>
  <c r="S36" i="75"/>
  <c r="AD35" i="75"/>
  <c r="AC35" i="75" s="1"/>
  <c r="V35" i="75"/>
  <c r="S35" i="75"/>
  <c r="Z35" i="75" s="1"/>
  <c r="V34" i="75"/>
  <c r="S34" i="75"/>
  <c r="V33" i="75"/>
  <c r="S33" i="75"/>
  <c r="AD34" i="75" s="1"/>
  <c r="AC34" i="75" s="1"/>
  <c r="AD32" i="75"/>
  <c r="AC32" i="75" s="1"/>
  <c r="V32" i="75"/>
  <c r="S32" i="75"/>
  <c r="AD33" i="75" s="1"/>
  <c r="AC33" i="75" s="1"/>
  <c r="M32" i="75"/>
  <c r="N32" i="75" s="1"/>
  <c r="K32" i="75"/>
  <c r="J32" i="75"/>
  <c r="V31" i="75"/>
  <c r="S31" i="75"/>
  <c r="V30" i="75"/>
  <c r="S30" i="75"/>
  <c r="AD31" i="75" s="1"/>
  <c r="AC31" i="75" s="1"/>
  <c r="AD29" i="75"/>
  <c r="AC29" i="75" s="1"/>
  <c r="V29" i="75"/>
  <c r="S29" i="75"/>
  <c r="Z30" i="75" s="1"/>
  <c r="Z28" i="75"/>
  <c r="AB28" i="75" s="1"/>
  <c r="V28" i="75"/>
  <c r="S28" i="75"/>
  <c r="Z29" i="75" s="1"/>
  <c r="V27" i="75"/>
  <c r="S27" i="75"/>
  <c r="Z27" i="75" s="1"/>
  <c r="AD26" i="75"/>
  <c r="AC26" i="75" s="1"/>
  <c r="AB26" i="75"/>
  <c r="Z26" i="75"/>
  <c r="AA26" i="75" s="1"/>
  <c r="V26" i="75"/>
  <c r="S26" i="75"/>
  <c r="AD27" i="75" s="1"/>
  <c r="AC27" i="75" s="1"/>
  <c r="M26" i="75"/>
  <c r="N26" i="75" s="1"/>
  <c r="O26" i="75" s="1"/>
  <c r="J26" i="75"/>
  <c r="K26" i="75" s="1"/>
  <c r="Z25" i="75"/>
  <c r="AB25" i="75" s="1"/>
  <c r="V25" i="75"/>
  <c r="S25" i="75"/>
  <c r="V24" i="75"/>
  <c r="S24" i="75"/>
  <c r="Z24" i="75" s="1"/>
  <c r="AD23" i="75"/>
  <c r="AC23" i="75" s="1"/>
  <c r="AB23" i="75"/>
  <c r="Z23" i="75"/>
  <c r="AA23" i="75" s="1"/>
  <c r="V23" i="75"/>
  <c r="S23" i="75"/>
  <c r="AD24" i="75" s="1"/>
  <c r="AC24" i="75" s="1"/>
  <c r="Z22" i="75"/>
  <c r="AB22" i="75" s="1"/>
  <c r="V22" i="75"/>
  <c r="S22" i="75"/>
  <c r="AD21" i="75"/>
  <c r="AC21" i="75" s="1"/>
  <c r="V21" i="75"/>
  <c r="S21" i="75"/>
  <c r="Z21" i="75" s="1"/>
  <c r="AD20" i="75"/>
  <c r="AC20" i="75"/>
  <c r="AE20" i="75" s="1"/>
  <c r="AB20" i="75"/>
  <c r="AA20" i="75"/>
  <c r="Z20" i="75"/>
  <c r="V20" i="75"/>
  <c r="S20" i="75"/>
  <c r="M20" i="75"/>
  <c r="N20" i="75" s="1"/>
  <c r="K20" i="75"/>
  <c r="J20" i="75"/>
  <c r="Z19" i="75"/>
  <c r="AB19" i="75" s="1"/>
  <c r="V19" i="75"/>
  <c r="S19" i="75"/>
  <c r="AD18" i="75"/>
  <c r="AC18" i="75" s="1"/>
  <c r="V18" i="75"/>
  <c r="S18" i="75"/>
  <c r="Z18" i="75" s="1"/>
  <c r="V17" i="75"/>
  <c r="S17" i="75"/>
  <c r="V16" i="75"/>
  <c r="S16" i="75"/>
  <c r="AD17" i="75" s="1"/>
  <c r="AC17" i="75" s="1"/>
  <c r="AD15" i="75"/>
  <c r="AC15" i="75" s="1"/>
  <c r="V15" i="75"/>
  <c r="S15" i="75"/>
  <c r="Z16" i="75" s="1"/>
  <c r="Z14" i="75"/>
  <c r="AB14" i="75" s="1"/>
  <c r="V14" i="75"/>
  <c r="S14" i="75"/>
  <c r="AD14" i="75" s="1"/>
  <c r="AC14" i="75" s="1"/>
  <c r="M14" i="75"/>
  <c r="N14" i="75" s="1"/>
  <c r="O14" i="75" s="1"/>
  <c r="J14" i="75"/>
  <c r="V13" i="75"/>
  <c r="S13" i="75"/>
  <c r="AD12" i="75"/>
  <c r="AC12" i="75" s="1"/>
  <c r="V12" i="75"/>
  <c r="S12" i="75"/>
  <c r="AD13" i="75" s="1"/>
  <c r="AC13" i="75" s="1"/>
  <c r="Z11" i="75"/>
  <c r="AB11" i="75" s="1"/>
  <c r="V11" i="75"/>
  <c r="S11" i="75"/>
  <c r="Z12" i="75" s="1"/>
  <c r="V10" i="75"/>
  <c r="S10" i="75"/>
  <c r="Z10" i="75" s="1"/>
  <c r="AD9" i="75"/>
  <c r="AC9" i="75" s="1"/>
  <c r="AB9" i="75"/>
  <c r="Z9" i="75"/>
  <c r="AA9" i="75" s="1"/>
  <c r="V9" i="75"/>
  <c r="S9" i="75"/>
  <c r="AD10" i="75" s="1"/>
  <c r="AC10" i="75" s="1"/>
  <c r="Z8" i="75"/>
  <c r="AB8" i="75" s="1"/>
  <c r="V8" i="75"/>
  <c r="S8" i="75"/>
  <c r="AD8" i="75" s="1"/>
  <c r="AC8" i="75" s="1"/>
  <c r="M8" i="75"/>
  <c r="N8" i="75" s="1"/>
  <c r="O8" i="75" s="1"/>
  <c r="J8" i="75"/>
  <c r="K8" i="75" s="1"/>
  <c r="V7" i="75"/>
  <c r="S7" i="75"/>
  <c r="V6" i="75"/>
  <c r="S6" i="75"/>
  <c r="BD5" i="75"/>
  <c r="BE5" i="75" s="1"/>
  <c r="BF5" i="75" s="1"/>
  <c r="V5" i="75"/>
  <c r="S5" i="75"/>
  <c r="N5" i="75"/>
  <c r="P5" i="75" s="1"/>
  <c r="M5" i="75"/>
  <c r="J5" i="75"/>
  <c r="K5" i="75" s="1"/>
  <c r="G64" i="74"/>
  <c r="V49" i="74"/>
  <c r="S49" i="74"/>
  <c r="V48" i="74"/>
  <c r="S48" i="74"/>
  <c r="AD49" i="74" s="1"/>
  <c r="AC49" i="74" s="1"/>
  <c r="V47" i="74"/>
  <c r="S47" i="74"/>
  <c r="Z46" i="74"/>
  <c r="AA46" i="74" s="1"/>
  <c r="V46" i="74"/>
  <c r="S46" i="74"/>
  <c r="Z47" i="74" s="1"/>
  <c r="V45" i="74"/>
  <c r="S45" i="74"/>
  <c r="AD46" i="74" s="1"/>
  <c r="AC46" i="74" s="1"/>
  <c r="AD44" i="74"/>
  <c r="AC44" i="74" s="1"/>
  <c r="AB44" i="74"/>
  <c r="Z44" i="74"/>
  <c r="AA44" i="74" s="1"/>
  <c r="V44" i="74"/>
  <c r="S44" i="74"/>
  <c r="Z45" i="74" s="1"/>
  <c r="M44" i="74"/>
  <c r="N44" i="74" s="1"/>
  <c r="O44" i="74" s="1"/>
  <c r="J44" i="74"/>
  <c r="K44" i="74" s="1"/>
  <c r="Z43" i="74"/>
  <c r="AA43" i="74" s="1"/>
  <c r="V43" i="74"/>
  <c r="S43" i="74"/>
  <c r="V42" i="74"/>
  <c r="S42" i="74"/>
  <c r="Z42" i="74" s="1"/>
  <c r="AD41" i="74"/>
  <c r="AC41" i="74" s="1"/>
  <c r="AB41" i="74"/>
  <c r="Z41" i="74"/>
  <c r="AA41" i="74" s="1"/>
  <c r="V41" i="74"/>
  <c r="S41" i="74"/>
  <c r="AD42" i="74" s="1"/>
  <c r="AC42" i="74" s="1"/>
  <c r="V40" i="74"/>
  <c r="S40" i="74"/>
  <c r="AD39" i="74"/>
  <c r="AC39" i="74" s="1"/>
  <c r="V39" i="74"/>
  <c r="S39" i="74"/>
  <c r="AD40" i="74" s="1"/>
  <c r="AC40" i="74" s="1"/>
  <c r="AB38" i="74"/>
  <c r="Z38" i="74"/>
  <c r="AA38" i="74" s="1"/>
  <c r="V38" i="74"/>
  <c r="S38" i="74"/>
  <c r="AD38" i="74" s="1"/>
  <c r="AC38" i="74" s="1"/>
  <c r="M38" i="74"/>
  <c r="N38" i="74" s="1"/>
  <c r="J38" i="74"/>
  <c r="K38" i="74" s="1"/>
  <c r="Z37" i="74"/>
  <c r="AB37" i="74" s="1"/>
  <c r="V37" i="74"/>
  <c r="S37" i="74"/>
  <c r="AD36" i="74"/>
  <c r="AC36" i="74" s="1"/>
  <c r="V36" i="74"/>
  <c r="S36" i="74"/>
  <c r="AD37" i="74" s="1"/>
  <c r="AC37" i="74" s="1"/>
  <c r="V35" i="74"/>
  <c r="S35" i="74"/>
  <c r="V34" i="74"/>
  <c r="S34" i="74"/>
  <c r="AD35" i="74" s="1"/>
  <c r="AC35" i="74" s="1"/>
  <c r="AD33" i="74"/>
  <c r="AC33" i="74" s="1"/>
  <c r="V33" i="74"/>
  <c r="S33" i="74"/>
  <c r="Z32" i="74"/>
  <c r="AA32" i="74" s="1"/>
  <c r="V32" i="74"/>
  <c r="S32" i="74"/>
  <c r="Z33" i="74" s="1"/>
  <c r="M32" i="74"/>
  <c r="N32" i="74" s="1"/>
  <c r="O32" i="74" s="1"/>
  <c r="J32" i="74"/>
  <c r="K32" i="74" s="1"/>
  <c r="V31" i="74"/>
  <c r="S31" i="74"/>
  <c r="AD31" i="74" s="1"/>
  <c r="AC31" i="74" s="1"/>
  <c r="AD30" i="74"/>
  <c r="AC30" i="74" s="1"/>
  <c r="V30" i="74"/>
  <c r="S30" i="74"/>
  <c r="Z29" i="74"/>
  <c r="AA29" i="74" s="1"/>
  <c r="V29" i="74"/>
  <c r="S29" i="74"/>
  <c r="Z30" i="74" s="1"/>
  <c r="V28" i="74"/>
  <c r="S28" i="74"/>
  <c r="Z28" i="74" s="1"/>
  <c r="AD27" i="74"/>
  <c r="AC27" i="74" s="1"/>
  <c r="AB27" i="74"/>
  <c r="Z27" i="74"/>
  <c r="AA27" i="74" s="1"/>
  <c r="V27" i="74"/>
  <c r="S27" i="74"/>
  <c r="Z26" i="74"/>
  <c r="AB26" i="74" s="1"/>
  <c r="V26" i="74"/>
  <c r="S26" i="74"/>
  <c r="AD26" i="74" s="1"/>
  <c r="AC26" i="74" s="1"/>
  <c r="M26" i="74"/>
  <c r="N26" i="74" s="1"/>
  <c r="O26" i="74" s="1"/>
  <c r="J26" i="74"/>
  <c r="K26" i="74" s="1"/>
  <c r="V25" i="74"/>
  <c r="S25" i="74"/>
  <c r="Z25" i="74" s="1"/>
  <c r="AD24" i="74"/>
  <c r="AC24" i="74" s="1"/>
  <c r="AB24" i="74"/>
  <c r="Z24" i="74"/>
  <c r="AA24" i="74" s="1"/>
  <c r="V24" i="74"/>
  <c r="S24" i="74"/>
  <c r="AD25" i="74" s="1"/>
  <c r="AC25" i="74" s="1"/>
  <c r="Z23" i="74"/>
  <c r="AB23" i="74" s="1"/>
  <c r="V23" i="74"/>
  <c r="S23" i="74"/>
  <c r="AD22" i="74"/>
  <c r="AC22" i="74" s="1"/>
  <c r="V22" i="74"/>
  <c r="S22" i="74"/>
  <c r="AD23" i="74" s="1"/>
  <c r="AC23" i="74" s="1"/>
  <c r="V21" i="74"/>
  <c r="S21" i="74"/>
  <c r="V20" i="74"/>
  <c r="S20" i="74"/>
  <c r="AD21" i="74" s="1"/>
  <c r="AC21" i="74" s="1"/>
  <c r="M20" i="74"/>
  <c r="N20" i="74" s="1"/>
  <c r="O20" i="74" s="1"/>
  <c r="J20" i="74"/>
  <c r="AD19" i="74"/>
  <c r="AC19" i="74" s="1"/>
  <c r="V19" i="74"/>
  <c r="S19" i="74"/>
  <c r="Z19" i="74" s="1"/>
  <c r="V18" i="74"/>
  <c r="S18" i="74"/>
  <c r="V17" i="74"/>
  <c r="S17" i="74"/>
  <c r="AD18" i="74" s="1"/>
  <c r="AC18" i="74" s="1"/>
  <c r="AD16" i="74"/>
  <c r="AC16" i="74" s="1"/>
  <c r="V16" i="74"/>
  <c r="S16" i="74"/>
  <c r="V15" i="74"/>
  <c r="S15" i="74"/>
  <c r="Z16" i="74" s="1"/>
  <c r="V14" i="74"/>
  <c r="S14" i="74"/>
  <c r="Z15" i="74" s="1"/>
  <c r="N14" i="74"/>
  <c r="O14" i="74" s="1"/>
  <c r="M14" i="74"/>
  <c r="K14" i="74"/>
  <c r="J14" i="74"/>
  <c r="P14" i="74" s="1"/>
  <c r="V13" i="74"/>
  <c r="S13" i="74"/>
  <c r="V12" i="74"/>
  <c r="S12" i="74"/>
  <c r="V11" i="74"/>
  <c r="S11" i="74"/>
  <c r="BE10" i="74"/>
  <c r="BD10" i="74"/>
  <c r="V10" i="74"/>
  <c r="S10" i="74"/>
  <c r="M10" i="74"/>
  <c r="N10" i="74" s="1"/>
  <c r="O10" i="74" s="1"/>
  <c r="J10" i="74"/>
  <c r="K10" i="74" s="1"/>
  <c r="Z10" i="74" s="1"/>
  <c r="V9" i="74"/>
  <c r="S9" i="74"/>
  <c r="V8" i="74"/>
  <c r="S8" i="74"/>
  <c r="V7" i="74"/>
  <c r="S7" i="74"/>
  <c r="V6" i="74"/>
  <c r="S6" i="74"/>
  <c r="BD5" i="74"/>
  <c r="BE5" i="74" s="1"/>
  <c r="V5" i="74"/>
  <c r="S5" i="74"/>
  <c r="M5" i="74"/>
  <c r="N5" i="74" s="1"/>
  <c r="J5" i="74"/>
  <c r="K5" i="74" s="1"/>
  <c r="BF8" i="73"/>
  <c r="BG8" i="73" s="1"/>
  <c r="BE8" i="73"/>
  <c r="W8" i="73"/>
  <c r="T8" i="73"/>
  <c r="N8" i="73"/>
  <c r="K8" i="73"/>
  <c r="L8" i="73" s="1"/>
  <c r="AA8" i="73" s="1"/>
  <c r="AA7" i="73"/>
  <c r="W7" i="73"/>
  <c r="T7" i="73"/>
  <c r="BG6" i="73"/>
  <c r="W6" i="73"/>
  <c r="T6" i="73"/>
  <c r="AA6" i="73" s="1"/>
  <c r="BF5" i="73"/>
  <c r="BG5" i="73" s="1"/>
  <c r="BE5" i="73"/>
  <c r="W5" i="73"/>
  <c r="T5" i="73"/>
  <c r="N5" i="73"/>
  <c r="O8" i="73" s="1"/>
  <c r="P8" i="73" s="1"/>
  <c r="K5" i="73"/>
  <c r="N64" i="81"/>
  <c r="N50" i="81"/>
  <c r="N36" i="81"/>
  <c r="N33" i="81"/>
  <c r="N19" i="81"/>
  <c r="N16" i="81"/>
  <c r="N24" i="81"/>
  <c r="N63" i="81"/>
  <c r="N49" i="81"/>
  <c r="N46" i="81"/>
  <c r="N32" i="81"/>
  <c r="N18" i="81"/>
  <c r="N15" i="81"/>
  <c r="N38" i="81"/>
  <c r="N6" i="81"/>
  <c r="N62" i="81"/>
  <c r="N48" i="81"/>
  <c r="N45" i="81"/>
  <c r="N31" i="81"/>
  <c r="N28" i="81"/>
  <c r="N14" i="81"/>
  <c r="N55" i="81"/>
  <c r="N52" i="81"/>
  <c r="N21" i="81"/>
  <c r="N9" i="81"/>
  <c r="N7" i="81"/>
  <c r="N61" i="81"/>
  <c r="N58" i="81"/>
  <c r="N44" i="81"/>
  <c r="N30" i="81"/>
  <c r="N27" i="81"/>
  <c r="N13" i="81"/>
  <c r="N60" i="81"/>
  <c r="N57" i="81"/>
  <c r="N43" i="81"/>
  <c r="N40" i="81"/>
  <c r="N26" i="81"/>
  <c r="N12" i="81"/>
  <c r="N56" i="81"/>
  <c r="N42" i="81"/>
  <c r="N39" i="81"/>
  <c r="N25" i="81"/>
  <c r="N22" i="81"/>
  <c r="N10" i="81"/>
  <c r="N8" i="81"/>
  <c r="N54" i="81"/>
  <c r="N51" i="81"/>
  <c r="N37" i="81"/>
  <c r="N34" i="81"/>
  <c r="N20" i="81"/>
  <c r="N25" i="80"/>
  <c r="N11" i="80"/>
  <c r="N24" i="80"/>
  <c r="N10" i="80"/>
  <c r="N12" i="80"/>
  <c r="N23" i="80"/>
  <c r="N9" i="80"/>
  <c r="N22" i="80"/>
  <c r="N19" i="80"/>
  <c r="N21" i="80"/>
  <c r="N18" i="80"/>
  <c r="N17" i="80"/>
  <c r="N16" i="80"/>
  <c r="N13" i="80"/>
  <c r="N15" i="80"/>
  <c r="N67" i="79"/>
  <c r="N53" i="79"/>
  <c r="N39" i="79"/>
  <c r="N36" i="79"/>
  <c r="N22" i="79"/>
  <c r="N19" i="79"/>
  <c r="N66" i="79"/>
  <c r="N52" i="79"/>
  <c r="N49" i="79"/>
  <c r="N35" i="79"/>
  <c r="N21" i="79"/>
  <c r="N18" i="79"/>
  <c r="N37" i="79"/>
  <c r="N65" i="79"/>
  <c r="N51" i="79"/>
  <c r="N48" i="79"/>
  <c r="N34" i="79"/>
  <c r="N31" i="79"/>
  <c r="N17" i="79"/>
  <c r="N24" i="79"/>
  <c r="N64" i="79"/>
  <c r="N61" i="79"/>
  <c r="N47" i="79"/>
  <c r="N33" i="79"/>
  <c r="N30" i="79"/>
  <c r="N16" i="79"/>
  <c r="N13" i="79"/>
  <c r="N23" i="79"/>
  <c r="N9" i="79"/>
  <c r="N63" i="79"/>
  <c r="N60" i="79"/>
  <c r="N46" i="79"/>
  <c r="N43" i="79"/>
  <c r="N29" i="79"/>
  <c r="N15" i="79"/>
  <c r="N12" i="79"/>
  <c r="N58" i="79"/>
  <c r="N55" i="79"/>
  <c r="N41" i="79"/>
  <c r="N10" i="79"/>
  <c r="N59" i="79"/>
  <c r="N45" i="79"/>
  <c r="N42" i="79"/>
  <c r="N28" i="79"/>
  <c r="N25" i="79"/>
  <c r="N11" i="79"/>
  <c r="N27" i="79"/>
  <c r="N57" i="79"/>
  <c r="N54" i="79"/>
  <c r="N40" i="79"/>
  <c r="N60" i="78"/>
  <c r="N46" i="78"/>
  <c r="N32" i="78"/>
  <c r="N29" i="78"/>
  <c r="N22" i="78"/>
  <c r="N47" i="78"/>
  <c r="N33" i="78"/>
  <c r="N16" i="78"/>
  <c r="N59" i="78"/>
  <c r="N45" i="78"/>
  <c r="N42" i="78"/>
  <c r="N28" i="78"/>
  <c r="N14" i="78"/>
  <c r="N30" i="78"/>
  <c r="N58" i="78"/>
  <c r="N44" i="78"/>
  <c r="N41" i="78"/>
  <c r="N27" i="78"/>
  <c r="N24" i="78"/>
  <c r="N17" i="78"/>
  <c r="N7" i="78"/>
  <c r="N56" i="78"/>
  <c r="N53" i="78"/>
  <c r="N39" i="78"/>
  <c r="N36" i="78"/>
  <c r="N57" i="78"/>
  <c r="N54" i="78"/>
  <c r="N40" i="78"/>
  <c r="N26" i="78"/>
  <c r="N23" i="78"/>
  <c r="N6" i="78"/>
  <c r="N15" i="78"/>
  <c r="N52" i="78"/>
  <c r="N38" i="78"/>
  <c r="N35" i="78"/>
  <c r="N21" i="78"/>
  <c r="N18" i="78"/>
  <c r="N51" i="78"/>
  <c r="N48" i="78"/>
  <c r="N34" i="78"/>
  <c r="N20" i="78"/>
  <c r="N50" i="78"/>
  <c r="M61" i="75"/>
  <c r="M47" i="75"/>
  <c r="M33" i="75"/>
  <c r="M30" i="75"/>
  <c r="M16" i="75"/>
  <c r="M13" i="75"/>
  <c r="M60" i="75"/>
  <c r="M46" i="75"/>
  <c r="M43" i="75"/>
  <c r="M29" i="75"/>
  <c r="M15" i="75"/>
  <c r="M12" i="75"/>
  <c r="M59" i="75"/>
  <c r="M45" i="75"/>
  <c r="M42" i="75"/>
  <c r="M28" i="75"/>
  <c r="M25" i="75"/>
  <c r="M11" i="75"/>
  <c r="M58" i="75"/>
  <c r="M55" i="75"/>
  <c r="M41" i="75"/>
  <c r="M27" i="75"/>
  <c r="M24" i="75"/>
  <c r="M10" i="75"/>
  <c r="M7" i="75"/>
  <c r="M17" i="75"/>
  <c r="M57" i="75"/>
  <c r="M54" i="75"/>
  <c r="M40" i="75"/>
  <c r="M37" i="75"/>
  <c r="M23" i="75"/>
  <c r="M9" i="75"/>
  <c r="M6" i="75"/>
  <c r="M31" i="75"/>
  <c r="M53" i="75"/>
  <c r="M39" i="75"/>
  <c r="M36" i="75"/>
  <c r="M22" i="75"/>
  <c r="M19" i="75"/>
  <c r="M51" i="75"/>
  <c r="M48" i="75"/>
  <c r="M52" i="75"/>
  <c r="M49" i="75"/>
  <c r="M35" i="75"/>
  <c r="M21" i="75"/>
  <c r="M18" i="75"/>
  <c r="M34" i="75"/>
  <c r="M39" i="74"/>
  <c r="M36" i="74"/>
  <c r="M22" i="74"/>
  <c r="M19" i="74"/>
  <c r="M6" i="74"/>
  <c r="M21" i="74"/>
  <c r="M18" i="74"/>
  <c r="M49" i="74"/>
  <c r="M35" i="74"/>
  <c r="M48" i="74"/>
  <c r="M34" i="74"/>
  <c r="M31" i="74"/>
  <c r="M17" i="74"/>
  <c r="M47" i="74"/>
  <c r="M33" i="74"/>
  <c r="M30" i="74"/>
  <c r="M16" i="74"/>
  <c r="M11" i="74"/>
  <c r="M46" i="74"/>
  <c r="M43" i="74"/>
  <c r="M29" i="74"/>
  <c r="M15" i="74"/>
  <c r="M45" i="74"/>
  <c r="M42" i="74"/>
  <c r="M28" i="74"/>
  <c r="M25" i="74"/>
  <c r="M9" i="74"/>
  <c r="M41" i="74"/>
  <c r="M27" i="74"/>
  <c r="M24" i="74"/>
  <c r="M8" i="74"/>
  <c r="M7" i="74"/>
  <c r="M40" i="74"/>
  <c r="M37" i="74"/>
  <c r="M23" i="74"/>
  <c r="AF13" i="81" l="1"/>
  <c r="AB31" i="81"/>
  <c r="AC31" i="81"/>
  <c r="AC53" i="81"/>
  <c r="AB53" i="81"/>
  <c r="AF53" i="81" s="1"/>
  <c r="AC10" i="81"/>
  <c r="AB10" i="81"/>
  <c r="AF10" i="81" s="1"/>
  <c r="AC19" i="81"/>
  <c r="AB19" i="81"/>
  <c r="AF19" i="81" s="1"/>
  <c r="AF43" i="81"/>
  <c r="Q41" i="81"/>
  <c r="P41" i="81"/>
  <c r="AB45" i="81"/>
  <c r="AC45" i="81"/>
  <c r="AF59" i="81"/>
  <c r="AC22" i="81"/>
  <c r="AB22" i="81"/>
  <c r="AF22" i="81" s="1"/>
  <c r="AC28" i="81"/>
  <c r="AB28" i="81"/>
  <c r="AF28" i="81" s="1"/>
  <c r="AC39" i="81"/>
  <c r="AB39" i="81"/>
  <c r="AF39" i="81" s="1"/>
  <c r="Q47" i="81"/>
  <c r="AC50" i="81"/>
  <c r="AB50" i="81"/>
  <c r="AF50" i="81" s="1"/>
  <c r="AC61" i="81"/>
  <c r="AB61" i="81"/>
  <c r="AC16" i="81"/>
  <c r="AB16" i="81"/>
  <c r="AF16" i="81" s="1"/>
  <c r="AC25" i="81"/>
  <c r="AB25" i="81"/>
  <c r="AF25" i="81" s="1"/>
  <c r="AF27" i="81"/>
  <c r="AF60" i="81"/>
  <c r="AC9" i="81"/>
  <c r="AB9" i="81"/>
  <c r="AF9" i="81" s="1"/>
  <c r="AC33" i="81"/>
  <c r="AB33" i="81"/>
  <c r="AF33" i="81" s="1"/>
  <c r="Q53" i="81"/>
  <c r="P53" i="81"/>
  <c r="AF57" i="81"/>
  <c r="Q20" i="79"/>
  <c r="AF31" i="79"/>
  <c r="Q38" i="79"/>
  <c r="AF42" i="79"/>
  <c r="AA5" i="81"/>
  <c r="AE9" i="81"/>
  <c r="AD9" i="81" s="1"/>
  <c r="Q11" i="81"/>
  <c r="AA14" i="81"/>
  <c r="AA17" i="81"/>
  <c r="AE21" i="81"/>
  <c r="AD21" i="81" s="1"/>
  <c r="Q23" i="81"/>
  <c r="AE24" i="81"/>
  <c r="AD24" i="81" s="1"/>
  <c r="AC26" i="81"/>
  <c r="AC29" i="81"/>
  <c r="AE38" i="81"/>
  <c r="AD38" i="81" s="1"/>
  <c r="AC40" i="81"/>
  <c r="AC43" i="81"/>
  <c r="L47" i="81"/>
  <c r="AA48" i="81"/>
  <c r="AE52" i="81"/>
  <c r="AD52" i="81" s="1"/>
  <c r="AE55" i="81"/>
  <c r="AD55" i="81" s="1"/>
  <c r="AC57" i="81"/>
  <c r="AC60" i="81"/>
  <c r="AA62" i="81"/>
  <c r="AF63" i="79"/>
  <c r="Q20" i="80"/>
  <c r="AE12" i="81"/>
  <c r="AD12" i="81" s="1"/>
  <c r="AB15" i="81"/>
  <c r="AF15" i="81" s="1"/>
  <c r="AB18" i="81"/>
  <c r="AF18" i="81" s="1"/>
  <c r="AE26" i="81"/>
  <c r="AD26" i="81" s="1"/>
  <c r="AF26" i="81" s="1"/>
  <c r="AB32" i="81"/>
  <c r="AF32" i="81" s="1"/>
  <c r="L35" i="81"/>
  <c r="AB35" i="81"/>
  <c r="AF35" i="81" s="1"/>
  <c r="AA36" i="81"/>
  <c r="AE40" i="81"/>
  <c r="AD40" i="81" s="1"/>
  <c r="AF40" i="81" s="1"/>
  <c r="AB46" i="81"/>
  <c r="AF46" i="81" s="1"/>
  <c r="AB49" i="81"/>
  <c r="AF49" i="81" s="1"/>
  <c r="AB63" i="81"/>
  <c r="AF63" i="81" s="1"/>
  <c r="AA64" i="81"/>
  <c r="AA11" i="81"/>
  <c r="AA20" i="81"/>
  <c r="AA23" i="81"/>
  <c r="Q29" i="81"/>
  <c r="AA34" i="81"/>
  <c r="AA37" i="81"/>
  <c r="AA51" i="81"/>
  <c r="AA54" i="81"/>
  <c r="AE61" i="81"/>
  <c r="AD61" i="81" s="1"/>
  <c r="AF16" i="80"/>
  <c r="P5" i="81"/>
  <c r="AE5" i="81"/>
  <c r="AD5" i="81" s="1"/>
  <c r="AE14" i="81"/>
  <c r="AD14" i="81" s="1"/>
  <c r="AE17" i="81"/>
  <c r="AD17" i="81" s="1"/>
  <c r="AA21" i="81"/>
  <c r="AA24" i="81"/>
  <c r="AE31" i="81"/>
  <c r="AD31" i="81" s="1"/>
  <c r="AA38" i="81"/>
  <c r="AE45" i="81"/>
  <c r="AD45" i="81" s="1"/>
  <c r="AE48" i="81"/>
  <c r="AD48" i="81" s="1"/>
  <c r="AA52" i="81"/>
  <c r="AA55" i="81"/>
  <c r="AE62" i="81"/>
  <c r="AD62" i="81" s="1"/>
  <c r="AE38" i="74"/>
  <c r="AF50" i="79"/>
  <c r="AA12" i="81"/>
  <c r="AF29" i="79"/>
  <c r="Q26" i="79"/>
  <c r="P26" i="79"/>
  <c r="Q8" i="80"/>
  <c r="AF22" i="80"/>
  <c r="Q44" i="79"/>
  <c r="P44" i="79"/>
  <c r="Q14" i="80"/>
  <c r="P14" i="80"/>
  <c r="AB8" i="80"/>
  <c r="AF8" i="80" s="1"/>
  <c r="AC8" i="80"/>
  <c r="AF19" i="80"/>
  <c r="AC20" i="80"/>
  <c r="AB20" i="80"/>
  <c r="AF20" i="80" s="1"/>
  <c r="AC17" i="80"/>
  <c r="AB17" i="80"/>
  <c r="AF17" i="80" s="1"/>
  <c r="AF15" i="79"/>
  <c r="AF46" i="79"/>
  <c r="Q6" i="80"/>
  <c r="L7" i="80"/>
  <c r="AB9" i="80"/>
  <c r="AF9" i="80" s="1"/>
  <c r="AA10" i="80"/>
  <c r="AE20" i="80"/>
  <c r="AD20" i="80" s="1"/>
  <c r="AB23" i="80"/>
  <c r="AF23" i="80" s="1"/>
  <c r="AA24" i="80"/>
  <c r="AF14" i="79"/>
  <c r="AF25" i="79"/>
  <c r="AF45" i="79"/>
  <c r="AA11" i="80"/>
  <c r="AA14" i="80"/>
  <c r="AE18" i="80"/>
  <c r="AD18" i="80" s="1"/>
  <c r="AF18" i="80" s="1"/>
  <c r="AE21" i="80"/>
  <c r="AD21" i="80" s="1"/>
  <c r="AF21" i="80" s="1"/>
  <c r="AA25" i="80"/>
  <c r="Q14" i="79"/>
  <c r="AA12" i="80"/>
  <c r="AA15" i="80"/>
  <c r="AF28" i="79"/>
  <c r="AB5" i="80"/>
  <c r="AF5" i="80" s="1"/>
  <c r="AE23" i="80"/>
  <c r="AD23" i="80" s="1"/>
  <c r="Q32" i="79"/>
  <c r="AF62" i="79"/>
  <c r="AB13" i="80"/>
  <c r="AF13" i="80" s="1"/>
  <c r="Q50" i="79"/>
  <c r="Q62" i="79"/>
  <c r="AE14" i="80"/>
  <c r="AD14" i="80" s="1"/>
  <c r="AF59" i="79"/>
  <c r="AC41" i="79"/>
  <c r="AB41" i="79"/>
  <c r="AF41" i="79" s="1"/>
  <c r="AF44" i="79"/>
  <c r="AF61" i="79"/>
  <c r="AE9" i="79"/>
  <c r="AD9" i="79" s="1"/>
  <c r="Q56" i="79"/>
  <c r="P56" i="79"/>
  <c r="AF65" i="79"/>
  <c r="AF12" i="79"/>
  <c r="AF16" i="79"/>
  <c r="AF47" i="79"/>
  <c r="AC55" i="79"/>
  <c r="AB55" i="79"/>
  <c r="AF55" i="79" s="1"/>
  <c r="Q8" i="79"/>
  <c r="AF60" i="79"/>
  <c r="AF30" i="79"/>
  <c r="AF33" i="79"/>
  <c r="AC58" i="79"/>
  <c r="AB58" i="79"/>
  <c r="AF58" i="79" s="1"/>
  <c r="AE8" i="79"/>
  <c r="AD8" i="79" s="1"/>
  <c r="AF13" i="79"/>
  <c r="AF64" i="79"/>
  <c r="AC24" i="79"/>
  <c r="AB24" i="79"/>
  <c r="AF24" i="79" s="1"/>
  <c r="AB17" i="79"/>
  <c r="Q43" i="78"/>
  <c r="AF54" i="78"/>
  <c r="AB18" i="79"/>
  <c r="AF18" i="79" s="1"/>
  <c r="AA19" i="79"/>
  <c r="AC20" i="79"/>
  <c r="AB21" i="79"/>
  <c r="AF21" i="79" s="1"/>
  <c r="AA22" i="79"/>
  <c r="AC31" i="79"/>
  <c r="AE32" i="79"/>
  <c r="AD32" i="79" s="1"/>
  <c r="AF32" i="79" s="1"/>
  <c r="AC34" i="79"/>
  <c r="AB35" i="79"/>
  <c r="AF35" i="79" s="1"/>
  <c r="AA36" i="79"/>
  <c r="L38" i="79"/>
  <c r="AB38" i="79"/>
  <c r="AA39" i="79"/>
  <c r="AC48" i="79"/>
  <c r="AB49" i="79"/>
  <c r="AF49" i="79" s="1"/>
  <c r="AC51" i="79"/>
  <c r="AB52" i="79"/>
  <c r="AF52" i="79" s="1"/>
  <c r="AA53" i="79"/>
  <c r="AA56" i="79"/>
  <c r="AC65" i="79"/>
  <c r="AB66" i="79"/>
  <c r="AF66" i="79" s="1"/>
  <c r="AA67" i="79"/>
  <c r="L20" i="79"/>
  <c r="AA23" i="79"/>
  <c r="AA26" i="79"/>
  <c r="AA37" i="79"/>
  <c r="AA40" i="79"/>
  <c r="AA54" i="79"/>
  <c r="AA57" i="79"/>
  <c r="L8" i="79"/>
  <c r="AA8" i="79" s="1"/>
  <c r="AA10" i="79"/>
  <c r="AE17" i="79"/>
  <c r="AD17" i="79" s="1"/>
  <c r="AE20" i="79"/>
  <c r="AD20" i="79" s="1"/>
  <c r="AF20" i="79" s="1"/>
  <c r="AA27" i="79"/>
  <c r="AE34" i="79"/>
  <c r="AD34" i="79" s="1"/>
  <c r="AF34" i="79" s="1"/>
  <c r="AE48" i="79"/>
  <c r="AD48" i="79" s="1"/>
  <c r="AF48" i="79" s="1"/>
  <c r="AE51" i="79"/>
  <c r="AD51" i="79" s="1"/>
  <c r="AF51" i="79" s="1"/>
  <c r="Q19" i="78"/>
  <c r="AE38" i="79"/>
  <c r="AD38" i="79" s="1"/>
  <c r="AE56" i="79"/>
  <c r="AD56" i="79" s="1"/>
  <c r="P37" i="78"/>
  <c r="Q37" i="78"/>
  <c r="Q49" i="78"/>
  <c r="AB56" i="78"/>
  <c r="AC56" i="78"/>
  <c r="AB53" i="78"/>
  <c r="AC53" i="78"/>
  <c r="Q13" i="78"/>
  <c r="P13" i="78"/>
  <c r="AC21" i="78"/>
  <c r="AB21" i="78"/>
  <c r="AC48" i="78"/>
  <c r="AB48" i="78"/>
  <c r="AF48" i="78" s="1"/>
  <c r="Q25" i="78"/>
  <c r="P25" i="78"/>
  <c r="AF59" i="78"/>
  <c r="AF23" i="78"/>
  <c r="Q31" i="78"/>
  <c r="AC51" i="78"/>
  <c r="AB51" i="78"/>
  <c r="AF51" i="78" s="1"/>
  <c r="AC57" i="78"/>
  <c r="AB57" i="78"/>
  <c r="AF57" i="78" s="1"/>
  <c r="AB22" i="78"/>
  <c r="AC22" i="78"/>
  <c r="Q5" i="78"/>
  <c r="AF43" i="78"/>
  <c r="AF45" i="78"/>
  <c r="AC52" i="78"/>
  <c r="AB52" i="78"/>
  <c r="AE26" i="75"/>
  <c r="AE21" i="78"/>
  <c r="AD21" i="78" s="1"/>
  <c r="AB24" i="78"/>
  <c r="AF24" i="78" s="1"/>
  <c r="AB44" i="78"/>
  <c r="AE52" i="78"/>
  <c r="AD52" i="78" s="1"/>
  <c r="P55" i="78"/>
  <c r="AE55" i="78"/>
  <c r="AD55" i="78" s="1"/>
  <c r="AB58" i="78"/>
  <c r="AA5" i="78"/>
  <c r="AE22" i="78"/>
  <c r="AD22" i="78" s="1"/>
  <c r="L31" i="78"/>
  <c r="AA46" i="78"/>
  <c r="AA49" i="78"/>
  <c r="AE53" i="78"/>
  <c r="AD53" i="78" s="1"/>
  <c r="AE56" i="78"/>
  <c r="AD56" i="78" s="1"/>
  <c r="AA60" i="78"/>
  <c r="AA20" i="78"/>
  <c r="AE44" i="78"/>
  <c r="AD44" i="78" s="1"/>
  <c r="AE58" i="78"/>
  <c r="AD58" i="78" s="1"/>
  <c r="AA47" i="78"/>
  <c r="AA50" i="78"/>
  <c r="AA55" i="78"/>
  <c r="AE5" i="78"/>
  <c r="AD5" i="78" s="1"/>
  <c r="AE46" i="78"/>
  <c r="AD46" i="78" s="1"/>
  <c r="AE49" i="78"/>
  <c r="AD49" i="78" s="1"/>
  <c r="AC30" i="77"/>
  <c r="AB30" i="77"/>
  <c r="AF30" i="77" s="1"/>
  <c r="Q41" i="77"/>
  <c r="AF45" i="77"/>
  <c r="AC54" i="77"/>
  <c r="AB54" i="77"/>
  <c r="AF54" i="77" s="1"/>
  <c r="AC57" i="77"/>
  <c r="AB57" i="77"/>
  <c r="AF57" i="77" s="1"/>
  <c r="Q35" i="77"/>
  <c r="AB49" i="77"/>
  <c r="AF49" i="77" s="1"/>
  <c r="AC49" i="77"/>
  <c r="AB51" i="77"/>
  <c r="AF51" i="77" s="1"/>
  <c r="AC51" i="77"/>
  <c r="Q59" i="77"/>
  <c r="AC31" i="77"/>
  <c r="AB31" i="77"/>
  <c r="AF31" i="77" s="1"/>
  <c r="AC55" i="77"/>
  <c r="AB55" i="77"/>
  <c r="AF55" i="77" s="1"/>
  <c r="AC34" i="77"/>
  <c r="AB34" i="77"/>
  <c r="AF34" i="77" s="1"/>
  <c r="AF41" i="77"/>
  <c r="AC58" i="77"/>
  <c r="AB58" i="77"/>
  <c r="AF58" i="77" s="1"/>
  <c r="AF19" i="77"/>
  <c r="AC32" i="77"/>
  <c r="AB32" i="77"/>
  <c r="AF32" i="77" s="1"/>
  <c r="AB48" i="77"/>
  <c r="AF48" i="77" s="1"/>
  <c r="AC48" i="77"/>
  <c r="AB50" i="77"/>
  <c r="AF50" i="77" s="1"/>
  <c r="AC50" i="77"/>
  <c r="AB52" i="77"/>
  <c r="AF52" i="77" s="1"/>
  <c r="AC52" i="77"/>
  <c r="AC56" i="77"/>
  <c r="AB56" i="77"/>
  <c r="AF56" i="77" s="1"/>
  <c r="AC33" i="77"/>
  <c r="AB33" i="77"/>
  <c r="AF33" i="77" s="1"/>
  <c r="AF22" i="77"/>
  <c r="P29" i="77"/>
  <c r="Q29" i="77"/>
  <c r="AF42" i="77"/>
  <c r="Q53" i="77"/>
  <c r="P53" i="77"/>
  <c r="AB18" i="77"/>
  <c r="AF18" i="77" s="1"/>
  <c r="AB20" i="77"/>
  <c r="AF20" i="77" s="1"/>
  <c r="AB44" i="77"/>
  <c r="AF44" i="77" s="1"/>
  <c r="AC19" i="77"/>
  <c r="AC21" i="77"/>
  <c r="AA35" i="77"/>
  <c r="AA36" i="77"/>
  <c r="AA37" i="77"/>
  <c r="AA38" i="77"/>
  <c r="AA39" i="77"/>
  <c r="AA40" i="77"/>
  <c r="AC41" i="77"/>
  <c r="AC42" i="77"/>
  <c r="AC43" i="77"/>
  <c r="AC45" i="77"/>
  <c r="AC46" i="77"/>
  <c r="AA59" i="77"/>
  <c r="AA60" i="77"/>
  <c r="AA61" i="77"/>
  <c r="AA62" i="77"/>
  <c r="AA63" i="77"/>
  <c r="AA64" i="77"/>
  <c r="AC17" i="77"/>
  <c r="AE40" i="75"/>
  <c r="Q23" i="77"/>
  <c r="L35" i="77"/>
  <c r="Q47" i="77"/>
  <c r="L59" i="77"/>
  <c r="L17" i="77"/>
  <c r="AC22" i="77"/>
  <c r="AE37" i="75"/>
  <c r="AE17" i="77"/>
  <c r="AD17" i="77" s="1"/>
  <c r="AF17" i="77" s="1"/>
  <c r="AA29" i="77"/>
  <c r="AE41" i="77"/>
  <c r="AD41" i="77" s="1"/>
  <c r="AA53" i="77"/>
  <c r="L41" i="77"/>
  <c r="AE35" i="77"/>
  <c r="AD35" i="77" s="1"/>
  <c r="AA47" i="77"/>
  <c r="AE59" i="77"/>
  <c r="AD59" i="77" s="1"/>
  <c r="P44" i="75"/>
  <c r="AC32" i="76"/>
  <c r="AB32" i="76"/>
  <c r="AF32" i="76" s="1"/>
  <c r="AC54" i="76"/>
  <c r="AB54" i="76"/>
  <c r="AF54" i="76" s="1"/>
  <c r="Q5" i="76"/>
  <c r="Q11" i="76"/>
  <c r="P11" i="76"/>
  <c r="AE11" i="76" s="1"/>
  <c r="AF24" i="76"/>
  <c r="P29" i="76"/>
  <c r="Q29" i="76"/>
  <c r="AF50" i="76"/>
  <c r="AC57" i="76"/>
  <c r="AB57" i="76"/>
  <c r="AF57" i="76" s="1"/>
  <c r="Q17" i="76"/>
  <c r="P17" i="76"/>
  <c r="AE17" i="76" s="1"/>
  <c r="AC30" i="76"/>
  <c r="AB30" i="76"/>
  <c r="AF30" i="76" s="1"/>
  <c r="AC33" i="76"/>
  <c r="AB33" i="76"/>
  <c r="AF33" i="76" s="1"/>
  <c r="AC55" i="76"/>
  <c r="AB55" i="76"/>
  <c r="AF55" i="76" s="1"/>
  <c r="AF49" i="76"/>
  <c r="AC58" i="76"/>
  <c r="AB58" i="76"/>
  <c r="AF58" i="76" s="1"/>
  <c r="AD5" i="76"/>
  <c r="AE6" i="76"/>
  <c r="AD6" i="76" s="1"/>
  <c r="AF23" i="76"/>
  <c r="AF28" i="76"/>
  <c r="AC31" i="76"/>
  <c r="AB31" i="76"/>
  <c r="AF31" i="76" s="1"/>
  <c r="P32" i="75"/>
  <c r="O32" i="75"/>
  <c r="AF25" i="76"/>
  <c r="AC34" i="76"/>
  <c r="AB34" i="76"/>
  <c r="AF34" i="76" s="1"/>
  <c r="AF51" i="76"/>
  <c r="AC56" i="76"/>
  <c r="AB56" i="76"/>
  <c r="AF56" i="76" s="1"/>
  <c r="AB19" i="76"/>
  <c r="AF19" i="76" s="1"/>
  <c r="AC19" i="76"/>
  <c r="AC5" i="76"/>
  <c r="AA6" i="76" s="1"/>
  <c r="AB5" i="76"/>
  <c r="AB13" i="76"/>
  <c r="AF13" i="76" s="1"/>
  <c r="AC13" i="76"/>
  <c r="AB8" i="76"/>
  <c r="AF8" i="76" s="1"/>
  <c r="AA9" i="76"/>
  <c r="AB14" i="76"/>
  <c r="AF14" i="76" s="1"/>
  <c r="AA15" i="76"/>
  <c r="AB20" i="76"/>
  <c r="AF20" i="76" s="1"/>
  <c r="AB21" i="76"/>
  <c r="AF21" i="76" s="1"/>
  <c r="AB22" i="76"/>
  <c r="AF22" i="76" s="1"/>
  <c r="L41" i="76"/>
  <c r="AB41" i="76"/>
  <c r="AF41" i="76" s="1"/>
  <c r="AB42" i="76"/>
  <c r="AF42" i="76" s="1"/>
  <c r="AB43" i="76"/>
  <c r="AF43" i="76" s="1"/>
  <c r="AB44" i="76"/>
  <c r="AF44" i="76" s="1"/>
  <c r="AB45" i="76"/>
  <c r="AF45" i="76" s="1"/>
  <c r="AB46" i="76"/>
  <c r="AF46" i="76" s="1"/>
  <c r="Q53" i="76"/>
  <c r="P38" i="75"/>
  <c r="AA10" i="76"/>
  <c r="AA11" i="76"/>
  <c r="AA16" i="76"/>
  <c r="AA17" i="76"/>
  <c r="AA35" i="76"/>
  <c r="AA36" i="76"/>
  <c r="AA37" i="76"/>
  <c r="AA38" i="76"/>
  <c r="AA39" i="76"/>
  <c r="AA40" i="76"/>
  <c r="AA59" i="76"/>
  <c r="AA60" i="76"/>
  <c r="AA61" i="76"/>
  <c r="AA62" i="76"/>
  <c r="AA63" i="76"/>
  <c r="AA64" i="76"/>
  <c r="Q23" i="76"/>
  <c r="L35" i="76"/>
  <c r="Q47" i="76"/>
  <c r="L59" i="76"/>
  <c r="AA29" i="76"/>
  <c r="AE41" i="76"/>
  <c r="AD41" i="76" s="1"/>
  <c r="AA53" i="76"/>
  <c r="AE56" i="75"/>
  <c r="AE35" i="76"/>
  <c r="AD35" i="76" s="1"/>
  <c r="AE59" i="76"/>
  <c r="AD59" i="76" s="1"/>
  <c r="P56" i="75"/>
  <c r="AA10" i="75"/>
  <c r="AE10" i="75" s="1"/>
  <c r="AB10" i="75"/>
  <c r="AB12" i="75"/>
  <c r="AA12" i="75"/>
  <c r="AE12" i="75" s="1"/>
  <c r="P14" i="75"/>
  <c r="AA24" i="75"/>
  <c r="AE24" i="75" s="1"/>
  <c r="AB24" i="75"/>
  <c r="AB46" i="75"/>
  <c r="AA46" i="75"/>
  <c r="AE46" i="75" s="1"/>
  <c r="AE58" i="75"/>
  <c r="AB30" i="75"/>
  <c r="AA30" i="75"/>
  <c r="AA41" i="75"/>
  <c r="AE41" i="75" s="1"/>
  <c r="AB41" i="75"/>
  <c r="AB49" i="75"/>
  <c r="AA49" i="75"/>
  <c r="AE49" i="75" s="1"/>
  <c r="AE57" i="75"/>
  <c r="AE9" i="75"/>
  <c r="AB29" i="75"/>
  <c r="AA29" i="75"/>
  <c r="AE29" i="75" s="1"/>
  <c r="AB18" i="75"/>
  <c r="AA18" i="75"/>
  <c r="AE18" i="75" s="1"/>
  <c r="AB43" i="75"/>
  <c r="AA43" i="75"/>
  <c r="AE43" i="75" s="1"/>
  <c r="AB52" i="75"/>
  <c r="AA52" i="75"/>
  <c r="AE52" i="75" s="1"/>
  <c r="O20" i="75"/>
  <c r="P20" i="75"/>
  <c r="AA27" i="75"/>
  <c r="AE27" i="75" s="1"/>
  <c r="AB27" i="75"/>
  <c r="AB16" i="75"/>
  <c r="AA16" i="75"/>
  <c r="AB21" i="75"/>
  <c r="AA21" i="75"/>
  <c r="AE21" i="75" s="1"/>
  <c r="AE23" i="75"/>
  <c r="AB35" i="75"/>
  <c r="AA35" i="75"/>
  <c r="AE35" i="75" s="1"/>
  <c r="AE55" i="75"/>
  <c r="AB38" i="75"/>
  <c r="AA38" i="75"/>
  <c r="AE38" i="75" s="1"/>
  <c r="AA44" i="75"/>
  <c r="AB44" i="75"/>
  <c r="AE54" i="75"/>
  <c r="AA11" i="75"/>
  <c r="K14" i="75"/>
  <c r="AA14" i="75"/>
  <c r="AE14" i="75" s="1"/>
  <c r="Z15" i="75"/>
  <c r="AD19" i="75"/>
  <c r="AC19" i="75" s="1"/>
  <c r="AD22" i="75"/>
  <c r="AC22" i="75" s="1"/>
  <c r="AA25" i="75"/>
  <c r="AA28" i="75"/>
  <c r="Z32" i="75"/>
  <c r="AD36" i="75"/>
  <c r="AC36" i="75" s="1"/>
  <c r="AD39" i="75"/>
  <c r="AC39" i="75" s="1"/>
  <c r="AA42" i="75"/>
  <c r="AA45" i="75"/>
  <c r="AD53" i="75"/>
  <c r="AC53" i="75" s="1"/>
  <c r="AE53" i="75" s="1"/>
  <c r="AA59" i="75"/>
  <c r="AE59" i="75" s="1"/>
  <c r="Z60" i="75"/>
  <c r="Z13" i="75"/>
  <c r="Z33" i="75"/>
  <c r="Z47" i="75"/>
  <c r="Z50" i="75"/>
  <c r="Z61" i="75"/>
  <c r="Z5" i="75"/>
  <c r="P8" i="75"/>
  <c r="Z17" i="75"/>
  <c r="P26" i="75"/>
  <c r="Z31" i="75"/>
  <c r="Z34" i="75"/>
  <c r="AD44" i="75"/>
  <c r="AC44" i="75" s="1"/>
  <c r="Z48" i="75"/>
  <c r="Z51" i="75"/>
  <c r="AD11" i="75"/>
  <c r="AC11" i="75" s="1"/>
  <c r="AD25" i="75"/>
  <c r="AC25" i="75" s="1"/>
  <c r="AD28" i="75"/>
  <c r="AC28" i="75" s="1"/>
  <c r="AD42" i="75"/>
  <c r="AC42" i="75" s="1"/>
  <c r="AD45" i="75"/>
  <c r="AC45" i="75" s="1"/>
  <c r="AE24" i="74"/>
  <c r="O5" i="75"/>
  <c r="AD6" i="75" s="1"/>
  <c r="AA8" i="75"/>
  <c r="AE8" i="75" s="1"/>
  <c r="AD16" i="75"/>
  <c r="AC16" i="75" s="1"/>
  <c r="AA19" i="75"/>
  <c r="AA22" i="75"/>
  <c r="AD30" i="75"/>
  <c r="AC30" i="75" s="1"/>
  <c r="AA36" i="75"/>
  <c r="AA39" i="75"/>
  <c r="O50" i="75"/>
  <c r="AD50" i="75"/>
  <c r="AC50" i="75" s="1"/>
  <c r="P20" i="74"/>
  <c r="O5" i="74"/>
  <c r="P5" i="74"/>
  <c r="AB33" i="74"/>
  <c r="AA33" i="74"/>
  <c r="AE33" i="74" s="1"/>
  <c r="AB42" i="74"/>
  <c r="AA42" i="74"/>
  <c r="AE42" i="74" s="1"/>
  <c r="AE46" i="74"/>
  <c r="Z11" i="74"/>
  <c r="AB16" i="74"/>
  <c r="AA16" i="74"/>
  <c r="AE16" i="74" s="1"/>
  <c r="AE27" i="74"/>
  <c r="P38" i="74"/>
  <c r="O38" i="74"/>
  <c r="AE44" i="74"/>
  <c r="AB19" i="74"/>
  <c r="AA19" i="74"/>
  <c r="AE19" i="74" s="1"/>
  <c r="AB28" i="74"/>
  <c r="AA28" i="74"/>
  <c r="BF10" i="74"/>
  <c r="BF5" i="74"/>
  <c r="AE41" i="74"/>
  <c r="AB10" i="74"/>
  <c r="AA10" i="74"/>
  <c r="AB30" i="74"/>
  <c r="AA30" i="74"/>
  <c r="AE30" i="74" s="1"/>
  <c r="AB47" i="74"/>
  <c r="AA47" i="74"/>
  <c r="AA15" i="74"/>
  <c r="AB15" i="74"/>
  <c r="AB25" i="74"/>
  <c r="AA25" i="74"/>
  <c r="AE25" i="74" s="1"/>
  <c r="AB45" i="74"/>
  <c r="AA45" i="74"/>
  <c r="P10" i="74"/>
  <c r="Z17" i="74"/>
  <c r="Z20" i="74"/>
  <c r="P26" i="74"/>
  <c r="AB29" i="74"/>
  <c r="Z31" i="74"/>
  <c r="AB32" i="74"/>
  <c r="Z34" i="74"/>
  <c r="AB43" i="74"/>
  <c r="AB46" i="74"/>
  <c r="Z48" i="74"/>
  <c r="AD14" i="74"/>
  <c r="AC14" i="74" s="1"/>
  <c r="Z18" i="74"/>
  <c r="K20" i="74"/>
  <c r="Z21" i="74"/>
  <c r="AD28" i="74"/>
  <c r="AC28" i="74" s="1"/>
  <c r="Z35" i="74"/>
  <c r="P44" i="74"/>
  <c r="AD45" i="74"/>
  <c r="AC45" i="74" s="1"/>
  <c r="Z49" i="74"/>
  <c r="Z5" i="74"/>
  <c r="AD6" i="74"/>
  <c r="AC6" i="74" s="1"/>
  <c r="AD5" i="74"/>
  <c r="AC5" i="74" s="1"/>
  <c r="AD15" i="74"/>
  <c r="AC15" i="74" s="1"/>
  <c r="Z22" i="74"/>
  <c r="AD29" i="74"/>
  <c r="AC29" i="74" s="1"/>
  <c r="AE29" i="74" s="1"/>
  <c r="AD32" i="74"/>
  <c r="AC32" i="74" s="1"/>
  <c r="AE32" i="74" s="1"/>
  <c r="Z36" i="74"/>
  <c r="Z39" i="74"/>
  <c r="AD43" i="74"/>
  <c r="AC43" i="74" s="1"/>
  <c r="AE43" i="74" s="1"/>
  <c r="P32" i="74"/>
  <c r="Z40" i="74"/>
  <c r="AD47" i="74"/>
  <c r="AC47" i="74" s="1"/>
  <c r="AD17" i="74"/>
  <c r="AC17" i="74" s="1"/>
  <c r="AD20" i="74"/>
  <c r="AC20" i="74" s="1"/>
  <c r="AA23" i="74"/>
  <c r="AE23" i="74" s="1"/>
  <c r="AA26" i="74"/>
  <c r="AE26" i="74" s="1"/>
  <c r="AD34" i="74"/>
  <c r="AC34" i="74" s="1"/>
  <c r="AA37" i="74"/>
  <c r="AE37" i="74" s="1"/>
  <c r="AD48" i="74"/>
  <c r="AC48" i="74" s="1"/>
  <c r="Z14" i="74"/>
  <c r="AD10" i="74"/>
  <c r="AC8" i="73"/>
  <c r="AB8" i="73"/>
  <c r="AE8" i="73"/>
  <c r="AD8" i="73" s="1"/>
  <c r="L5" i="73"/>
  <c r="AA5" i="73"/>
  <c r="O5" i="73"/>
  <c r="P5" i="73" s="1"/>
  <c r="AE5" i="73" s="1"/>
  <c r="AD5" i="73" s="1"/>
  <c r="AB12" i="81" l="1"/>
  <c r="AF12" i="81" s="1"/>
  <c r="AC12" i="81"/>
  <c r="AC38" i="81"/>
  <c r="AB38" i="81"/>
  <c r="AF38" i="81" s="1"/>
  <c r="AC20" i="81"/>
  <c r="AB20" i="81"/>
  <c r="AF20" i="81" s="1"/>
  <c r="AB17" i="81"/>
  <c r="AF17" i="81" s="1"/>
  <c r="AC17" i="81"/>
  <c r="AF45" i="81"/>
  <c r="AC11" i="81"/>
  <c r="AB11" i="81"/>
  <c r="AF11" i="81" s="1"/>
  <c r="AB14" i="81"/>
  <c r="AF14" i="81" s="1"/>
  <c r="AC14" i="81"/>
  <c r="AC24" i="81"/>
  <c r="AB24" i="81"/>
  <c r="AF24" i="81" s="1"/>
  <c r="AC54" i="81"/>
  <c r="AB54" i="81"/>
  <c r="AF54" i="81" s="1"/>
  <c r="AC64" i="81"/>
  <c r="AB64" i="81"/>
  <c r="AF64" i="81" s="1"/>
  <c r="AF61" i="81"/>
  <c r="AB62" i="81"/>
  <c r="AF62" i="81" s="1"/>
  <c r="AC62" i="81"/>
  <c r="AC21" i="81"/>
  <c r="AB21" i="81"/>
  <c r="AF21" i="81" s="1"/>
  <c r="AC51" i="81"/>
  <c r="AB51" i="81"/>
  <c r="AF51" i="81" s="1"/>
  <c r="AC55" i="81"/>
  <c r="AB55" i="81"/>
  <c r="AF55" i="81" s="1"/>
  <c r="AC37" i="81"/>
  <c r="AB37" i="81"/>
  <c r="AF37" i="81" s="1"/>
  <c r="AC52" i="81"/>
  <c r="AB52" i="81"/>
  <c r="AF52" i="81" s="1"/>
  <c r="AC34" i="81"/>
  <c r="AB34" i="81"/>
  <c r="AF34" i="81" s="1"/>
  <c r="AF31" i="81"/>
  <c r="AB48" i="81"/>
  <c r="AF48" i="81" s="1"/>
  <c r="AC48" i="81"/>
  <c r="AE6" i="81"/>
  <c r="AC23" i="81"/>
  <c r="AB23" i="81"/>
  <c r="AF23" i="81" s="1"/>
  <c r="AC36" i="81"/>
  <c r="AB36" i="81"/>
  <c r="AF36" i="81" s="1"/>
  <c r="AB5" i="81"/>
  <c r="AF5" i="81" s="1"/>
  <c r="AC5" i="81"/>
  <c r="AA6" i="81" s="1"/>
  <c r="AC14" i="80"/>
  <c r="AB14" i="80"/>
  <c r="AF14" i="80" s="1"/>
  <c r="AC10" i="80"/>
  <c r="AB10" i="80"/>
  <c r="AF10" i="80" s="1"/>
  <c r="AC11" i="80"/>
  <c r="AB11" i="80"/>
  <c r="AF11" i="80" s="1"/>
  <c r="AC15" i="80"/>
  <c r="AB15" i="80"/>
  <c r="AF15" i="80" s="1"/>
  <c r="AC12" i="80"/>
  <c r="AB12" i="80"/>
  <c r="AF12" i="80" s="1"/>
  <c r="AC25" i="80"/>
  <c r="AB25" i="80"/>
  <c r="AF25" i="80" s="1"/>
  <c r="AC24" i="80"/>
  <c r="AB24" i="80"/>
  <c r="AF24" i="80" s="1"/>
  <c r="AF53" i="78"/>
  <c r="AB8" i="79"/>
  <c r="AF8" i="79" s="1"/>
  <c r="AC8" i="79"/>
  <c r="AA9" i="79" s="1"/>
  <c r="AF58" i="78"/>
  <c r="AF52" i="78"/>
  <c r="AC57" i="79"/>
  <c r="AB57" i="79"/>
  <c r="AF57" i="79" s="1"/>
  <c r="AC67" i="79"/>
  <c r="AB67" i="79"/>
  <c r="AF67" i="79" s="1"/>
  <c r="AF17" i="79"/>
  <c r="AC54" i="79"/>
  <c r="AB54" i="79"/>
  <c r="AF54" i="79" s="1"/>
  <c r="AC39" i="79"/>
  <c r="AB39" i="79"/>
  <c r="AF39" i="79" s="1"/>
  <c r="AC22" i="79"/>
  <c r="AB22" i="79"/>
  <c r="AF22" i="79" s="1"/>
  <c r="AC40" i="79"/>
  <c r="AB40" i="79"/>
  <c r="AF40" i="79" s="1"/>
  <c r="AF38" i="79"/>
  <c r="AC27" i="79"/>
  <c r="AB27" i="79"/>
  <c r="AF27" i="79" s="1"/>
  <c r="AC37" i="79"/>
  <c r="AB37" i="79"/>
  <c r="AF37" i="79" s="1"/>
  <c r="AC56" i="79"/>
  <c r="AB56" i="79"/>
  <c r="AF56" i="79" s="1"/>
  <c r="AF44" i="78"/>
  <c r="AC26" i="79"/>
  <c r="AB26" i="79"/>
  <c r="AF26" i="79" s="1"/>
  <c r="AC53" i="79"/>
  <c r="AB53" i="79"/>
  <c r="AF53" i="79" s="1"/>
  <c r="AC36" i="79"/>
  <c r="AB36" i="79"/>
  <c r="AF36" i="79" s="1"/>
  <c r="AC19" i="79"/>
  <c r="AB19" i="79"/>
  <c r="AF19" i="79" s="1"/>
  <c r="AC10" i="79"/>
  <c r="AB10" i="79"/>
  <c r="AF10" i="79" s="1"/>
  <c r="AC23" i="79"/>
  <c r="AB23" i="79"/>
  <c r="AF23" i="79" s="1"/>
  <c r="AB60" i="78"/>
  <c r="AF60" i="78" s="1"/>
  <c r="AC60" i="78"/>
  <c r="AE22" i="75"/>
  <c r="AC55" i="78"/>
  <c r="AB55" i="78"/>
  <c r="AF55" i="78" s="1"/>
  <c r="AC50" i="78"/>
  <c r="AB50" i="78"/>
  <c r="AF50" i="78" s="1"/>
  <c r="AC47" i="78"/>
  <c r="AB47" i="78"/>
  <c r="AF47" i="78" s="1"/>
  <c r="AB49" i="78"/>
  <c r="AF49" i="78" s="1"/>
  <c r="AC49" i="78"/>
  <c r="AF21" i="78"/>
  <c r="AF56" i="78"/>
  <c r="AB46" i="78"/>
  <c r="AF46" i="78" s="1"/>
  <c r="AC46" i="78"/>
  <c r="AC20" i="78"/>
  <c r="AB20" i="78"/>
  <c r="AF20" i="78" s="1"/>
  <c r="AF22" i="78"/>
  <c r="AE6" i="78"/>
  <c r="AB5" i="78"/>
  <c r="AF5" i="78" s="1"/>
  <c r="AC5" i="78"/>
  <c r="AA6" i="78" s="1"/>
  <c r="AC53" i="77"/>
  <c r="AB53" i="77"/>
  <c r="AF53" i="77" s="1"/>
  <c r="AE36" i="75"/>
  <c r="AC63" i="77"/>
  <c r="AB63" i="77"/>
  <c r="AF63" i="77" s="1"/>
  <c r="AC61" i="77"/>
  <c r="AB61" i="77"/>
  <c r="AF61" i="77" s="1"/>
  <c r="AC60" i="77"/>
  <c r="AB60" i="77"/>
  <c r="AF60" i="77" s="1"/>
  <c r="AC39" i="77"/>
  <c r="AB39" i="77"/>
  <c r="AF39" i="77" s="1"/>
  <c r="AC40" i="77"/>
  <c r="AB40" i="77"/>
  <c r="AF40" i="77" s="1"/>
  <c r="AE25" i="75"/>
  <c r="AC29" i="77"/>
  <c r="AB29" i="77"/>
  <c r="AF29" i="77" s="1"/>
  <c r="AC59" i="77"/>
  <c r="AB59" i="77"/>
  <c r="AF59" i="77" s="1"/>
  <c r="AC38" i="77"/>
  <c r="AB38" i="77"/>
  <c r="AF38" i="77" s="1"/>
  <c r="AC62" i="77"/>
  <c r="AB62" i="77"/>
  <c r="AF62" i="77" s="1"/>
  <c r="AC37" i="77"/>
  <c r="AB37" i="77"/>
  <c r="AF37" i="77" s="1"/>
  <c r="AC36" i="77"/>
  <c r="AB36" i="77"/>
  <c r="AF36" i="77" s="1"/>
  <c r="AB47" i="77"/>
  <c r="AF47" i="77" s="1"/>
  <c r="AC47" i="77"/>
  <c r="AC64" i="77"/>
  <c r="AB64" i="77"/>
  <c r="AF64" i="77" s="1"/>
  <c r="AC35" i="77"/>
  <c r="AB35" i="77"/>
  <c r="AF35" i="77" s="1"/>
  <c r="AD17" i="76"/>
  <c r="AE18" i="76"/>
  <c r="AD18" i="76" s="1"/>
  <c r="AD11" i="76"/>
  <c r="AE12" i="76"/>
  <c r="AD12" i="76" s="1"/>
  <c r="AE45" i="74"/>
  <c r="AE19" i="75"/>
  <c r="AE28" i="75"/>
  <c r="AC64" i="76"/>
  <c r="AB64" i="76"/>
  <c r="AF64" i="76" s="1"/>
  <c r="AC38" i="76"/>
  <c r="AB38" i="76"/>
  <c r="AF38" i="76" s="1"/>
  <c r="AC11" i="76"/>
  <c r="AA12" i="76" s="1"/>
  <c r="AB11" i="76"/>
  <c r="AF11" i="76" s="1"/>
  <c r="AC9" i="76"/>
  <c r="AB9" i="76"/>
  <c r="AF9" i="76" s="1"/>
  <c r="AC62" i="76"/>
  <c r="AB62" i="76"/>
  <c r="AF62" i="76" s="1"/>
  <c r="AC36" i="76"/>
  <c r="AB36" i="76"/>
  <c r="AF36" i="76" s="1"/>
  <c r="AC37" i="76"/>
  <c r="AB37" i="76"/>
  <c r="AF37" i="76" s="1"/>
  <c r="AE45" i="75"/>
  <c r="AC29" i="76"/>
  <c r="AB29" i="76"/>
  <c r="AF29" i="76" s="1"/>
  <c r="AC61" i="76"/>
  <c r="AB61" i="76"/>
  <c r="AF61" i="76" s="1"/>
  <c r="AC35" i="76"/>
  <c r="AB35" i="76"/>
  <c r="AF35" i="76" s="1"/>
  <c r="AC53" i="76"/>
  <c r="AB53" i="76"/>
  <c r="AF53" i="76" s="1"/>
  <c r="AE16" i="75"/>
  <c r="AC60" i="76"/>
  <c r="AB60" i="76"/>
  <c r="AF60" i="76" s="1"/>
  <c r="AF5" i="76"/>
  <c r="AC63" i="76"/>
  <c r="AB63" i="76"/>
  <c r="AF63" i="76" s="1"/>
  <c r="AC10" i="76"/>
  <c r="AB10" i="76"/>
  <c r="AF10" i="76" s="1"/>
  <c r="AC59" i="76"/>
  <c r="AB59" i="76"/>
  <c r="AF59" i="76" s="1"/>
  <c r="AC17" i="76"/>
  <c r="AA18" i="76" s="1"/>
  <c r="AB17" i="76"/>
  <c r="AF17" i="76" s="1"/>
  <c r="AC6" i="76"/>
  <c r="AB6" i="76"/>
  <c r="AF6" i="76" s="1"/>
  <c r="AE47" i="74"/>
  <c r="AC40" i="76"/>
  <c r="AB40" i="76"/>
  <c r="AF40" i="76" s="1"/>
  <c r="AC16" i="76"/>
  <c r="AB16" i="76"/>
  <c r="AF16" i="76" s="1"/>
  <c r="AC15" i="76"/>
  <c r="AB15" i="76"/>
  <c r="AF15" i="76" s="1"/>
  <c r="AC39" i="76"/>
  <c r="AB39" i="76"/>
  <c r="AF39" i="76" s="1"/>
  <c r="AC6" i="75"/>
  <c r="AD7" i="75"/>
  <c r="AC7" i="75" s="1"/>
  <c r="AB60" i="75"/>
  <c r="AA60" i="75"/>
  <c r="AE60" i="75" s="1"/>
  <c r="AB17" i="75"/>
  <c r="AA17" i="75"/>
  <c r="AE17" i="75" s="1"/>
  <c r="AB13" i="75"/>
  <c r="AA13" i="75"/>
  <c r="AE13" i="75" s="1"/>
  <c r="AB32" i="75"/>
  <c r="AA32" i="75"/>
  <c r="AE32" i="75" s="1"/>
  <c r="AE11" i="75"/>
  <c r="AD5" i="75"/>
  <c r="AC5" i="75" s="1"/>
  <c r="AB51" i="75"/>
  <c r="AA51" i="75"/>
  <c r="AE51" i="75" s="1"/>
  <c r="AE30" i="75"/>
  <c r="AE39" i="75"/>
  <c r="AB48" i="75"/>
  <c r="AA48" i="75"/>
  <c r="AE48" i="75" s="1"/>
  <c r="AB5" i="75"/>
  <c r="AA5" i="75"/>
  <c r="AE5" i="75" s="1"/>
  <c r="AE44" i="75"/>
  <c r="AB61" i="75"/>
  <c r="AA61" i="75"/>
  <c r="AE61" i="75" s="1"/>
  <c r="AB34" i="75"/>
  <c r="AA34" i="75"/>
  <c r="AE34" i="75" s="1"/>
  <c r="AB50" i="75"/>
  <c r="AA50" i="75"/>
  <c r="AE50" i="75" s="1"/>
  <c r="AE42" i="75"/>
  <c r="AB15" i="75"/>
  <c r="AA15" i="75"/>
  <c r="AE15" i="75" s="1"/>
  <c r="AB31" i="75"/>
  <c r="AA31" i="75"/>
  <c r="AE31" i="75" s="1"/>
  <c r="AB47" i="75"/>
  <c r="AA47" i="75"/>
  <c r="AE47" i="75" s="1"/>
  <c r="AB33" i="75"/>
  <c r="AA33" i="75"/>
  <c r="AE33" i="75" s="1"/>
  <c r="AB34" i="74"/>
  <c r="AA34" i="74"/>
  <c r="AE34" i="74" s="1"/>
  <c r="AE28" i="74"/>
  <c r="AB39" i="74"/>
  <c r="AA39" i="74"/>
  <c r="AE39" i="74" s="1"/>
  <c r="AA5" i="74"/>
  <c r="AE5" i="74" s="1"/>
  <c r="AB5" i="74"/>
  <c r="Z6" i="74" s="1"/>
  <c r="AB18" i="74"/>
  <c r="AA18" i="74"/>
  <c r="AE18" i="74" s="1"/>
  <c r="AB49" i="74"/>
  <c r="AA49" i="74"/>
  <c r="AE49" i="74" s="1"/>
  <c r="AB31" i="74"/>
  <c r="AA31" i="74"/>
  <c r="AE31" i="74" s="1"/>
  <c r="AB36" i="74"/>
  <c r="AA36" i="74"/>
  <c r="AE36" i="74" s="1"/>
  <c r="AB48" i="74"/>
  <c r="AA48" i="74"/>
  <c r="AE48" i="74" s="1"/>
  <c r="AB20" i="74"/>
  <c r="AA20" i="74"/>
  <c r="AE20" i="74" s="1"/>
  <c r="AE15" i="74"/>
  <c r="AB17" i="74"/>
  <c r="AA17" i="74"/>
  <c r="AE17" i="74" s="1"/>
  <c r="AD11" i="74"/>
  <c r="AC10" i="74"/>
  <c r="AE10" i="74" s="1"/>
  <c r="AB14" i="74"/>
  <c r="AA14" i="74"/>
  <c r="AE14" i="74" s="1"/>
  <c r="AB22" i="74"/>
  <c r="AA22" i="74"/>
  <c r="AE22" i="74" s="1"/>
  <c r="AB35" i="74"/>
  <c r="AA35" i="74"/>
  <c r="AE35" i="74" s="1"/>
  <c r="AD7" i="74"/>
  <c r="AB40" i="74"/>
  <c r="AA40" i="74"/>
  <c r="AE40" i="74" s="1"/>
  <c r="AB11" i="74"/>
  <c r="Z12" i="74" s="1"/>
  <c r="AA11" i="74"/>
  <c r="AB21" i="74"/>
  <c r="AA21" i="74"/>
  <c r="AE21" i="74" s="1"/>
  <c r="AC5" i="73"/>
  <c r="AB5" i="73"/>
  <c r="Q8" i="73"/>
  <c r="Q5" i="73"/>
  <c r="AD6" i="81" l="1"/>
  <c r="AE7" i="81"/>
  <c r="AC6" i="81"/>
  <c r="AA7" i="81" s="1"/>
  <c r="AB6" i="81"/>
  <c r="AC9" i="79"/>
  <c r="AB9" i="79"/>
  <c r="AF9" i="79" s="1"/>
  <c r="AB6" i="78"/>
  <c r="AF6" i="78" s="1"/>
  <c r="AC6" i="78"/>
  <c r="AA7" i="78" s="1"/>
  <c r="AD6" i="78"/>
  <c r="AE7" i="78"/>
  <c r="AB12" i="76"/>
  <c r="AF12" i="76" s="1"/>
  <c r="AC12" i="76"/>
  <c r="AB18" i="76"/>
  <c r="AF18" i="76" s="1"/>
  <c r="AC18" i="76"/>
  <c r="Z7" i="75"/>
  <c r="Z6" i="75"/>
  <c r="AB6" i="74"/>
  <c r="Z7" i="74" s="1"/>
  <c r="AA6" i="74"/>
  <c r="AE6" i="74" s="1"/>
  <c r="AC7" i="74"/>
  <c r="AD8" i="74"/>
  <c r="AD12" i="74"/>
  <c r="AC11" i="74"/>
  <c r="AE11" i="74" s="1"/>
  <c r="AB12" i="74"/>
  <c r="Z13" i="74" s="1"/>
  <c r="AA12" i="74"/>
  <c r="AF8" i="73"/>
  <c r="AF5" i="73"/>
  <c r="AD7" i="81" l="1"/>
  <c r="AE8" i="81"/>
  <c r="AD8" i="81" s="1"/>
  <c r="AC7" i="81"/>
  <c r="AA8" i="81" s="1"/>
  <c r="AB7" i="81"/>
  <c r="AC7" i="78"/>
  <c r="AA8" i="78" s="1"/>
  <c r="AB7" i="78"/>
  <c r="AF7" i="78" s="1"/>
  <c r="AD7" i="78"/>
  <c r="AE8" i="78"/>
  <c r="AD8" i="78" s="1"/>
  <c r="AA7" i="75"/>
  <c r="AE7" i="75" s="1"/>
  <c r="AB7" i="75"/>
  <c r="AA6" i="75"/>
  <c r="AE6" i="75" s="1"/>
  <c r="AB6" i="75"/>
  <c r="AB13" i="74"/>
  <c r="AA13" i="74"/>
  <c r="AC8" i="74"/>
  <c r="AD9" i="74"/>
  <c r="AC9" i="74" s="1"/>
  <c r="AD13" i="74"/>
  <c r="AC13" i="74" s="1"/>
  <c r="AC12" i="74"/>
  <c r="AE12" i="74" s="1"/>
  <c r="AB7" i="74"/>
  <c r="Z8" i="74" s="1"/>
  <c r="AA7" i="74"/>
  <c r="AE7" i="74" s="1"/>
  <c r="AC8" i="81" l="1"/>
  <c r="AB8" i="81"/>
  <c r="AC8" i="78"/>
  <c r="AB8" i="78"/>
  <c r="AF8" i="78" s="1"/>
  <c r="AA8" i="74"/>
  <c r="AE8" i="74" s="1"/>
  <c r="AB8" i="74"/>
  <c r="Z9" i="74" s="1"/>
  <c r="AE13" i="74"/>
  <c r="AB9" i="74" l="1"/>
  <c r="AA9" i="74"/>
  <c r="AE9" i="74" s="1"/>
  <c r="M58" i="72" l="1"/>
  <c r="N58" i="72" s="1"/>
  <c r="J58" i="72"/>
  <c r="K58" i="72" s="1"/>
  <c r="M52" i="72"/>
  <c r="N52" i="72" s="1"/>
  <c r="J52" i="72"/>
  <c r="K52" i="72" s="1"/>
  <c r="M46" i="72"/>
  <c r="N46" i="72" s="1"/>
  <c r="O46" i="72" s="1"/>
  <c r="J46" i="72"/>
  <c r="M40" i="72"/>
  <c r="N40" i="72" s="1"/>
  <c r="O40" i="72" s="1"/>
  <c r="J40" i="72"/>
  <c r="K40" i="72" s="1"/>
  <c r="M34" i="72"/>
  <c r="N34" i="72" s="1"/>
  <c r="O34" i="72" s="1"/>
  <c r="J34" i="72"/>
  <c r="M28" i="72"/>
  <c r="N28" i="72" s="1"/>
  <c r="O28" i="72" s="1"/>
  <c r="K28" i="72"/>
  <c r="J28" i="72"/>
  <c r="M22" i="72"/>
  <c r="N22" i="72" s="1"/>
  <c r="K22" i="72"/>
  <c r="J22" i="72"/>
  <c r="M16" i="72"/>
  <c r="N16" i="72" s="1"/>
  <c r="O16" i="72" s="1"/>
  <c r="J16" i="72"/>
  <c r="BG10" i="72"/>
  <c r="BE10" i="72"/>
  <c r="M10" i="72"/>
  <c r="N10" i="72" s="1"/>
  <c r="K10" i="72"/>
  <c r="J10" i="72"/>
  <c r="BE5" i="72"/>
  <c r="BF5" i="72" s="1"/>
  <c r="BG5" i="72" s="1"/>
  <c r="M5" i="72"/>
  <c r="M49" i="72"/>
  <c r="M12" i="72"/>
  <c r="M13" i="72"/>
  <c r="M42" i="72"/>
  <c r="M15" i="72"/>
  <c r="M37" i="72"/>
  <c r="M62" i="72"/>
  <c r="M57" i="72"/>
  <c r="M25" i="72"/>
  <c r="M9" i="72"/>
  <c r="M21" i="72"/>
  <c r="M17" i="72"/>
  <c r="M14" i="72"/>
  <c r="M7" i="72"/>
  <c r="M8" i="72"/>
  <c r="M60" i="72"/>
  <c r="M39" i="72"/>
  <c r="M55" i="72"/>
  <c r="M23" i="72"/>
  <c r="M35" i="72"/>
  <c r="M41" i="72"/>
  <c r="M20" i="72"/>
  <c r="M26" i="72"/>
  <c r="M32" i="72"/>
  <c r="M18" i="72"/>
  <c r="M48" i="72"/>
  <c r="M61" i="72"/>
  <c r="M43" i="72"/>
  <c r="M11" i="72"/>
  <c r="M38" i="72"/>
  <c r="M44" i="72"/>
  <c r="M54" i="72"/>
  <c r="M56" i="72"/>
  <c r="M45" i="72"/>
  <c r="M47" i="72"/>
  <c r="M29" i="72"/>
  <c r="M33" i="72"/>
  <c r="M24" i="72"/>
  <c r="M53" i="72"/>
  <c r="M31" i="72"/>
  <c r="M50" i="72"/>
  <c r="M59" i="72"/>
  <c r="M63" i="72"/>
  <c r="M19" i="72"/>
  <c r="M30" i="72"/>
  <c r="M36" i="72"/>
  <c r="M27" i="72"/>
  <c r="M51" i="72"/>
  <c r="O22" i="72" l="1"/>
  <c r="P22" i="72"/>
  <c r="P46" i="72"/>
  <c r="P34" i="72"/>
  <c r="P16" i="72"/>
  <c r="P28" i="72"/>
  <c r="O10" i="72"/>
  <c r="P10" i="72"/>
  <c r="P52" i="72"/>
  <c r="O52" i="72"/>
  <c r="P58" i="72"/>
  <c r="O58" i="72"/>
  <c r="BF10" i="72"/>
  <c r="K16" i="72"/>
  <c r="P40" i="72"/>
  <c r="K34" i="72"/>
  <c r="K46" i="72"/>
  <c r="W13" i="70" l="1"/>
  <c r="T13" i="70"/>
  <c r="AA13" i="70" s="1"/>
  <c r="AA12" i="70"/>
  <c r="AC12" i="70" s="1"/>
  <c r="W12" i="70"/>
  <c r="T12" i="70"/>
  <c r="AE13" i="70" s="1"/>
  <c r="AD13" i="70" s="1"/>
  <c r="AA11" i="70"/>
  <c r="AC11" i="70" s="1"/>
  <c r="W11" i="70"/>
  <c r="T11" i="70"/>
  <c r="AE12" i="70" s="1"/>
  <c r="AD12" i="70" s="1"/>
  <c r="AA10" i="70"/>
  <c r="AC10" i="70" s="1"/>
  <c r="W10" i="70"/>
  <c r="T10" i="70"/>
  <c r="AE11" i="70" s="1"/>
  <c r="AD11" i="70" s="1"/>
  <c r="AA9" i="70"/>
  <c r="AC9" i="70" s="1"/>
  <c r="W9" i="70"/>
  <c r="T9" i="70"/>
  <c r="AE10" i="70" s="1"/>
  <c r="AD10" i="70" s="1"/>
  <c r="AA8" i="70"/>
  <c r="AC8" i="70" s="1"/>
  <c r="W8" i="70"/>
  <c r="T8" i="70"/>
  <c r="AE9" i="70" s="1"/>
  <c r="AD9" i="70" s="1"/>
  <c r="O8" i="70"/>
  <c r="P8" i="70" s="1"/>
  <c r="K8" i="70"/>
  <c r="Q8" i="70" s="1"/>
  <c r="W7" i="70"/>
  <c r="T7" i="70"/>
  <c r="AE7" i="70" s="1"/>
  <c r="AD7" i="70" s="1"/>
  <c r="V36" i="69"/>
  <c r="S36" i="69"/>
  <c r="Z35" i="69"/>
  <c r="AB35" i="69" s="1"/>
  <c r="V35" i="69"/>
  <c r="S35" i="69"/>
  <c r="AD36" i="69" s="1"/>
  <c r="AC36" i="69" s="1"/>
  <c r="Z34" i="69"/>
  <c r="AA34" i="69" s="1"/>
  <c r="V34" i="69"/>
  <c r="S34" i="69"/>
  <c r="AD35" i="69" s="1"/>
  <c r="AC35" i="69" s="1"/>
  <c r="AB33" i="69"/>
  <c r="AA33" i="69"/>
  <c r="Z33" i="69"/>
  <c r="V33" i="69"/>
  <c r="S33" i="69"/>
  <c r="AD34" i="69" s="1"/>
  <c r="AC34" i="69" s="1"/>
  <c r="V32" i="69"/>
  <c r="S32" i="69"/>
  <c r="AD33" i="69" s="1"/>
  <c r="AC33" i="69" s="1"/>
  <c r="AD31" i="69"/>
  <c r="AC31" i="69" s="1"/>
  <c r="V31" i="69"/>
  <c r="S31" i="69"/>
  <c r="Z32" i="69" s="1"/>
  <c r="M31" i="69"/>
  <c r="N31" i="69" s="1"/>
  <c r="O31" i="69" s="1"/>
  <c r="J31" i="69"/>
  <c r="K31" i="69" s="1"/>
  <c r="AB30" i="69"/>
  <c r="AA30" i="69"/>
  <c r="Z30" i="69"/>
  <c r="V30" i="69"/>
  <c r="S30" i="69"/>
  <c r="V29" i="69"/>
  <c r="S29" i="69"/>
  <c r="AD30" i="69" s="1"/>
  <c r="AC30" i="69" s="1"/>
  <c r="AD28" i="69"/>
  <c r="AC28" i="69" s="1"/>
  <c r="AB28" i="69"/>
  <c r="Z28" i="69"/>
  <c r="AA28" i="69" s="1"/>
  <c r="V28" i="69"/>
  <c r="S28" i="69"/>
  <c r="Z29" i="69" s="1"/>
  <c r="AD27" i="69"/>
  <c r="AC27" i="69" s="1"/>
  <c r="V27" i="69"/>
  <c r="S27" i="69"/>
  <c r="V26" i="69"/>
  <c r="S26" i="69"/>
  <c r="Z27" i="69" s="1"/>
  <c r="V25" i="69"/>
  <c r="S25" i="69"/>
  <c r="AD26" i="69" s="1"/>
  <c r="AC26" i="69" s="1"/>
  <c r="M25" i="69"/>
  <c r="N25" i="69" s="1"/>
  <c r="K25" i="69"/>
  <c r="J25" i="69"/>
  <c r="AD24" i="69"/>
  <c r="AC24" i="69" s="1"/>
  <c r="V24" i="69"/>
  <c r="S24" i="69"/>
  <c r="V23" i="69"/>
  <c r="S23" i="69"/>
  <c r="Z24" i="69" s="1"/>
  <c r="V22" i="69"/>
  <c r="S22" i="69"/>
  <c r="AD23" i="69" s="1"/>
  <c r="AC23" i="69" s="1"/>
  <c r="Z21" i="69"/>
  <c r="AB21" i="69" s="1"/>
  <c r="V21" i="69"/>
  <c r="S21" i="69"/>
  <c r="AD22" i="69" s="1"/>
  <c r="AC22" i="69" s="1"/>
  <c r="AD20" i="69"/>
  <c r="AC20" i="69" s="1"/>
  <c r="Z20" i="69"/>
  <c r="AA20" i="69" s="1"/>
  <c r="V20" i="69"/>
  <c r="S20" i="69"/>
  <c r="AB19" i="69"/>
  <c r="AA19" i="69"/>
  <c r="Z19" i="69"/>
  <c r="V19" i="69"/>
  <c r="S19" i="69"/>
  <c r="AD19" i="69" s="1"/>
  <c r="AC19" i="69" s="1"/>
  <c r="M19" i="69"/>
  <c r="N19" i="69" s="1"/>
  <c r="O19" i="69" s="1"/>
  <c r="K19" i="69"/>
  <c r="J19" i="69"/>
  <c r="M13" i="69"/>
  <c r="N13" i="69" s="1"/>
  <c r="J13" i="69"/>
  <c r="K13" i="69" s="1"/>
  <c r="W19" i="68"/>
  <c r="T19" i="68"/>
  <c r="W18" i="68"/>
  <c r="T18" i="68"/>
  <c r="AE19" i="68" s="1"/>
  <c r="AD19" i="68" s="1"/>
  <c r="W17" i="68"/>
  <c r="T17" i="68"/>
  <c r="AE18" i="68" s="1"/>
  <c r="AD18" i="68" s="1"/>
  <c r="W16" i="68"/>
  <c r="T16" i="68"/>
  <c r="AE17" i="68" s="1"/>
  <c r="AD17" i="68" s="1"/>
  <c r="W15" i="68"/>
  <c r="T15" i="68"/>
  <c r="AE16" i="68" s="1"/>
  <c r="AD16" i="68" s="1"/>
  <c r="W14" i="68"/>
  <c r="T14" i="68"/>
  <c r="AE15" i="68" s="1"/>
  <c r="AD15" i="68" s="1"/>
  <c r="O14" i="68"/>
  <c r="P14" i="68" s="1"/>
  <c r="K14" i="68"/>
  <c r="Q14" i="68" s="1"/>
  <c r="AE13" i="68"/>
  <c r="AD13" i="68" s="1"/>
  <c r="W13" i="68"/>
  <c r="T13" i="68"/>
  <c r="AE12" i="68"/>
  <c r="AD12" i="68" s="1"/>
  <c r="W12" i="68"/>
  <c r="T12" i="68"/>
  <c r="AA13" i="68" s="1"/>
  <c r="AE11" i="68"/>
  <c r="AD11" i="68" s="1"/>
  <c r="W11" i="68"/>
  <c r="T11" i="68"/>
  <c r="AA12" i="68" s="1"/>
  <c r="AE10" i="68"/>
  <c r="AD10" i="68" s="1"/>
  <c r="W10" i="68"/>
  <c r="T10" i="68"/>
  <c r="AA11" i="68" s="1"/>
  <c r="AE9" i="68"/>
  <c r="AD9" i="68" s="1"/>
  <c r="W9" i="68"/>
  <c r="T9" i="68"/>
  <c r="AA10" i="68" s="1"/>
  <c r="AE8" i="68"/>
  <c r="AD8" i="68" s="1"/>
  <c r="W8" i="68"/>
  <c r="T8" i="68"/>
  <c r="AA9" i="68" s="1"/>
  <c r="P8" i="68"/>
  <c r="O8" i="68"/>
  <c r="K8" i="68"/>
  <c r="L8" i="68" s="1"/>
  <c r="W14" i="67"/>
  <c r="T14" i="67"/>
  <c r="W13" i="67"/>
  <c r="T13" i="67"/>
  <c r="AE14" i="67" s="1"/>
  <c r="AD14" i="67" s="1"/>
  <c r="W12" i="67"/>
  <c r="T12" i="67"/>
  <c r="AE13" i="67" s="1"/>
  <c r="AD13" i="67" s="1"/>
  <c r="W11" i="67"/>
  <c r="T11" i="67"/>
  <c r="AE12" i="67" s="1"/>
  <c r="AD12" i="67" s="1"/>
  <c r="W10" i="67"/>
  <c r="T10" i="67"/>
  <c r="AE11" i="67" s="1"/>
  <c r="AD11" i="67" s="1"/>
  <c r="W9" i="67"/>
  <c r="T9" i="67"/>
  <c r="AE9" i="67" s="1"/>
  <c r="AD9" i="67" s="1"/>
  <c r="M36" i="69"/>
  <c r="M26" i="69"/>
  <c r="M29" i="69"/>
  <c r="M24" i="69"/>
  <c r="N13" i="70"/>
  <c r="M22" i="69"/>
  <c r="M23" i="69"/>
  <c r="M15" i="69"/>
  <c r="M33" i="69"/>
  <c r="M34" i="69"/>
  <c r="M27" i="69"/>
  <c r="M17" i="69"/>
  <c r="M35" i="69"/>
  <c r="M9" i="69"/>
  <c r="M12" i="69"/>
  <c r="M16" i="69"/>
  <c r="M21" i="69"/>
  <c r="M11" i="69"/>
  <c r="M10" i="69"/>
  <c r="M18" i="69"/>
  <c r="M30" i="69"/>
  <c r="M28" i="69"/>
  <c r="M14" i="69"/>
  <c r="M20" i="69"/>
  <c r="M32" i="69"/>
  <c r="N12" i="70"/>
  <c r="AE30" i="69" l="1"/>
  <c r="P13" i="69"/>
  <c r="O13" i="69"/>
  <c r="AC13" i="70"/>
  <c r="AB13" i="70"/>
  <c r="AF13" i="70" s="1"/>
  <c r="AB8" i="70"/>
  <c r="AF8" i="70" s="1"/>
  <c r="AB9" i="70"/>
  <c r="AF9" i="70" s="1"/>
  <c r="AB10" i="70"/>
  <c r="AF10" i="70" s="1"/>
  <c r="AB11" i="70"/>
  <c r="AF11" i="70" s="1"/>
  <c r="AE34" i="69"/>
  <c r="L8" i="70"/>
  <c r="AB12" i="70"/>
  <c r="AF12" i="70" s="1"/>
  <c r="AE8" i="70"/>
  <c r="AD8" i="70" s="1"/>
  <c r="AA7" i="70"/>
  <c r="AE28" i="69"/>
  <c r="AB27" i="69"/>
  <c r="AA27" i="69"/>
  <c r="AE27" i="69" s="1"/>
  <c r="AE19" i="69"/>
  <c r="P19" i="69"/>
  <c r="P25" i="69"/>
  <c r="O25" i="69"/>
  <c r="AA29" i="69"/>
  <c r="AB29" i="69"/>
  <c r="AA32" i="69"/>
  <c r="AB32" i="69"/>
  <c r="AB24" i="69"/>
  <c r="AA24" i="69"/>
  <c r="AE24" i="69" s="1"/>
  <c r="AE33" i="69"/>
  <c r="AE20" i="69"/>
  <c r="AB20" i="69"/>
  <c r="AA21" i="69"/>
  <c r="Z22" i="69"/>
  <c r="Z25" i="69"/>
  <c r="AD29" i="69"/>
  <c r="AC29" i="69" s="1"/>
  <c r="P31" i="69"/>
  <c r="AD32" i="69"/>
  <c r="AC32" i="69" s="1"/>
  <c r="AB34" i="69"/>
  <c r="AA35" i="69"/>
  <c r="AE35" i="69" s="1"/>
  <c r="Z36" i="69"/>
  <c r="Z23" i="69"/>
  <c r="Z26" i="69"/>
  <c r="AD21" i="69"/>
  <c r="AC21" i="69" s="1"/>
  <c r="Z31" i="69"/>
  <c r="AD25" i="69"/>
  <c r="AC25" i="69" s="1"/>
  <c r="AC11" i="68"/>
  <c r="AB11" i="68"/>
  <c r="AF11" i="68" s="1"/>
  <c r="AC9" i="68"/>
  <c r="AB9" i="68"/>
  <c r="AF9" i="68" s="1"/>
  <c r="AC12" i="68"/>
  <c r="AB12" i="68"/>
  <c r="AF12" i="68" s="1"/>
  <c r="AC10" i="68"/>
  <c r="AB10" i="68"/>
  <c r="AF10" i="68" s="1"/>
  <c r="AC13" i="68"/>
  <c r="AB13" i="68"/>
  <c r="AF13" i="68" s="1"/>
  <c r="Q8" i="68"/>
  <c r="AA14" i="68"/>
  <c r="AA15" i="68"/>
  <c r="AA16" i="68"/>
  <c r="AA17" i="68"/>
  <c r="AA18" i="68"/>
  <c r="AA19" i="68"/>
  <c r="L14" i="68"/>
  <c r="AA8" i="68"/>
  <c r="AE14" i="68"/>
  <c r="AD14" i="68" s="1"/>
  <c r="AA9" i="67"/>
  <c r="AA10" i="67"/>
  <c r="AA11" i="67"/>
  <c r="AA12" i="67"/>
  <c r="AA13" i="67"/>
  <c r="AA14" i="67"/>
  <c r="AE10" i="67"/>
  <c r="AD10" i="67" s="1"/>
  <c r="AE21" i="69" l="1"/>
  <c r="AE29" i="69"/>
  <c r="AC7" i="70"/>
  <c r="AB7" i="70"/>
  <c r="AF7" i="70" s="1"/>
  <c r="AB36" i="69"/>
  <c r="AA36" i="69"/>
  <c r="AE36" i="69" s="1"/>
  <c r="AE32" i="69"/>
  <c r="AB31" i="69"/>
  <c r="AA31" i="69"/>
  <c r="AE31" i="69" s="1"/>
  <c r="AB26" i="69"/>
  <c r="AA26" i="69"/>
  <c r="AE26" i="69" s="1"/>
  <c r="AB23" i="69"/>
  <c r="AA23" i="69"/>
  <c r="AE23" i="69" s="1"/>
  <c r="AB25" i="69"/>
  <c r="AA25" i="69"/>
  <c r="AE25" i="69" s="1"/>
  <c r="AB22" i="69"/>
  <c r="AA22" i="69"/>
  <c r="AE22" i="69" s="1"/>
  <c r="AC19" i="68"/>
  <c r="AB19" i="68"/>
  <c r="AF19" i="68" s="1"/>
  <c r="AC18" i="68"/>
  <c r="AB18" i="68"/>
  <c r="AF18" i="68" s="1"/>
  <c r="AC17" i="68"/>
  <c r="AB17" i="68"/>
  <c r="AF17" i="68" s="1"/>
  <c r="AC8" i="68"/>
  <c r="AB8" i="68"/>
  <c r="AF8" i="68" s="1"/>
  <c r="AC16" i="68"/>
  <c r="AB16" i="68"/>
  <c r="AF16" i="68" s="1"/>
  <c r="AC15" i="68"/>
  <c r="AB15" i="68"/>
  <c r="AF15" i="68" s="1"/>
  <c r="AC14" i="68"/>
  <c r="AB14" i="68"/>
  <c r="AF14" i="68" s="1"/>
  <c r="AC10" i="67"/>
  <c r="AB10" i="67"/>
  <c r="AF10" i="67" s="1"/>
  <c r="AC9" i="67"/>
  <c r="AB9" i="67"/>
  <c r="AF9" i="67" s="1"/>
  <c r="AC14" i="67"/>
  <c r="AB14" i="67"/>
  <c r="AF14" i="67" s="1"/>
  <c r="AC13" i="67"/>
  <c r="AB13" i="67"/>
  <c r="AF13" i="67" s="1"/>
  <c r="AC12" i="67"/>
  <c r="AB12" i="67"/>
  <c r="AF12" i="67" s="1"/>
  <c r="AC11" i="67"/>
  <c r="AB11" i="67"/>
  <c r="AF11" i="67" s="1"/>
  <c r="BF4" i="36" l="1"/>
  <c r="BH5" i="55"/>
  <c r="BD4" i="36" l="1"/>
  <c r="BE4" i="36"/>
  <c r="BF5" i="35" l="1"/>
  <c r="BD5" i="35"/>
  <c r="BF6" i="60" l="1"/>
  <c r="BD9" i="60"/>
  <c r="BE9" i="60" s="1"/>
  <c r="BF9" i="60" s="1"/>
  <c r="J9" i="60" l="1"/>
  <c r="K9" i="60" s="1"/>
  <c r="J8" i="60"/>
  <c r="K8" i="60" s="1"/>
  <c r="BF5" i="55" l="1"/>
  <c r="BH11" i="55"/>
  <c r="BH10" i="55"/>
  <c r="BH8" i="55"/>
  <c r="BF11" i="55"/>
  <c r="BG11" i="55" s="1"/>
  <c r="BG10" i="55"/>
  <c r="BF10" i="55"/>
  <c r="BF8" i="55"/>
  <c r="BG8" i="55" s="1"/>
  <c r="V11" i="55"/>
  <c r="S11" i="55"/>
  <c r="Z11" i="55" l="1"/>
  <c r="AB11" i="55" s="1"/>
  <c r="AD11" i="55"/>
  <c r="AC11" i="55" s="1"/>
  <c r="AA11" i="55" l="1"/>
  <c r="AE11" i="55" s="1"/>
  <c r="J8" i="55"/>
  <c r="K8" i="55" s="1"/>
  <c r="M8" i="55"/>
  <c r="N8" i="55" s="1"/>
  <c r="O8" i="55" s="1"/>
  <c r="M9" i="55"/>
  <c r="P8" i="55" l="1"/>
  <c r="I5" i="35" l="1"/>
  <c r="M5" i="60" l="1"/>
  <c r="BF13" i="31" l="1"/>
  <c r="BF7" i="31"/>
  <c r="BF6" i="31"/>
  <c r="BF5" i="31"/>
  <c r="BD8" i="60" l="1"/>
  <c r="BE8" i="60" s="1"/>
  <c r="BF8" i="60" s="1"/>
  <c r="V8" i="60"/>
  <c r="AD8" i="60"/>
  <c r="AC8" i="60" s="1"/>
  <c r="BD7" i="60"/>
  <c r="BE7" i="60" s="1"/>
  <c r="BF7" i="60" s="1"/>
  <c r="V7" i="60"/>
  <c r="S7" i="60"/>
  <c r="J7" i="60"/>
  <c r="V6" i="60"/>
  <c r="S6" i="60"/>
  <c r="BD5" i="60"/>
  <c r="BE5" i="60" s="1"/>
  <c r="BF5" i="60" s="1"/>
  <c r="V5" i="60"/>
  <c r="S5" i="60"/>
  <c r="J5" i="60"/>
  <c r="M6" i="60"/>
  <c r="K7" i="60" l="1"/>
  <c r="Z7" i="60" s="1"/>
  <c r="AB7" i="60" s="1"/>
  <c r="AD7" i="60"/>
  <c r="AC7" i="60" s="1"/>
  <c r="K5" i="60"/>
  <c r="Z5" i="60" s="1"/>
  <c r="AD5" i="60"/>
  <c r="AC5" i="60" s="1"/>
  <c r="Z8" i="60"/>
  <c r="AA7" i="60" l="1"/>
  <c r="AE7" i="60" s="1"/>
  <c r="AD6" i="60"/>
  <c r="AC6" i="60" s="1"/>
  <c r="AB8" i="60"/>
  <c r="AA8" i="60"/>
  <c r="AE8" i="60" s="1"/>
  <c r="AA5" i="60"/>
  <c r="AE5" i="60" s="1"/>
  <c r="AB5" i="60"/>
  <c r="Z6" i="60" s="1"/>
  <c r="AB6" i="60" l="1"/>
  <c r="AA6" i="60"/>
  <c r="AE6" i="60" s="1"/>
  <c r="M10" i="55" l="1"/>
  <c r="N10" i="55" s="1"/>
  <c r="O10" i="55" s="1"/>
  <c r="AD10" i="55" s="1"/>
  <c r="AC10" i="55" s="1"/>
  <c r="AE10" i="55" s="1"/>
  <c r="J10" i="55"/>
  <c r="BG5" i="55"/>
  <c r="M5" i="55"/>
  <c r="P10" i="55" l="1"/>
  <c r="K10" i="55"/>
  <c r="BE5" i="35" l="1"/>
  <c r="P4" i="36" l="1"/>
  <c r="BD7" i="31" l="1"/>
  <c r="BD13" i="31"/>
  <c r="BD6" i="31"/>
  <c r="BD5" i="31"/>
  <c r="V13" i="31" l="1"/>
  <c r="S13" i="31"/>
  <c r="J13" i="31"/>
  <c r="K13" i="31" s="1"/>
  <c r="V7" i="31"/>
  <c r="S7" i="31"/>
  <c r="J7" i="31"/>
  <c r="V6" i="31"/>
  <c r="S6" i="31"/>
  <c r="J6" i="31"/>
  <c r="K6" i="31" s="1"/>
  <c r="V5" i="31"/>
  <c r="S5" i="31"/>
  <c r="J5" i="31"/>
  <c r="V4" i="31"/>
  <c r="S4" i="31"/>
  <c r="I4" i="31"/>
  <c r="M11" i="31"/>
  <c r="M8" i="31"/>
  <c r="M12" i="31"/>
  <c r="M14" i="31"/>
  <c r="M17" i="31"/>
  <c r="M18" i="31"/>
  <c r="M10" i="31"/>
  <c r="M9" i="31"/>
  <c r="M15" i="31"/>
  <c r="M16" i="31"/>
  <c r="J4" i="31" l="1"/>
  <c r="K4" i="31" s="1"/>
  <c r="Z4" i="31" s="1"/>
  <c r="AB4" i="31" s="1"/>
  <c r="BD4" i="31"/>
  <c r="BE4" i="31" s="1"/>
  <c r="BF4" i="31" s="1"/>
  <c r="Z13" i="31"/>
  <c r="Z6" i="31"/>
  <c r="AA6" i="31" s="1"/>
  <c r="K5" i="31"/>
  <c r="Z5" i="31" s="1"/>
  <c r="K7" i="31"/>
  <c r="Z7" i="31" s="1"/>
  <c r="AB6" i="31" l="1"/>
  <c r="AA4" i="31"/>
  <c r="AB13" i="31"/>
  <c r="AA13" i="31"/>
  <c r="AA5" i="31"/>
  <c r="AB5" i="31"/>
  <c r="AA7" i="31"/>
  <c r="AB7" i="31"/>
  <c r="M13" i="31" l="1"/>
  <c r="N13" i="31" s="1"/>
  <c r="M4" i="31"/>
  <c r="N4" i="31" s="1"/>
  <c r="M5" i="31"/>
  <c r="N5" i="31" s="1"/>
  <c r="M7" i="31"/>
  <c r="N7" i="31" s="1"/>
  <c r="M6" i="31"/>
  <c r="N6" i="31" s="1"/>
  <c r="O7" i="31" l="1"/>
  <c r="AD7" i="31" s="1"/>
  <c r="AC7" i="31" s="1"/>
  <c r="AE7" i="31" s="1"/>
  <c r="P7" i="31"/>
  <c r="O4" i="31"/>
  <c r="AD4" i="31" s="1"/>
  <c r="AC4" i="31" s="1"/>
  <c r="AE4" i="31" s="1"/>
  <c r="P4" i="31"/>
  <c r="O13" i="31"/>
  <c r="AD13" i="31" s="1"/>
  <c r="AC13" i="31" s="1"/>
  <c r="AE13" i="31" s="1"/>
  <c r="P13" i="31"/>
  <c r="O6" i="31"/>
  <c r="AD6" i="31" s="1"/>
  <c r="AC6" i="31" s="1"/>
  <c r="AE6" i="31" s="1"/>
  <c r="P6" i="31"/>
  <c r="O5" i="31"/>
  <c r="AD5" i="31" s="1"/>
  <c r="AC5" i="31" s="1"/>
  <c r="AE5" i="31" s="1"/>
  <c r="P5" i="31"/>
</calcChain>
</file>

<file path=xl/comments1.xml><?xml version="1.0" encoding="utf-8"?>
<comments xmlns="http://schemas.openxmlformats.org/spreadsheetml/2006/main">
  <authors>
    <author>Autor</author>
    <author>HACIENDA149</author>
    <author>ACER</author>
  </authors>
  <commentList>
    <comment ref="BG3" authorId="0" shapeId="0">
      <text>
        <r>
          <rPr>
            <sz val="12"/>
            <color indexed="81"/>
            <rFont val="Arial"/>
            <family val="2"/>
          </rPr>
          <t xml:space="preserve">Para establecer la tendencia , se compara el desempeño actual, con el resultado del desempeño del   periodo anterior.. </t>
        </r>
      </text>
    </comment>
    <comment ref="I5" authorId="1" shapeId="0">
      <text>
        <r>
          <rPr>
            <sz val="9"/>
            <color indexed="81"/>
            <rFont val="Tahoma"/>
            <family val="2"/>
          </rPr>
          <t xml:space="preserve">Pendiente explicar como establecieron la frecuencia con la que se realiza la actividad generadora del riesgo 
</t>
        </r>
      </text>
    </comment>
    <comment ref="R5" authorId="2" shapeId="0">
      <text>
        <r>
          <rPr>
            <b/>
            <sz val="9"/>
            <color indexed="81"/>
            <rFont val="Tahoma"/>
            <family val="2"/>
          </rPr>
          <t>ACER:</t>
        </r>
        <r>
          <rPr>
            <sz val="9"/>
            <color indexed="81"/>
            <rFont val="Tahoma"/>
            <family val="2"/>
          </rPr>
          <t xml:space="preserve">
Documentar</t>
        </r>
      </text>
    </comment>
    <comment ref="AY8" authorId="1" shapeId="0">
      <text>
        <r>
          <rPr>
            <b/>
            <sz val="9"/>
            <color indexed="81"/>
            <rFont val="Tahoma"/>
            <family val="2"/>
          </rPr>
          <t>HACIENDA149:</t>
        </r>
        <r>
          <rPr>
            <sz val="9"/>
            <color indexed="81"/>
            <rFont val="Tahoma"/>
            <family val="2"/>
          </rPr>
          <t xml:space="preserve">
</t>
        </r>
      </text>
    </comment>
    <comment ref="R10" authorId="1" shapeId="0">
      <text>
        <r>
          <rPr>
            <sz val="9"/>
            <color indexed="81"/>
            <rFont val="Tahoma"/>
            <family val="2"/>
          </rPr>
          <t xml:space="preserve">Acta de seguimiento plan de trabajo del SGA: Sin No. Del 30 de abril de 2024, No. 4 del 3/07/24, No.8  del 6/08/24 
Indicadores del SGA reporte trimestral:,  presentaron el reporte de medición de con corte a marzo y a junio. </t>
        </r>
      </text>
    </comment>
    <comment ref="R11" authorId="1" shapeId="0">
      <text>
        <r>
          <rPr>
            <sz val="9"/>
            <color indexed="81"/>
            <rFont val="Tahoma"/>
            <family val="2"/>
          </rPr>
          <t xml:space="preserve">No es un control. Es una acción </t>
        </r>
      </text>
    </comment>
    <comment ref="R12" authorId="1" shapeId="0">
      <text>
        <r>
          <rPr>
            <sz val="9"/>
            <color indexed="81"/>
            <rFont val="Tahoma"/>
            <family val="2"/>
          </rPr>
          <t xml:space="preserve">El plan de acción relacionado corresponde al de plan de mejora producto de la auditoria interna y externa. Pero no hubo evidencia. </t>
        </r>
      </text>
    </comment>
    <comment ref="R13" authorId="1" shapeId="0">
      <text>
        <r>
          <rPr>
            <sz val="9"/>
            <color indexed="81"/>
            <rFont val="Tahoma"/>
            <family val="2"/>
          </rPr>
          <t xml:space="preserve">Se le valido con la circular No. 000003 del 11 de marzo de 2024.
</t>
        </r>
      </text>
    </comment>
  </commentList>
</comments>
</file>

<file path=xl/comments10.xml><?xml version="1.0" encoding="utf-8"?>
<comments xmlns="http://schemas.openxmlformats.org/spreadsheetml/2006/main">
  <authors>
    <author>CARMEN</author>
    <author>MONI</author>
    <author>usuario</author>
    <author>CARLOS HERNANDO DIAZ BOTERO</author>
    <author>HACIENDA149</author>
    <author>Carmen Rosa</author>
  </authors>
  <commentList>
    <comment ref="AN3" authorId="0" shapeId="0">
      <text>
        <r>
          <rPr>
            <sz val="9"/>
            <color indexed="81"/>
            <rFont val="Tahoma"/>
            <family val="2"/>
          </rPr>
          <t xml:space="preserve">
</t>
        </r>
      </text>
    </comment>
    <comment ref="BH3" authorId="0" shapeId="0">
      <text>
        <r>
          <rPr>
            <sz val="12"/>
            <color indexed="81"/>
            <rFont val="Arial"/>
            <family val="2"/>
          </rPr>
          <t xml:space="preserve">Para establecer la tendencia , se compara el desempeño actual, con el resultado del desempeño del   periodo anterior.. </t>
        </r>
      </text>
    </comment>
    <comment ref="J5" authorId="1" shapeId="0">
      <text>
        <r>
          <rPr>
            <b/>
            <sz val="16"/>
            <color indexed="81"/>
            <rFont val="Tahoma"/>
            <family val="2"/>
          </rPr>
          <t>MONI:</t>
        </r>
        <r>
          <rPr>
            <sz val="16"/>
            <color indexed="81"/>
            <rFont val="Tahoma"/>
            <family val="2"/>
          </rPr>
          <t xml:space="preserve">
Se cuenta el promedio de contratos sin adiciones, teniendo en cuenta que mensualmente se revisa las necesidades para cumpliendo de metas  Para este año 6 metas </t>
        </r>
      </text>
    </comment>
    <comment ref="S5" authorId="2" shapeId="0">
      <text>
        <r>
          <rPr>
            <b/>
            <sz val="9"/>
            <color indexed="81"/>
            <rFont val="Tahoma"/>
            <family val="2"/>
          </rPr>
          <t>Evidencia de aplicación: Primer trimestre:   Se hizo reportes de cumplimiento de metas  vía  Correos a la Dirección de Planeación del desarrollo. el  15 de abril   con corte a marzo de 2024 y  el  11 de julio de 2024 con corte a 30 de junio.</t>
        </r>
      </text>
    </comment>
    <comment ref="U5" authorId="3" shapeId="0">
      <text>
        <r>
          <rPr>
            <sz val="9"/>
            <color indexed="81"/>
            <rFont val="Tahoma"/>
            <family val="2"/>
          </rPr>
          <t xml:space="preserve">el control es detectuvo porque esta asociado al seguimiento de cumplimiento de las metas a través de la aplicación de indicador de cada meta
</t>
        </r>
      </text>
    </comment>
    <comment ref="D6" authorId="4" shapeId="0">
      <text>
        <r>
          <rPr>
            <sz val="9"/>
            <color indexed="81"/>
            <rFont val="Tahoma"/>
            <family val="2"/>
          </rPr>
          <t>Inadecuada descripción dela necesidad  del bien a a contratar por falta de atención al cumplimiento de las criterios técnicos establecidos en el instructivo de estudios previsto</t>
        </r>
      </text>
    </comment>
    <comment ref="H6" authorId="4" shapeId="0">
      <text>
        <r>
          <rPr>
            <sz val="9"/>
            <color indexed="81"/>
            <rFont val="Tahoma"/>
            <family val="2"/>
          </rPr>
          <t xml:space="preserve">Aplicación del instructivo de estudios previsto 
</t>
        </r>
      </text>
    </comment>
    <comment ref="J6" authorId="1" shapeId="0">
      <text>
        <r>
          <rPr>
            <b/>
            <sz val="9"/>
            <color indexed="81"/>
            <rFont val="Tahoma"/>
            <family val="2"/>
          </rPr>
          <t xml:space="preserve">Modificar la frecuencia con relación al hecho generador  Para este caso seria consultar cuantos bienes tienen </t>
        </r>
      </text>
    </comment>
    <comment ref="S6" authorId="5" shapeId="0">
      <text>
        <r>
          <rPr>
            <sz val="9"/>
            <color indexed="81"/>
            <rFont val="Tahoma"/>
            <family val="2"/>
          </rPr>
          <t xml:space="preserve">El control no tiene establecido que pasa con las desviaciones
</t>
        </r>
      </text>
    </comment>
    <comment ref="AH6" authorId="5" shapeId="0">
      <text>
        <r>
          <rPr>
            <sz val="9"/>
            <color indexed="81"/>
            <rFont val="Tahoma"/>
            <family val="2"/>
          </rPr>
          <t xml:space="preserve">Lo que se encuentra documentado como control, no lo es, es una acción. Y a su vez, , con cuenta con el  propósito del control, como lo aplica y que pasa con las desviaciones 
</t>
        </r>
      </text>
    </comment>
    <comment ref="H7" authorId="4" shapeId="0">
      <text>
        <r>
          <rPr>
            <sz val="9"/>
            <color indexed="81"/>
            <rFont val="Tahoma"/>
            <family val="2"/>
          </rPr>
          <t xml:space="preserve">En los estudios previos ( porque se establece en ellos las deducciones de pago y la orden de pago. 
</t>
        </r>
      </text>
    </comment>
    <comment ref="J7" authorId="4" shapeId="0">
      <text>
        <r>
          <rPr>
            <sz val="9"/>
            <color indexed="81"/>
            <rFont val="Tahoma"/>
            <family val="2"/>
          </rPr>
          <t xml:space="preserve">Verificar de acuerdo a los contratos elaborados y programados cuantos ordenes de pago se realizarían en el año en razón a que obedece ala actividad generadora 
</t>
        </r>
      </text>
    </comment>
    <comment ref="S7" authorId="5" shapeId="0">
      <text>
        <r>
          <rPr>
            <sz val="9"/>
            <color indexed="81"/>
            <rFont val="Tahoma"/>
            <family val="2"/>
          </rPr>
          <t xml:space="preserve">mejorar la documentación del control, porque n establecer  los criterios normativos tributarios, la periodicidad  y que pasa con las desviaciones
</t>
        </r>
      </text>
    </comment>
    <comment ref="J8" authorId="4" shapeId="0">
      <text>
        <r>
          <rPr>
            <sz val="9"/>
            <color indexed="81"/>
            <rFont val="Tahoma"/>
            <family val="2"/>
          </rPr>
          <t xml:space="preserve">NO hay programación de obras en el plan anual de adquirimos 
</t>
        </r>
      </text>
    </comment>
    <comment ref="S8" authorId="5" shapeId="0">
      <text>
        <r>
          <rPr>
            <sz val="9"/>
            <color indexed="81"/>
            <rFont val="Tahoma"/>
            <family val="2"/>
          </rPr>
          <t xml:space="preserve">No tiene  establecido la periodicidad , la desviación 
</t>
        </r>
      </text>
    </comment>
  </commentList>
</comments>
</file>

<file path=xl/comments11.xml><?xml version="1.0" encoding="utf-8"?>
<comments xmlns="http://schemas.openxmlformats.org/spreadsheetml/2006/main">
  <authors>
    <author>CARMEN</author>
  </authors>
  <commentList>
    <comment ref="AN3" authorId="0" shapeId="0">
      <text>
        <r>
          <rPr>
            <sz val="9"/>
            <color indexed="81"/>
            <rFont val="Tahoma"/>
            <family val="2"/>
          </rPr>
          <t xml:space="preserve">
</t>
        </r>
      </text>
    </comment>
    <comment ref="BH3" authorId="0" shapeId="0">
      <text>
        <r>
          <rPr>
            <sz val="12"/>
            <color indexed="81"/>
            <rFont val="Arial"/>
            <family val="2"/>
          </rPr>
          <t xml:space="preserve">Para establecer la tendencia , se compara el desempeño actual, con el resultado del desempeño del   periodo anterior.. </t>
        </r>
      </text>
    </comment>
  </commentList>
</comments>
</file>

<file path=xl/comments12.xml><?xml version="1.0" encoding="utf-8"?>
<comments xmlns="http://schemas.openxmlformats.org/spreadsheetml/2006/main">
  <authors>
    <author>Autor</author>
    <author>CARMEN</author>
  </authors>
  <commentList>
    <comment ref="AN2" authorId="0" shapeId="0">
      <text>
        <r>
          <rPr>
            <sz val="9"/>
            <color indexed="81"/>
            <rFont val="Tahoma"/>
            <family val="2"/>
          </rPr>
          <t xml:space="preserve">
</t>
        </r>
      </text>
    </comment>
    <comment ref="BH2" authorId="1" shapeId="0">
      <text>
        <r>
          <rPr>
            <sz val="12"/>
            <color indexed="81"/>
            <rFont val="Arial"/>
            <family val="2"/>
          </rPr>
          <t xml:space="preserve">Para establecer la tendencia , se compara el desempeño actual, con el resultado del desempeño del   periodo anterior.. </t>
        </r>
      </text>
    </comment>
  </commentList>
</comments>
</file>

<file path=xl/comments13.xml><?xml version="1.0" encoding="utf-8"?>
<comments xmlns="http://schemas.openxmlformats.org/spreadsheetml/2006/main">
  <authors>
    <author>Autor</author>
    <author>Carmen Rosa</author>
    <author>HACIENDA149</author>
  </authors>
  <commentList>
    <comment ref="BH3" authorId="0" shapeId="0">
      <text>
        <r>
          <rPr>
            <sz val="12"/>
            <color indexed="81"/>
            <rFont val="Arial"/>
            <family val="2"/>
          </rPr>
          <t xml:space="preserve">Para establecer la tendencia , se compara el desempeño actual, con el resultado del desempeño del   periodo anterior.. </t>
        </r>
      </text>
    </comment>
    <comment ref="J5" authorId="1" shapeId="0">
      <text>
        <r>
          <rPr>
            <sz val="9"/>
            <color indexed="81"/>
            <rFont val="Tahoma"/>
            <family val="2"/>
          </rPr>
          <t xml:space="preserve">Cuantas metas tiene establecidas para realizar este año en el plan indicativo, a cargo de la secretaria pero que las deban realizar en cumplimiento de este proceso.   Rta !9 
</t>
        </r>
      </text>
    </comment>
    <comment ref="M5" authorId="1" shapeId="0">
      <text>
        <r>
          <rPr>
            <sz val="9"/>
            <color indexed="81"/>
            <rFont val="Tahoma"/>
            <family val="2"/>
          </rPr>
          <t xml:space="preserve">Establecer el impacto a partir del presupuesto asignado a las metas a cargo 
</t>
        </r>
      </text>
    </comment>
    <comment ref="S5" authorId="1" shapeId="0">
      <text>
        <r>
          <rPr>
            <sz val="9"/>
            <color indexed="81"/>
            <rFont val="Tahoma"/>
            <family val="2"/>
          </rPr>
          <t xml:space="preserve">No tiene establecido que pasa con las desviaciones 
</t>
        </r>
      </text>
    </comment>
    <comment ref="AH5" authorId="1" shapeId="0">
      <text>
        <r>
          <rPr>
            <sz val="9"/>
            <color indexed="81"/>
            <rFont val="Tahoma"/>
            <family val="2"/>
          </rPr>
          <t xml:space="preserve">Porque no esta relacionado el plan de acción con las estrategias de la DOFA, para atacar la causa generadora del riesgo.   Asociación la estrategia con los controles.  
</t>
        </r>
      </text>
    </comment>
    <comment ref="BE5" authorId="2" shapeId="0">
      <text>
        <r>
          <rPr>
            <sz val="9"/>
            <color indexed="81"/>
            <rFont val="Tahoma"/>
            <family val="2"/>
          </rPr>
          <t xml:space="preserve">El riesgo esta asociado al cumplimiento de metas. 
</t>
        </r>
      </text>
    </comment>
    <comment ref="S9" authorId="1" shapeId="0">
      <text>
        <r>
          <rPr>
            <sz val="9"/>
            <color indexed="81"/>
            <rFont val="Tahoma"/>
            <family val="2"/>
          </rPr>
          <t xml:space="preserve">Porque asocian este control a las deficiencias en la transferencia del conocimiento? La deficiencia esta centrada en el desconocimiento normativo solamente. Si esta es el control no tienen documentado que pasa cuando se presente desviación 
</t>
        </r>
      </text>
    </comment>
    <comment ref="F11" authorId="1" shapeId="0">
      <text>
        <r>
          <rPr>
            <sz val="9"/>
            <color indexed="81"/>
            <rFont val="Tahoma"/>
            <family val="2"/>
          </rPr>
          <t xml:space="preserve">El riesgo esta asociado a un bien patrimonial de naturaleza pública
</t>
        </r>
      </text>
    </comment>
    <comment ref="J11" authorId="1" shapeId="0">
      <text>
        <r>
          <rPr>
            <sz val="9"/>
            <color indexed="81"/>
            <rFont val="Tahoma"/>
            <family val="2"/>
          </rPr>
          <t xml:space="preserve">En que documento del proceso realizan la actividad generadora del riesgo, el personal asignado realiza la actividad generadora los  días no laborables?
</t>
        </r>
      </text>
    </comment>
    <comment ref="S11" authorId="1" shapeId="0">
      <text>
        <r>
          <rPr>
            <sz val="9"/>
            <color indexed="81"/>
            <rFont val="Tahoma"/>
            <family val="2"/>
          </rPr>
          <t xml:space="preserve">Preguntar en que documentos del proceso, tienen documentado realizar la infracción para el pago de multas, con el fin de identificar el control, porque esta mal formulado. 
</t>
        </r>
      </text>
    </comment>
    <comment ref="AH11" authorId="1" shapeId="0">
      <text>
        <r>
          <rPr>
            <sz val="9"/>
            <color indexed="81"/>
            <rFont val="Tahoma"/>
            <family val="2"/>
          </rPr>
          <t xml:space="preserve">No están estableciendo el plan de acción con las estrategias de la Dofa para atacar las causas generadoras del riesgo 
</t>
        </r>
      </text>
    </comment>
  </commentList>
</comments>
</file>

<file path=xl/comments14.xml><?xml version="1.0" encoding="utf-8"?>
<comments xmlns="http://schemas.openxmlformats.org/spreadsheetml/2006/main">
  <authors>
    <author>Autor</author>
  </authors>
  <commentList>
    <comment ref="AM2" authorId="0" shapeId="0">
      <text>
        <r>
          <rPr>
            <sz val="9"/>
            <color indexed="81"/>
            <rFont val="Tahoma"/>
            <family val="2"/>
          </rPr>
          <t xml:space="preserve">
</t>
        </r>
      </text>
    </comment>
    <comment ref="BG2" authorId="0" shapeId="0">
      <text>
        <r>
          <rPr>
            <sz val="12"/>
            <color indexed="81"/>
            <rFont val="Arial"/>
            <family val="2"/>
          </rPr>
          <t xml:space="preserve">Para establecer la tendencia , se compara el desempeño actual, con el resultado del desempeño del   periodo anterior.. </t>
        </r>
      </text>
    </comment>
  </commentList>
</comments>
</file>

<file path=xl/comments15.xml><?xml version="1.0" encoding="utf-8"?>
<comments xmlns="http://schemas.openxmlformats.org/spreadsheetml/2006/main">
  <authors>
    <author>Autor</author>
  </authors>
  <commentList>
    <comment ref="AN3" authorId="0" shapeId="0">
      <text>
        <r>
          <rPr>
            <sz val="9"/>
            <color indexed="81"/>
            <rFont val="Tahoma"/>
            <family val="2"/>
          </rPr>
          <t xml:space="preserve">
</t>
        </r>
      </text>
    </comment>
    <comment ref="BH3" authorId="0" shapeId="0">
      <text>
        <r>
          <rPr>
            <sz val="12"/>
            <color indexed="81"/>
            <rFont val="Arial"/>
            <family val="2"/>
          </rPr>
          <t xml:space="preserve">Para establecer la tendencia , se compara el desempeño actual, con el resultado del desempeño del   periodo anterior.. </t>
        </r>
      </text>
    </comment>
  </commentList>
</comments>
</file>

<file path=xl/comments16.xml><?xml version="1.0" encoding="utf-8"?>
<comments xmlns="http://schemas.openxmlformats.org/spreadsheetml/2006/main">
  <authors>
    <author>CARMEN</author>
    <author>PC09</author>
  </authors>
  <commentList>
    <comment ref="AN3" authorId="0" shapeId="0">
      <text>
        <r>
          <rPr>
            <sz val="9"/>
            <color indexed="81"/>
            <rFont val="Tahoma"/>
            <family val="2"/>
          </rPr>
          <t xml:space="preserve">
</t>
        </r>
      </text>
    </comment>
    <comment ref="BH3" authorId="0" shapeId="0">
      <text>
        <r>
          <rPr>
            <sz val="12"/>
            <color indexed="81"/>
            <rFont val="Arial"/>
            <family val="2"/>
          </rPr>
          <t xml:space="preserve">Para establecer la tendencia , se compara el desempeño actual, con el resultado del desempeño del   periodo anterior.. </t>
        </r>
      </text>
    </comment>
    <comment ref="J5" authorId="1" shapeId="0">
      <text>
        <r>
          <rPr>
            <sz val="10"/>
            <color indexed="81"/>
            <rFont val="Arial Narrow"/>
            <family val="2"/>
          </rPr>
          <t>Se cuenta el promedio de contratos sin adiciones, teniendo en cuenta que mensualmente se revisa las necesidades para cumpliento de metas</t>
        </r>
        <r>
          <rPr>
            <sz val="10"/>
            <color indexed="81"/>
            <rFont val="Tahoma"/>
            <family val="2"/>
          </rPr>
          <t xml:space="preserve">
</t>
        </r>
      </text>
    </comment>
  </commentList>
</comments>
</file>

<file path=xl/comments17.xml><?xml version="1.0" encoding="utf-8"?>
<comments xmlns="http://schemas.openxmlformats.org/spreadsheetml/2006/main">
  <authors>
    <author>Autor</author>
    <author/>
  </authors>
  <commentList>
    <comment ref="AM3" authorId="0" shapeId="0">
      <text>
        <r>
          <rPr>
            <sz val="9"/>
            <color indexed="81"/>
            <rFont val="Tahoma"/>
            <family val="2"/>
          </rPr>
          <t xml:space="preserve">
</t>
        </r>
      </text>
    </comment>
    <comment ref="BG3" authorId="0" shapeId="0">
      <text>
        <r>
          <rPr>
            <sz val="12"/>
            <color indexed="81"/>
            <rFont val="Arial"/>
            <family val="2"/>
          </rPr>
          <t xml:space="preserve">Para establecer la tendencia , se compara el desempeño actual, con el resultado del desempeño del   periodo anterior.. </t>
        </r>
      </text>
    </comment>
    <comment ref="I5" authorId="1" shapeId="0">
      <text>
        <r>
          <rPr>
            <sz val="11"/>
            <color rgb="FF000000"/>
            <rFont val="Calibri"/>
            <family val="2"/>
          </rPr>
          <t xml:space="preserve">======
</t>
        </r>
        <r>
          <rPr>
            <sz val="11"/>
            <color rgb="FF000000"/>
            <rFont val="Calibri"/>
            <family val="2"/>
          </rPr>
          <t xml:space="preserve">ID#AAABOWPvWhE
</t>
        </r>
        <r>
          <rPr>
            <sz val="11"/>
            <color rgb="FF000000"/>
            <rFont val="Calibri"/>
            <family val="2"/>
          </rPr>
          <t xml:space="preserve">Natalia Bulla    (2024-07-09 16:09:32)
</t>
        </r>
        <r>
          <rPr>
            <sz val="11"/>
            <color rgb="FF000000"/>
            <rFont val="Calibri"/>
            <family val="2"/>
          </rPr>
          <t>Natalia Bulla: número de series por el numero de dias habiles por vigencia</t>
        </r>
      </text>
    </comment>
  </commentList>
</comments>
</file>

<file path=xl/comments18.xml><?xml version="1.0" encoding="utf-8"?>
<comments xmlns="http://schemas.openxmlformats.org/spreadsheetml/2006/main">
  <authors>
    <author>Autor</author>
    <author>HACIENDA149</author>
  </authors>
  <commentList>
    <comment ref="AN3" authorId="0" shapeId="0">
      <text>
        <r>
          <rPr>
            <sz val="9"/>
            <color indexed="81"/>
            <rFont val="Tahoma"/>
            <family val="2"/>
          </rPr>
          <t xml:space="preserve">
</t>
        </r>
      </text>
    </comment>
    <comment ref="BH3" authorId="0" shapeId="0">
      <text>
        <r>
          <rPr>
            <sz val="12"/>
            <color indexed="81"/>
            <rFont val="Arial"/>
            <family val="2"/>
          </rPr>
          <t xml:space="preserve">Para establecer la tendencia , se compara el desempeño actual, con el resultado del desempeño del   periodo anterior.. </t>
        </r>
      </text>
    </comment>
    <comment ref="C5" authorId="1" shapeId="0">
      <text>
        <r>
          <rPr>
            <sz val="9"/>
            <color indexed="81"/>
            <rFont val="Tahoma"/>
            <family val="2"/>
          </rPr>
          <t xml:space="preserve">Aunque la sanción del ente de control , el pago de la sanción no sale del presupuesto del municipio sino del  servidor público (Jefe de la oficina de Control Interno)  
</t>
        </r>
      </text>
    </comment>
    <comment ref="J5" authorId="1" shapeId="0">
      <text>
        <r>
          <rPr>
            <sz val="9"/>
            <color indexed="81"/>
            <rFont val="Tahoma"/>
            <family val="2"/>
          </rPr>
          <t>Son 24 informes con entes de control  que se cargan  en aplicativos 
R</t>
        </r>
        <r>
          <rPr>
            <sz val="12"/>
            <color indexed="81"/>
            <rFont val="Tahoma"/>
            <family val="2"/>
          </rPr>
          <t>endición de la cuenta a la CM.                           2. Informe derecho de autor                               3. Informe control interno contable           4. Rendición de la cuenta CGR.                        5. Seguimiento plan de mejoramiento CGR (2).                                                                      6. seguimiento a planes  de mejoramiento con CMI  (2)
7.. Obras inconclusas (12 - uno mensual)                                                                        8. delitos penales contra la administración pública (2).                                                            8. Reporte furag sobre evaluación del SCI    
9. Reporte activos de información</t>
        </r>
      </text>
    </comment>
  </commentList>
</comments>
</file>

<file path=xl/comments19.xml><?xml version="1.0" encoding="utf-8"?>
<comments xmlns="http://schemas.openxmlformats.org/spreadsheetml/2006/main">
  <authors>
    <author>CARMEN</author>
    <author>HACIENDA149</author>
  </authors>
  <commentList>
    <comment ref="AN3" authorId="0" shapeId="0">
      <text>
        <r>
          <rPr>
            <sz val="9"/>
            <color indexed="81"/>
            <rFont val="Tahoma"/>
            <family val="2"/>
          </rPr>
          <t xml:space="preserve">
</t>
        </r>
      </text>
    </comment>
    <comment ref="BH3" authorId="0" shapeId="0">
      <text>
        <r>
          <rPr>
            <sz val="12"/>
            <color indexed="81"/>
            <rFont val="Arial"/>
            <family val="2"/>
          </rPr>
          <t xml:space="preserve">Para establecer la tendencia , se compara el desempeño actual, con el resultado del desempeño del   periodo anterior.. </t>
        </r>
      </text>
    </comment>
    <comment ref="BE17" authorId="1" shapeId="0">
      <text>
        <r>
          <rPr>
            <sz val="9"/>
            <color indexed="81"/>
            <rFont val="Tahoma"/>
            <family val="2"/>
          </rPr>
          <t xml:space="preserve">recomendar  establecer  la frecuencia con base en los bienes fiscales pendiente de legalización
</t>
        </r>
      </text>
    </comment>
  </commentList>
</comments>
</file>

<file path=xl/comments2.xml><?xml version="1.0" encoding="utf-8"?>
<comments xmlns="http://schemas.openxmlformats.org/spreadsheetml/2006/main">
  <authors>
    <author>CARMEN</author>
    <author>Carmen Rosa</author>
    <author/>
    <author>HACIENDA149</author>
  </authors>
  <commentList>
    <comment ref="AN3" authorId="0" shapeId="0">
      <text>
        <r>
          <rPr>
            <sz val="9"/>
            <color indexed="81"/>
            <rFont val="Tahoma"/>
            <family val="2"/>
          </rPr>
          <t xml:space="preserve">
</t>
        </r>
      </text>
    </comment>
    <comment ref="AS3" authorId="1" shapeId="0">
      <text>
        <r>
          <rPr>
            <b/>
            <sz val="9"/>
            <color indexed="81"/>
            <rFont val="Tahoma"/>
            <family val="2"/>
          </rPr>
          <t>Carmen Rosa:</t>
        </r>
        <r>
          <rPr>
            <sz val="9"/>
            <color indexed="81"/>
            <rFont val="Tahoma"/>
            <family val="2"/>
          </rPr>
          <t xml:space="preserve">
</t>
        </r>
      </text>
    </comment>
    <comment ref="BG3" authorId="1" shapeId="0">
      <text>
        <r>
          <rPr>
            <sz val="12"/>
            <color indexed="81"/>
            <rFont val="Arial"/>
            <family val="2"/>
          </rPr>
          <t xml:space="preserve">
</t>
        </r>
        <r>
          <rPr>
            <b/>
            <sz val="12"/>
            <color indexed="81"/>
            <rFont val="Arial"/>
            <family val="2"/>
          </rPr>
          <t>Eficacia  del desempeño del control,</t>
        </r>
        <r>
          <rPr>
            <sz val="12"/>
            <color indexed="81"/>
            <rFont val="Arial"/>
            <family val="2"/>
          </rPr>
          <t xml:space="preserve">  si   el  resultado  entre 0 y 1 :    A).  Cuando se acerca a 1  el desempeño del  control no es adecuado,   B) si da  0,5    no es eficaz pero tampoco es malo   C)  Cuando se acerca a 0   el control es eficaz </t>
        </r>
      </text>
    </comment>
    <comment ref="BH3" authorId="0" shapeId="0">
      <text>
        <r>
          <rPr>
            <sz val="12"/>
            <color indexed="81"/>
            <rFont val="Arial"/>
            <family val="2"/>
          </rPr>
          <t xml:space="preserve">Para establecer la tendencia , se compara el desempeño actual, con el resultado del desempeño del   periodo anterior.. </t>
        </r>
      </text>
    </comment>
    <comment ref="BI3" authorId="0" shapeId="0">
      <text>
        <r>
          <rPr>
            <sz val="12"/>
            <color indexed="81"/>
            <rFont val="Arial"/>
            <family val="2"/>
          </rPr>
          <t xml:space="preserve">OJO  recomienda   incluir dentro de los  controles el indicador de cumplimiento de metas del plan de desarrollo </t>
        </r>
        <r>
          <rPr>
            <sz val="9"/>
            <color indexed="81"/>
            <rFont val="Tahoma"/>
            <family val="2"/>
          </rPr>
          <t xml:space="preserve">
</t>
        </r>
      </text>
    </comment>
    <comment ref="I5" authorId="2" shapeId="0">
      <text>
        <r>
          <rPr>
            <sz val="11"/>
            <color theme="1"/>
            <rFont val="Calibri"/>
            <family val="2"/>
            <scheme val="minor"/>
          </rPr>
          <t>======
ID#AAABMONj28s
JULIANC    (2024-05-03 13:30:13)
total de metal del plan de desarrollo por el numero de seguimientos al año</t>
        </r>
      </text>
    </comment>
    <comment ref="O5" authorId="2" shapeId="0">
      <text>
        <r>
          <rPr>
            <sz val="11"/>
            <color theme="1"/>
            <rFont val="Calibri"/>
            <family val="2"/>
            <scheme val="minor"/>
          </rPr>
          <t>======
ID#AAABMONj28o
JULIANC    (2024-05-03 13:30:13)
presupuesto asignado para ejecución de la vigencia dividido el el salario mínimo</t>
        </r>
      </text>
    </comment>
    <comment ref="BH5" authorId="1" shapeId="0">
      <text>
        <r>
          <rPr>
            <sz val="16"/>
            <color indexed="81"/>
            <rFont val="Arial"/>
            <family val="2"/>
          </rPr>
          <t xml:space="preserve">Para establecer la tendencia es importante aplicar el indicador de desempeño del control, teniendo información para este caso, del numero de metas programadas para el año 2023  que no se cumplieron  y  aplicarlo al final del año 2024 el indicador de desempeño, sobre el numero de metas que no se cumplieron a 31 de diciembre de 2024 </t>
        </r>
        <r>
          <rPr>
            <sz val="9"/>
            <color indexed="81"/>
            <rFont val="Tahoma"/>
            <family val="2"/>
          </rPr>
          <t xml:space="preserve">
</t>
        </r>
      </text>
    </comment>
    <comment ref="BH6" authorId="1" shapeId="0">
      <text>
        <r>
          <rPr>
            <sz val="16"/>
            <color indexed="81"/>
            <rFont val="Arial"/>
            <family val="2"/>
          </rPr>
          <t xml:space="preserve">Para establecer la tendencia es importante aplicar el indicador de desempeño del control, teniendo información para este caso, del numero de metas programadas para el año 2023  que no se cumplieron  y  aplicarlo al final del año 2024 el indicador de desempeño, sobre el numero de metas que no se cumplieron a 31 de diciembre de 2024 </t>
        </r>
        <r>
          <rPr>
            <sz val="9"/>
            <color indexed="81"/>
            <rFont val="Tahoma"/>
            <family val="2"/>
          </rPr>
          <t xml:space="preserve">
</t>
        </r>
      </text>
    </comment>
    <comment ref="J8" authorId="3" shapeId="0">
      <text>
        <r>
          <rPr>
            <sz val="9"/>
            <color indexed="81"/>
            <rFont val="Tahoma"/>
            <family val="2"/>
          </rPr>
          <t xml:space="preserve">La frecuencia  es 4,porque  en el año se realiza: la Evaluación y seguimiento a la ejecución del POT  y se actualiza los indicadores:  Matriz 1 : Visión indicadores de impacto, matriz 2: modelo de ocupación del territorio, Matriz 3: Estrategias e instrumentos de gestión.  
</t>
        </r>
      </text>
    </comment>
  </commentList>
</comments>
</file>

<file path=xl/comments20.xml><?xml version="1.0" encoding="utf-8"?>
<comments xmlns="http://schemas.openxmlformats.org/spreadsheetml/2006/main">
  <authors>
    <author>CARMEN</author>
  </authors>
  <commentList>
    <comment ref="BG2" authorId="0" shapeId="0">
      <text>
        <r>
          <rPr>
            <sz val="12"/>
            <color indexed="81"/>
            <rFont val="Arial"/>
            <family val="2"/>
          </rPr>
          <t xml:space="preserve">Para establecer la tendencia , se compara el desempeño actual, con el resultado del desempeño del   periodo anterior.. </t>
        </r>
      </text>
    </comment>
  </commentList>
</comments>
</file>

<file path=xl/comments21.xml><?xml version="1.0" encoding="utf-8"?>
<comments xmlns="http://schemas.openxmlformats.org/spreadsheetml/2006/main">
  <authors>
    <author>Autor</author>
    <author>CARMEN</author>
  </authors>
  <commentList>
    <comment ref="AM2" authorId="0" shapeId="0">
      <text>
        <r>
          <rPr>
            <sz val="9"/>
            <color indexed="81"/>
            <rFont val="Tahoma"/>
            <family val="2"/>
          </rPr>
          <t xml:space="preserve">
</t>
        </r>
      </text>
    </comment>
    <comment ref="BG2" authorId="1" shapeId="0">
      <text>
        <r>
          <rPr>
            <sz val="12"/>
            <color indexed="81"/>
            <rFont val="Arial"/>
            <family val="2"/>
          </rPr>
          <t xml:space="preserve">Para establecer la tendencia , se compara el desempeño actual, con el resultado del desempeño del   periodo anterior.. </t>
        </r>
      </text>
    </comment>
  </commentList>
</comments>
</file>

<file path=xl/comments22.xml><?xml version="1.0" encoding="utf-8"?>
<comments xmlns="http://schemas.openxmlformats.org/spreadsheetml/2006/main">
  <authors>
    <author>Autor</author>
    <author>Carmen Rosa</author>
  </authors>
  <commentList>
    <comment ref="BG3" authorId="0" shapeId="0">
      <text>
        <r>
          <rPr>
            <sz val="12"/>
            <color indexed="81"/>
            <rFont val="Arial"/>
            <family val="2"/>
          </rPr>
          <t xml:space="preserve">Para establecer la tendencia , se compara el desempeño actual, con el resultado del desempeño del   periodo anterior.. </t>
        </r>
      </text>
    </comment>
    <comment ref="G5" authorId="1" shapeId="0">
      <text>
        <r>
          <rPr>
            <sz val="9"/>
            <color indexed="81"/>
            <rFont val="Tahoma"/>
            <family val="2"/>
          </rPr>
          <t xml:space="preserve">Procedimiento, Ruta  para gestionar espacios los espacios de diálogo  y o participación ciudada. </t>
        </r>
      </text>
    </comment>
    <comment ref="I5" authorId="1" shapeId="0">
      <text>
        <r>
          <rPr>
            <sz val="9"/>
            <color indexed="81"/>
            <rFont val="Tahoma"/>
            <family val="2"/>
          </rPr>
          <t xml:space="preserve">Como establecieron frecuencia 
</t>
        </r>
      </text>
    </comment>
  </commentList>
</comments>
</file>

<file path=xl/comments23.xml><?xml version="1.0" encoding="utf-8"?>
<comments xmlns="http://schemas.openxmlformats.org/spreadsheetml/2006/main">
  <authors>
    <author>Carmen Rosa</author>
    <author>CARMEN</author>
  </authors>
  <commentList>
    <comment ref="C4" authorId="0" shapeId="0">
      <text>
        <r>
          <rPr>
            <sz val="9"/>
            <color indexed="81"/>
            <rFont val="Tahoma"/>
            <family val="2"/>
          </rPr>
          <t xml:space="preserve">Por
</t>
        </r>
      </text>
    </comment>
    <comment ref="D4" authorId="0" shapeId="0">
      <text>
        <r>
          <rPr>
            <sz val="9"/>
            <color indexed="81"/>
            <rFont val="Tahoma"/>
            <family val="2"/>
          </rPr>
          <t xml:space="preserve">debido a:
</t>
        </r>
      </text>
    </comment>
    <comment ref="AO4" authorId="1" shapeId="0">
      <text>
        <r>
          <rPr>
            <sz val="9"/>
            <color indexed="81"/>
            <rFont val="Tahoma"/>
            <family val="2"/>
          </rPr>
          <t xml:space="preserve">
</t>
        </r>
      </text>
    </comment>
    <comment ref="BH4" authorId="0" shapeId="0">
      <text>
        <r>
          <rPr>
            <sz val="9"/>
            <color indexed="81"/>
            <rFont val="Tahoma"/>
            <family val="2"/>
          </rPr>
          <t xml:space="preserve">
Eficacia  del desempeño del control,  si   el  resultado  entre 0 y 1 :    A).  Cuando se acerca a 1  el desempeño del  control no es adecuado,   B) si da  0,5    no es eficaz pero tampoco es malo   C)  Cuando se acerca a 0   el control es eficaz 
</t>
        </r>
      </text>
    </comment>
    <comment ref="BI4" authorId="1" shapeId="0">
      <text>
        <r>
          <rPr>
            <sz val="9"/>
            <color indexed="81"/>
            <rFont val="Tahoma"/>
            <family val="2"/>
          </rPr>
          <t xml:space="preserve">mirar como fue la tendencia en el periodo de revisión anterior y sigue igual especifica que la tendencia del control es ha ser eficaz 
</t>
        </r>
      </text>
    </comment>
    <comment ref="J8" authorId="0" shapeId="0">
      <text>
        <r>
          <rPr>
            <sz val="9"/>
            <color indexed="81"/>
            <rFont val="Tahoma"/>
            <family val="2"/>
          </rPr>
          <t xml:space="preserve">Como establecieron la frecuencia
</t>
        </r>
      </text>
    </comment>
    <comment ref="S8" authorId="0" shapeId="0">
      <text>
        <r>
          <rPr>
            <sz val="9"/>
            <color indexed="81"/>
            <rFont val="Tahoma"/>
            <family val="2"/>
          </rPr>
          <t xml:space="preserve">Son acciones no controles
</t>
        </r>
      </text>
    </comment>
  </commentList>
</comments>
</file>

<file path=xl/comments3.xml><?xml version="1.0" encoding="utf-8"?>
<comments xmlns="http://schemas.openxmlformats.org/spreadsheetml/2006/main">
  <authors>
    <author>Autor</author>
    <author>ATENCION CIUDADANO</author>
  </authors>
  <commentList>
    <comment ref="AN3" authorId="0" shapeId="0">
      <text>
        <r>
          <rPr>
            <sz val="9"/>
            <color indexed="81"/>
            <rFont val="Tahoma"/>
            <family val="2"/>
          </rPr>
          <t xml:space="preserve">
</t>
        </r>
      </text>
    </comment>
    <comment ref="BH3" authorId="0" shapeId="0">
      <text>
        <r>
          <rPr>
            <sz val="12"/>
            <color indexed="81"/>
            <rFont val="Arial"/>
            <family val="2"/>
          </rPr>
          <t xml:space="preserve">Para establecer la tendencia , se compara el desempeño actual, con el resultado del desempeño del   periodo anterior.. </t>
        </r>
      </text>
    </comment>
    <comment ref="I5" authorId="1" shapeId="0">
      <text>
        <r>
          <rPr>
            <b/>
            <sz val="9"/>
            <color indexed="81"/>
            <rFont val="Tahoma"/>
            <family val="2"/>
          </rPr>
          <t>ATENCION CIUDADANO:</t>
        </r>
        <r>
          <rPr>
            <sz val="9"/>
            <color indexed="81"/>
            <rFont val="Tahoma"/>
            <family val="2"/>
          </rPr>
          <t xml:space="preserve">
Número de PQRSD respondidos por fuera del termino y sin respuesta vencidos (enero - agosto). </t>
        </r>
      </text>
    </comment>
  </commentList>
</comments>
</file>

<file path=xl/comments4.xml><?xml version="1.0" encoding="utf-8"?>
<comments xmlns="http://schemas.openxmlformats.org/spreadsheetml/2006/main">
  <authors>
    <author>CARMEN</author>
  </authors>
  <commentList>
    <comment ref="BG3" authorId="0" shapeId="0">
      <text>
        <r>
          <rPr>
            <sz val="12"/>
            <color indexed="81"/>
            <rFont val="Arial"/>
            <family val="2"/>
          </rPr>
          <t xml:space="preserve">Para establecer la tendencia , se compara el desempeño actual, con el resultado del desempeño del   periodo anterior.. </t>
        </r>
      </text>
    </comment>
  </commentList>
</comments>
</file>

<file path=xl/comments5.xml><?xml version="1.0" encoding="utf-8"?>
<comments xmlns="http://schemas.openxmlformats.org/spreadsheetml/2006/main">
  <authors>
    <author>Carlos Perdomo</author>
    <author>user</author>
  </authors>
  <commentList>
    <comment ref="F5" authorId="0" shapeId="0">
      <text>
        <r>
          <rPr>
            <sz val="11"/>
            <color indexed="81"/>
            <rFont val="Tahoma"/>
            <family val="2"/>
          </rPr>
          <t>La estructura del riesgo no cumple los parametros de la guia de administracion del riesgo. (Impacto + Causa Inmd + Causa Raiz). Ajustar</t>
        </r>
      </text>
    </comment>
    <comment ref="AK5" authorId="1" shapeId="0">
      <text>
        <r>
          <rPr>
            <sz val="9"/>
            <color indexed="81"/>
            <rFont val="Tahoma"/>
            <family val="2"/>
          </rPr>
          <t>Casilla vacia, se debe establecer la fecha de los seguimientos.</t>
        </r>
      </text>
    </comment>
    <comment ref="F8" authorId="0" shapeId="0">
      <text>
        <r>
          <rPr>
            <sz val="11"/>
            <color indexed="81"/>
            <rFont val="Tahoma"/>
            <family val="2"/>
          </rPr>
          <t>La estructura del riesgo no cumple los parametros de la guia de administracion del riesgo. (Impacto + Causa Inmd + Causa Raiz). Ajustar</t>
        </r>
      </text>
    </comment>
    <comment ref="I8" authorId="0" shapeId="0">
      <text>
        <r>
          <rPr>
            <b/>
            <sz val="11"/>
            <color indexed="81"/>
            <rFont val="Tahoma"/>
            <family val="2"/>
          </rPr>
          <t>Carlos Perdomo:</t>
        </r>
        <r>
          <rPr>
            <sz val="11"/>
            <color indexed="81"/>
            <rFont val="Tahoma"/>
            <family val="2"/>
          </rPr>
          <t xml:space="preserve">
En cuanto a la frecuencia con la cual se realiza la actividad, se debe tener encuenta es el numero de procesos que actualmente tiene el municipio frente a los dias que se realiza la actividad.</t>
        </r>
      </text>
    </comment>
    <comment ref="F10" authorId="1" shapeId="0">
      <text>
        <r>
          <rPr>
            <sz val="11"/>
            <color indexed="81"/>
            <rFont val="Arial Narrow"/>
            <family val="2"/>
          </rPr>
          <t xml:space="preserve">La estructura del riesgo cumple los parametros de la guia de administracion del riesgo. (Impacto + Causa Inmd + Causa Raiz). Ajustar
</t>
        </r>
      </text>
    </comment>
    <comment ref="F11" authorId="1" shapeId="0">
      <text>
        <r>
          <rPr>
            <sz val="10"/>
            <color indexed="81"/>
            <rFont val="Arial Narrow"/>
            <family val="2"/>
          </rPr>
          <t>La estructura del riesgo cumple los parametros de la guia de administracion del riesgo. (Impacto + Causa Inmd + Causa Raiz). Ajustar</t>
        </r>
        <r>
          <rPr>
            <sz val="9"/>
            <color indexed="81"/>
            <rFont val="Tahoma"/>
            <family val="2"/>
          </rPr>
          <t xml:space="preserve">
</t>
        </r>
      </text>
    </comment>
  </commentList>
</comments>
</file>

<file path=xl/comments6.xml><?xml version="1.0" encoding="utf-8"?>
<comments xmlns="http://schemas.openxmlformats.org/spreadsheetml/2006/main">
  <authors>
    <author>Autor</author>
  </authors>
  <commentList>
    <comment ref="AN3" authorId="0" shapeId="0">
      <text>
        <r>
          <rPr>
            <sz val="9"/>
            <color indexed="81"/>
            <rFont val="Tahoma"/>
            <family val="2"/>
          </rPr>
          <t xml:space="preserve">
</t>
        </r>
      </text>
    </comment>
    <comment ref="BH3" authorId="0" shapeId="0">
      <text>
        <r>
          <rPr>
            <sz val="12"/>
            <color indexed="81"/>
            <rFont val="Arial"/>
            <family val="2"/>
          </rPr>
          <t xml:space="preserve">Para establecer la tendencia , se compara el desempeño actual, con el resultado del desempeño del   periodo anterior.. </t>
        </r>
      </text>
    </comment>
  </commentList>
</comments>
</file>

<file path=xl/comments7.xml><?xml version="1.0" encoding="utf-8"?>
<comments xmlns="http://schemas.openxmlformats.org/spreadsheetml/2006/main">
  <authors>
    <author>CARMEN</author>
  </authors>
  <commentList>
    <comment ref="BG3" authorId="0" shapeId="0">
      <text>
        <r>
          <rPr>
            <sz val="12"/>
            <color indexed="81"/>
            <rFont val="Arial"/>
            <family val="2"/>
          </rPr>
          <t xml:space="preserve">Para establecer la tendencia , se compara el desempeño actual, con el resultado del desempeño del   periodo anterior.. </t>
        </r>
      </text>
    </comment>
  </commentList>
</comments>
</file>

<file path=xl/comments8.xml><?xml version="1.0" encoding="utf-8"?>
<comments xmlns="http://schemas.openxmlformats.org/spreadsheetml/2006/main">
  <authors>
    <author>CARMEN</author>
  </authors>
  <commentList>
    <comment ref="BG2" authorId="0" shapeId="0">
      <text>
        <r>
          <rPr>
            <sz val="12"/>
            <color indexed="81"/>
            <rFont val="Arial"/>
            <family val="2"/>
          </rPr>
          <t xml:space="preserve">Para establecer la tendencia , se compara el desempeño actual, con el resultado del desempeño del   periodo anterior.. </t>
        </r>
      </text>
    </comment>
  </commentList>
</comments>
</file>

<file path=xl/comments9.xml><?xml version="1.0" encoding="utf-8"?>
<comments xmlns="http://schemas.openxmlformats.org/spreadsheetml/2006/main">
  <authors>
    <author>HACIENDA</author>
    <author>CARMEN</author>
    <author>MAGALY</author>
    <author>Alba luz</author>
  </authors>
  <commentList>
    <comment ref="B2" authorId="0" shapeId="0">
      <text>
        <r>
          <rPr>
            <b/>
            <sz val="8"/>
            <color indexed="81"/>
            <rFont val="Tahoma"/>
            <family val="2"/>
          </rPr>
          <t>HACIENDA:</t>
        </r>
        <r>
          <rPr>
            <sz val="8"/>
            <color indexed="81"/>
            <rFont val="Tahoma"/>
            <family val="2"/>
          </rPr>
          <t xml:space="preserve">
V5:las consecuencias que puede ocasionar a la organización la materialización del riesgo</t>
        </r>
      </text>
    </comment>
    <comment ref="C2" authorId="0" shapeId="0">
      <text>
        <r>
          <rPr>
            <b/>
            <sz val="9"/>
            <color indexed="81"/>
            <rFont val="Tahoma"/>
            <family val="2"/>
          </rPr>
          <t xml:space="preserve">HACIENDA:
</t>
        </r>
        <r>
          <rPr>
            <sz val="9"/>
            <color indexed="81"/>
            <rFont val="Tahoma"/>
            <family val="2"/>
          </rPr>
          <t xml:space="preserve">
justificacion del por que, complemento del impacto
</t>
        </r>
        <r>
          <rPr>
            <b/>
            <sz val="9"/>
            <color indexed="81"/>
            <rFont val="Tahoma"/>
            <family val="2"/>
          </rPr>
          <t xml:space="preserve">
V5:</t>
        </r>
        <r>
          <rPr>
            <sz val="9"/>
            <color indexed="81"/>
            <rFont val="Tahoma"/>
            <family val="2"/>
          </rPr>
          <t xml:space="preserve"> circunstancias o situaciones más evidentes sobre las cuales se presenta el riesgo, las mismas no constituyen la causa principal o base para que se presente el riesgo</t>
        </r>
      </text>
    </comment>
    <comment ref="D2" authorId="0" shapeId="0">
      <text>
        <r>
          <rPr>
            <b/>
            <sz val="9"/>
            <color indexed="81"/>
            <rFont val="Tahoma"/>
            <family val="2"/>
          </rPr>
          <t xml:space="preserve">HACIENDA:
</t>
        </r>
        <r>
          <rPr>
            <sz val="10"/>
            <color indexed="81"/>
            <rFont val="Tahoma"/>
            <family val="2"/>
          </rPr>
          <t xml:space="preserve">
Riesgo q detectamos del objetivo
</t>
        </r>
        <r>
          <rPr>
            <b/>
            <sz val="10"/>
            <color indexed="81"/>
            <rFont val="Tahoma"/>
            <family val="2"/>
          </rPr>
          <t>V5:</t>
        </r>
        <r>
          <rPr>
            <sz val="10"/>
            <color indexed="81"/>
            <rFont val="Tahoma"/>
            <family val="2"/>
          </rPr>
          <t>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E2" authorId="0" shapeId="0">
      <text>
        <r>
          <rPr>
            <b/>
            <sz val="9"/>
            <color indexed="81"/>
            <rFont val="Tahoma"/>
            <family val="2"/>
          </rPr>
          <t>HACIENDA:</t>
        </r>
        <r>
          <rPr>
            <sz val="9"/>
            <color indexed="81"/>
            <rFont val="Tahoma"/>
            <family val="2"/>
          </rPr>
          <t xml:space="preserve">
</t>
        </r>
        <r>
          <rPr>
            <sz val="8"/>
            <color indexed="81"/>
            <rFont val="Tahoma"/>
            <family val="2"/>
          </rPr>
          <t>causa base para el control….VER CONTEXTO  DELA OTRA VERSION. Es el ultimo por q de los 5 por que.</t>
        </r>
      </text>
    </comment>
    <comment ref="F2" authorId="0" shapeId="0">
      <text>
        <r>
          <rPr>
            <b/>
            <sz val="9"/>
            <color indexed="81"/>
            <rFont val="Tahoma"/>
            <family val="2"/>
          </rPr>
          <t>HACIENDA:</t>
        </r>
        <r>
          <rPr>
            <sz val="9"/>
            <color indexed="81"/>
            <rFont val="Tahoma"/>
            <family val="2"/>
          </rPr>
          <t xml:space="preserve">
este mapa es solo de gestión. 
POSIBILIDAD DE </t>
        </r>
        <r>
          <rPr>
            <b/>
            <sz val="9"/>
            <color indexed="81"/>
            <rFont val="Tahoma"/>
            <family val="2"/>
          </rPr>
          <t>(QUE:IMPACTO)+(COMO:CAUSA INMEDIATA)+(PORQUE:CAUSA RAIZ)
QUE</t>
        </r>
        <r>
          <rPr>
            <b/>
            <sz val="11"/>
            <color indexed="81"/>
            <rFont val="Tahoma"/>
            <family val="2"/>
          </rPr>
          <t xml:space="preserve"> +</t>
        </r>
        <r>
          <rPr>
            <b/>
            <sz val="9"/>
            <color indexed="81"/>
            <rFont val="Tahoma"/>
            <family val="2"/>
          </rPr>
          <t xml:space="preserve"> COMO= LO Q PUEDE OCURRIR</t>
        </r>
        <r>
          <rPr>
            <sz val="9"/>
            <color indexed="81"/>
            <rFont val="Tahoma"/>
            <family val="2"/>
          </rPr>
          <t xml:space="preserve">
</t>
        </r>
        <r>
          <rPr>
            <b/>
            <sz val="9"/>
            <color indexed="81"/>
            <rFont val="Tahoma"/>
            <family val="2"/>
          </rPr>
          <t xml:space="preserve">
EJ V5</t>
        </r>
        <r>
          <rPr>
            <sz val="9"/>
            <color indexed="81"/>
            <rFont val="Tahoma"/>
            <family val="2"/>
          </rPr>
          <t xml:space="preserve">
Posibilidad de</t>
        </r>
        <r>
          <rPr>
            <b/>
            <sz val="9"/>
            <color indexed="81"/>
            <rFont val="Tahoma"/>
            <family val="2"/>
          </rPr>
          <t xml:space="preserve"> (¿Qué? :Impacto )</t>
        </r>
        <r>
          <rPr>
            <sz val="9"/>
            <color indexed="81"/>
            <rFont val="Tahoma"/>
            <family val="2"/>
          </rPr>
          <t>afectación económica-</t>
        </r>
        <r>
          <rPr>
            <b/>
            <sz val="9"/>
            <color indexed="81"/>
            <rFont val="Tahoma"/>
            <family val="2"/>
          </rPr>
          <t xml:space="preserve">(¿Cómo?Causa Inmediata) </t>
        </r>
        <r>
          <rPr>
            <sz val="9"/>
            <color indexed="81"/>
            <rFont val="Tahoma"/>
            <family val="2"/>
          </rPr>
          <t>por multa y sanción del ente regulador-</t>
        </r>
        <r>
          <rPr>
            <b/>
            <sz val="9"/>
            <color indexed="81"/>
            <rFont val="Tahoma"/>
            <family val="2"/>
          </rPr>
          <t>(¿Por qué? Causa Raíz)</t>
        </r>
        <r>
          <rPr>
            <sz val="9"/>
            <color indexed="81"/>
            <rFont val="Tahoma"/>
            <family val="2"/>
          </rPr>
          <t>debido a adquisición de bienes y servicios fuera de los requerimientos normativos
OJO  ....</t>
        </r>
        <r>
          <rPr>
            <b/>
            <sz val="9"/>
            <color indexed="81"/>
            <rFont val="Tahoma"/>
            <family val="2"/>
          </rPr>
          <t>NOOOOO:</t>
        </r>
        <r>
          <rPr>
            <sz val="9"/>
            <color indexed="81"/>
            <rFont val="Tahoma"/>
            <family val="2"/>
          </rPr>
          <t xml:space="preserve"> 
No describir como riesgos omisiones ni desviaciones del control.
No describir causas como riesgos
No describir riesgos como la negación de un control
No existen riesgos transversales, lo que pueden existir son causas transversales.
 </t>
        </r>
      </text>
    </comment>
    <comment ref="H2" authorId="0" shapeId="0">
      <text>
        <r>
          <rPr>
            <b/>
            <sz val="9"/>
            <color indexed="81"/>
            <rFont val="Tahoma"/>
            <family val="2"/>
          </rPr>
          <t>HACIENDA:</t>
        </r>
        <r>
          <rPr>
            <sz val="9"/>
            <color indexed="81"/>
            <rFont val="Tahoma"/>
            <family val="2"/>
          </rPr>
          <t xml:space="preserve">
aplico el tipo de riesgo ver pag 38
</t>
        </r>
      </text>
    </comment>
    <comment ref="R2" authorId="0" shapeId="0">
      <text>
        <r>
          <rPr>
            <b/>
            <sz val="9"/>
            <color indexed="81"/>
            <rFont val="Tahoma"/>
            <family val="2"/>
          </rPr>
          <t xml:space="preserve">HACIENDA:
</t>
        </r>
        <r>
          <rPr>
            <sz val="9"/>
            <color indexed="81"/>
            <rFont val="Tahoma"/>
            <family val="2"/>
          </rPr>
          <t xml:space="preserve">
subcausa(sacada de la act del proceso-ojo revisar proceso), con los 6pasos para el control
</t>
        </r>
        <r>
          <rPr>
            <b/>
            <sz val="9"/>
            <color indexed="81"/>
            <rFont val="Tahoma"/>
            <family val="2"/>
          </rPr>
          <t>V5</t>
        </r>
        <r>
          <rPr>
            <sz val="9"/>
            <color indexed="81"/>
            <rFont val="Tahoma"/>
            <family val="2"/>
          </rPr>
          <t xml:space="preserve">:  Estructura para la descripción del control: 
para una adecuada redacción del control se propone una estructura que facilitará más adelante entender su tipología y otros atributos para su valoración. La estructura es la siguiente:
</t>
        </r>
        <r>
          <rPr>
            <b/>
            <sz val="9"/>
            <color indexed="81"/>
            <rFont val="Tahoma"/>
            <family val="2"/>
          </rPr>
          <t>Responsable</t>
        </r>
        <r>
          <rPr>
            <sz val="9"/>
            <color indexed="81"/>
            <rFont val="Tahoma"/>
            <family val="2"/>
          </rPr>
          <t xml:space="preserve"> de ejecutar el control: identifica el cargo del servidor que ejecuta el control, en caso de que sean controles automáticos se identificará el sistema que realiza la activ idad.
</t>
        </r>
        <r>
          <rPr>
            <b/>
            <sz val="9"/>
            <color indexed="81"/>
            <rFont val="Tahoma"/>
            <family val="2"/>
          </rPr>
          <t xml:space="preserve">Acción: </t>
        </r>
        <r>
          <rPr>
            <sz val="9"/>
            <color indexed="81"/>
            <rFont val="Tahoma"/>
            <family val="2"/>
          </rPr>
          <t xml:space="preserve">se determina mediante verbos que indican la acción que deben realizar como parte del control.
</t>
        </r>
        <r>
          <rPr>
            <b/>
            <sz val="9"/>
            <color indexed="81"/>
            <rFont val="Tahoma"/>
            <family val="2"/>
          </rPr>
          <t xml:space="preserve">
Complemento:</t>
        </r>
        <r>
          <rPr>
            <sz val="9"/>
            <color indexed="81"/>
            <rFont val="Tahoma"/>
            <family val="2"/>
          </rPr>
          <t xml:space="preserve"> corresponde a los detalles que permiten identificar claramente el objeto del control.
EJ:
</t>
        </r>
        <r>
          <rPr>
            <b/>
            <sz val="9"/>
            <color indexed="81"/>
            <rFont val="Tahoma"/>
            <family val="2"/>
          </rPr>
          <t>(Responsable)</t>
        </r>
        <r>
          <rPr>
            <sz val="9"/>
            <color indexed="81"/>
            <rFont val="Tahoma"/>
            <family val="2"/>
          </rPr>
          <t>El profesional de Contratación +</t>
        </r>
        <r>
          <rPr>
            <b/>
            <sz val="9"/>
            <color indexed="81"/>
            <rFont val="Tahoma"/>
            <family val="2"/>
          </rPr>
          <t xml:space="preserve"> ( Acción) </t>
        </r>
        <r>
          <rPr>
            <sz val="9"/>
            <color indexed="81"/>
            <rFont val="Tahoma"/>
            <family val="2"/>
          </rPr>
          <t xml:space="preserve">verifica que la información suministrada por el proveedor corresponda con los requisitos establecidos acorde con el tipo de contratación,+ </t>
        </r>
        <r>
          <rPr>
            <b/>
            <sz val="9"/>
            <color indexed="81"/>
            <rFont val="Tahoma"/>
            <family val="2"/>
          </rPr>
          <t xml:space="preserve">(COMPLEMENTO) </t>
        </r>
        <r>
          <rPr>
            <sz val="9"/>
            <color indexed="81"/>
            <rFont val="Tahoma"/>
            <family val="2"/>
          </rPr>
          <t xml:space="preserve">a través de una lista de chequeo donde están los requisitos de información y la revisa con la información física suministrada por el proveedor, los contratos que cumplen son registrados en el sistema de información de contratación.
</t>
        </r>
      </text>
    </comment>
    <comment ref="T2" authorId="0" shapeId="0">
      <text>
        <r>
          <rPr>
            <b/>
            <sz val="9"/>
            <color indexed="81"/>
            <rFont val="Tahoma"/>
            <family val="2"/>
          </rPr>
          <t>HACIENDA:</t>
        </r>
        <r>
          <rPr>
            <sz val="8"/>
            <color indexed="81"/>
            <rFont val="Tahoma"/>
            <family val="2"/>
          </rPr>
          <t xml:space="preserve">
ver en el proceso en donde esta el riesgo: entrada(preventivo) proceso(detectivo) o salida(correctivo)</t>
        </r>
      </text>
    </comment>
    <comment ref="BG2" authorId="1" shapeId="0">
      <text>
        <r>
          <rPr>
            <sz val="12"/>
            <color indexed="81"/>
            <rFont val="Arial"/>
            <family val="2"/>
          </rPr>
          <t xml:space="preserve">Para establecer la tendencia , se compara el desempeño actual, con el resultado del desempeño del   periodo anterior.. </t>
        </r>
      </text>
    </comment>
    <comment ref="G3" authorId="0" shapeId="0">
      <text>
        <r>
          <rPr>
            <b/>
            <sz val="8"/>
            <color indexed="81"/>
            <rFont val="Tahoma"/>
            <family val="2"/>
          </rPr>
          <t>HACIENDA:</t>
        </r>
        <r>
          <rPr>
            <sz val="8"/>
            <color indexed="81"/>
            <rFont val="Tahoma"/>
            <family val="2"/>
          </rPr>
          <t xml:space="preserve">
GENERADORA DEL RIESGO. VER EL PROCESO Y TRAERLA. AGREGAR EL No del procedimiento.</t>
        </r>
      </text>
    </comment>
    <comment ref="I4" authorId="2" shapeId="0">
      <text>
        <r>
          <rPr>
            <b/>
            <sz val="9"/>
            <color indexed="81"/>
            <rFont val="Tahoma"/>
            <family val="2"/>
          </rPr>
          <t>MAGALY:</t>
        </r>
        <r>
          <rPr>
            <sz val="9"/>
            <color indexed="81"/>
            <rFont val="Tahoma"/>
            <family val="2"/>
          </rPr>
          <t xml:space="preserve">
11 reportes de ejecución y 3 a la alta gerencia (trimestral)
</t>
        </r>
      </text>
    </comment>
    <comment ref="I6" authorId="2" shapeId="0">
      <text>
        <r>
          <rPr>
            <b/>
            <sz val="9"/>
            <color indexed="81"/>
            <rFont val="Tahoma"/>
            <family val="2"/>
          </rPr>
          <t>MAGALY:</t>
        </r>
        <r>
          <rPr>
            <sz val="9"/>
            <color indexed="81"/>
            <rFont val="Tahoma"/>
            <family val="2"/>
          </rPr>
          <t xml:space="preserve">
Revisión de documentos 1 vez al año y normograma trimestral (4 veces en el año)</t>
        </r>
      </text>
    </comment>
    <comment ref="I13" authorId="3" shapeId="0">
      <text>
        <r>
          <rPr>
            <b/>
            <sz val="9"/>
            <color indexed="81"/>
            <rFont val="Tahoma"/>
            <family val="2"/>
          </rPr>
          <t>DATOS DIRESSION DE RENTAS...DE LOS 258,000 PREDIOS FACTURADOS DEL IPU LA PROBABILIDAD DE EMISION DE LOS CLDO POR AÑO ES DE 5,000 SEGÚN PROYECCION DE PLAN DE ACCION DE RENTAS</t>
        </r>
        <r>
          <rPr>
            <sz val="9"/>
            <color indexed="81"/>
            <rFont val="Tahoma"/>
            <family val="2"/>
          </rPr>
          <t xml:space="preserve">
</t>
        </r>
      </text>
    </comment>
  </commentList>
</comments>
</file>

<file path=xl/sharedStrings.xml><?xml version="1.0" encoding="utf-8"?>
<sst xmlns="http://schemas.openxmlformats.org/spreadsheetml/2006/main" count="6279" uniqueCount="1235">
  <si>
    <t>PROCESO</t>
  </si>
  <si>
    <t>SISTEMA INTEGRADO DE GESTION</t>
  </si>
  <si>
    <t>PLANEACIÓN ESTRATÉGICA Y TERRITORIAL</t>
  </si>
  <si>
    <t>GESTIÓN DEL SERVICIO Y ATENCIÓN AL CIUDADANO</t>
  </si>
  <si>
    <t>GESTIÓN HUMANA</t>
  </si>
  <si>
    <t>GESTIÓN JURÍDICA</t>
  </si>
  <si>
    <t>GESTIÓN DE LA SALUD</t>
  </si>
  <si>
    <t>GESTION SOCIAL Y COMUNITARIA</t>
  </si>
  <si>
    <t>GESTION EDUCATIVA</t>
  </si>
  <si>
    <t>GESTION DEL TRANSITO Y LA MOVILIDAD</t>
  </si>
  <si>
    <t>GESTIÓN DE HACIENDA PÚBLICA</t>
  </si>
  <si>
    <t>GESTION AMBIENTAL</t>
  </si>
  <si>
    <t>GESTION DE INFRAESTRUCTURA TECNOLOGICA</t>
  </si>
  <si>
    <t xml:space="preserve">GESTIÒN DEL DESARROLLO ECONÒMICO Y LA COMPETITIVIDAD </t>
  </si>
  <si>
    <t>GESTIÓN DE LA GOBERNABILIDAD, PARTICIPACIÓN Y CONVIVENCIA CIUDADANA.</t>
  </si>
  <si>
    <t>GESTIÓN DE LA INFORMACIÓN Y LA COMUNICACIÓN</t>
  </si>
  <si>
    <t>GESTION Y CONTROL DISCIPLINARIO</t>
  </si>
  <si>
    <t>GESTIÓN DE INNOVACION Y TICS</t>
  </si>
  <si>
    <t>GESTION DE INFRAESTRUCTURA Y OBRAS PUBLICAS</t>
  </si>
  <si>
    <t>GESTION DOCUMENTAL</t>
  </si>
  <si>
    <t>GESTIÓN DE EVALUACIÓN Y  SEGUIMIENTO</t>
  </si>
  <si>
    <t>GESTIÓN DE RECURSOS FISICOS</t>
  </si>
  <si>
    <t>GESTION CONTRACTUAL</t>
  </si>
  <si>
    <t>IND</t>
  </si>
  <si>
    <t>Impacto</t>
  </si>
  <si>
    <t>Responsable</t>
  </si>
  <si>
    <t>Creación del comité riesgos</t>
  </si>
  <si>
    <t>Está definido el responsable de la actividad  de control</t>
  </si>
  <si>
    <t xml:space="preserve">Está definida la periodicidad para la ejecución del control </t>
  </si>
  <si>
    <t xml:space="preserve">Se encuentra definido el propósito del control </t>
  </si>
  <si>
    <t xml:space="preserve">Se encuentra establecido que pasa con las observaciones o desviaciones resultantes al ejecutar el control </t>
  </si>
  <si>
    <t xml:space="preserve">Conclusiones  sobre el diseño y ejecución del control </t>
  </si>
  <si>
    <t>Si</t>
  </si>
  <si>
    <t>Verificar que los controles establecidos en los mapas de riesgos, estén presentes en  la política operativa o en los procedimientos,  guías, actos administrativos, etc…</t>
  </si>
  <si>
    <t xml:space="preserve">GESTION ARTISTICA Y CULTURAL </t>
  </si>
  <si>
    <t>Manual</t>
  </si>
  <si>
    <t>No aplica porque el riesgo no se materializó durante el periodo evaluado</t>
  </si>
  <si>
    <t>No</t>
  </si>
  <si>
    <t>Identificación del riesgo</t>
  </si>
  <si>
    <t>Análisis del riesgo inherente</t>
  </si>
  <si>
    <t>Evaluación del riesgo - Valoración de los controles</t>
  </si>
  <si>
    <t>Evaluación del riesgo - Nivel del riesgo residual</t>
  </si>
  <si>
    <t>Plan de Acción</t>
  </si>
  <si>
    <t xml:space="preserve">seguimiento a la ejecución de las acciones  programadas  Oficina de Control Interno </t>
  </si>
  <si>
    <t xml:space="preserve">Seguimiento al cumplimiento de la política de riesgos  - Oficina de Control Interno </t>
  </si>
  <si>
    <t xml:space="preserve">Evaluación del diseño y ejecución del control (Evalúa que el control  esté presente- Documentado) -  Oficina de Control Interno </t>
  </si>
  <si>
    <t xml:space="preserve">Evaluación del   desempeño del control  ( Evalúa que el control este funcionando) - Oficina de Control  Interno </t>
  </si>
  <si>
    <t xml:space="preserve">Referencia </t>
  </si>
  <si>
    <t>Causa Inmediata</t>
  </si>
  <si>
    <t>Causa Raíz</t>
  </si>
  <si>
    <t>Subcausas</t>
  </si>
  <si>
    <t>Descripción del Riesgo</t>
  </si>
  <si>
    <t>Actividades de Riesgo</t>
  </si>
  <si>
    <t>Clasificación del Riesgo</t>
  </si>
  <si>
    <t>Frecuencia con la cual se realiza la actividad</t>
  </si>
  <si>
    <t>Probabilidad Inherente</t>
  </si>
  <si>
    <t>%</t>
  </si>
  <si>
    <t>Criterios de impacto</t>
  </si>
  <si>
    <t>Observación de criterio</t>
  </si>
  <si>
    <t>Impacto 
Inherente</t>
  </si>
  <si>
    <t>Zona de Riesgo Inherente</t>
  </si>
  <si>
    <t>No. Control</t>
  </si>
  <si>
    <t>Descripción del Control</t>
  </si>
  <si>
    <t>Afectación</t>
  </si>
  <si>
    <t>Atributos</t>
  </si>
  <si>
    <t>Probabilidad Residual</t>
  </si>
  <si>
    <t>Probabilidad Residual Final</t>
  </si>
  <si>
    <t>Impacto Residual Final</t>
  </si>
  <si>
    <t>Zona de Riesgo Final</t>
  </si>
  <si>
    <t>Tratamiento</t>
  </si>
  <si>
    <t>Fecha Implementación</t>
  </si>
  <si>
    <t xml:space="preserve">Fecha Seguimiento primera línea de defensa </t>
  </si>
  <si>
    <t xml:space="preserve">Fecha de evaluación a la gestión del riesgo tercera línea de defensa </t>
  </si>
  <si>
    <t xml:space="preserve">Actividades realizadas </t>
  </si>
  <si>
    <t>Estado</t>
  </si>
  <si>
    <t xml:space="preserve">Verificar que la identificación del riesgo se realice bajo la metodología de la versión 5 dela guía de riesgos, expedida por el DAFP.   Numeral 8:   Lineamientos:  1.Verificar que los riesgos residuales ubicados en zona moderada, alta o extrema sólo pueden tener opciones evitar o reducir, no se pueden aceptar, deben tener un plan de acción                                  2. Nota: Los riesgos residuales ubicados en zona baja,  pueden tener 3  opciones: Aceptar, evitar o reducir.  Si se aceptan no se requiere definir un plan de acción  verificar que se cumpla. </t>
  </si>
  <si>
    <t>En el periodo evaluado, la línea estratégica  en Comité de Coordinación de Control Interno realizó  monitoreo  semestral  al cumplimiento de la Política de  Riesgos?</t>
  </si>
  <si>
    <t xml:space="preserve">Durante el periodo evaluado, la  primera  línea de defensa  realizó monitoreo  Bimestral  a las acciones tendientes a controlar y
Gestionar los riesgos y  remitió  los resultados  a la Secretaría de Planeación ? </t>
  </si>
  <si>
    <t xml:space="preserve">Si durante el periodo evaluado, se materializó el riesgo,  determinar si se cumplió lo siguiente:                           1. Informar o reportar al Representante de la Alta Dirección para el MIPG.
2. De ser necesario, realizar la denuncia ante el ente de control respectivo
3. Iniciar las acciones correctivas necesarias.
4. Realizar el análisis de causas y determinar acciones de mejora.
5. Actualizar el mapa de riesgo </t>
  </si>
  <si>
    <t xml:space="preserve">Se encuentra establecido cómo realizar la actividad de control </t>
  </si>
  <si>
    <t>Cuenta con evidencia de ejecución de control</t>
  </si>
  <si>
    <t>El riesgo se materializó?</t>
  </si>
  <si>
    <t>Se aplicaron los controles cuando se materializó el riesgo ?</t>
  </si>
  <si>
    <t># de eventos (Número de veces que se materializó el riesgo)</t>
  </si>
  <si>
    <t>Frecuencia del riesgo ( # de veces que se realiza la actividad generadora del riesgo)</t>
  </si>
  <si>
    <t>Desempeño del control</t>
  </si>
  <si>
    <t>Tendencia de efectividad del control</t>
  </si>
  <si>
    <t>Observaciones y recomendaciones frente al diseño y ejecución del control</t>
  </si>
  <si>
    <t>Tipo</t>
  </si>
  <si>
    <t>Implementación</t>
  </si>
  <si>
    <t>Calificación</t>
  </si>
  <si>
    <t>Documentación</t>
  </si>
  <si>
    <t>Frecuencia</t>
  </si>
  <si>
    <t>Evidencia</t>
  </si>
  <si>
    <t>Económico y Reputacional</t>
  </si>
  <si>
    <t xml:space="preserve">Sanciones Disciplinarias, penales y administrativas -  incidentes de desacato  </t>
  </si>
  <si>
    <t>No cumplimiento de las decisiones impartidas por los  despachos judiciales</t>
  </si>
  <si>
    <t>Gestión inoportuna para dar cumplimiento a las providencias  por parte de los Secretarios de Despacho</t>
  </si>
  <si>
    <t>Ejecución y Administración de procesos</t>
  </si>
  <si>
    <t>Preventivo</t>
  </si>
  <si>
    <t>Documentado</t>
  </si>
  <si>
    <t>Aleatoria</t>
  </si>
  <si>
    <t>Con Registro</t>
  </si>
  <si>
    <t>En curso</t>
  </si>
  <si>
    <t>Se encuentra creado el  comité de riesgo mediante  la resolución N°1001-000064 del 18 de marzo de 2019, modificado mediante resolución  N°0314 del 16 de febrero del 2022</t>
  </si>
  <si>
    <t xml:space="preserve">El control se encuentra bien diseñado y se ejecuta siempre </t>
  </si>
  <si>
    <t>No aplica porque el riesgo no se materializo</t>
  </si>
  <si>
    <t xml:space="preserve">fallos desfavorables en los procesos judiciales </t>
  </si>
  <si>
    <t>Fuente:  Adaptado de Curso Riesgo Operativo Universidad del Rosario por Dirección de Gestión y Desempeño Institucional de Función Pública,  2020.</t>
  </si>
  <si>
    <t>Baja ejecución presupuestal de gastos de inversión del Municipio de parte de las Secretarias Ejecutoras</t>
  </si>
  <si>
    <t xml:space="preserve">     Mayor a 10000 SMLMV</t>
  </si>
  <si>
    <t>Continua</t>
  </si>
  <si>
    <t>Reducir (mitigar)</t>
  </si>
  <si>
    <t>Director(a) de Presupuesto</t>
  </si>
  <si>
    <t xml:space="preserve">No aplica para este periodo, porque no se cuenta con  datos históricos  del desempeño de los controles </t>
  </si>
  <si>
    <t>Pérdida de memoria institucional y sanciones disciplinarias, fiscales y administrativas</t>
  </si>
  <si>
    <t xml:space="preserve">     El riesgo afecta la imagen de la entidad con algunos usuarios de relevancia frente al logro de los objetivos</t>
  </si>
  <si>
    <t>DIRECTOR(A) DE RENTAS Y TESORERÍA</t>
  </si>
  <si>
    <t>Reputacional</t>
  </si>
  <si>
    <t>sanciones disciplinarias  y administrativas</t>
  </si>
  <si>
    <t>Deficiencia en la aplicación de los cambios normativos para entidades del gobierno</t>
  </si>
  <si>
    <t>Sin Documentar</t>
  </si>
  <si>
    <t xml:space="preserve">Descripción de desempeño del control </t>
  </si>
  <si>
    <t>Detectivo</t>
  </si>
  <si>
    <t>Permanente</t>
  </si>
  <si>
    <t>Desarticulación entre las direcciones de la secretaría para formular e implementar acciones y estrategias.</t>
  </si>
  <si>
    <t>Verificar que los controles establecidos en los mapas de riesgos, estén presentes en  la política operativa o en los procedimientos,  guías, actos administrativos, etc.…</t>
  </si>
  <si>
    <t xml:space="preserve">     El riesgo afecta la imagen de de la entidad con efecto publicitario sostenido a nivel de sector administrativo, nivel departamental o municipal</t>
  </si>
  <si>
    <t>Se expidió la Resolución 1010-0288 del 12 de marzo de  2019, por medio de la cual se crea el comité de riesgos de la secretaría administrativa, quedando conformado el comité del proceso de gestión documental de la siguiente manera:  Director de recursos físico y/o quien haga sus veces, un funcionario de planta de la dirección de recursos físicos - grupo gestión documental, y /o el servidor público delegado por el nivel directivo antes mencionado.</t>
  </si>
  <si>
    <t xml:space="preserve">Inadecuada difusión de las gestión institucional y organizacional </t>
  </si>
  <si>
    <t>Falta de planeación y articulación en el desarrollo  de los eventos y actividades adelantadas por las unidades administrativas de la Alcaldía de Ibagué</t>
  </si>
  <si>
    <t>Inadecuada comunicación entre las dependencias y los periodistas asignados a cada una de ellas</t>
  </si>
  <si>
    <t xml:space="preserve">PRODUCIR Y DIVULGAR
INFORMACIÓN PERIODÍSTICA
DE LOS PROGRAMAS,
PROYECTOS Y ACCIONES DE
LA ALCALDÍA Y SUS
ENTIDADES </t>
  </si>
  <si>
    <t>Inadecuada divulgación de las acciones adelantadas por la Administración Municipal.</t>
  </si>
  <si>
    <t>Económico</t>
  </si>
  <si>
    <t xml:space="preserve">     El riesgo afecta la imagen de alguna área de la organización</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</si>
  <si>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</si>
  <si>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Probabilidad</t>
  </si>
  <si>
    <t>Ejecucion y Administracion de procesos</t>
  </si>
  <si>
    <t>NO</t>
  </si>
  <si>
    <t>SI</t>
  </si>
  <si>
    <t>Alto</t>
  </si>
  <si>
    <t>Fecha Seguimiento</t>
  </si>
  <si>
    <t xml:space="preserve">Observaciones y recomendaciones frente a la efectividad del control: Evaluando eficiencia ( tipo de control e implementación)  y eficacia  ( desempeño del control - ver descripción del desempeño del control para recomendar mejoras)  </t>
  </si>
  <si>
    <t xml:space="preserve">Durante el periodo evaluado, la  primera  línea de defensa  realizó monitoreo  Bimestral  a las acciones tendientes a controlar y Gestionar los riesgos y  remitió  los resultados  a la Secretaría de Planeación ? </t>
  </si>
  <si>
    <t xml:space="preserve">     Entre 200 y 1000 SMLMV</t>
  </si>
  <si>
    <t>Descripción 
del Riesgo</t>
  </si>
  <si>
    <t>Actividades 
de Riesgo</t>
  </si>
  <si>
    <t xml:space="preserve">Deficiente seguimiento por parte de los ordenadores del gasto  en la ejecución presupuestal </t>
  </si>
  <si>
    <t>Ejecución y administración del presupuesto de las Secretarías Ejecutoras</t>
  </si>
  <si>
    <t xml:space="preserve"> falta de actualización de los documentos de los procesos de gestión de la Secretaría de Hacienda.</t>
  </si>
  <si>
    <t>actualización de los documentos y normograma</t>
  </si>
  <si>
    <t xml:space="preserve">SECRETARIO DE HACIENDA Y/O DIRECTORES 
 </t>
  </si>
  <si>
    <t>sanciones disciplinarias  y/o administrativas</t>
  </si>
  <si>
    <t>1. Inconsistencia en los cruces entre bancos y las certificaciones</t>
  </si>
  <si>
    <t>DIRECTOR DE TESORERIA</t>
  </si>
  <si>
    <t>Aplicación del procedimiento PRO-GHP-05 FACTURACION  I.P.U para la actividad No. 11-12 y 13 (C.L.D.O)</t>
  </si>
  <si>
    <t xml:space="preserve">     Entre 1000 y 5000 SMLMV </t>
  </si>
  <si>
    <t>DIRECTOR (A) DE RENTAS</t>
  </si>
  <si>
    <t xml:space="preserve">Estado </t>
  </si>
  <si>
    <t xml:space="preserve">Creación del comité de Riesgos </t>
  </si>
  <si>
    <t xml:space="preserve">Si durante el periodo evaluado, se materializó el riesgo,  determinar si se cumplió lo siguiente:  
1. Informar o reportar al Representante de la Alta Dirección para el MIPG.
2. De ser necesario, realizar la denuncia ante el ente de control respectivo
3. Iniciar las acciones correctivas necesarias.
4. Realizar el análisis de causas y determinar acciones de mejora.
5. Actualizar el mapa de riesgo </t>
  </si>
  <si>
    <t xml:space="preserve">En curso </t>
  </si>
  <si>
    <t xml:space="preserve">Verificar que la identificación del riesgo se realice bajo la metodología de la versión 5 dela guía de riesgos, expedida por el DAFP.   Numeral 8:   Lineamientos:  1.Verificar que los riesgos residuales ubicados en zona moderada, alta o extrema sólo pueden tener opciones evitar o reducir, no se pueden aceptar, deben tener un plan de acción. 2. Nota: Los riesgos residuales ubicados en zona baja,  pueden tener 3  opciones: Aceptar, evitar o reducir.  Si se aceptan no se requiere definir un plan de acción  verificar que se cumpla. </t>
  </si>
  <si>
    <t xml:space="preserve">Durante el periodo evaluado no se materializo el riesgo </t>
  </si>
  <si>
    <t>Se encuentran inmerso en (MANUAL  PRESUPUESTO: MAN-GHP-01//CARACTERIZACION DEL PROCESO: CAR-GHP-001)</t>
  </si>
  <si>
    <t xml:space="preserve">SI </t>
  </si>
  <si>
    <t xml:space="preserve">Se encuentra inmerso en (GESTION DOCUMENTAL: FORMATO CONTROL PRESTAMO: PRO-GD-03), que es de cumplimiento para todas las dependencias </t>
  </si>
  <si>
    <t xml:space="preserve">El control diseñado para atacar la causa del riesgo y prevenir su materialización,  no se encuentra documentado. </t>
  </si>
  <si>
    <t>Se encuentra documentado en el procedimiento PRO-GHP-05 FACTURACION  I.P.U para la actividad No. 11-12 y 13 (C.L.D.O)</t>
  </si>
  <si>
    <t>GESTIÓN DE PARTICIPACION CIUDADANA</t>
  </si>
  <si>
    <t>El control se encuentra bien diseñado,  se ejecuta parcialmente, si embargo no es eficiente teniendo  en cuenta que el riesgo se viene presentando en las unidades administrativas.</t>
  </si>
  <si>
    <r>
      <t xml:space="preserve">En el periodo evaluado, la línea estratégica  en Comité de Coordinación de Control Interno realizó  monitoreo  </t>
    </r>
    <r>
      <rPr>
        <b/>
        <sz val="12"/>
        <color rgb="FFFF0000"/>
        <rFont val="Calibri"/>
        <family val="2"/>
        <scheme val="minor"/>
      </rPr>
      <t>semestral  al</t>
    </r>
    <r>
      <rPr>
        <b/>
        <sz val="12"/>
        <color theme="1"/>
        <rFont val="Calibri"/>
        <family val="2"/>
        <scheme val="minor"/>
      </rPr>
      <t xml:space="preserve"> cumplimiento de la Política de  Riesgos?</t>
    </r>
  </si>
  <si>
    <t>No aplica debido a que durante el periodo evaluado no se materializo el riesgo</t>
  </si>
  <si>
    <t>Menor</t>
  </si>
  <si>
    <r>
      <rPr>
        <b/>
        <sz val="12"/>
        <color rgb="FFE36C09"/>
        <rFont val="Calibri"/>
        <family val="2"/>
        <scheme val="minor"/>
      </rPr>
      <t xml:space="preserve">*Nota: </t>
    </r>
    <r>
      <rPr>
        <sz val="12"/>
        <color theme="1"/>
        <rFont val="Calibri"/>
        <family val="2"/>
        <scheme val="minor"/>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</si>
  <si>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Seguimiento</t>
  </si>
  <si>
    <t>GESTÓN CATASTRAL</t>
  </si>
  <si>
    <t>baja calificación en los indicadores de desempeño fiscal, pérdida de confianza de los ciudadanos hacia la administración y posible reducción en las asignaciones de recursos del Sistema General de Participación - SGP</t>
  </si>
  <si>
    <t>El comité de Riesgos del proceso esta creado a través de la Resolución No. 1030-07-0152 de abril 12 de 2019. Y se realizo modificación con Resolución 0389 del 26 de octubre 2021.</t>
  </si>
  <si>
    <t>Falta de aplicación de las políticas del proceso de gestión documental en el control y préstamo de la documentación.</t>
  </si>
  <si>
    <t>Custodia del archivo físico y digital de los expedientes de Gestión de Hacienda Pública</t>
  </si>
  <si>
    <t>falta de incorporación de recursos que no pudiesen ser incorporados como superávit.</t>
  </si>
  <si>
    <t>Certificaciones superávit y de cuentas bancarias</t>
  </si>
  <si>
    <t>El Director de tesorería socializará con su equipo de trabajo el tema relacionado con el objeto del continuo mejoramiento  de dicho proceso, dejando como evidencia una (1) acta anual.</t>
  </si>
  <si>
    <t>1, Retraso en la entrega de información relacionada con actualización y/o conservación catastral por parte del Gestor catastral.  Notificación indebida y/o extemporánea</t>
  </si>
  <si>
    <t xml:space="preserve">Verificar que la identificación del riesgo se realice bajo la metodología de la versión 5 dela guía de riesgos, expedida por el DAFP.   Numeral 8:   Lineamientos                                                                   1.Verificar que los riesgos residuales ubicados en zona moderada, alta o extrema sólo pueden tener opciones evitar o reducir, no se pueden aceptar aceptando, deben tener un plan de acción                                                                     2. Nota: Los riesgos residuales ubicados en zona baja,  pueden tener 3  opciones: Aceptar, evitar o reducir.  Si se aceptan no se requiere definir un plan de acción  verificar que se cumpla. </t>
  </si>
  <si>
    <t xml:space="preserve">Si durante el periodo evaluado, se materializó el riesgo,  determinar si se cumplió lo siguiente:                                      1. Informa o reportar al Representante de la Alta Dirección para el MIPG.
2. De ser necesario, realizar la denuncia ante el ente de control respectivo
3. Iniciar las acciones correctivas necesarias.
4. Realizar el análisis de causas y determinar acciones de mejora.
5. Actualizar el mapa de riesgo </t>
  </si>
  <si>
    <t>Actividad de Riesgo</t>
  </si>
  <si>
    <t xml:space="preserve">Incumplimiento de las metas establecidas en los planes de acción y en plan de desarrollo municipal . </t>
  </si>
  <si>
    <t>Planificación inadecuada de las acciones y estrategias propias de la entidad en cumplimiento al proceso de gestión Infraestructura y Obras Públicas</t>
  </si>
  <si>
    <t xml:space="preserve">REALIZAR LA FORMULACIÓN Y APROBACIÓN DEL PLAN DE DESARROLLO MUNICIPAL
REALIZAR LA IDENTIFICACION DE LOS ESTUDIOS Y DISEÑOS DE PROYECTOS PARA LA CONSTRUCCION DE INFRAESTRUCTURA Y OBRAS PUBLICAS
</t>
  </si>
  <si>
    <t xml:space="preserve">Implementar una herramienta ya sea Base de Datos o una Matriz que permita el seguimiento a los procesos contractuales  </t>
  </si>
  <si>
    <t>Secretario(a) de Infraestructura, Equipo Directivo</t>
  </si>
  <si>
    <t>Trimestral</t>
  </si>
  <si>
    <t>Se encuentra creado el  comité de riesgo mediante  la resolución N°033 del 08 de mayo de 2019</t>
  </si>
  <si>
    <t>El diseño del control  no se encuentra bien diseñado, conforme a la estructura para la descripción del control como se encuentra establecido en la Guía para la administración del riesgo y el diseño de controles en entidades públicas versión 5 en su numeral 3.2.2.1, lo que indica que afecta directamente  la zona del riesgo residual, impacto y probabilidad.</t>
  </si>
  <si>
    <t>Cambios normativos y de gobierno</t>
  </si>
  <si>
    <t xml:space="preserve">.-  REALIZAR LA IDENTIFICACION DE LOS RECURSOS FINANCIEROS, TECNICOS Y ADMINISTRATIVOS QUE SE REQUIEREN PARA EL DESARROLLO  DE LOS PROYECTOS EN EL PROCESO GESTION DE INFRAESTRUCTURA Y OBRAS PUBLICAS                                                                      .- REALIZAR UNA GUIA SOCIO AMBIENTAL PARA EL DESARROLLO  DE LOS PROYECTOS EN EL PROCESO GESTION DE INFRAESTRUCTURA Y OBRAS PUBLICAS                                                                                                                                                                                                                                                                                  </t>
  </si>
  <si>
    <t>Personal que no cumple con la competencia requerida</t>
  </si>
  <si>
    <t>Obras inconclusas por falta de las debidas condiciones técnicas y de calidad requeridas.</t>
  </si>
  <si>
    <t>Secretario(a) de Infraestructura, Equipo Directivo, Supervisores</t>
  </si>
  <si>
    <t xml:space="preserve">Cumplir con la realización de los comités técnicos mensuales para el seguimiento a los proyectos de infraestructura y obras publicas </t>
  </si>
  <si>
    <t>Incumplimiento en la entrega final de las obras de infraestructura y obras publicas por falta de recursos y demoras en la ejecución del proyecto para atender la necesidades de la población.</t>
  </si>
  <si>
    <t xml:space="preserve">Falta de gestión al seguimiento y verificación a la ejecución de obras de infraestructura y obras publicas </t>
  </si>
  <si>
    <t xml:space="preserve">Cumplir con la realización de los comités técnicos semanales y/ o quincenales  para el seguimiento de las distintas actividades  de los proyectos de infraestructura y obras publicas </t>
  </si>
  <si>
    <t>Realizar mesas de trabajo quincenales y/o mensuales con el fin de revisar el desarrollo de las actividades del personal profesional y de apoyo a la gestion, como de los contratistas de obra e interventoría.</t>
  </si>
  <si>
    <t xml:space="preserve">Generación de residuos ocasionados por la construcción de obras de infraestructura y obras publicas </t>
  </si>
  <si>
    <t xml:space="preserve">Ausencia de control y exigencia por parte del supervisor del contrato a los contratistas en términos ambientales y de seguridad y salud en el trabajo </t>
  </si>
  <si>
    <t>Desarticulación entre la secretaría y las demás dependencias de la entidad  involucradas en los procesos contractuales del Proceso Gestión Infraestructura y Obras Públicas</t>
  </si>
  <si>
    <t xml:space="preserve">ENERO-FEBRERO: Acta N°1, jueves 01 de febrero 2024, Capacitacion y Socializacion, Acta N°2, jueves 29 de febrero 2024, Socializacion mapa de riesgos.
MARZO-ABRIL: Acta N°3, lunes 11 de abril 2024, Socializacion mapa de riesgos.
MAYO - JUNIO: Acta N°4, Viernes 28 de junio de 2024.
JULIO - AGOSTO: Acta N°5, Miercoles 28 de agosto de 2024.
</t>
  </si>
  <si>
    <t xml:space="preserve">ENERO-FEBRERO: Acta N°1, jueves 01 de febrero 2024, Capacitacion y Socializacion, Acta N°2, jueves 29 de febrero 2024, Socializacion mapa de riesgos.
MARZO-ABRIL: Acta N°3, lunes 11 de abril 2024, Socializacion mapa de riesgos.
MAYO - JUNIO: Acta N°4, Viernes 28 de junio de 2024.
JULIO - AGOSTO: Acta N°5, Miercoles 28 de agosto de 2024.
</t>
  </si>
  <si>
    <t>Se enviará circular mensualmente a las Secretaría Ejecutoras que tengan saldos pendientes por ejecutar para que liberen los saldos o los ejecuten y se remitirá  trimestralmente el INFORME EJECUTIVO  DE LA EJECUCIÓN PRESUPUESTAL DE GASTOS  al Secretario de Hacienda, para presentalo ante la Alta Dirección en el  Comite de Coordinación de Control Interno.</t>
  </si>
  <si>
    <t xml:space="preserve">El Profesional Universitado y/o técnico Operativo responsable de los archivos de Gestión Documental: Carteras de Transito, Predial, ICA y Otras Multas, deberan presentar mensualmente al Director de Tesorería un informe de, control de prestamo y devolución de Expedientes. 
Este Informe debe contener la trazabilidad del control realizado a los expedientes que superen el plazo máximo de Devolución. </t>
  </si>
  <si>
    <t>Cada Director o de maneja conjunta,  socializarán a su equipo de trabajo los documentos actualizados que hacen parte de su actividad diaria para promover el mejoramiento continuo de su proceso, dejando como evidencias actas o circulares.</t>
  </si>
  <si>
    <t>Constitución y trámite Tributario establecido para los TÍTULOS EJECUTIVOS a Cobro Coactivo – Cartera. Concepto: Impuesto Predial Unificado evidenciado en la matriz del plan de accion de gestion de la vigencia y los memorandos de remision de expedientes de la cartera a cobro coactivo.</t>
  </si>
  <si>
    <t xml:space="preserve">SEGUIMIENTO MONITOREO DE RIESGOS:
ENERO-FEBRERO: Acta N°1, jueves 01 de febrero 2024, Capacitacion y Socializacion, Acta N°2, jueves 29 de febrero 2024, Socializacion mapa de riesgos.
MARZO-ABRIL: Acta N°3, lunes 11 de abril 2024, Socializacion mapa de riesgos.
MAYO - JUNIO: Acta N°4, Viernes 28 de junio de 2024.
JULIO - AGOSTO: Acta N°5, Miercoles 28 de agosto de 2024.
</t>
  </si>
  <si>
    <t>Para el periodo del  PRIMER cuatrimestre del año 2024, El jefe de Oficina de Control Interno, socializo en el Comité de Coordinación de Control Interno, varios informes de seguimiento y auditorias, evidencia reposa en el acta N°001 del 22 de Abril de 2024.
Para el SEGUNDO cuatrimente de la vigencia 2024,  el jefe de oficina de control interno socializo a la alta direccion,  varios informes de seguimiento y auditorias, de este reposa el acta Nº002 del 25 de julio de 2024.
Se encuentra publicada en el siguiente link:
https://ibague.gov.co/portal/seccion/contenido/index.php?type=3&amp;cnt=149#gsc.tab=0</t>
  </si>
  <si>
    <t>Se encuentra documentado en (GESTION DOCUMENTAL: POLITICA GESTION DOCUMENTAL: POL-GD-001)</t>
  </si>
  <si>
    <t>Adoptar la matriz de riesgos aprobada por SIGAMI. FOR-029-PRO-SIG-01 MAPA DE RIESGOS DE GESTIÓN Y FISCALES
Cumplir los compromisos pactados según acta N°005 del 28 de agosto 2024.
Mantener los parametros de:
- Guia para la Administracion del Riesgo y el diseño de controles en entidades publicas - Version 6 y 
- POLITICA DE ADMINISTRACIÓN DEL
RIESGO POL-SIG-01 numeral 8.3. Monitoreos</t>
  </si>
  <si>
    <t>El riesgo afecta la imagen de la entidad con algunos usuarios de relevancia frente al logro de los objetivos</t>
  </si>
  <si>
    <t>Perdida de Informacion</t>
  </si>
  <si>
    <t xml:space="preserve">Deficiencia en el control de prestamo de los documentos en las unidades administrativas </t>
  </si>
  <si>
    <t>Incumplimiento al acuerdo 01 de 2024 al titulo 6 conservación y preservación de documentos en relación a los aspectos estructurales y de conservación que deben cumplir los depositos de archivo en arrendamiento.</t>
  </si>
  <si>
    <t>Bajo compromiso y responsabilidad de los funcionarios frente al desarrollo y cumplimiento de las actividades del proceso en las unidades administrativas.</t>
  </si>
  <si>
    <t>Competencia e idoneidad del personal contratado frente al manejo del proceso de Gestión Documental en las Unidades Administrativas</t>
  </si>
  <si>
    <t>Baja aplicación en los procesos de organización documental a la totalidad de los archivos de la administración Municipal.</t>
  </si>
  <si>
    <t>Mayor</t>
  </si>
  <si>
    <t>30%</t>
  </si>
  <si>
    <t>40%</t>
  </si>
  <si>
    <t>Alta</t>
  </si>
  <si>
    <t>Media</t>
  </si>
  <si>
    <t>Baja</t>
  </si>
  <si>
    <t>Realizar anualmente visitas de seguimiento verificando la correcta aplicación del formato de control de prestamos documentales.</t>
  </si>
  <si>
    <t>Realizar Socializacion y
Capacitaciones a los
Funcionarios de planta y contrato en la aplicación de los
procesos archivisticos.</t>
  </si>
  <si>
    <t>Grupo de gestion documental</t>
  </si>
  <si>
    <t>01/05/2024 a 28/02/2025</t>
  </si>
  <si>
    <t>30/06/2024
30/08/2024
31/10/2024
31/12/2024
28/02/2025</t>
  </si>
  <si>
    <t xml:space="preserve">"Dirección de Recursos Fisicos
Grupo de Gestión Documental 
</t>
  </si>
  <si>
    <t>Grupo de Gestion Documental</t>
  </si>
  <si>
    <t>Insuficiencia o inoportunidad en la entrega de informes y/o elementos materiales probatorios que se deban presentar en la actuaciones procesales por parte de las dependencias ejecutoras</t>
  </si>
  <si>
    <t xml:space="preserve">EFECTUAR SEGUIMIENTO AL CUMPLIMIENTO DEL FALLO CONDENATORIO  PRO-GJ-001 </t>
  </si>
  <si>
    <t xml:space="preserve">EJERCER LA REPRESENTACIÓN DEL MUNICIPIO EN EL PROCESO JUDICIAL  PRO-GJ-001 </t>
  </si>
  <si>
    <t>REALIZAR ASESORÍA Y ACOMPAÑAMIENTO JURÍDICO PRO-GJ-003</t>
  </si>
  <si>
    <t>EFECTUAR SEGUIMIENTO AL CUMPLIMIENTO DEL FALLO CONDENATORIO  PRO-GJ-001</t>
  </si>
  <si>
    <t>ACTUALIZAR EL PROCEDIMIENTO DE REPRESETACION EXTRAJUDICIAL, JUDICIAL Y ADMINISTRATIVA Y SEGUIMIENTO A FALLOS JUDICIALES PARA FORTALECER Y DOCUMENTAR LOS CONTROLES NECESARIOS</t>
  </si>
  <si>
    <t>01 de julio de 2024</t>
  </si>
  <si>
    <t>Jefe de Oficina de Juridica</t>
  </si>
  <si>
    <t>01 de agosto de 2024</t>
  </si>
  <si>
    <r>
      <t>Posibilidad de</t>
    </r>
    <r>
      <rPr>
        <b/>
        <sz val="11"/>
        <color rgb="FFFF0000"/>
        <rFont val="Arial Narrow"/>
        <family val="2"/>
      </rPr>
      <t xml:space="preserve"> perdida economica y reputacional,</t>
    </r>
    <r>
      <rPr>
        <sz val="11"/>
        <rFont val="Arial Narrow"/>
        <family val="2"/>
      </rPr>
      <t xml:space="preserve"> por </t>
    </r>
    <r>
      <rPr>
        <b/>
        <sz val="11"/>
        <color theme="9" tint="-0.249977111117893"/>
        <rFont val="Arial Narrow"/>
        <family val="2"/>
      </rPr>
      <t xml:space="preserve">sanciones disciplinarias e incidente de desacato, </t>
    </r>
    <r>
      <rPr>
        <sz val="11"/>
        <rFont val="Arial Narrow"/>
        <family val="2"/>
      </rPr>
      <t xml:space="preserve">debido a la Gestión inoportuna para dar cumplimiento a las providencias  por parte de los Secretarios de Despacho </t>
    </r>
  </si>
  <si>
    <r>
      <rPr>
        <b/>
        <sz val="11"/>
        <color rgb="FFFF0000"/>
        <rFont val="Arial Narrow"/>
        <family val="2"/>
      </rPr>
      <t>La jefe de oficina juridica junto con los asesores y contratistas que ejercen Representacion Judicial,</t>
    </r>
    <r>
      <rPr>
        <sz val="11"/>
        <rFont val="Arial Narrow"/>
        <family val="2"/>
      </rPr>
      <t xml:space="preserve"> </t>
    </r>
    <r>
      <rPr>
        <b/>
        <sz val="11"/>
        <color theme="7" tint="-0.249977111117893"/>
        <rFont val="Arial Narrow"/>
        <family val="2"/>
      </rPr>
      <t>constatan el cumplimiento de las sentencias judiciales por parte de los secretarios de despacho y directores,</t>
    </r>
    <r>
      <rPr>
        <sz val="11"/>
        <rFont val="Arial Narrow"/>
        <family val="2"/>
      </rPr>
      <t xml:space="preserve"> </t>
    </r>
    <r>
      <rPr>
        <b/>
        <sz val="11"/>
        <color rgb="FF00B050"/>
        <rFont val="Arial Narrow"/>
        <family val="2"/>
      </rPr>
      <t xml:space="preserve">mediante remision de memorandos solicitando el informe de cumplimiento de la decision judicial a la secretaria competente, cada vez que lo requiera el despacho judicial, previo control semanal de los procesos asignados a cada apoderado judicial, quedando como evidencia en PISAMI el memorando remisorio. </t>
    </r>
    <r>
      <rPr>
        <sz val="11"/>
        <rFont val="Arial Narrow"/>
        <family val="2"/>
      </rPr>
      <t xml:space="preserve">
</t>
    </r>
  </si>
  <si>
    <t>Para el periodo del  PRIMER cuatrimestre del año 2024, El jefe de Oficina de Control Interno, socializo en el Comité de Coordinación de Control Interno, varios informes de seguimiento y auditorias, evidencia que reposa en el acta N°001 del 22 de Abril de 2024.
Para el SEGUNDO cuatrimente de la vigencia 2024,  el jefe de oficina de control interno socializo a la alta direccion,  varios informes de seguimiento y auditorias, de este reposa el acta Nº002 del 25 de julio de 2024.
Se encuentra publicada en el siguiente link:
https://ibague.gov.co/portal/seccion/contenido/index.php?type=3&amp;cnt=149#gsc.tab=0</t>
  </si>
  <si>
    <t xml:space="preserve">Se evidencia que durante el periodo evaluado la primera línea de defensa  realizo monitoreo bimestral así:
Enero A Febrero: Para este periodo no aportan acta de monitoreo.
Marzo A Abril: Aportan acta sin numero, monitoreo de riesgos periodo enero - abril 2024.
Mayo - Junio: Aportan acta sin numero, monitoreo de riesgos periodo con fecha del 05 de julio de 2024.
Julio - Agosto: Aportan acta sin numero, monitoreo de riesgos periodo con fecha del 03 de septi de 2024.
</t>
  </si>
  <si>
    <t>Leve</t>
  </si>
  <si>
    <t>Moderado</t>
  </si>
  <si>
    <t>El riesgo afecta la imagen de alguna área de la organización</t>
  </si>
  <si>
    <t>Bajo</t>
  </si>
  <si>
    <t>PRO-GJ-001 REPRESENTACIÓN EXTRAJUDICIAL, JUDICIAL, ADMINISTRATIVA Y SEGUIMIENTO A FALLOS JUDICIALES.</t>
  </si>
  <si>
    <t>PRO-GJ-003 ASESORIA JURÍDICA.</t>
  </si>
  <si>
    <t>Parcialmente efectivo, Las actividades de control estan adecuamente diseñadas y operando, pero existen oportunidades de mejora</t>
  </si>
  <si>
    <t>Adoptar la matriz de riesgos aprobada por SIGAMI. FOR-029-PRO-SIG-01 MAPA DE RIESGOS DE GESTIÓN Y FISCALES
Aplicar los lineamientos de:
- Guia para la Administracion del Riesgo y el diseño de controles en entidades publicas - Version 5 y 6
- POLITICA DE ADMINISTRACIÓN DEL
RIESGO POL-SIG-01 numeral 8.3. Monitoreos.</t>
  </si>
  <si>
    <t>La estructura para la DESCRIPCION del control, se encuentra con los lineamientos dispuestos por la guia del DAFD, identificando Responsable de ejecutar el control, accion y complemento; sin embargo se encuentra sujeto a mejoras por la reestructuracion del riesgo.</t>
  </si>
  <si>
    <t>Falta de actualizacion de las normas y jurisprudencia aplicable a cada caso concreto.</t>
  </si>
  <si>
    <t>multas y/o sanciones de despachos judiciales y/o de entes de control</t>
  </si>
  <si>
    <t>Intereses moratorios por pago tardío de sentencias y conciliaciones</t>
  </si>
  <si>
    <t xml:space="preserve">que el apoderado judicial, no informe a tiempo sobre el pago de las condenas y/o acuerdos conciliatorios </t>
  </si>
  <si>
    <t xml:space="preserve">Al no tener establecios controles, se actualizara el procedimiento de REPRESETACION EXTRAJUDICIAL, JUDICIAL Y ADMINISTRATIVA Y SEGUIMIENTO A FALLOS JUDICIALES, para fortralecer, documentar e implementar el siguiente control:: La jefe de oficina juridica mediante  un tecnico operativo, validara en la plataforma PISAMI, una vez al mes, las solicitudes de pago por concepto de condenas y/o acuerdos conciliatorios, verificando que la documntacion radicada por parte del demandante o apoderado, cumpla con lo establecido en el Decreto 607 de 2013, de igual manera se verficra en la plataforma PISAMI,  la radicacion de sentencias ejecutoriadas, en la que se ordene el pago por condenas o acuerdos conciliatorios, por parte del juzgado de conocimiento, para lo cual La jefe de oficina juridica, debera oficiar al demandante para que radique los documentos a los que se refiere el Decreto 607 de 2013, dentro de los terminos establecidos en la ley. </t>
  </si>
  <si>
    <t xml:space="preserve">perdida de recursos financieros </t>
  </si>
  <si>
    <t>Caducidad de la acción de repetición o falencias en el ejercicio de esta acción, generando la imposibilidad de recuperar los recursos pagados por el Estado</t>
  </si>
  <si>
    <t xml:space="preserve">que el apoderado judicial, no inice frente al comité de conciliacion el estudio pertinente para determinar la procedencia de iniciar acción de repetición </t>
  </si>
  <si>
    <t>Al no tener establecios controles, se actualizara el procedimiento de REPRESETACION EXTRAJUDICIAL, JUDICIAL Y ADMINISTRATIVA Y SEGUIMIENTO A FALLOS JUDICIALES, para fortralecer, documentar e implementar el siguiente control: El jefe de oficina juridica mediante  el secretario del comite de conciliacion validara  que una vez, se hayan realizado   pagos por concepto de sentencias judiciales y/o conciliaciones judiciales o extrajudiciales y que sean consecuencia de conductas dolososas o culposas,  mediante memorando, requerira a los abogados que deberan inciar el estudio pertinente para determinar la procedencia de accion de repeticion, cada vez que  la admisnistracion realice un pago total por concepto de condena y/o acuerdo conciliatorio.</t>
  </si>
  <si>
    <t xml:space="preserve">inadecuada defensa juridica </t>
  </si>
  <si>
    <t xml:space="preserve">EFECTUAR SEGUIMIENTO AL CUMPLIMIENTO DEL FALLO CONDENATORIO  PRO-GJ-001 
        </t>
  </si>
  <si>
    <t xml:space="preserve">EJERCER LA REPRESENTACIÓN DEL MUNICIPIO EN EL PROCESO JUDICIAL  PRO-GJ-001                   </t>
  </si>
  <si>
    <r>
      <rPr>
        <b/>
        <sz val="11"/>
        <color theme="1"/>
        <rFont val="Arial Narrow"/>
        <family val="2"/>
      </rPr>
      <t xml:space="preserve">Enero - Febrero: </t>
    </r>
    <r>
      <rPr>
        <sz val="11"/>
        <color theme="1"/>
        <rFont val="Arial Narrow"/>
        <family val="2"/>
      </rPr>
      <t xml:space="preserve">para esta actividad de control la Oficina Juridica emitio 3 memorandos, solicitando el cumplimiento a sentencias judiciales. 
- MEMORANDO  No. 2024-003227 del 30/01/2024  solicitud de informacion actuaciones realizadas en cumplimiento al fallo judicial dentro de la accion popular promovida por la PERSONERIA MUNICIPAL DE IBAGUE RAD 00040-2023.
- MEMORANDO  No. 2024 -01729  - cumplimiento a lo solicitado dentro del medio de control de nulidad y restablecimiento del erecho de pedro franklin peñuela lpez rad 00103-2023.
- MEMORANDO No. 2024 - 08137 del  29/02/2024 en el que solicita el  acatamiento a ordenes judiciales respecto al proceso reparacion directa Conjunto Residencial Rincon De San Francisco.
</t>
    </r>
    <r>
      <rPr>
        <b/>
        <sz val="11"/>
        <color theme="1"/>
        <rFont val="Arial Narrow"/>
        <family val="2"/>
      </rPr>
      <t xml:space="preserve">Marzo - Abril: </t>
    </r>
    <r>
      <rPr>
        <sz val="11"/>
        <color theme="1"/>
        <rFont val="Arial Narrow"/>
        <family val="2"/>
      </rPr>
      <t xml:space="preserve">De acuerdo a lo previsto durante el monitoreo del Mapa de riesgos la Oficina Juridica emitio 3 memorando en el que se solicita cumplimiento a sentencia judicial: 
- MEMORANDO No. 2024-010750 del  15/03/2024 CUMPLIMIENTO A ORDEN DENTRO DE LA ACCION POPULAR PROMOVIDA POR JAIRO GONZALEZ CARDOZO Y OTRO RAD 0031-2019.
- MEMORANDO No. 2024-010739 DEL 15/03/2024 solicitud informe avances realizados en cumplimiento a sentencia dentro de la accion popular de HECTOR ANTONIO LOPEZ BALCAZAR Y OTRO RAD 00221-2019.
- MEMORANDO No. 2024-017472   del 30/04/2024 SOLICITUD INFORME DE CUMPLIMIENTO A ORDEN JUDICIAL DENTRO DE LA ACCION POPULAR PROMOVIDA POR JAVIER GUZMAN MURILLO RAD 00535-2008.
</t>
    </r>
    <r>
      <rPr>
        <b/>
        <sz val="11"/>
        <color theme="1"/>
        <rFont val="Arial Narrow"/>
        <family val="2"/>
      </rPr>
      <t>Mayo - Junio:</t>
    </r>
    <r>
      <rPr>
        <sz val="11"/>
        <color theme="1"/>
        <rFont val="Arial Narrow"/>
        <family val="2"/>
      </rPr>
      <t xml:space="preserve"> Frente a la presente Actividad durante el monitoreo y revisión del Mapa de riesgos la Oficina Jurídica, emitio 3 memorando en el que se solicita cumplimiento a sentencia judicial:
- MEMORANDO No. 2024-022862 del  31/05/2024 REITERACION MEMORANDO 14427-2024 SOLICITUD INFORME GESTIONES ADELANTADAS EN CUMPLIMIENTO A FALLO JUDICIAL DENTRO DE LA ACCION POPULAR PROMOVIDA POR ANTONIO MARIA VILLANUEVA RAD 00209-2022
- MEMORANDO No. 2024-022420 DEL 29/05/2024 SOLICITUD DE INFORME ACTUACIONES ADMINISTRATIVAS ADELANTADAS EN CUMPLIMIENTO A DEMANDA DENTRO DE LA REPARACION DIRECTA DE NUBIA PATRICIA MARTINEZ NEIRA Y OTROS RAD 00125-2023.
- MEMORANDO No. 2024-019936 DEL 19/05/2024 SOLICITUD DE INFORME DE ACCIONES REALIZADAS EN CUMPLIMIENTO A ORDEN JUDICIAL DENTRO DE LA ACCION POPULAR PROMOVIDA POR MARLUDY ANDREA GALINDO DIAZ RAD 00129-2020
- MEMORANDO No. 2024-026352   del 21/06/2024 SOLICITUD INFORME DE MANERA URGENTE EN CUMPLIMIENTO A SENTENCIA JUDICIAL DENTRO DE LA ACCION POPULAR PROMOVIDA POR LUIS ALFONSO SOTO VAQUERO RAD 00149-2005
- MEMORANDO No. 2024-026287 DEL 21/06/2024 SOLICITUD DE INFORME EN CUMPLIMIENTO A LA ACCION POPULAR DE LA PROCURADURIA JUDICIAL, AMBIENTAL Y AGRARIA PARA EL TOLIMA RAD 00484-2008.
</t>
    </r>
    <r>
      <rPr>
        <b/>
        <u/>
        <sz val="11"/>
        <color theme="1"/>
        <rFont val="Arial Narrow"/>
        <family val="2"/>
      </rPr>
      <t>Julio - Agosto:</t>
    </r>
    <r>
      <rPr>
        <sz val="11"/>
        <color theme="1"/>
        <rFont val="Arial Narrow"/>
        <family val="2"/>
      </rPr>
      <t xml:space="preserve"> De acuerdo a lo previsto durante el monitoreo y revisión del Mapa de riesgos de gestion, la Oficina Jurídica ,durante los meses de JULIO - AGOSTO emitio 5 memorandos:
- MEMORANDO No. 2024-032714 del  30/07/2024 SOLICITUD INFORME DE MANERA URGENTE LOS TRAMITES ADMINISTRATIVOS FINANCIEROS EN CUMPLIMIENTO A ORDEN JUDICIAL DENTRO DE LA ACCION POPULAR PROMOVIDA POR LA PERSONERIA MUNICIPAL DE IBAGUE RAD 00105-2019.
- MEMORANDO No. 2024-032213 del 26/07/2024 CUMPLIMIENTO DE ORDEN JUDICIAL DENTRO DE LA ACCION POPULAR PROMOVIDA POR LA PROCURADURIA AMBIENTAL Y AGRARIA PARA EL TOLIMA RAD 00314-2017.
- MEMORANDO No. 2024-030302 del 17/07/2024 SOLICITUD URGENTE INFORME DETALLADO EN CUMPLIMIENTO A OREN JUDICIAL INCIDENTE DE DESACATO FALLO TUTELA DE CARLOS OROZCO RAD 00123-2024. 
- MEMORANDO No. 2024-038331   del 28/08/2024SOLICITUD DE MANERA INMEDIATA INFORME DETALLADADO DE ACTUACIONES JUDICIALES EN CUMPLIMIENTO DEL FALLO DENTRO DEL INCIDENTE DE DESACATO DE DELLANIRA ALCANTAR RIQUE RAD 00181-2024.
- MEMORANDO No. 2024-036394 del 16/08/2024 SE REMITE RESOLUCION 000342 DE 2024 POR LA CUAL SE ADOPTA UNA DECISION JUDICIAL DENTRO DE LA ACCION DE TUTELA PROMOVIDA POR ANA HERMINDA MEDINA CASTELLANOS RAD 00133-2024 PARA SU CUMPLIMIENTO. 
- MEMORANDO No.2024-034935 DEL 12/08/2024 SOLICITUD INFORME DE GESTIONES ADELANTADAS EN CUMPLIMIENTO A ORDEN JUDICIAL DENTRO DE LA ACCION POPULAR DE MARGARITA ROSA RIVILLAS CORREAL RAD 73001-23-33-004-2017-00572-00.</t>
    </r>
  </si>
  <si>
    <r>
      <t xml:space="preserve">Enero - Febrero: </t>
    </r>
    <r>
      <rPr>
        <sz val="11"/>
        <color theme="1"/>
        <rFont val="Arial Narrow"/>
        <family val="2"/>
      </rPr>
      <t>Frente a la presente Actividad y De acuerdo a lo previsto durante el monitoreo y revisión del Mapa de riesgos de gestion  de la Oficina Jurídica, la jefe de oficina, convoco a Comité Juridico para el 01/02/2024 mediante el MEMORANDO No. 2024-002975 del 29/01/2024 TEMA: PARAMETROS COMITE DE CONCILIACION DEL MUNICIPIO.</t>
    </r>
    <r>
      <rPr>
        <b/>
        <sz val="11"/>
        <color theme="1"/>
        <rFont val="Arial Narrow"/>
        <family val="2"/>
      </rPr>
      <t xml:space="preserve">
Marzo - Abril: </t>
    </r>
    <r>
      <rPr>
        <sz val="11"/>
        <color theme="1"/>
        <rFont val="Arial Narrow"/>
        <family val="2"/>
      </rPr>
      <t>Frente a la presente Actividad y De acuerdo a lo previsto durante el monitoreo y revisión del Mapa de riesgos de gestion  de la Oficina Jurídica convoco a Comité Juridico para el 19 de marzo de 2024, mediante el MEMORANDO No. 2024-010812 del 15/03/2024 TEMA: LINEAMIENTOS Y FIJACION DE PARAMETROS EN LA DEFENSA JURIDICA</t>
    </r>
    <r>
      <rPr>
        <b/>
        <sz val="11"/>
        <color theme="1"/>
        <rFont val="Arial Narrow"/>
        <family val="2"/>
      </rPr>
      <t xml:space="preserve">
Mayo - Junio: </t>
    </r>
    <r>
      <rPr>
        <sz val="11"/>
        <color theme="1"/>
        <rFont val="Arial Narrow"/>
        <family val="2"/>
      </rPr>
      <t>Frente a la presente Actividad y De acuerdo a lo previsto durante el monitoreo y revisión del Mapa de riesgos de gestion  de la Oficina Jurídica, durante el mes de mayo se convoco a Comité Juridico para el dia 17 de mayo de 2024 mediante el Memorando No. 2024-015270 del 16 de mayo de 2024 y durante el mes de junio se convoco para comite juidico por medio del Memorando No. 2024-023613.</t>
    </r>
    <r>
      <rPr>
        <b/>
        <sz val="11"/>
        <color theme="1"/>
        <rFont val="Arial Narrow"/>
        <family val="2"/>
      </rPr>
      <t xml:space="preserve">
Julio - Agosto: </t>
    </r>
    <r>
      <rPr>
        <sz val="11"/>
        <color theme="1"/>
        <rFont val="Arial Narrow"/>
        <family val="2"/>
      </rPr>
      <t>De acuerdo a lo previsto durante el monitoreo y revisión del Mapa de riesgos de gestion  de la Oficina Jurídica, durante el mes de julio - agosto, se evidenia que la oficina juridica no convoco a Comité Juridico durante este periodo.</t>
    </r>
  </si>
  <si>
    <r>
      <t xml:space="preserve">Enero - Febrero: </t>
    </r>
    <r>
      <rPr>
        <sz val="11"/>
        <color theme="1"/>
        <rFont val="Arial Narrow"/>
        <family val="2"/>
      </rPr>
      <t xml:space="preserve">Frente a la presente Actividad y De acuerdo a lo previsto durante el monitoreo y revisión del Mapa de riesgos de gestion  de la Oficina Jurídica, la jefe de oficina mediante   MEMORANDO No. 2024-001322 17/01/2024, solicito la realizacion de la valoracion propabilidad de perida de los procesos que tiene cada uno a su cargo. </t>
    </r>
    <r>
      <rPr>
        <b/>
        <sz val="11"/>
        <color theme="1"/>
        <rFont val="Arial Narrow"/>
        <family val="2"/>
      </rPr>
      <t xml:space="preserve">
Marzo - Abril: </t>
    </r>
    <r>
      <rPr>
        <sz val="11"/>
        <color theme="1"/>
        <rFont val="Arial Narrow"/>
        <family val="2"/>
      </rPr>
      <t xml:space="preserve">mediante el MEMORANDO No. 2024-008366 DEL 01/03/2024, la jefe de oficina juridica solicito a los asesores de la oficina jurídica realizar la valoración de probabilidad de perdida de los procesos que tienen cada uno a su cargo. </t>
    </r>
    <r>
      <rPr>
        <b/>
        <sz val="11"/>
        <color theme="1"/>
        <rFont val="Arial Narrow"/>
        <family val="2"/>
      </rPr>
      <t xml:space="preserve">
Mayo - Junio: </t>
    </r>
    <r>
      <rPr>
        <sz val="11"/>
        <color theme="1"/>
        <rFont val="Arial Narrow"/>
        <family val="2"/>
      </rPr>
      <t xml:space="preserve">para el respectivo control del periodo mayo - junio mediante el MEMORANDO No.2024-023602 DEL 01/03/202/,/ la jefe de oficina juridica solicito a los asesores de la oficina jurídica realizar la valoración de probabilidad de perdida de los procesos que tienen cada uno a su cargo. </t>
    </r>
    <r>
      <rPr>
        <b/>
        <sz val="11"/>
        <color theme="1"/>
        <rFont val="Arial Narrow"/>
        <family val="2"/>
      </rPr>
      <t xml:space="preserve">
Julio - Agosto: </t>
    </r>
    <r>
      <rPr>
        <sz val="11"/>
        <color theme="1"/>
        <rFont val="Arial Narrow"/>
        <family val="2"/>
      </rPr>
      <t>para el respectivo control durante el mes de julio mediante el MEMORANDO No.2024-032845 del 30/07/2024 el jefe de oficina juridica solicito a los asesores de la oficina jurídica realizar la valoración de probabilidad de perdida de los procesos que tienen cada uno a su cargo.
- Durante el mes de agosto mediante MEMORANDO No. 2024-038342 de l 28 de agosto de 2024, el jefe de oficina juridica,  solicito a los asesores de la oficina jurídica realizar la valoración de probabilidad de perdida de los procesos que tienen cada uno a su cargo.</t>
    </r>
  </si>
  <si>
    <t xml:space="preserve">Jefe de oficina juridica y secretario del comité de conciliacion  </t>
  </si>
  <si>
    <r>
      <t xml:space="preserve">Enero - Febrero: </t>
    </r>
    <r>
      <rPr>
        <sz val="11"/>
        <color theme="1"/>
        <rFont val="Arial Narrow"/>
        <family val="2"/>
      </rPr>
      <t>No se puede hacer el segumiento y monitoreo durante el periodo de Enero y febrero, por que aun no se han establecido controles.</t>
    </r>
    <r>
      <rPr>
        <b/>
        <sz val="11"/>
        <color theme="1"/>
        <rFont val="Arial Narrow"/>
        <family val="2"/>
      </rPr>
      <t xml:space="preserve">
Marzo - Abril: </t>
    </r>
    <r>
      <rPr>
        <sz val="11"/>
        <color theme="1"/>
        <rFont val="Arial Narrow"/>
        <family val="2"/>
      </rPr>
      <t>No se puede hacer el segumiento y monitoreo durante el periodo de marzo - abril, por que aun no se han establecido controles.</t>
    </r>
    <r>
      <rPr>
        <b/>
        <sz val="11"/>
        <color theme="1"/>
        <rFont val="Arial Narrow"/>
        <family val="2"/>
      </rPr>
      <t xml:space="preserve">
Mayo - Junio: </t>
    </r>
    <r>
      <rPr>
        <sz val="11"/>
        <color theme="1"/>
        <rFont val="Arial Narrow"/>
        <family val="2"/>
      </rPr>
      <t xml:space="preserve">se realiza la actividad de control el  05 de julio de 2024 y se realizara seguimiento en el proximo monitoreo </t>
    </r>
    <r>
      <rPr>
        <b/>
        <sz val="11"/>
        <color theme="1"/>
        <rFont val="Arial Narrow"/>
        <family val="2"/>
      </rPr>
      <t xml:space="preserve">
Julio - Agosto: </t>
    </r>
    <r>
      <rPr>
        <sz val="11"/>
        <color theme="1"/>
        <rFont val="Arial Narrow"/>
        <family val="2"/>
      </rPr>
      <t xml:space="preserve">De acuerdo a lo previsto durante el monitoreo y revisión del Mapa de riesgos de gestion  de la Oficina Jurídica, durante el mes de julio, se evidencia que el señor YEISON ALFONSO MORENO BERNAL. Presento SOLICITUD DE CUMPLIMIENTO Y PAGO DE SENTENCIA, dentro del proceso de Reparacion Directa - Radicado  No. 73001333300920150021700. - PISAMI No. 2024-063727 del 30/07/2024
- Durante el mes de agosto mediantte el radicado Pisami 2024-072805 del 28/08/2024, el señor YEISON ALFONSO MORENO BERNAL.reitera solicitud de pago. </t>
    </r>
  </si>
  <si>
    <r>
      <t>Enero - Febrero:</t>
    </r>
    <r>
      <rPr>
        <sz val="11"/>
        <color theme="1"/>
        <rFont val="Arial Narrow"/>
        <family val="2"/>
      </rPr>
      <t xml:space="preserve"> No se puede hacer el segumiento y monitoreo durante el periodo de Enero y febrero, por que aun no se han establecido controles.</t>
    </r>
    <r>
      <rPr>
        <b/>
        <sz val="11"/>
        <color theme="1"/>
        <rFont val="Arial Narrow"/>
        <family val="2"/>
      </rPr>
      <t xml:space="preserve">
Marzo - Abril: </t>
    </r>
    <r>
      <rPr>
        <sz val="11"/>
        <color theme="1"/>
        <rFont val="Arial Narrow"/>
        <family val="2"/>
      </rPr>
      <t>No se puede hacer el segumiento y monitoreo durante el periodo de marzo - abril, por que aun no se han establecido controles.</t>
    </r>
    <r>
      <rPr>
        <b/>
        <sz val="11"/>
        <color theme="1"/>
        <rFont val="Arial Narrow"/>
        <family val="2"/>
      </rPr>
      <t xml:space="preserve">
Mayo - Junio: </t>
    </r>
    <r>
      <rPr>
        <sz val="11"/>
        <color theme="1"/>
        <rFont val="Arial Narrow"/>
        <family val="2"/>
      </rPr>
      <t xml:space="preserve">se realiza la actividad de control el  05 de julio de 2024 y se realizara seguimiento en el proximo monitoreo </t>
    </r>
    <r>
      <rPr>
        <b/>
        <sz val="11"/>
        <color theme="1"/>
        <rFont val="Arial Narrow"/>
        <family val="2"/>
      </rPr>
      <t xml:space="preserve">
Julio - Agosto: </t>
    </r>
    <r>
      <rPr>
        <sz val="11"/>
        <color theme="1"/>
        <rFont val="Arial Narrow"/>
        <family val="2"/>
      </rPr>
      <t xml:space="preserve">De acuerdo a lo previsto durante el monitoreo y revisión del Mapa de riesgos de gestion  de la Oficina Jurídica, se realizo la  siguiente AUTOEVALUCION: para esta actividad de control, durante los meses de JULIO - AGOSTO, se evidencia que los pagos realizados no se realizaron como consecuencia de alguna conducta dolosa o culposa, por lo tanto no es necesario iniciar el estudio de accion de repeticion. </t>
    </r>
  </si>
  <si>
    <r>
      <t xml:space="preserve">Posibilidad de </t>
    </r>
    <r>
      <rPr>
        <b/>
        <sz val="11"/>
        <color rgb="FFFF0000"/>
        <rFont val="Arial Narrow"/>
        <family val="2"/>
      </rPr>
      <t>perdida economica y reputacional,</t>
    </r>
    <r>
      <rPr>
        <sz val="11"/>
        <rFont val="Arial Narrow"/>
        <family val="2"/>
      </rPr>
      <t xml:space="preserve"> por los</t>
    </r>
    <r>
      <rPr>
        <b/>
        <sz val="11"/>
        <color rgb="FF00B050"/>
        <rFont val="Arial Narrow"/>
        <family val="2"/>
      </rPr>
      <t xml:space="preserve"> fallos desfavorables en los procesos judiciales</t>
    </r>
    <r>
      <rPr>
        <sz val="11"/>
        <rFont val="Arial Narrow"/>
        <family val="2"/>
      </rPr>
      <t xml:space="preserve"> debido a la Ausencia de propuestas de defensa  al interor de cada caso en concreto y/o por falta de actualizacion de las normas y jurisprudencia aplicable a cada caso concreto.
</t>
    </r>
  </si>
  <si>
    <t xml:space="preserve">Ausencia de propuestas de defensa  al interior de cada caso en concreto </t>
  </si>
  <si>
    <r>
      <t xml:space="preserve">Posibilidad de riesgo </t>
    </r>
    <r>
      <rPr>
        <b/>
        <sz val="11"/>
        <color rgb="FFFF0000"/>
        <rFont val="Arial Narrow"/>
        <family val="2"/>
      </rPr>
      <t>economico</t>
    </r>
    <r>
      <rPr>
        <sz val="11"/>
        <rFont val="Arial Narrow"/>
        <family val="2"/>
      </rPr>
      <t xml:space="preserve"> debido a las </t>
    </r>
    <r>
      <rPr>
        <b/>
        <sz val="11"/>
        <color rgb="FF00B050"/>
        <rFont val="Arial Narrow"/>
        <family val="2"/>
      </rPr>
      <t xml:space="preserve">multas y/o sanciones de despachos judiciales y/o de entes de control, </t>
    </r>
    <r>
      <rPr>
        <b/>
        <sz val="11"/>
        <color theme="5"/>
        <rFont val="Arial Narrow"/>
        <family val="2"/>
      </rPr>
      <t>por Intereses moratorios por pago tardío de sentencias y conciliaciones</t>
    </r>
  </si>
  <si>
    <r>
      <t>Posibilidad de riesgo</t>
    </r>
    <r>
      <rPr>
        <b/>
        <sz val="11"/>
        <color rgb="FFFF0000"/>
        <rFont val="Arial Narrow"/>
        <family val="2"/>
      </rPr>
      <t xml:space="preserve"> económico</t>
    </r>
    <r>
      <rPr>
        <sz val="11"/>
        <rFont val="Arial Narrow"/>
        <family val="2"/>
      </rPr>
      <t xml:space="preserve"> por </t>
    </r>
    <r>
      <rPr>
        <b/>
        <sz val="11"/>
        <color rgb="FF00B050"/>
        <rFont val="Arial Narrow"/>
        <family val="2"/>
      </rPr>
      <t>perdida de recursos financieros</t>
    </r>
    <r>
      <rPr>
        <sz val="11"/>
        <rFont val="Arial Narrow"/>
        <family val="2"/>
      </rPr>
      <t xml:space="preserve"> debido  a la </t>
    </r>
    <r>
      <rPr>
        <b/>
        <sz val="11"/>
        <color rgb="FFC00000"/>
        <rFont val="Arial Narrow"/>
        <family val="2"/>
      </rPr>
      <t xml:space="preserve">Caducidad de la acción de repetición o falencias en el ejercicio de esta acción, generando la imposibilidad de recuperar los recursos pagados por la Administración Municipal. </t>
    </r>
  </si>
  <si>
    <r>
      <rPr>
        <b/>
        <sz val="11"/>
        <color rgb="FFFF0000"/>
        <rFont val="Arial Narrow"/>
        <family val="2"/>
      </rPr>
      <t>La jefe de oficina junto con los asesores y contratistas</t>
    </r>
    <r>
      <rPr>
        <sz val="11"/>
        <color theme="1"/>
        <rFont val="Arial Narrow"/>
        <family val="2"/>
      </rPr>
      <t xml:space="preserve"> que ejercen Representacion Judicial,</t>
    </r>
    <r>
      <rPr>
        <b/>
        <sz val="11"/>
        <color rgb="FFFFC000"/>
        <rFont val="Arial Narrow"/>
        <family val="2"/>
      </rPr>
      <t xml:space="preserve"> verifican la aplicacion de la adecuada normatividad en el caso concreto</t>
    </r>
    <r>
      <rPr>
        <sz val="11"/>
        <color theme="1"/>
        <rFont val="Arial Narrow"/>
        <family val="2"/>
      </rPr>
      <t xml:space="preserve">, </t>
    </r>
    <r>
      <rPr>
        <b/>
        <sz val="11"/>
        <color rgb="FF00B050"/>
        <rFont val="Arial Narrow"/>
        <family val="2"/>
      </rPr>
      <t>en un comite juridico cada dos meses, en el que se estudien los procesos mas relavantes y la normatividad aplicable a los procesos que cursen en la dependencia, dejando acta de lo socializado en el comite.</t>
    </r>
  </si>
  <si>
    <r>
      <rPr>
        <sz val="11"/>
        <color rgb="FFFF0000"/>
        <rFont val="Arial Narrow"/>
        <family val="2"/>
      </rPr>
      <t>La Jefe de oficina juridica, junto con su equipo de tecnicos operati</t>
    </r>
    <r>
      <rPr>
        <b/>
        <sz val="11"/>
        <color rgb="FFFF0000"/>
        <rFont val="Arial Narrow"/>
        <family val="2"/>
      </rPr>
      <t xml:space="preserve">vos </t>
    </r>
    <r>
      <rPr>
        <sz val="11"/>
        <color theme="1"/>
        <rFont val="Arial Narrow"/>
        <family val="2"/>
      </rPr>
      <t xml:space="preserve"> </t>
    </r>
    <r>
      <rPr>
        <b/>
        <sz val="11"/>
        <color rgb="FFFFC000"/>
        <rFont val="Arial Narrow"/>
        <family val="2"/>
      </rPr>
      <t>verifica en el sistema de control de procesos judiciales, disciplinarios</t>
    </r>
    <r>
      <rPr>
        <sz val="11"/>
        <color theme="1"/>
        <rFont val="Arial Narrow"/>
        <family val="2"/>
      </rPr>
      <t xml:space="preserve"> y contratos de la alcaldia de Ibauge SOFTCON  </t>
    </r>
    <r>
      <rPr>
        <b/>
        <sz val="11"/>
        <color rgb="FF00B050"/>
        <rFont val="Arial Narrow"/>
        <family val="2"/>
      </rPr>
      <t>si los apoderados judiciales  han realizado la valoracion de probabilidad de condena de los procesos que tienen a cargo., dejando como evidencia la actuacion registrada en SOFTCON.</t>
    </r>
  </si>
  <si>
    <r>
      <rPr>
        <b/>
        <sz val="11"/>
        <color rgb="FFFF0000"/>
        <rFont val="Arial Narrow"/>
        <family val="2"/>
      </rPr>
      <t>La jefe de oficina jurídica mediante  un técnico operativo</t>
    </r>
    <r>
      <rPr>
        <sz val="11"/>
        <color theme="1"/>
        <rFont val="Arial Narrow"/>
        <family val="2"/>
      </rPr>
      <t xml:space="preserve">, </t>
    </r>
    <r>
      <rPr>
        <b/>
        <sz val="11"/>
        <color rgb="FFFFC000"/>
        <rFont val="Arial Narrow"/>
        <family val="2"/>
      </rPr>
      <t>validara en la plataforma PISAMI</t>
    </r>
    <r>
      <rPr>
        <sz val="11"/>
        <color theme="1"/>
        <rFont val="Arial Narrow"/>
        <family val="2"/>
      </rPr>
      <t xml:space="preserve">, una vez al mes, las solicitudes de pago por concepto de condenas y/o acuerdos conciliatorios, </t>
    </r>
    <r>
      <rPr>
        <b/>
        <sz val="11"/>
        <color rgb="FF00B050"/>
        <rFont val="Arial Narrow"/>
        <family val="2"/>
      </rPr>
      <t>verificando que la documentación radicada por parte del demandante o apoderado, cumpla con lo establecido en el Decreto 607 de 2013, de igual manera se verificara en la plataforma PISAMI,  la radicación de sentencias ejecutoriadas, en la que se ordene el pago por condenas o acuerdos conciliatorios, por parte del juzgado de conocimiento.</t>
    </r>
  </si>
  <si>
    <r>
      <rPr>
        <b/>
        <sz val="11"/>
        <color rgb="FFFF0000"/>
        <rFont val="Arial Narrow"/>
        <family val="2"/>
      </rPr>
      <t>El jefe de oficina juridica</t>
    </r>
    <r>
      <rPr>
        <sz val="11"/>
        <color theme="1"/>
        <rFont val="Arial Narrow"/>
        <family val="2"/>
      </rPr>
      <t xml:space="preserve"> mediante el secretario del comite de conciliacion</t>
    </r>
    <r>
      <rPr>
        <b/>
        <sz val="11"/>
        <color rgb="FFFFC000"/>
        <rFont val="Arial Narrow"/>
        <family val="2"/>
      </rPr>
      <t xml:space="preserve"> validara  que una vez, se hayan realizado   pagos por concepto de sentencias judiciales y/o conciliaciones judiciales o extrajudiciales</t>
    </r>
    <r>
      <rPr>
        <sz val="11"/>
        <color theme="1"/>
        <rFont val="Arial Narrow"/>
        <family val="2"/>
      </rPr>
      <t xml:space="preserve"> y que sean consecuencia de conductas dolososas o culposas,  </t>
    </r>
    <r>
      <rPr>
        <b/>
        <sz val="11"/>
        <color rgb="FFC00000"/>
        <rFont val="Arial Narrow"/>
        <family val="2"/>
      </rPr>
      <t xml:space="preserve">mediante memorando, </t>
    </r>
    <r>
      <rPr>
        <b/>
        <sz val="11"/>
        <color rgb="FF00B050"/>
        <rFont val="Arial Narrow"/>
        <family val="2"/>
      </rPr>
      <t>requerira a los abogados que deberan inciar el estudio pertinente para determinar la procedencia de accion de repeticion, cada vez que  la admisnistracion realice un pago total por concepto de condena y/o acuerdo conciliatorio.</t>
    </r>
  </si>
  <si>
    <r>
      <rPr>
        <b/>
        <sz val="11"/>
        <color rgb="FFFF0000"/>
        <rFont val="Arial Narrow"/>
        <family val="2"/>
      </rPr>
      <t>1. Posibilidad de pérdida reputacional y económica</t>
    </r>
    <r>
      <rPr>
        <b/>
        <sz val="11"/>
        <color rgb="FF002060"/>
        <rFont val="Arial Narrow"/>
        <family val="2"/>
      </rPr>
      <t xml:space="preserve"> </t>
    </r>
    <r>
      <rPr>
        <b/>
        <sz val="11"/>
        <color rgb="FFFF9900"/>
        <rFont val="Arial Narrow"/>
        <family val="2"/>
      </rPr>
      <t>por</t>
    </r>
    <r>
      <rPr>
        <b/>
        <sz val="11"/>
        <color rgb="FF002060"/>
        <rFont val="Arial Narrow"/>
        <family val="2"/>
      </rPr>
      <t xml:space="preserve">  baja calificación en los indicadores de desempeño fiscal, pérdida de confianza de los ciudadanos hacia la administración y posible reducción en las asignaciones de recursos del Sistema General de Participación - SGP, </t>
    </r>
    <r>
      <rPr>
        <b/>
        <sz val="11"/>
        <rFont val="Arial Narrow"/>
        <family val="2"/>
      </rPr>
      <t xml:space="preserve"> </t>
    </r>
    <r>
      <rPr>
        <b/>
        <sz val="11"/>
        <color rgb="FF00B050"/>
        <rFont val="Arial Narrow"/>
        <family val="2"/>
      </rPr>
      <t xml:space="preserve"> </t>
    </r>
    <r>
      <rPr>
        <b/>
        <sz val="11"/>
        <color rgb="FFFF9900"/>
        <rFont val="Arial Narrow"/>
        <family val="2"/>
      </rPr>
      <t>debido a</t>
    </r>
    <r>
      <rPr>
        <b/>
        <sz val="11"/>
        <color rgb="FF00B050"/>
        <rFont val="Arial Narrow"/>
        <family val="2"/>
      </rPr>
      <t xml:space="preserve"> baja ejecución presupuestal de gastos de inversión del Municipio de parte de las Secretarias Ejecutora</t>
    </r>
  </si>
  <si>
    <r>
      <rPr>
        <b/>
        <sz val="11"/>
        <color rgb="FFFF0000"/>
        <rFont val="Arial Narrow"/>
        <family val="2"/>
      </rPr>
      <t>El director (a) de Presupuesto por medio de su equipo de trabajo,</t>
    </r>
    <r>
      <rPr>
        <b/>
        <sz val="11"/>
        <color theme="8" tint="-0.499984740745262"/>
        <rFont val="Arial Narrow"/>
        <family val="2"/>
      </rPr>
      <t xml:space="preserve"> realizará seguimiento a la ejecución presupuestal </t>
    </r>
    <r>
      <rPr>
        <b/>
        <sz val="11"/>
        <color rgb="FF002060"/>
        <rFont val="Arial Narrow"/>
        <family val="2"/>
      </rPr>
      <t xml:space="preserve">elaborando y presentando </t>
    </r>
    <r>
      <rPr>
        <b/>
        <sz val="11"/>
        <color theme="8" tint="-0.499984740745262"/>
        <rFont val="Arial Narrow"/>
        <family val="2"/>
      </rPr>
      <t>de manera</t>
    </r>
    <r>
      <rPr>
        <b/>
        <sz val="11"/>
        <color rgb="FF00B050"/>
        <rFont val="Arial Narrow"/>
        <family val="2"/>
      </rPr>
      <t xml:space="preserve"> mensual</t>
    </r>
    <r>
      <rPr>
        <b/>
        <sz val="11"/>
        <color theme="8" tint="-0.499984740745262"/>
        <rFont val="Arial Narrow"/>
        <family val="2"/>
      </rPr>
      <t xml:space="preserve"> un INFORME EJECUTIVO  DE LA EJECUCIÓN PRESUPUESTAL DE GASTOS, que resume las principales líneas de la ejecución oficial de gastos con el fin de generar las alertas  tempranas que procuren un incremento en la ejecución del gasto público por parte de las secretarias del despacho municipal,</t>
    </r>
    <r>
      <rPr>
        <b/>
        <sz val="11"/>
        <color rgb="FF00B050"/>
        <rFont val="Arial Narrow"/>
        <family val="2"/>
      </rPr>
      <t xml:space="preserve">
</t>
    </r>
    <r>
      <rPr>
        <b/>
        <sz val="11"/>
        <color theme="5" tint="-0.249977111117893"/>
        <rFont val="Arial Narrow"/>
        <family val="2"/>
      </rPr>
      <t>Dejando como evidencia los correos electrónicos institucionales. (MANUAL  PRESUPUESTO: MAN-GHP-01//CARACTERIZACION DEL PROCESO: CAR-GHP-001)</t>
    </r>
  </si>
  <si>
    <r>
      <t>ENERO-FEBRERO: Acta N°1, jueves 01 de febrero 2024, Capacitacion y Socializacion, Acta N°2, jueves 29 de febrero 2024, Socializacion mapa de riesgos.
MARZO-ABRIL: Acta N°3, lunes 11 de abril 2024, Socializacion mapa de riesgos.
MAYO - JUNIO: Acta N°4, Viernes 28 de junio de 2024.
JULIO - AGOSTO: Acta N°5, Miercoles 28 de agosto de 2024.</t>
    </r>
    <r>
      <rPr>
        <b/>
        <sz val="11"/>
        <color theme="1"/>
        <rFont val="Arial Narrow"/>
        <family val="2"/>
      </rPr>
      <t xml:space="preserve">
</t>
    </r>
  </si>
  <si>
    <r>
      <rPr>
        <b/>
        <sz val="11"/>
        <color theme="1"/>
        <rFont val="Arial Narrow"/>
        <family val="2"/>
      </rPr>
      <t xml:space="preserve">ENERO - FEBRERO: </t>
    </r>
    <r>
      <rPr>
        <sz val="11"/>
        <color theme="1"/>
        <rFont val="Arial Narrow"/>
        <family val="2"/>
      </rPr>
      <t xml:space="preserve">PRESUPUESTO:  
1.1.  Correos 04/01/2024 Circular 0001 Presupuesto de Gastos 2024    Enero 04 2024.   
1.2.  Correos 29/01/2024 Envio Ejecución Gastos 31 de diciembre 2023 e Informe Ejecutivo de la Ejecución Presupuestal de Gasto, Reserva y Pasivos Exigibles 31 diciembre 2023. 
1.3.  Correos 31/01/2024 Circular 0003  Información Obligaciones Pendientes Enero 31 2024. 
1.4   Correos 14/02/2024 Ejecución Gastos 31 de enero 2024.
</t>
    </r>
    <r>
      <rPr>
        <b/>
        <sz val="11"/>
        <color theme="1"/>
        <rFont val="Arial Narrow"/>
        <family val="2"/>
      </rPr>
      <t xml:space="preserve">MARZO - ABRIL: </t>
    </r>
    <r>
      <rPr>
        <sz val="11"/>
        <color theme="1"/>
        <rFont val="Arial Narrow"/>
        <family val="2"/>
      </rPr>
      <t xml:space="preserve">PRESUPUESTO:  
Informe Seguimiento Ejecucion Presupuestal. 
Circulares:   0008 Marzo 04 2024, 0009 Abril 04 2024, 00011 Abril 18 2024.  Informe ejecución vigencia reserva presupuestal. 
Circulares: 00010 Abril 11 2024, 00012 Abril 18 2024.  
Ejecución Gastos 29 de Febrero 2024 - Correo del día 06-marzo 2024 y  del 31 de marzo 2024 - correo del día 03-abril 2024.  
Informe Ejecutivo de la Ejecución Presupuestal de Gastos y Reserva Febrero 2024 - Correo del día 08-marzo-2024 y del 08-abril-2024.
Memorando 015146 Abril 18 2024 a la Oficina de Control Interno solicitando agendar al Secretario de Hacienda para la presentación del Informe Ejecutivo en el Comité de Coordinación de Control Interno. 
</t>
    </r>
    <r>
      <rPr>
        <b/>
        <sz val="11"/>
        <color theme="1"/>
        <rFont val="Arial Narrow"/>
        <family val="2"/>
      </rPr>
      <t>MAYO - JUNIO:</t>
    </r>
    <r>
      <rPr>
        <sz val="11"/>
        <color theme="1"/>
        <rFont val="Arial Narrow"/>
        <family val="2"/>
      </rPr>
      <t xml:space="preserve"> PRESUPUESTO: 
Informe Seguimiento Ejecucion Presupuestal.  Circulares:   000013 Mayo 03 2024, 000017 Mayo 16 2024, 000020 Junio 05 2024 y 000025 Junio 17 2024.
Informe ejecución vigencia reserva presupuestal. 
Circulares: 000014 Mayo 03 2024, 00018 Mayo 16 2024, 000021 Junio 05 2024 y 000026 Junio 17 2024. 
Ejecución Gastos y reserva:  mes de abril 2024 -Correo del día 08-mayo 2024 y mes de mayo 2024 -Correo del día 17-junio 2024. 
Informe ejecutivo de la Ejecución Presupuestal de Gastos y Reserva: mes Abril 2024 - Correo del día 09-mayo-2024 y mes  Mayo 2024 - Correo del día 17-junio-2024. 
</t>
    </r>
    <r>
      <rPr>
        <b/>
        <sz val="11"/>
        <color theme="1"/>
        <rFont val="Arial Narrow"/>
        <family val="2"/>
      </rPr>
      <t>JULIO - AGOSTO:</t>
    </r>
    <r>
      <rPr>
        <sz val="11"/>
        <color theme="1"/>
        <rFont val="Arial Narrow"/>
        <family val="2"/>
      </rPr>
      <t xml:space="preserve"> PRESUPUESTO: 
Informe Seguimiento Ejecucion Presupuestal.  Circulares:   Circulares 000028 Julio 04 2024, 000031 Julio 19 2024, 000034 Agosto 01 2024
Informe ejecución vigencia reserva presupuestal. Circulares: circulares 000029 Julio 04 2024, 000030 Julio 19 2024, 000032 Julio 19 2024, 000035 Agosto 01 2024.
Ejecución Gastos y reserva  mes Junio 2024 - correo del 2-julio/2024, Ejecución Gastos mes de julio 2024 - correo del 9-agosto/2024. 
Informe ejecutivo de la Ejecución Presupuestal de Gastos y Reserva: mes junio - correo del 4-jul/2024 y del mes de julio correo del 13-agosto/2024.                                                                                                              </t>
    </r>
  </si>
  <si>
    <r>
      <rPr>
        <b/>
        <sz val="11"/>
        <color rgb="FF00B050"/>
        <rFont val="Arial Narrow"/>
        <family val="2"/>
      </rPr>
      <t>Pérdida de información en los expedientes de los procesos de Gestión de Hacienda pú</t>
    </r>
    <r>
      <rPr>
        <sz val="11"/>
        <color theme="1"/>
        <rFont val="Arial Narrow"/>
        <family val="2"/>
      </rPr>
      <t>blica</t>
    </r>
  </si>
  <si>
    <r>
      <rPr>
        <b/>
        <sz val="11"/>
        <color rgb="FFFF0000"/>
        <rFont val="Arial Narrow"/>
        <family val="2"/>
      </rPr>
      <t xml:space="preserve">2. Posibilidad de pérdida económica y reputacional </t>
    </r>
    <r>
      <rPr>
        <b/>
        <sz val="11"/>
        <color rgb="FFFF9900"/>
        <rFont val="Arial Narrow"/>
        <family val="2"/>
      </rPr>
      <t>po</t>
    </r>
    <r>
      <rPr>
        <b/>
        <sz val="11"/>
        <color rgb="FF002060"/>
        <rFont val="Arial Narrow"/>
        <family val="2"/>
      </rPr>
      <t xml:space="preserve">r  pérdida de memoria institucional y sanciones disciplinarias, fiscales y administrativas </t>
    </r>
    <r>
      <rPr>
        <b/>
        <sz val="11"/>
        <color rgb="FFFF9900"/>
        <rFont val="Arial Narrow"/>
        <family val="2"/>
      </rPr>
      <t xml:space="preserve">debido a </t>
    </r>
    <r>
      <rPr>
        <b/>
        <sz val="11"/>
        <color rgb="FF002060"/>
        <rFont val="Arial Narrow"/>
        <family val="2"/>
      </rPr>
      <t xml:space="preserve">la  </t>
    </r>
    <r>
      <rPr>
        <b/>
        <sz val="11"/>
        <color rgb="FF00B050"/>
        <rFont val="Arial Narrow"/>
        <family val="2"/>
      </rPr>
      <t>Pérdida de información en los expedientes de los procesos de Gestión de Hacienda pública</t>
    </r>
  </si>
  <si>
    <r>
      <rPr>
        <b/>
        <sz val="11"/>
        <color rgb="FFFF0000"/>
        <rFont val="Arial Narrow"/>
        <family val="2"/>
      </rPr>
      <t>El Profesional Universidad y/o técnico Operativo</t>
    </r>
    <r>
      <rPr>
        <b/>
        <sz val="11"/>
        <color rgb="FFFF9900"/>
        <rFont val="Arial Narrow"/>
        <family val="2"/>
      </rPr>
      <t xml:space="preserve"> </t>
    </r>
    <r>
      <rPr>
        <b/>
        <sz val="11"/>
        <color rgb="FF00B050"/>
        <rFont val="Arial Narrow"/>
        <family val="2"/>
      </rPr>
      <t>cada vez que se requiera</t>
    </r>
    <r>
      <rPr>
        <b/>
        <sz val="11"/>
        <color theme="1"/>
        <rFont val="Arial Narrow"/>
        <family val="2"/>
      </rPr>
      <t xml:space="preserve"> controla el préstamo y devolución de expedientes   de acuerdo a los lineamientos establecidos por Gestión Documental,</t>
    </r>
    <r>
      <rPr>
        <b/>
        <sz val="11"/>
        <color rgb="FFC00000"/>
        <rFont val="Arial Narrow"/>
        <family val="2"/>
      </rPr>
      <t xml:space="preserve"> dejando como Evidencia Planillas de control.
(GESTION DOCUMENTAL: FORMATO CONTROL PRESTAMO: PRO-GD-03)</t>
    </r>
  </si>
  <si>
    <r>
      <rPr>
        <b/>
        <sz val="11"/>
        <color theme="1"/>
        <rFont val="Arial Narrow"/>
        <family val="2"/>
      </rPr>
      <t xml:space="preserve">ENERO - FEBRERO: </t>
    </r>
    <r>
      <rPr>
        <sz val="11"/>
        <color theme="1"/>
        <rFont val="Arial Narrow"/>
        <family val="2"/>
      </rPr>
      <t xml:space="preserve">RENTAS: la dirección de rentas en los meses de enero y febrero no ha realizado prestamos de expedientes, toda vez que los expedientes se trasladan directamente a la dirección de tesoreria por memorando, para darle continuidad al proceso de cobro.TESORERIA: Se adjunta como evidencia las planillas de control de prestamo y devolucion de expedientes de los meses de enero y febrero del año 2024, de las areas de PREDIAL, ICA y TRANSITO. No se solicita capacitación dando espera a la contratación del personal del area de gestión documental de cobro coactivo, pero las funcionarias Amparo Diaz y Gina Acevedo (cordinadoras del area de gestion documental) asisten a capacitación convocada por la directora de recursos fisicos de la Alcaldia de Ibagué mediante circular 0013 del 20 de febrero de 2024. (la cual se adjunta como evidencia) 
</t>
    </r>
    <r>
      <rPr>
        <b/>
        <sz val="11"/>
        <color theme="1"/>
        <rFont val="Arial Narrow"/>
        <family val="2"/>
      </rPr>
      <t>MARZO - ABRIL:</t>
    </r>
    <r>
      <rPr>
        <sz val="11"/>
        <color theme="1"/>
        <rFont val="Arial Narrow"/>
        <family val="2"/>
      </rPr>
      <t xml:space="preserve"> TESORERIA: Se adjuntan dos informes de prestamo y devolución de los expedientes el primero de (predial e ica) y el segundo de (transito) con sus respectivas planillas. Lo anterior correspondiente a los meses de marzo y abril de 2024. 
</t>
    </r>
    <r>
      <rPr>
        <b/>
        <sz val="11"/>
        <color theme="1"/>
        <rFont val="Arial Narrow"/>
        <family val="2"/>
      </rPr>
      <t xml:space="preserve">MAYO - JUNIO: </t>
    </r>
    <r>
      <rPr>
        <sz val="11"/>
        <color theme="1"/>
        <rFont val="Arial Narrow"/>
        <family val="2"/>
      </rPr>
      <t xml:space="preserve">TESORERIA: Se adjuntan dos informes de prestamo y devolución de los expedientes el primero de (predial e ica) y el segundo de (transito) con sus respectivas planillas. Lo anterior correspondiente a los meses de MAYO y JUNIO de 2024.
</t>
    </r>
    <r>
      <rPr>
        <b/>
        <sz val="11"/>
        <color theme="1"/>
        <rFont val="Arial Narrow"/>
        <family val="2"/>
      </rPr>
      <t>JULIO - AGOSTO:</t>
    </r>
    <r>
      <rPr>
        <sz val="11"/>
        <color theme="1"/>
        <rFont val="Arial Narrow"/>
        <family val="2"/>
      </rPr>
      <t xml:space="preserve"> TESORERIA: Se adjuntan dos informes de prestamo y devolución de los expedientes el primero de (predial e ica) y el segundo de (transito) con sus respectivas planillas. Lo anterior correspondiente a los meses de julio y agosto de 2024. 
</t>
    </r>
  </si>
  <si>
    <r>
      <rPr>
        <b/>
        <sz val="11"/>
        <color rgb="FFFF0000"/>
        <rFont val="Arial Narrow"/>
        <family val="2"/>
      </rPr>
      <t>3. Posibilidad de pérdida reputaciona</t>
    </r>
    <r>
      <rPr>
        <b/>
        <sz val="11"/>
        <rFont val="Arial Narrow"/>
        <family val="2"/>
      </rPr>
      <t xml:space="preserve">l </t>
    </r>
    <r>
      <rPr>
        <b/>
        <sz val="11"/>
        <color rgb="FFFF9900"/>
        <rFont val="Arial Narrow"/>
        <family val="2"/>
      </rPr>
      <t>por</t>
    </r>
    <r>
      <rPr>
        <b/>
        <sz val="11"/>
        <color rgb="FF002060"/>
        <rFont val="Arial Narrow"/>
        <family val="2"/>
      </rPr>
      <t xml:space="preserve"> sanciones disciplinarias  y administrativas  </t>
    </r>
    <r>
      <rPr>
        <b/>
        <sz val="11"/>
        <color rgb="FFFF9900"/>
        <rFont val="Arial Narrow"/>
        <family val="2"/>
      </rPr>
      <t>debido a</t>
    </r>
    <r>
      <rPr>
        <b/>
        <sz val="11"/>
        <color rgb="FF002060"/>
        <rFont val="Arial Narrow"/>
        <family val="2"/>
      </rPr>
      <t xml:space="preserve"> </t>
    </r>
    <r>
      <rPr>
        <b/>
        <sz val="11"/>
        <rFont val="Arial Narrow"/>
        <family val="2"/>
      </rPr>
      <t xml:space="preserve"> </t>
    </r>
    <r>
      <rPr>
        <b/>
        <sz val="11"/>
        <color rgb="FF00B050"/>
        <rFont val="Arial Narrow"/>
        <family val="2"/>
      </rPr>
      <t>deficiencia en la aplicación de los cambios normativos para entidades del gobierno</t>
    </r>
  </si>
  <si>
    <r>
      <rPr>
        <b/>
        <sz val="11"/>
        <color rgb="FFFF0000"/>
        <rFont val="Arial Narrow"/>
        <family val="2"/>
      </rPr>
      <t xml:space="preserve">Los Directores </t>
    </r>
    <r>
      <rPr>
        <b/>
        <sz val="11"/>
        <color theme="1"/>
        <rFont val="Arial Narrow"/>
        <family val="2"/>
      </rPr>
      <t xml:space="preserve"> por medio de su equipo de trabajo revisarán los documentos del proceso de gestión de Hacienda Pública  </t>
    </r>
    <r>
      <rPr>
        <b/>
        <sz val="11"/>
        <color rgb="FF00B050"/>
        <rFont val="Arial Narrow"/>
        <family val="2"/>
      </rPr>
      <t xml:space="preserve">y actualizará si se requiere </t>
    </r>
    <r>
      <rPr>
        <b/>
        <sz val="11"/>
        <color theme="1"/>
        <rFont val="Arial Narrow"/>
        <family val="2"/>
      </rPr>
      <t xml:space="preserve"> </t>
    </r>
    <r>
      <rPr>
        <b/>
        <sz val="11"/>
        <color rgb="FF00B050"/>
        <rFont val="Arial Narrow"/>
        <family val="2"/>
      </rPr>
      <t>anualmente</t>
    </r>
    <r>
      <rPr>
        <b/>
        <sz val="11"/>
        <color theme="1"/>
        <rFont val="Arial Narrow"/>
        <family val="2"/>
      </rPr>
      <t xml:space="preserve"> los documentos,</t>
    </r>
    <r>
      <rPr>
        <b/>
        <sz val="11"/>
        <color rgb="FFC00000"/>
        <rFont val="Arial Narrow"/>
        <family val="2"/>
      </rPr>
      <t xml:space="preserve"> dejando como evidencia el correo electrónico con el envío de los docuementos a actualizar a la Dirección de Fortalecimiento Institucional.
(GESTION DOCUMENTAL: POLITICA GESTION DOCUMENTAL: POL-GD-001)
</t>
    </r>
  </si>
  <si>
    <r>
      <rPr>
        <b/>
        <sz val="11"/>
        <color theme="1"/>
        <rFont val="Arial Narrow"/>
        <family val="2"/>
      </rPr>
      <t>ENERO - FEBRERO:</t>
    </r>
    <r>
      <rPr>
        <sz val="11"/>
        <color theme="1"/>
        <rFont val="Arial Narrow"/>
        <family val="2"/>
      </rPr>
      <t xml:space="preserve"> RENTAS: ACTA 02 28 DE FEBRERO DE 2024. se socializa el procedimiento del impuesto de industria y comercio con sus ajustes realizados.
TESORERIA: Mediante memorando No 006364 del 20 de febrero de 2024, se solicita apoyo a la Dirección de fortalecimiento institucional, para revision y actualización de los tramites de paz y salvo y estampillas electronicas correspondientes a la Direccion de Tesoreria Municipal. Se evidencia mediante acta de reunión No 01 del dia 19 de enero de 2024, la socializacion a los funcionarios de los manuales, procesos, instructivos, guias y demas formatos de la Secretaria de Hacienda - Dirección de Tesoreria.                                                                                                                                                                                     
PRESUPUESTO: El 17/02/2024 iniciamos la revisión del Procedimiento de Ordenes de Pago PRO-GHP-008 Versión 6, donde intervienen tres (3) direcciones de la Secretaría de Hacienda (Presupuesto, contabilidad y Tesorería).  Acta de reunión interna N.1  del 17/02/2024 con listado de asistencia.
CONTABILIDAD: A la fecha no se ha realizado la actualizacion de los documentos del proceso de gestion de hacienda publica de la Direccion de Contabilidad. 
</t>
    </r>
    <r>
      <rPr>
        <b/>
        <sz val="11"/>
        <color theme="1"/>
        <rFont val="Arial Narrow"/>
        <family val="2"/>
      </rPr>
      <t>MARZO - ABRIL:</t>
    </r>
    <r>
      <rPr>
        <sz val="11"/>
        <color theme="1"/>
        <rFont val="Arial Narrow"/>
        <family val="2"/>
      </rPr>
      <t xml:space="preserve"> RENTAS: ACTA 03  DEL 22 DE MARZO DE 2024. se socializa los ajustes realizados al procedimiento del Impuesto predial unificado, para su respectiva presentacion para autorizacion y aprobacion.ACTA 04  DEL 29 DE ABRIL DE 2024. se socializa los ajustes realizados al procedimiento del Impuesto predial unificado, para su respectiva presentacion para autorizacion y aprobacion.TESORERIA: Se proyecta la circular No 000003 del dia 29 de abril de 2024, en donde se socializa la creacion de un instructivo: NS-GHP-044 LEGALIZACIÓN DEL IMPUESTO PREDIAL UNIFICADO - IPU. 
</t>
    </r>
    <r>
      <rPr>
        <b/>
        <sz val="11"/>
        <color theme="1"/>
        <rFont val="Arial Narrow"/>
        <family val="2"/>
      </rPr>
      <t>MAYO - JUNIO:</t>
    </r>
    <r>
      <rPr>
        <sz val="11"/>
        <color theme="1"/>
        <rFont val="Arial Narrow"/>
        <family val="2"/>
      </rPr>
      <t xml:space="preserve"> PRESUPUESTO:  Acta N.005 29/05/2024 Reunión operativa.   En el punto 3 Disposiciones varias, el director de presupuesto y el Grupo Central de Cuentas informan sobre actividades ejecutadas para la actualización del procedimiento "ordenes de pago" especialmente en la adaptación de los Sistemas de Información  de los módulos central de cuentas, contabilidad y tesoreria a la aplicación de los nuevos actos administrativos relacionados con las estampillas.  RENTAS: ACTA 05 del 29 mayo de 2024, revisión y seguimiento a planes y programas año 2024. Socializacion de los documentos actualizados de la direccion de rentas.ACTA 06 del 27 junio de 2024, revisión y seguimiento a planes y programas año 2024. Socializacion de los documentos actualizados de la direccion de rentas.CONTABILIDAD: A la fecha no se ha requerido la actualizacion de los documentos del proceso de gestion de hacienda publica de la Direccion de Contabilidad. 
</t>
    </r>
    <r>
      <rPr>
        <b/>
        <sz val="11"/>
        <color theme="1"/>
        <rFont val="Arial Narrow"/>
        <family val="2"/>
      </rPr>
      <t>JULIO - AGOSTO:</t>
    </r>
    <r>
      <rPr>
        <sz val="11"/>
        <color theme="1"/>
        <rFont val="Arial Narrow"/>
        <family val="2"/>
      </rPr>
      <t xml:space="preserve"> RENTAS: ACTA 07 del 29 julio de 2024, revisión y seguimiento a planes y programas año 2024. Socializacion de los documentos actualizados de la direccion de rentas.
ACTA 08 del 28 agosto de 2024, revisión y seguimiento a planes y programas año 2024. Socializacion de los documentos actualizados de la direccion de rentas.
PRESUPUESTO:En el Acta N.00007 30/07/2024 Reunión operativa, en el punto 3 Disposiciones varias la profesional Luz Elina Patiño informan sobre actividades ejecutadas para la actualización del procedimiento "ordenes de pago" especialmente en la adaptación de los Sistemas de Información  de los módulos central de cuentas, contabilidad y tesoreria a la aplicación de los nuevos actos administrativos relacionados con las estampillas.   Evidencia Acta N.0007 30/07/2024 Punto N. 3 con planilla de asistencia.                                                                       
En el Acta N.00008 30/08/2024 Reunión operativa, en el punto 3 Disposiciones varias el Ing.Hanner Machado, contratista de la Dirección de Presupuesto y comenta que como resultado de la ultima auditoria interna realizada a la Secretaria de Hacienda el 16 de agosto del año en curso, se hace necesario revisar los procedimientos, manuales, guías, formatos de la Dirección de Presupuesto donde algunos de ellos requieren actualizaciones de fondo y otros simplemente de forma en observancia al nuevo Manual de Identidad Visual.  Se concluye que dentro de esta Dirección esta en proceso de actualizació el procedimiento de "Ordenes de Pago" y se iniciará la revisión del Manual de Presupuesto.  Evidencia Acta 008 30/08/2024 punto N.4 acompañada de planilla de asistencia.
</t>
    </r>
  </si>
  <si>
    <r>
      <t xml:space="preserve">5. </t>
    </r>
    <r>
      <rPr>
        <b/>
        <sz val="11"/>
        <color rgb="FFFF0000"/>
        <rFont val="Arial Narrow"/>
        <family val="2"/>
      </rPr>
      <t xml:space="preserve">Posibilidad de perdida reputacional </t>
    </r>
    <r>
      <rPr>
        <b/>
        <sz val="11"/>
        <color rgb="FFFFC000"/>
        <rFont val="Arial Narrow"/>
        <family val="2"/>
      </rPr>
      <t>por</t>
    </r>
    <r>
      <rPr>
        <b/>
        <sz val="11"/>
        <color theme="3"/>
        <rFont val="Arial Narrow"/>
        <family val="2"/>
      </rPr>
      <t xml:space="preserve"> sanciones disciplinarias y administrativas </t>
    </r>
    <r>
      <rPr>
        <b/>
        <sz val="11"/>
        <color rgb="FFFFC000"/>
        <rFont val="Arial Narrow"/>
        <family val="2"/>
      </rPr>
      <t>debido a</t>
    </r>
    <r>
      <rPr>
        <b/>
        <sz val="11"/>
        <color rgb="FF92D050"/>
        <rFont val="Arial Narrow"/>
        <family val="2"/>
      </rPr>
      <t xml:space="preserve"> </t>
    </r>
    <r>
      <rPr>
        <b/>
        <sz val="11"/>
        <color rgb="FF00B050"/>
        <rFont val="Arial Narrow"/>
        <family val="2"/>
      </rPr>
      <t>la falta de incorporación de recursos que no pudiesen ser incorporados como superávit.</t>
    </r>
  </si>
  <si>
    <r>
      <t xml:space="preserve">El director de tesorería por medio de sus pagadores, </t>
    </r>
    <r>
      <rPr>
        <b/>
        <sz val="11"/>
        <color rgb="FF00B050"/>
        <rFont val="Arial Narrow"/>
        <family val="2"/>
      </rPr>
      <t xml:space="preserve">anualmente, </t>
    </r>
    <r>
      <rPr>
        <b/>
        <sz val="11"/>
        <color theme="3"/>
        <rFont val="Arial Narrow"/>
        <family val="2"/>
      </rPr>
      <t xml:space="preserve">certificará la relación de cuentas y saldos a 31 de diciembre de 2022 que no deben tenerse en cuenta para el calculo del superávit que las mismas corresponden a destinaciones especificas o ingresos a terceros esto con el fin de que no sean incorporadas o ingresadas al superávit, </t>
    </r>
    <r>
      <rPr>
        <b/>
        <sz val="11"/>
        <color rgb="FFC00000"/>
        <rFont val="Arial Narrow"/>
        <family val="2"/>
      </rPr>
      <t xml:space="preserve">dejando como evidencia dichas certificaciones. </t>
    </r>
  </si>
  <si>
    <r>
      <rPr>
        <b/>
        <sz val="11"/>
        <color theme="1"/>
        <rFont val="Arial Narrow"/>
        <family val="2"/>
      </rPr>
      <t xml:space="preserve">ENERO - FEBRERO: </t>
    </r>
    <r>
      <rPr>
        <sz val="11"/>
        <color theme="1"/>
        <rFont val="Arial Narrow"/>
        <family val="2"/>
      </rPr>
      <t xml:space="preserve">TESORERIA: Se adjunta como evidencia el memorando 8143 del 29 de febrero de 2024 el cual funge como certificacion anual del superavit con corte a 31 de diciembre de 2023,  
No se programó para el presente bimestre la socialización anual, se tiene programada para el mes de noviembre de 2024, 
</t>
    </r>
    <r>
      <rPr>
        <b/>
        <sz val="11"/>
        <color theme="1"/>
        <rFont val="Arial Narrow"/>
        <family val="2"/>
      </rPr>
      <t xml:space="preserve">MARZO - ABRIL: </t>
    </r>
    <r>
      <rPr>
        <sz val="11"/>
        <color theme="1"/>
        <rFont val="Arial Narrow"/>
        <family val="2"/>
      </rPr>
      <t xml:space="preserve">TESORERIA: No se requiere para este Bimestre. </t>
    </r>
    <r>
      <rPr>
        <b/>
        <sz val="11"/>
        <color theme="1"/>
        <rFont val="Arial Narrow"/>
        <family val="2"/>
      </rPr>
      <t xml:space="preserve">
MAYO - JUNIO: </t>
    </r>
    <r>
      <rPr>
        <sz val="11"/>
        <color theme="1"/>
        <rFont val="Arial Narrow"/>
        <family val="2"/>
      </rPr>
      <t xml:space="preserve">TESORERIA: No se requiere para este Bimestre. 
</t>
    </r>
    <r>
      <rPr>
        <b/>
        <sz val="11"/>
        <color theme="1"/>
        <rFont val="Arial Narrow"/>
        <family val="2"/>
      </rPr>
      <t xml:space="preserve">JULIO - AGOSTO: </t>
    </r>
    <r>
      <rPr>
        <sz val="11"/>
        <color theme="1"/>
        <rFont val="Arial Narrow"/>
        <family val="2"/>
      </rPr>
      <t xml:space="preserve">TESORERIA: Acción cumplida. </t>
    </r>
  </si>
  <si>
    <r>
      <rPr>
        <sz val="11"/>
        <color rgb="FF00B050"/>
        <rFont val="Arial Narrow"/>
        <family val="2"/>
      </rPr>
      <t>Deficiencias e Incumplimiento en la gestión de la Determinación del Impuesto Predial Unificad</t>
    </r>
    <r>
      <rPr>
        <sz val="11"/>
        <color theme="1"/>
        <rFont val="Arial Narrow"/>
        <family val="2"/>
      </rPr>
      <t>o.</t>
    </r>
  </si>
  <si>
    <r>
      <rPr>
        <b/>
        <sz val="11"/>
        <color rgb="FFFF0000"/>
        <rFont val="Arial Narrow"/>
        <family val="2"/>
      </rPr>
      <t>Posibilidad de perdida reputacional y económica</t>
    </r>
    <r>
      <rPr>
        <b/>
        <sz val="11"/>
        <color theme="3"/>
        <rFont val="Arial Narrow"/>
        <family val="2"/>
      </rPr>
      <t xml:space="preserve"> por sanciones disciplinarias y administrativas </t>
    </r>
    <r>
      <rPr>
        <b/>
        <sz val="11"/>
        <color rgb="FFFFC000"/>
        <rFont val="Arial Narrow"/>
        <family val="2"/>
      </rPr>
      <t>debido a</t>
    </r>
    <r>
      <rPr>
        <b/>
        <sz val="11"/>
        <color rgb="FF00B050"/>
        <rFont val="Arial Narrow"/>
        <family val="2"/>
      </rPr>
      <t xml:space="preserve"> la deficiencias e Incumplimiento en la gestión de la Determinación del Impuesto Predial Unificado</t>
    </r>
    <r>
      <rPr>
        <b/>
        <sz val="11"/>
        <rFont val="Arial Narrow"/>
        <family val="2"/>
      </rPr>
      <t>.</t>
    </r>
  </si>
  <si>
    <r>
      <rPr>
        <b/>
        <sz val="11"/>
        <color rgb="FFFF0000"/>
        <rFont val="Arial Narrow"/>
        <family val="2"/>
      </rPr>
      <t>El director (a) de Rentas, con su equipo de trabajo</t>
    </r>
    <r>
      <rPr>
        <b/>
        <sz val="11"/>
        <color theme="1"/>
        <rFont val="Arial Narrow"/>
        <family val="2"/>
      </rPr>
      <t xml:space="preserve">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se depura la base de datos de los contribuyentes morosos, respecto a las dos vigencias anteriores a la actual, que no hayan celebrado acuerdo de pago por dichas vigencias y se genera el certificado de liquidación de determinación oficial (C.L.D.O). </t>
    </r>
    <r>
      <rPr>
        <b/>
        <sz val="11"/>
        <color rgb="FFC00000"/>
        <rFont val="Arial Narrow"/>
        <family val="2"/>
      </rPr>
      <t xml:space="preserve">dejando como evidencia los avances presentados en el plan de accion de gestion </t>
    </r>
    <r>
      <rPr>
        <b/>
        <sz val="11"/>
        <color rgb="FF00B050"/>
        <rFont val="Arial Narrow"/>
        <family val="2"/>
      </rPr>
      <t>trimestral</t>
    </r>
    <r>
      <rPr>
        <b/>
        <sz val="11"/>
        <color rgb="FFC00000"/>
        <rFont val="Arial Narrow"/>
        <family val="2"/>
      </rPr>
      <t xml:space="preserve"> de la direccion de rentas. 
PRO-GHP-05 FACTURACION  I.P.U para la actividad No. 11-12 y 13 (C.L.D.O)</t>
    </r>
  </si>
  <si>
    <r>
      <rPr>
        <b/>
        <sz val="11"/>
        <color theme="1"/>
        <rFont val="Arial Narrow"/>
        <family val="2"/>
      </rPr>
      <t xml:space="preserve">ENERO - FEBRERO: </t>
    </r>
    <r>
      <rPr>
        <sz val="11"/>
        <color theme="1"/>
        <rFont val="Arial Narrow"/>
        <family val="2"/>
      </rPr>
      <t xml:space="preserve">RENTAS: ACTA 02 DEL 28 DE FEBRERO DE 2024, seguimiento a las actividades del plan de accion de gestion  y la actividad No 2 correspondiente a la constitucion y tramite tributario establecido para los TITULOS EJECUTIVOS a cobro coactivo-cartera concepto impuesto predial Unificado vigencias anteriores y 2022 y 2023.
</t>
    </r>
    <r>
      <rPr>
        <b/>
        <sz val="11"/>
        <color theme="1"/>
        <rFont val="Arial Narrow"/>
        <family val="2"/>
      </rPr>
      <t>MARZO - ABRIL:</t>
    </r>
    <r>
      <rPr>
        <sz val="11"/>
        <color theme="1"/>
        <rFont val="Arial Narrow"/>
        <family val="2"/>
      </rPr>
      <t xml:space="preserve"> RENTAS: ACTA 03  DEL 22 DE MARZO DE 2024. se socializa los avances de las metas del plan de accion de gestion del año 2024, ACTA 04  DEL 29 DE ABRIL DE 2024 . se socializa los avances de las metas del plan de accion de gestion del año 2024,
</t>
    </r>
    <r>
      <rPr>
        <b/>
        <sz val="11"/>
        <color theme="1"/>
        <rFont val="Arial Narrow"/>
        <family val="2"/>
      </rPr>
      <t xml:space="preserve">MAYO - JUNIO: </t>
    </r>
    <r>
      <rPr>
        <sz val="11"/>
        <color theme="1"/>
        <rFont val="Arial Narrow"/>
        <family val="2"/>
      </rPr>
      <t xml:space="preserve">RENTAS: ACTA 05 del 29 mayo de 2024, revisión y seguimiento a planes y programas año 2024. ACTA 06 del 27 junio de 2024, revisión y seguimiento a planes y programas año 2024. Socializacion de los documentos actualizados de la direccion de rentas. Memorando 1340-022866 del 31 de mayo de 2024, solicitud de entrega formal avance meta plan de acción de gestión sobre los TITULOS EJECUTIVOS a cobro coactivo.
</t>
    </r>
    <r>
      <rPr>
        <b/>
        <sz val="11"/>
        <color theme="1"/>
        <rFont val="Arial Narrow"/>
        <family val="2"/>
      </rPr>
      <t xml:space="preserve">JULIO - AGOSTO: </t>
    </r>
    <r>
      <rPr>
        <sz val="11"/>
        <color theme="1"/>
        <rFont val="Arial Narrow"/>
        <family val="2"/>
      </rPr>
      <t xml:space="preserve">RENTAS: ACTA 07 del 28 julio de 2024, revisión y seguimiento a planes y programas año 2024. Socializacion de los documentos actualizados de la direccion de rentas.
ACTA 08 del 28 agosto de 2024, revisión y seguimiento a planes y programas año 2024. Socializacion de los documentos actualizados de la direccion de rentas.
Memorando 1340-022866 del 31 de mayo de 2024, solicitud de entrega formal avance meta plan de acción de gestión sobre los TITULOS EJECUTIVOS a cobro coactivo.
Certificacion del 03 de julio de 2024, Se enviaron 30.914 LIQUIDACIÓN DE DETERMINACIÓN OFICIAL para su respectiva notificación del impuesto predial unificado.
</t>
    </r>
  </si>
  <si>
    <r>
      <t>La oficina de control interno en la realizacion del seguimiento verifica que:
1. La identificacion del riesgo,</t>
    </r>
    <r>
      <rPr>
        <b/>
        <sz val="11"/>
        <rFont val="Arial Narrow"/>
        <family val="2"/>
      </rPr>
      <t xml:space="preserve"> NO</t>
    </r>
    <r>
      <rPr>
        <sz val="11"/>
        <rFont val="Arial Narrow"/>
        <family val="2"/>
      </rPr>
      <t xml:space="preserve"> se encuentra bajo los parametros de la Guia para la administracion del riesgo y el diseño de controles en entidades publicas - Version 5 y 6 numeral 2.5 Descripcion del Riesgo ¿Qué? ¿Cómo? ¿Por qué?.
2. La estrategia para la mitigación del riesgo ha sido clasificada en la opción REDUCIR, en consecuencia, se valida la definición del plan de acción, destacando la identificación del responsable, así como las fechas de implementación y seguimiento
</t>
    </r>
  </si>
  <si>
    <r>
      <t xml:space="preserve">La oficina de control interno en la realizacion del seguimiento verifica que:
1. La identificacion del riesgo, </t>
    </r>
    <r>
      <rPr>
        <b/>
        <sz val="11"/>
        <color theme="1"/>
        <rFont val="Arial Narrow"/>
        <family val="2"/>
      </rPr>
      <t>NO</t>
    </r>
    <r>
      <rPr>
        <sz val="11"/>
        <color theme="1"/>
        <rFont val="Arial Narrow"/>
        <family val="2"/>
      </rPr>
      <t xml:space="preserve"> se encuentra bajo los parametros de la Guia para la administracion del riesgo y el diseño de controles en entidades publicas - Version 5 y 6 numeral 2.5 Descripcion del Riesgo ¿Qué? ¿Cómo? ¿Por qué?.
2. La estrategia para la mitigación del riesgo ha sido clasificada en la opción REDUCIR, en consecuencia, se valida la definición del plan de acción, destacando la identificación del responsable, así como las fechas de implementación y seguimiento</t>
    </r>
  </si>
  <si>
    <r>
      <t xml:space="preserve">La oficina de control interno en la realizacion del seguimiento verifica que:
1. La identificacion del riesgo, se encuentra bajo los parametros de la Guia para la administracion del riesgo y el diseño de controles en entidades publicas - Version 5 y 6 numeral 2.5 Descripcion del Riesgo ¿Qué? ¿Cómo? ¿Por qué?.
2. La estrategia para la mitigación del riesgo </t>
    </r>
    <r>
      <rPr>
        <b/>
        <sz val="11"/>
        <color theme="1"/>
        <rFont val="Arial Narrow"/>
        <family val="2"/>
      </rPr>
      <t>N</t>
    </r>
    <r>
      <rPr>
        <sz val="11"/>
        <color theme="1"/>
        <rFont val="Arial Narrow"/>
        <family val="2"/>
      </rPr>
      <t>O esta clasificada, en consecuencia, no se valida la definición del plan de acción.</t>
    </r>
  </si>
  <si>
    <r>
      <t xml:space="preserve">La oficina de control interno en la realizacion del seguimiento verifica que:
1. La identificacion del riesgo, se encuentra bajo los parametros de la Guia para la administracion del riesgo y el diseño de controles en entidades publicas - Version 5 y 6 numeral 2.5 Descripcion del Riesgo ¿Qué? ¿Cómo? ¿Por qué?.
2. La estrategia para la mitigación del riesgo </t>
    </r>
    <r>
      <rPr>
        <b/>
        <sz val="11"/>
        <color theme="1"/>
        <rFont val="Arial Narrow"/>
        <family val="2"/>
      </rPr>
      <t>NO</t>
    </r>
    <r>
      <rPr>
        <sz val="11"/>
        <color theme="1"/>
        <rFont val="Arial Narrow"/>
        <family val="2"/>
      </rPr>
      <t xml:space="preserve"> esta clasificada, en consecuencia, no se valida la definición del plan de acción.</t>
    </r>
  </si>
  <si>
    <t xml:space="preserve">La oficina de control interno en la realizacion del seguimiento verifica que:
1. La identificacion del riesgo, se encuentra bajo los lineamientos de la Guia para la administracion del riesgo y el diseño de controles en entidades publicas - Version 5 y 6 numeral 2.5 Descripcion del Riesgo ¿Qué? ¿Cómo? ¿Por qué?.
2. La estrategia para la mitigación del riesgo ha sido clasificada en la opción REDUCIR, en consecuencia, se valida la definición del plan de acción, destacando la identificación del responsable, así como las fechas de implementación y seguimiento
</t>
  </si>
  <si>
    <t>La estructura para la DESCRIPCION del control, se encuentra con los lineamientos dispuestos por la guia del DAFD, identificando Responsable de ejecutar el control, accion y complemento; sin embargo se encuentra sujeto a mejoras que permitan atacar el riesgo.</t>
  </si>
  <si>
    <t>Durante el periodo Enero a abril  del 2024,  el jefe de la Oficina de Control  Interno, socializó en el  Comité de Coordinación de Control Interno, los resultados del seguimiento al cumplimiento de la política de riesgos.  La evidencia reposa en el acta No. 1 del 22 de abril del 2024.
Para el SEGUNDO cuatrimente de la vigencia 2024,  el jefe de oficina de control interno socializo a la alta direccion,  varios informes de seguimiento y auditorias, de este reposa el acta nº002 del 25 de julio de 2024.
Se encuentra publicada en el siguiente link:
https://ibague.gov.co/portal/seccion/contenido/index.php?type=3&amp;cnt=149#gsc.tab=0</t>
  </si>
  <si>
    <t>Se evidencia que durante el periodo evaluado la primera línea de defensa se realizo monitoreo bimestral así:
Se evidencia que durante el periodo evaluado la primera línea de defensa se realizo monitoreo bimestral así:
ENERO-FEBRERO: Acta No. 002 del 03 de mayo de 2024
MARZO-ABRIL: Acta No. 003 del 3 de mayo del 2024 
MAYO - JUNIO: No aportan acta de monitoreo.
JULIO - AGOSTO: Acta Nº7 del 03 de septiembre 2024
Frente al monitoreo se evidencia incumplimientos en la politica de administración del riesgo , numeral 8.3
no se esta cumpliendo con los lineamientos de la Politica de Administracion del Riesgo de la Entidad,  Código: POL-SIG-01, Versión: V10, Fecha: 22/12/2023, en cuanto a los monitoreos y seguimientos que se encuentan en el nueral 8.3 y 8.4.</t>
  </si>
  <si>
    <t>No se materializó el riesgo</t>
  </si>
  <si>
    <r>
      <t>Posiblilidad de</t>
    </r>
    <r>
      <rPr>
        <b/>
        <sz val="11"/>
        <color rgb="FF00B050"/>
        <rFont val="Arial Narrow"/>
        <family val="2"/>
      </rPr>
      <t xml:space="preserve"> perdida reputacional y económica</t>
    </r>
    <r>
      <rPr>
        <sz val="11"/>
        <rFont val="Arial Narrow"/>
        <family val="2"/>
      </rPr>
      <t xml:space="preserve">  por</t>
    </r>
    <r>
      <rPr>
        <b/>
        <sz val="11"/>
        <color rgb="FFC00000"/>
        <rFont val="Arial Narrow"/>
        <family val="2"/>
      </rPr>
      <t xml:space="preserve"> incumplimiento de las metas establecidas en los planes de acción y en plan de desarrollo municipal </t>
    </r>
    <r>
      <rPr>
        <sz val="11"/>
        <rFont val="Arial Narrow"/>
        <family val="2"/>
      </rPr>
      <t xml:space="preserve">debido a la </t>
    </r>
    <r>
      <rPr>
        <b/>
        <sz val="11"/>
        <color rgb="FF00B0F0"/>
        <rFont val="Arial Narrow"/>
        <family val="2"/>
      </rPr>
      <t>planificación inadecuada de las acciones y estrategias propias de la entidad en cumplimiento al proceso de gestión en Infraesructura y Obras Públicas</t>
    </r>
  </si>
  <si>
    <r>
      <t xml:space="preserve">Posibilidad de </t>
    </r>
    <r>
      <rPr>
        <b/>
        <sz val="11"/>
        <color rgb="FF00B050"/>
        <rFont val="Arial Narrow"/>
        <family val="2"/>
      </rPr>
      <t>perdida reputacional y económica</t>
    </r>
    <r>
      <rPr>
        <sz val="11"/>
        <rFont val="Arial Narrow"/>
        <family val="2"/>
      </rPr>
      <t xml:space="preserve">  por </t>
    </r>
    <r>
      <rPr>
        <b/>
        <sz val="11"/>
        <color rgb="FFC00000"/>
        <rFont val="Arial Narrow"/>
        <family val="2"/>
      </rPr>
      <t>incumplimiento en la entrega final de las obras de infraestructura y obras publicas por falta de recursos y demoras en la ejecución del proyecto para atender la necesidades de la población, obras inconclusas por falta de las debidas condiciones técnicas y de calidad requeridas y generación de residuos</t>
    </r>
    <r>
      <rPr>
        <sz val="11"/>
        <rFont val="Arial Narrow"/>
        <family val="2"/>
      </rPr>
      <t xml:space="preserve"> </t>
    </r>
    <r>
      <rPr>
        <b/>
        <sz val="11"/>
        <color rgb="FF00B0F0"/>
        <rFont val="Arial Narrow"/>
        <family val="2"/>
      </rPr>
      <t>debido a la falta de gestión al seguimiento y verificación a la ejecución de obras de infraestructura y obras publicas.</t>
    </r>
  </si>
  <si>
    <t>La oficina de control interno en la realizacion del seguimiento verifica que:
1. La identificacion del riesgo, se encuentra bajo los lineamientos de la Guia para la administracion del riesgo y el diseño de controles en entidades publicas - Version 5 y 6 numeral 2.5 Descripcion del Riesgo ¿Qué? ¿Cómo? ¿Por qué?.
2. La estrategia para la mitigación del riesgo ha sido clasificada en la opción REDUCIR, en consecuencia, se valida la definición del plan de acción, destacando la identificación del responsable, así como las fechas de implementación y seguimiento</t>
  </si>
  <si>
    <r>
      <t>Enero - Febrero:</t>
    </r>
    <r>
      <rPr>
        <sz val="11"/>
        <color theme="1"/>
        <rFont val="Arial Narrow"/>
        <family val="2"/>
      </rPr>
      <t xml:space="preserve"> EN ESTE PERIODO SE ACTUALIZA EL MAPA DE RIESGOS </t>
    </r>
    <r>
      <rPr>
        <b/>
        <sz val="11"/>
        <color theme="1"/>
        <rFont val="Arial Narrow"/>
        <family val="2"/>
      </rPr>
      <t xml:space="preserve">
Marzo - Abril: </t>
    </r>
    <r>
      <rPr>
        <sz val="11"/>
        <color theme="1"/>
        <rFont val="Arial Narrow"/>
        <family val="2"/>
      </rPr>
      <t xml:space="preserve">EN ESTE PERIODO SE ACTUALIZA EL MAPA DE RIESGOS </t>
    </r>
    <r>
      <rPr>
        <b/>
        <sz val="11"/>
        <color theme="1"/>
        <rFont val="Arial Narrow"/>
        <family val="2"/>
      </rPr>
      <t xml:space="preserve">
Mayo - Junio: </t>
    </r>
    <r>
      <rPr>
        <sz val="11"/>
        <color theme="1"/>
        <rFont val="Arial Narrow"/>
        <family val="2"/>
      </rPr>
      <t>No se realizó Comité  de Contratación en este periodo</t>
    </r>
    <r>
      <rPr>
        <b/>
        <sz val="11"/>
        <color theme="1"/>
        <rFont val="Arial Narrow"/>
        <family val="2"/>
      </rPr>
      <t xml:space="preserve">
Julio - Agosto:</t>
    </r>
    <r>
      <rPr>
        <sz val="11"/>
        <color theme="1"/>
        <rFont val="Arial Narrow"/>
        <family val="2"/>
      </rPr>
      <t>No se realizó Comité  de Contratación en este periodo</t>
    </r>
  </si>
  <si>
    <r>
      <t xml:space="preserve">Enero - Febrero: </t>
    </r>
    <r>
      <rPr>
        <sz val="11"/>
        <color theme="1"/>
        <rFont val="Arial Narrow"/>
        <family val="2"/>
      </rPr>
      <t xml:space="preserve">EN ESTE PERIODO SE ACTUALIZA EL MAPA DE RIESGOS </t>
    </r>
    <r>
      <rPr>
        <b/>
        <sz val="11"/>
        <color theme="1"/>
        <rFont val="Arial Narrow"/>
        <family val="2"/>
      </rPr>
      <t xml:space="preserve">
Marzo - Abril: </t>
    </r>
    <r>
      <rPr>
        <sz val="11"/>
        <color theme="1"/>
        <rFont val="Arial Narrow"/>
        <family val="2"/>
      </rPr>
      <t xml:space="preserve">EN ESTE PERIODO SE ACTUALIZA EL MAPA DE RIESGOS </t>
    </r>
    <r>
      <rPr>
        <b/>
        <sz val="11"/>
        <color theme="1"/>
        <rFont val="Arial Narrow"/>
        <family val="2"/>
      </rPr>
      <t xml:space="preserve">
Mayo - Junio: </t>
    </r>
    <r>
      <rPr>
        <sz val="11"/>
        <color theme="1"/>
        <rFont val="Arial Narrow"/>
        <family val="2"/>
      </rPr>
      <t xml:space="preserve">No se realizó Comité Tenico en este periodo - No hay seguimiento a los proyectos ya que se esta en etapa de armonizacion del plan de desarrollo y viabilizacion de los proyectos y hay cambio de aplicativo por parte del DNP </t>
    </r>
    <r>
      <rPr>
        <b/>
        <sz val="11"/>
        <color theme="1"/>
        <rFont val="Arial Narrow"/>
        <family val="2"/>
      </rPr>
      <t xml:space="preserve">
Julio - Agosto: </t>
    </r>
    <r>
      <rPr>
        <sz val="11"/>
        <color theme="1"/>
        <rFont val="Arial Narrow"/>
        <family val="2"/>
      </rPr>
      <t xml:space="preserve">No se realizó Comité Tenico en este periodo - No hay seguimiento a los proyectos ya que se esta en etapa de armonizacion del plan de desarrollo y viabilizacion de los proyectos y hay cambio de aplicativo por parte del DNP </t>
    </r>
  </si>
  <si>
    <r>
      <t xml:space="preserve">Enero - Febrero: </t>
    </r>
    <r>
      <rPr>
        <sz val="11"/>
        <color theme="1"/>
        <rFont val="Arial Narrow"/>
        <family val="2"/>
      </rPr>
      <t xml:space="preserve">EN ESTE PERIODO SE ACTUALIZA EL MAPA DE RIESGOS </t>
    </r>
    <r>
      <rPr>
        <b/>
        <sz val="11"/>
        <color theme="1"/>
        <rFont val="Arial Narrow"/>
        <family val="2"/>
      </rPr>
      <t xml:space="preserve">
Marzo - Abril: </t>
    </r>
    <r>
      <rPr>
        <sz val="11"/>
        <color theme="1"/>
        <rFont val="Arial Narrow"/>
        <family val="2"/>
      </rPr>
      <t xml:space="preserve">EN ESTE PERIODO SE ACTUALIZA EL MAPA DE RIESGOS  </t>
    </r>
    <r>
      <rPr>
        <b/>
        <sz val="11"/>
        <color theme="1"/>
        <rFont val="Arial Narrow"/>
        <family val="2"/>
      </rPr>
      <t xml:space="preserve">
Mayo - Junio:</t>
    </r>
    <r>
      <rPr>
        <sz val="11"/>
        <color theme="1"/>
        <rFont val="Arial Narrow"/>
        <family val="2"/>
      </rPr>
      <t xml:space="preserve"> No se reporto monitoreo</t>
    </r>
    <r>
      <rPr>
        <b/>
        <sz val="11"/>
        <color theme="1"/>
        <rFont val="Arial Narrow"/>
        <family val="2"/>
      </rPr>
      <t xml:space="preserve">
Julio - Agosto: </t>
    </r>
    <r>
      <rPr>
        <sz val="11"/>
        <color theme="1"/>
        <rFont val="Arial Narrow"/>
        <family val="2"/>
      </rPr>
      <t>Se realizan Comites Técnicos de obra de manera quincenal y/o semanal para su seguimiento ( Cto 2430-2022 Piscinas La 42 - Cto 1979-2023 Rehabilitacion Malla Vial -  Cto 2910-2023 Salones - Cto 2995-2023 Cubiertas - Cto 2396-2022 Sacudete - Cto 1646-2024 Complejo Acuatico)</t>
    </r>
  </si>
  <si>
    <t>Deficiente, Las actividades del control no generan el resultado esperado (producto) , no operan como se espera.</t>
  </si>
  <si>
    <t xml:space="preserve"> El riesgo afecta la imagen de la entidad con algunos usuarios de relevancia frente al logro de los objetivos</t>
  </si>
  <si>
    <t>De acuerdo a la matriz de riesgos reportada por el enlace responsable, se evidencia que los controles no fueronn asociados a los manuales, procedimientos,  guías, instructivo y/o formatos establecidos por la entidad.</t>
  </si>
  <si>
    <r>
      <rPr>
        <sz val="11"/>
        <color rgb="FFFF0000"/>
        <rFont val="Arial Narrow"/>
        <family val="2"/>
      </rPr>
      <t>El secretario de Infraestructura</t>
    </r>
    <r>
      <rPr>
        <sz val="11"/>
        <color rgb="FF222222"/>
        <rFont val="Arial Narrow"/>
        <family val="2"/>
      </rPr>
      <t xml:space="preserve"> </t>
    </r>
    <r>
      <rPr>
        <sz val="11"/>
        <color rgb="FF00B050"/>
        <rFont val="Arial Narrow"/>
        <family val="2"/>
      </rPr>
      <t>convoca</t>
    </r>
    <r>
      <rPr>
        <sz val="11"/>
        <color rgb="FF222222"/>
        <rFont val="Arial Narrow"/>
        <family val="2"/>
      </rPr>
      <t xml:space="preserve"> </t>
    </r>
    <r>
      <rPr>
        <sz val="11"/>
        <color rgb="FF00B0F0"/>
        <rFont val="Arial Narrow"/>
        <family val="2"/>
      </rPr>
      <t>cada quince días comité de contratación para hacer el seguimiento de los procesos contractuales, dejando como evidencia las actas de reunión y los registros de asistencia</t>
    </r>
  </si>
  <si>
    <r>
      <rPr>
        <sz val="11"/>
        <color rgb="FFFF0000"/>
        <rFont val="Arial Narrow"/>
        <family val="2"/>
      </rPr>
      <t>El secretario de infraestructur</t>
    </r>
    <r>
      <rPr>
        <sz val="11"/>
        <color theme="1"/>
        <rFont val="Arial Narrow"/>
        <family val="2"/>
      </rPr>
      <t xml:space="preserve">a </t>
    </r>
    <r>
      <rPr>
        <sz val="11"/>
        <color rgb="FF00B050"/>
        <rFont val="Arial Narrow"/>
        <family val="2"/>
      </rPr>
      <t>convoca</t>
    </r>
    <r>
      <rPr>
        <sz val="11"/>
        <color theme="1"/>
        <rFont val="Arial Narrow"/>
        <family val="2"/>
      </rPr>
      <t xml:space="preserve"> </t>
    </r>
    <r>
      <rPr>
        <sz val="11"/>
        <color rgb="FF00B0F0"/>
        <rFont val="Arial Narrow"/>
        <family val="2"/>
      </rPr>
      <t>a comités técnicos mensuales a funcionarios y contratistas, con el fin de realizar el seguimiento a los proyectos de infraestructura y Obras Públicas, dejando como evidencia las actas de reunión y los registros de asistencia</t>
    </r>
  </si>
  <si>
    <r>
      <rPr>
        <sz val="11"/>
        <color rgb="FFFF0000"/>
        <rFont val="Arial Narrow"/>
        <family val="2"/>
      </rPr>
      <t>El secretario de infraestructura y/o Directore</t>
    </r>
    <r>
      <rPr>
        <sz val="11"/>
        <color theme="1"/>
        <rFont val="Arial Narrow"/>
        <family val="2"/>
      </rPr>
      <t xml:space="preserve">s </t>
    </r>
    <r>
      <rPr>
        <sz val="11"/>
        <color rgb="FF00B050"/>
        <rFont val="Arial Narrow"/>
        <family val="2"/>
      </rPr>
      <t>convocan</t>
    </r>
    <r>
      <rPr>
        <sz val="11"/>
        <color theme="1"/>
        <rFont val="Arial Narrow"/>
        <family val="2"/>
      </rPr>
      <t xml:space="preserve"> </t>
    </r>
    <r>
      <rPr>
        <sz val="11"/>
        <color rgb="FF00B0F0"/>
        <rFont val="Arial Narrow"/>
        <family val="2"/>
      </rPr>
      <t>a comités técnicos de manera semanal y/o quincenal a funcionarios y contratistas, con el fin de realizar el seguimiento a las distintas actividades de los proyectos de infraestructura y Obras Públicas, dejando como evidencia las actas de reunión y los registros de asistencia</t>
    </r>
  </si>
  <si>
    <r>
      <rPr>
        <sz val="11"/>
        <color rgb="FFFF0000"/>
        <rFont val="Arial Narrow"/>
        <family val="2"/>
      </rPr>
      <t>El secretario de infraestructura y/o Directores</t>
    </r>
    <r>
      <rPr>
        <sz val="11"/>
        <color theme="1"/>
        <rFont val="Arial Narrow"/>
        <family val="2"/>
      </rPr>
      <t xml:space="preserve"> junto con el supervisor </t>
    </r>
    <r>
      <rPr>
        <sz val="11"/>
        <color rgb="FF00B050"/>
        <rFont val="Arial Narrow"/>
        <family val="2"/>
      </rPr>
      <t>evaluaran</t>
    </r>
    <r>
      <rPr>
        <sz val="11"/>
        <color theme="1"/>
        <rFont val="Arial Narrow"/>
        <family val="2"/>
      </rPr>
      <t xml:space="preserve"> </t>
    </r>
    <r>
      <rPr>
        <sz val="11"/>
        <color rgb="FF00B0F0"/>
        <rFont val="Arial Narrow"/>
        <family val="2"/>
      </rPr>
      <t xml:space="preserve">el desarrollo de las distintas actividades a desarrollar por el personal de contrato tanto profesional como de apoyo a la gestion, al igual con el contratista de obra e interventoría de manera mensual, dejando como evidencia la certificación que ha cumplido con las obligaciones para las cuales fueron contratados. </t>
    </r>
  </si>
  <si>
    <t>1. Ejecutar  seguimiento a los archivos de gestion segun cronograma establecido, Verificando que todas las unidades administrativas cuenten con el proceso de organización documental (Ordenación, clasifición y descripción).
2. Solicitar a las unidades administrativas elaborar y reportar al correo institucional de gestión documental, los inventarios documentales.
3. Realizar visitas de asistencia tecnica de acuerdo a la solicitud de los archivos de gestión</t>
  </si>
  <si>
    <t>Durante el periodo Enero a abril  del 2024,  el jefe de la Oficina de Control  Interno, socializó en el  Comité de Coordinación de Control Interno, los resultados del seguimiento al cumplimiento de la política de riesgos.  La evidencia reposa en el acta No. 1 del 22 de abril del 2024. 
Para el SEGUNDO cuatrimente de la vigencia 2024,  el jefe de oficina de control interno socializo a la alta direccion,  varios informes de seguimiento y auditorias, de este reposa el acta nº002 del 25 de julio de 2024.
Se encuentra publicada en el siguiente link: https://ibague.gov.co/portal/seccion/contenido/index.php?type=3&amp;cnt=149#gsc.tab=0</t>
  </si>
  <si>
    <t xml:space="preserve">El comité de riesgos de la Secretaria Administrativa, efectúo el monitoreo al mapa de riesgos duante el periodo:
SEGUIMIENTO MONITOREO DE RIESGOS:
ENERO-FEBRERO: Aportan ACTA N°1 del 22 de marzo 2024.
Monitoreo enviado a SIGAMI 22/03/2024. 
MARZO-ABRIL: Aportan ACTA N°2 del 02 de mayo 2024,
Monitoreo enviado a SIGAMI 03/05/2024. 
MAYO - JUNIO: No aportan acta de monitoreo.
JULIO - AGOSTO: No aportan acta de monitoreo.
Se evidencia incumplimientos en la politica de administración del riesgo , numeral 8.3
no se esta cumpliendo con los lineamientos de la Politica de Administracion del Riesgo de la Entidad,  Código: POL-SIG-01, Versión: V10, Fecha: 22/12/2023, en cuanto a los monitoreos y seguimientos que se encuentan en el nueral 8.3 y 8.4.
</t>
  </si>
  <si>
    <r>
      <t xml:space="preserve">En el periodo evaluado, la línea estratégica  en Comité de Coordinación de Control Interno realizó  monitoreo  </t>
    </r>
    <r>
      <rPr>
        <b/>
        <sz val="11"/>
        <color rgb="FFFF0000"/>
        <rFont val="Arial Narrow"/>
        <family val="2"/>
      </rPr>
      <t>semestral  al</t>
    </r>
    <r>
      <rPr>
        <b/>
        <sz val="11"/>
        <color theme="1"/>
        <rFont val="Arial Narrow"/>
        <family val="2"/>
      </rPr>
      <t xml:space="preserve"> cumplimiento de la Política de  Riesgos?</t>
    </r>
  </si>
  <si>
    <r>
      <t xml:space="preserve">Posibilidad de </t>
    </r>
    <r>
      <rPr>
        <b/>
        <sz val="11"/>
        <color rgb="FFFF0000"/>
        <rFont val="Arial Narrow"/>
        <family val="2"/>
      </rPr>
      <t xml:space="preserve">perdida reputacional </t>
    </r>
    <r>
      <rPr>
        <sz val="11"/>
        <color theme="1"/>
        <rFont val="Arial Narrow"/>
        <family val="2"/>
      </rPr>
      <t xml:space="preserve">debido a la </t>
    </r>
    <r>
      <rPr>
        <sz val="11"/>
        <color rgb="FF00B0F0"/>
        <rFont val="Arial Narrow"/>
        <family val="2"/>
      </rPr>
      <t>perdida de informacion</t>
    </r>
    <r>
      <rPr>
        <sz val="11"/>
        <color theme="1"/>
        <rFont val="Arial Narrow"/>
        <family val="2"/>
      </rPr>
      <t xml:space="preserve"> por la deficiente aplicación en los criterios de organización a la totalidad de los archivos de Gestión para la conservación de la información</t>
    </r>
  </si>
  <si>
    <t>"Politica operacional del proceso Gestion Documental y Procedimiento gestion de bienes y servicios para el funcionamiento de la administracion central.  
PRO-GD-006 ORGANIZACIÓN DE DOCUMENTOS DE ARCHIVO DE GESTION – EXPEDIENTES FISICOS. 
GUI-GD-04-GUIA PARA EL DILIGECIAMIENTO DEL FUID. 
GUI-GD-05-GUIA PARA LAS TRANSFERENCIAS PRIMARIAS. 
PGR-GD-01 PROGRAMA DE GESTIÓN DOCUMENTAL.
FOR-13-PRO-GD-03 FORMATO CONTROL PRÉSTAMO.</t>
  </si>
  <si>
    <t>Muy Alta</t>
  </si>
  <si>
    <t>1. Realizar  y presentar informes semestral de ejecucion  del Sistema Integrado de Conservación (Programa de inspección y mantenimiento  de sistemas de almacenamiento e instalaciones fisicas)  a la Dirección de Recursos Fisicos.
2. Oficiar y realizar seguimiento a las necesidades de mantenimiento en infraestructura a la directora de recursos fisicos  para la respectiva solución.
3. Verificar la aplicación del procedimiento de Gestión del Cambio cada vez que se  vaya a adquirir un bien en arrendamiento.</t>
  </si>
  <si>
    <r>
      <t xml:space="preserve">La oficina de control interno en la realizacion del seguimiento verifica que:
1. La identificacion del riesgo, </t>
    </r>
    <r>
      <rPr>
        <b/>
        <sz val="11"/>
        <rFont val="Arial Narrow"/>
        <family val="2"/>
      </rPr>
      <t>NO</t>
    </r>
    <r>
      <rPr>
        <sz val="11"/>
        <rFont val="Arial Narrow"/>
        <family val="2"/>
      </rPr>
      <t xml:space="preserve"> se encuentra bajo los parametros de la Guia para la administracion del riesgo y el diseño de controles en entidades publicas - Version 5 y 6 numeral 2.5 Descripcion del Riesgo ¿Qué? Impacto ¿Cómo? Causa Inmediata ¿Por qué? Causa Raiz.
2. La estrategia para la mitigación del riesgo ha sido clasificada en la opción REDUCIR, en consecuencia, se valida la definición del plan de acción, destacando la identificación del responsable, así como las fechas de implementación y seguimiento
</t>
    </r>
  </si>
  <si>
    <t>De acuerdo a las visitas  efectuadas por el grupo de gestiòn docuemtnal a todas unidades asmnistrativas, se verifico que el riesgo se esta materializando debido a que no se esta cumpliendo con la ley 594 de 2000 y proceso de organización de documentos de archivo de gestiòn PRO-GD-006 del 21 de julio de 2023</t>
  </si>
  <si>
    <r>
      <rPr>
        <sz val="11"/>
        <color rgb="FFFF0000"/>
        <rFont val="Arial Narrow"/>
        <family val="2"/>
      </rPr>
      <t>El profesional asignado por el director (a) de recursos fisicos</t>
    </r>
    <r>
      <rPr>
        <sz val="11"/>
        <color theme="1"/>
        <rFont val="Arial Narrow"/>
        <family val="2"/>
      </rPr>
      <t xml:space="preserve"> para llevar a cabo el proceso contractual para la adquisicion de bienes muebles en arrendamiento y funcionamiento de las unidades administrativas </t>
    </r>
    <r>
      <rPr>
        <sz val="11"/>
        <color rgb="FF00B0F0"/>
        <rFont val="Arial Narrow"/>
        <family val="2"/>
      </rPr>
      <t>cada vez que se presente una solictud por las areas</t>
    </r>
    <r>
      <rPr>
        <sz val="11"/>
        <color theme="1"/>
        <rFont val="Arial Narrow"/>
        <family val="2"/>
      </rPr>
      <t xml:space="preserve">, </t>
    </r>
    <r>
      <rPr>
        <sz val="11"/>
        <color theme="7" tint="-0.249977111117893"/>
        <rFont val="Arial Narrow"/>
        <family val="2"/>
      </rPr>
      <t>verifica  que los bienes muebles a adquirir en arrendamiento cumplan los aspectos estructurales establecidos en la  guia de condiciones fisicas y ambientales para depositos de archivo y el acuerdo 01 del 2024 del AGN  mediante la consulta de los criterios establecidos en los documentos relacionados frente a las condiciones que  presentan en los bienes muebles ofertados</t>
    </r>
    <r>
      <rPr>
        <sz val="11"/>
        <color theme="1"/>
        <rFont val="Arial Narrow"/>
        <family val="2"/>
      </rPr>
      <t xml:space="preserve">, </t>
    </r>
    <r>
      <rPr>
        <sz val="11"/>
        <color rgb="FF00B050"/>
        <rFont val="Arial Narrow"/>
        <family val="2"/>
      </rPr>
      <t>en caso de incumplimiento de estas condiciones se le debe comunicar el rechazo de la oferta al oferente para finalmente dejar como evidencia de aplicacion del control el oficio de aceptación, minuta del contrato y/o estudios previos</t>
    </r>
  </si>
  <si>
    <r>
      <rPr>
        <sz val="11"/>
        <color rgb="FFFF0000"/>
        <rFont val="Arial Narrow"/>
        <family val="2"/>
      </rPr>
      <t>El lider de gestion documental o profesional asignado</t>
    </r>
    <r>
      <rPr>
        <sz val="11"/>
        <color theme="1"/>
        <rFont val="Arial Narrow"/>
        <family val="2"/>
      </rPr>
      <t xml:space="preserve"> </t>
    </r>
    <r>
      <rPr>
        <sz val="11"/>
        <color rgb="FF00B0F0"/>
        <rFont val="Arial Narrow"/>
        <family val="2"/>
      </rPr>
      <t>anualmente</t>
    </r>
    <r>
      <rPr>
        <sz val="11"/>
        <color theme="1"/>
        <rFont val="Arial Narrow"/>
        <family val="2"/>
      </rPr>
      <t xml:space="preserve"> </t>
    </r>
    <r>
      <rPr>
        <sz val="11"/>
        <color theme="7" tint="-0.249977111117893"/>
        <rFont val="Arial Narrow"/>
        <family val="2"/>
      </rPr>
      <t>ejecuta seguimiento según el cronograma establecido a las unidades administrativas verificando que la persona encargada de la custodia de los archivos diligencie el formato de préstamo de documentos en su totalidad, adicionalmente debe registrar la información del prestamo, ubicando los testigos o fichas de afuera en los espacios de los documentos extraidos de sus gavetas o estantes. de igual manera deberá hacer seguimiento periódico de los préstamos de documentos registrados en el formato de control de consulta y préstamo de documentos, y hacer cumplir el tiempo de devolución establecido (máximo 5 días hábiles) y solicitar su devolución</t>
    </r>
    <r>
      <rPr>
        <sz val="11"/>
        <color theme="1"/>
        <rFont val="Arial Narrow"/>
        <family val="2"/>
      </rPr>
      <t xml:space="preserve">.  </t>
    </r>
    <r>
      <rPr>
        <sz val="11"/>
        <color rgb="FF00B050"/>
        <rFont val="Arial Narrow"/>
        <family val="2"/>
      </rPr>
      <t>En caso de desviacion  el responsable de su custodia o el Jefe de la Unidad administrativa debe colocar denuncia de pérdida ante las autoridades competentes y se deberá informar a la dependencia competente sobre esta situación. Así mismo tendrán la obligación de reconstruir el expediente teniendo en cuenta la guía para la reconstrucción de  los mismos, finalmente queda como evidencia el fomato de Analisis y Evaluación de los archivos de Gestión.</t>
    </r>
  </si>
  <si>
    <r>
      <rPr>
        <sz val="11"/>
        <color rgb="FFFF0000"/>
        <rFont val="Arial Narrow"/>
        <family val="2"/>
      </rPr>
      <t xml:space="preserve">El lider de gestion documental o profesional asignado </t>
    </r>
    <r>
      <rPr>
        <sz val="11"/>
        <color rgb="FF00B0F0"/>
        <rFont val="Arial Narrow"/>
        <family val="2"/>
      </rPr>
      <t>anualmente</t>
    </r>
    <r>
      <rPr>
        <sz val="11"/>
        <color theme="1"/>
        <rFont val="Arial Narrow"/>
        <family val="2"/>
      </rPr>
      <t xml:space="preserve"> </t>
    </r>
    <r>
      <rPr>
        <sz val="11"/>
        <color theme="7" tint="-0.249977111117893"/>
        <rFont val="Arial Narrow"/>
        <family val="2"/>
      </rPr>
      <t>ejecutara un plan de capacitaciones en todas las unidades administrativas</t>
    </r>
    <r>
      <rPr>
        <sz val="11"/>
        <color theme="1"/>
        <rFont val="Arial Narrow"/>
        <family val="2"/>
      </rPr>
      <t xml:space="preserve"> </t>
    </r>
    <r>
      <rPr>
        <sz val="11"/>
        <color rgb="FF00B050"/>
        <rFont val="Arial Narrow"/>
        <family val="2"/>
      </rPr>
      <t>con el fin de ensibilizar y capacitar al personal encargado de los archivos de gestión en los procesos archivisticos y la importancia del mismo</t>
    </r>
  </si>
  <si>
    <r>
      <rPr>
        <b/>
        <sz val="11"/>
        <color theme="1"/>
        <rFont val="Arial Narrow"/>
        <family val="2"/>
      </rPr>
      <t>Enero - Febrero:</t>
    </r>
    <r>
      <rPr>
        <sz val="11"/>
        <color theme="1"/>
        <rFont val="Arial Narrow"/>
        <family val="2"/>
      </rPr>
      <t xml:space="preserve"> El grupo de Gestión Documental , programó mesa de trabajo con la dirección de fortalecimiento institucional, con el fin de revisar la matriz del mapa de riesgos de gestión.</t>
    </r>
    <r>
      <rPr>
        <b/>
        <sz val="11"/>
        <color theme="1"/>
        <rFont val="Arial Narrow"/>
        <family val="2"/>
      </rPr>
      <t xml:space="preserve">
Marzo - Abril: No se realizan actividades relacionadas en este periodo
Mayo - Junio: </t>
    </r>
    <r>
      <rPr>
        <sz val="11"/>
        <color theme="1"/>
        <rFont val="Arial Narrow"/>
        <family val="2"/>
      </rPr>
      <t xml:space="preserve">Se elabora circular 005 del 26 de junio de 2024 en donde se solicita planes de trabajo con vigencias 2024 y reportar los inventarior totales de la documentación existente 
3. De acuerdo a circular 35 del 22 de abril del 2024 donde se socializa el cronograma de capaciones en gestión documental 
Durante este periodo se realizan 7 capacitaciones donde se socializa las siguiente tematicas: protocolo para embalaje y traslado de archivos , fundamentos basicos de Gestión Documental e Implementación de TRD: 
</t>
    </r>
    <r>
      <rPr>
        <b/>
        <sz val="11"/>
        <color theme="1"/>
        <rFont val="Arial Narrow"/>
        <family val="2"/>
      </rPr>
      <t xml:space="preserve">Julio - Agosto: </t>
    </r>
    <r>
      <rPr>
        <sz val="11"/>
        <color theme="1"/>
        <rFont val="Arial Narrow"/>
        <family val="2"/>
      </rPr>
      <t>Se elabora memorando 33711 del 5 de agosto de 2024 en donde se solicializa cronograma de capacitaciones a las 104 unidades administrativas en temas de criterios de organización de archivos de gestión; Aplicación TRD; Diligenciamientos de hojas de control e inventarios documentales.</t>
    </r>
  </si>
  <si>
    <t>PRO-GD-006 ORGANIZACIÓN DE DOCUMENTOS DE ARCHIVO DE GESTION – EXPEDIENTES FISICOS. 
GUI-GD-04-GUIA PARA EL DILIGECIAMIENTO DEL FUID. 
GUI-GD-05-GUIA PARA LAS TRANSFERENCIAS PRIMARIAS. 
PGR-GD-01 PROGRAMA DE GESTIÓN DOCUMENTAL.
FOR-13-PRO-GD-03 FORMATO CONTROL PRÉSTAMO.</t>
  </si>
  <si>
    <t xml:space="preserve">En base al seguimiento realizado durante la vigencia 2023, se ha determinado que, en lo corrido del 2024, las actividades de control están bien diseñadas y operando adecuadamente. Sin embargo, se observa que la materialización del riesgo persiste, lo que sugiere la necesidad de una reevaluación de los procesos.
Se recomienda identificar las áreas de mejora en los controles existentes para abordar esta situación. Por lo tanto, es fundamental mantener y fortalecer los controles para mitigar los riesgos de manera más efectiva.
</t>
  </si>
  <si>
    <t>Recomendaciones sobre el proceso de identificación del riesgo y sus respectivas causas.</t>
  </si>
  <si>
    <r>
      <t xml:space="preserve">La oficina de control interno desde el rol de seguimineto y evaluacion , recomienda: </t>
    </r>
    <r>
      <rPr>
        <b/>
        <sz val="11"/>
        <color theme="1"/>
        <rFont val="Arial Narrow"/>
        <family val="2"/>
      </rPr>
      <t>1)</t>
    </r>
    <r>
      <rPr>
        <sz val="11"/>
        <color theme="1"/>
        <rFont val="Arial Narrow"/>
        <family val="2"/>
      </rPr>
      <t xml:space="preserve"> Reemplantear las actividades del riesgo, de manera que sean efectivas y/o que generen un producto, </t>
    </r>
    <r>
      <rPr>
        <b/>
        <sz val="11"/>
        <color theme="1"/>
        <rFont val="Arial Narrow"/>
        <family val="2"/>
      </rPr>
      <t xml:space="preserve">2) </t>
    </r>
    <r>
      <rPr>
        <sz val="11"/>
        <color theme="1"/>
        <rFont val="Arial Narrow"/>
        <family val="2"/>
      </rPr>
      <t>Documentar las actividades del riesgo de acuerdo a los manuales, guias, procesos y/o formatos que se encuentran aprobados por SIGAMI o de lo contrario documentarlo.
Estructurar la descripcion del riesgo, de manera exacta, clara y medible dentro de un periodo determinado.
En conclusion: 
Aplicar los parametros de:
- Guia para la Administracion del Riesgo y el diseño de controles en entidades publicas - Version 6 y 
- POLITICA DE ADMINISTRACIÓN DEL
RIESGO POL-SIG-01 numeral 8.3. Monitoreos</t>
    </r>
  </si>
  <si>
    <r>
      <rPr>
        <b/>
        <sz val="11"/>
        <color theme="1"/>
        <rFont val="Arial Narrow"/>
        <family val="2"/>
      </rPr>
      <t xml:space="preserve">Enero - Febrero: </t>
    </r>
    <r>
      <rPr>
        <sz val="11"/>
        <color theme="1"/>
        <rFont val="Arial Narrow"/>
        <family val="2"/>
      </rPr>
      <t>El grupo de Gestión Documental , programó mesa de trabajo con la dirección de fortalecimiento institucional, con el fin de revisar la matriz del mapa de riesgos de gestión.</t>
    </r>
    <r>
      <rPr>
        <b/>
        <sz val="11"/>
        <color theme="1"/>
        <rFont val="Arial Narrow"/>
        <family val="2"/>
      </rPr>
      <t xml:space="preserve">
Marzo - Abril:</t>
    </r>
    <r>
      <rPr>
        <sz val="11"/>
        <color theme="1"/>
        <rFont val="Arial Narrow"/>
        <family val="2"/>
      </rPr>
      <t xml:space="preserve"> </t>
    </r>
    <r>
      <rPr>
        <b/>
        <sz val="11"/>
        <color theme="1"/>
        <rFont val="Arial Narrow"/>
        <family val="2"/>
      </rPr>
      <t>1</t>
    </r>
    <r>
      <rPr>
        <sz val="11"/>
        <color theme="1"/>
        <rFont val="Arial Narrow"/>
        <family val="2"/>
      </rPr>
      <t>. Se realiza asistencia Técnica a Oficina de Contratación y Grupo de Bienes Fiscales y de Uso Público
3. Se elabora circular 35 del 22 de abril del 2024 donde se socializa el cronograma de capaciones en gestión documental (Se programan 9 capacitaciones) Durante este periodo se realizan 7 capacitaciones donde se socializa las siguiente temáticas: protocolo para embalaje y traslado de archivos , fundamentos básicos de Gestión Documental e Implementación de TRD.</t>
    </r>
    <r>
      <rPr>
        <b/>
        <sz val="11"/>
        <color theme="1"/>
        <rFont val="Arial Narrow"/>
        <family val="2"/>
      </rPr>
      <t xml:space="preserve">
Mayo - Junio 2024: </t>
    </r>
    <r>
      <rPr>
        <sz val="11"/>
        <color theme="1"/>
        <rFont val="Arial Narrow"/>
        <family val="2"/>
      </rPr>
      <t xml:space="preserve">Se elabora circular 28 del 22 de mayo del 2024 donde se socializa el cronograma de visitas de seguimiento a las unidades administritivas que presentaron planes de trabajo en la vigencia 2023 Durante este periodo se llevaron a cabo 46 visitas de seguimiento  a las siguientes unidades administrativas.
2. Se elabora circualr 005 del 26 de junio de 2024 en donde se solicita planes de trabajo con vigencias 2024 y reportar los inventarios totales de la documentación existente 
3. De acuerdo a circular 35 del 22 de abril del 2024 donde se socializa el cronograma de capaciones en gestión documental se realizan 7 capacitaciones donde se socializa las siguiente tematicas: protocolo para embalaje y traslado de archivos , fundamentos basicos de Gestión Documental e Implementación de TRD.
</t>
    </r>
    <r>
      <rPr>
        <b/>
        <sz val="11"/>
        <color theme="1"/>
        <rFont val="Arial Narrow"/>
        <family val="2"/>
      </rPr>
      <t xml:space="preserve">Julio - Agosto : </t>
    </r>
    <r>
      <rPr>
        <sz val="11"/>
        <color theme="1"/>
        <rFont val="Arial Narrow"/>
        <family val="2"/>
      </rPr>
      <t xml:space="preserve">Para este periodo se realizarón las visitas de seguimiento que estan pendientes para cumplir el 100% del cronograma estabecido en la circular 28 del 22 de mayo de 2024. Las unidades administrativas que se visitaron fueron las siguientes ( 13 en total); Adicionalmente, para las unidades administrativas que no habian entregado plan de trabajo en la vigencia 2023, se realizo visita de acompañamiento para la contrucción del plan de trabajo 2024, con el fin de brindar apoyo en el cumplimiento de las circulares 005 del 26 de junio y 003 del 27 de junio, donde se realizó 26 visitas, las cuales abarcaron las 46 unidades administrativas faltantes para completar visitas al 100% de las unidades administritivas.
</t>
    </r>
  </si>
  <si>
    <r>
      <rPr>
        <b/>
        <sz val="11"/>
        <color theme="1"/>
        <rFont val="Arial Narrow"/>
        <family val="2"/>
      </rPr>
      <t xml:space="preserve">Enero - Febrero: </t>
    </r>
    <r>
      <rPr>
        <sz val="11"/>
        <color theme="1"/>
        <rFont val="Arial Narrow"/>
        <family val="2"/>
      </rPr>
      <t>El grupo de Gestión Documental , programó mesa de trabajo con la dirección de fortalecimiento institucional, con el fin de revisar la matriz del mapa de riesgos de gestión.</t>
    </r>
    <r>
      <rPr>
        <b/>
        <sz val="11"/>
        <color theme="1"/>
        <rFont val="Arial Narrow"/>
        <family val="2"/>
      </rPr>
      <t xml:space="preserve">
Marzo - Abril: No se realizan actividades relacionadas en este periodo
Mayo - Junio : </t>
    </r>
    <r>
      <rPr>
        <sz val="11"/>
        <color theme="1"/>
        <rFont val="Arial Narrow"/>
        <family val="2"/>
      </rPr>
      <t xml:space="preserve">Se presenta informe semestral de ejecución del SIC  
</t>
    </r>
    <r>
      <rPr>
        <b/>
        <sz val="11"/>
        <color theme="1"/>
        <rFont val="Arial Narrow"/>
        <family val="2"/>
      </rPr>
      <t xml:space="preserve">Julio - Agosto: </t>
    </r>
    <r>
      <rPr>
        <sz val="11"/>
        <color theme="1"/>
        <rFont val="Arial Narrow"/>
        <family val="2"/>
      </rPr>
      <t>Las actividades realizadas en este periodo se reportara en el informe del semestre N°2</t>
    </r>
    <r>
      <rPr>
        <b/>
        <sz val="11"/>
        <color theme="1"/>
        <rFont val="Arial Narrow"/>
        <family val="2"/>
      </rPr>
      <t xml:space="preserve">
</t>
    </r>
  </si>
  <si>
    <r>
      <rPr>
        <b/>
        <sz val="11"/>
        <color theme="1"/>
        <rFont val="Arial Narrow"/>
        <family val="2"/>
      </rPr>
      <t xml:space="preserve">Enero - Febrero: </t>
    </r>
    <r>
      <rPr>
        <sz val="11"/>
        <color theme="1"/>
        <rFont val="Arial Narrow"/>
        <family val="2"/>
      </rPr>
      <t>El grupo de Gestión Documental , programó mesa de trabajo con la dirección de fortalecimiento institucional, con el fin de revisar la matriz del mapa de riesgos de gestión.</t>
    </r>
    <r>
      <rPr>
        <b/>
        <sz val="11"/>
        <color theme="1"/>
        <rFont val="Arial Narrow"/>
        <family val="2"/>
      </rPr>
      <t xml:space="preserve">
Marzo - Abril: No se realizan actividades relacionadas en este periodo
Mayo - Junio: </t>
    </r>
    <r>
      <rPr>
        <sz val="11"/>
        <color theme="1"/>
        <rFont val="Arial Narrow"/>
        <family val="2"/>
      </rPr>
      <t xml:space="preserve">No se realizan actividades relacionadas en este periodo
</t>
    </r>
    <r>
      <rPr>
        <b/>
        <sz val="11"/>
        <color theme="1"/>
        <rFont val="Arial Narrow"/>
        <family val="2"/>
      </rPr>
      <t xml:space="preserve">JULIO- AGOSTO: </t>
    </r>
    <r>
      <rPr>
        <sz val="11"/>
        <color theme="1"/>
        <rFont val="Arial Narrow"/>
        <family val="2"/>
      </rPr>
      <t>No se realizan actividades relacionadas en este periodo</t>
    </r>
  </si>
  <si>
    <r>
      <rPr>
        <sz val="11"/>
        <color rgb="FFFF0000"/>
        <rFont val="Arial Narrow"/>
        <family val="2"/>
      </rPr>
      <t>El lider de Gestión documental o profesional asignado</t>
    </r>
    <r>
      <rPr>
        <sz val="11"/>
        <color theme="1"/>
        <rFont val="Arial Narrow"/>
        <family val="2"/>
      </rPr>
      <t xml:space="preserve"> </t>
    </r>
    <r>
      <rPr>
        <sz val="11"/>
        <color rgb="FF00B0F0"/>
        <rFont val="Arial Narrow"/>
        <family val="2"/>
      </rPr>
      <t>anualmente</t>
    </r>
    <r>
      <rPr>
        <sz val="11"/>
        <color theme="1"/>
        <rFont val="Arial Narrow"/>
        <family val="2"/>
      </rPr>
      <t xml:space="preserve"> r</t>
    </r>
    <r>
      <rPr>
        <sz val="11"/>
        <color theme="7" tint="-0.249977111117893"/>
        <rFont val="Arial Narrow"/>
        <family val="2"/>
      </rPr>
      <t>ealiza seguimiento segun el cronograma establecido a las unidades administrativas verificando que la documentación cuente con el proceso de organización establecido en el acuerdo  01 del 2024  y acorde al procedimiento de organizacion de documentos de archivo de gestion-Expedientes fisicos  frente a las condiciones fisicas que presentan la documentación</t>
    </r>
    <r>
      <rPr>
        <sz val="11"/>
        <color theme="1"/>
        <rFont val="Arial Narrow"/>
        <family val="2"/>
      </rPr>
      <t xml:space="preserve">, </t>
    </r>
    <r>
      <rPr>
        <sz val="11"/>
        <color rgb="FF00B050"/>
        <rFont val="Arial Narrow"/>
        <family val="2"/>
      </rPr>
      <t>en caso de incumplimiento a los criterios archivisiticos establecidos,  la unidad administrativa debe diligenciar el formato de acciones correctivas y de mejora y posteriormente el grupo de gestión documental reporta a la direccion de fortalecimiento institucional y a la oficina de control interno para su respectivo seguimiento. (detectivo)</t>
    </r>
  </si>
  <si>
    <t>Se recomienda al  lider del proceso, como conocedor de su quehacer, asociar y/o documentar las actividades de control planteadas.
Mantener la capacitación continua del personal y la realización de auditorías periódicas. Estas acciones no solo contribuirán a mitigar el riesgo, sino que también fomentarán una cultura de transparencia y responsabilidad en la gestión pública.
Aplicar los parametros de:
- Guia para la Administracion del Riesgo y el diseño de controles en entidades publicas - Version 6 y 
- POLITICA DE ADMINISTRACIÓN DEL RIESGO POL-SIG-01 numeral 8.3. Monitoreos</t>
  </si>
  <si>
    <r>
      <t>Conforme al seguimiento realizado por la oficina de control interno y de acuerdo a la auditoria que se adelanto con el archivo general de la nacion, se recomienda mantener el riesgo relacionado con el hallazgo:</t>
    </r>
    <r>
      <rPr>
        <i/>
        <sz val="11"/>
        <color rgb="FFFF0000"/>
        <rFont val="Arial Narrow"/>
        <family val="2"/>
      </rPr>
      <t xml:space="preserve">
"Organización de los Archivos de Gestión.  La Alcaldía Municipal de Ibagué no está aplicando los criterios de organización a la totalidad de los archivos de gestión, según la normatividad relacionada: ordenación, foliación, hoja de control, control de préstamo de documentos, numeración de actos administrativos e integridad física de los documentos."
</t>
    </r>
    <r>
      <rPr>
        <sz val="11"/>
        <color rgb="FFFF0000"/>
        <rFont val="Arial Narrow"/>
        <family val="2"/>
      </rPr>
      <t xml:space="preserve">
</t>
    </r>
  </si>
  <si>
    <t xml:space="preserve">Conforme a los lineamientos de la guia de administracion del riesgo - Version 5 y 6 numeral 4.3, Los puntos de riesgo fiscal son todas las actividades que representan gestion fiscal, asi mismo, se deben tener en cuenta aquellas actividades en las cuales se han generado advertencias, alertas, hallazgos fiscales y/o fallos con responsabilidad fiscal, a continuacion relaciono las alertas y/o hallazgos emitidos por entes de control durante la vigencia 2024:
- DEBILIDAD EN EL PROCESO DE COBRO POR CONCEPTO DE IMPUESTO DE INDUSTRIA Y COMERCIO Y AVISOS Y TABLEROS
- INCIDENCIA DISCIPLINARIA Y FISCAL POR VALOR DE $13.218.000: GESTIÓN PRESUPUESTAL: Por la no facturación y cobro de la sobretasa Alumbrado Público a los predios urbanizables no urbanizados del Municipio de Ibagué, por parte de la Administración Central.
- INCIDENCIA FISCAL POR VALOR DE $11.627.100; CONTROL FISCAL INTERNO: Pago de intereses moratorios por la extemporaneidad en el pago de las planillas SOI en la vigencia 2023 de la Administración Central del Municipio de Ibagué.
- Inconsistencia en la liquidación de devolución de impuesto predial unificado de la vigencia 2019
</t>
  </si>
  <si>
    <r>
      <t>Posibilidad de</t>
    </r>
    <r>
      <rPr>
        <b/>
        <sz val="12"/>
        <color rgb="FFFF0000"/>
        <rFont val="Calibri"/>
        <family val="2"/>
        <scheme val="minor"/>
      </rPr>
      <t xml:space="preserve"> perdida reputacional </t>
    </r>
    <r>
      <rPr>
        <sz val="12"/>
        <rFont val="Calibri"/>
        <family val="2"/>
        <scheme val="minor"/>
      </rPr>
      <t xml:space="preserve">por la </t>
    </r>
    <r>
      <rPr>
        <b/>
        <sz val="12"/>
        <color rgb="FF00B0F0"/>
        <rFont val="Calibri"/>
        <family val="2"/>
        <scheme val="minor"/>
      </rPr>
      <t>inadecuada difusión de las gestión institucional y organizacional</t>
    </r>
    <r>
      <rPr>
        <sz val="12"/>
        <rFont val="Calibri"/>
        <family val="2"/>
        <scheme val="minor"/>
      </rPr>
      <t xml:space="preserve"> debido a la </t>
    </r>
    <r>
      <rPr>
        <b/>
        <sz val="12"/>
        <color rgb="FF00B050"/>
        <rFont val="Calibri"/>
        <family val="2"/>
        <scheme val="minor"/>
      </rPr>
      <t>falta de planeación y articulación en el desarrollo de los eventos y actividades adelantadas por las unidades administrativas de la Alcaldía de Ibagué</t>
    </r>
  </si>
  <si>
    <t>Realizar la documentación para fortalecer los controles establecidos, según quede en la caracterización de acuerdo a las necesidades del proceso</t>
  </si>
  <si>
    <t>Jefe Oficina Comunicaciones</t>
  </si>
  <si>
    <t>Para el periodo del  PRIMER cuatrimestre del año 2024, El jefe de Oficina de Control Interno, socializo en el Comité de Coordinación de Control Interno, varios informes de seguimiento y auditorias, evidencia reposa en el acta N°001 del 22 de Abril de 2024.
Para el SEGUNDO cuatrimente de la vigencia 2024,  el jefe de oficina de control interno socializo a la alta direccion,  varios informes de seguimiento y auditorias, de este reposa el acta nº002 del 25 de julio de 2024.
Se encuentra publicada en el siguiente link:
https://ibague.gov.co/portal/seccion/contenido/index.php?type=3&amp;cnt=149#gsc.tab=0</t>
  </si>
  <si>
    <t xml:space="preserve">SEGUIMIENTO MONITOREO DE RIESGOS:
ENERO - FEBRERO: No aportan acta de monitoreo.
MARZO - ABRIL: No aportan acta de monitoreo.
Para el periodo Enero - Febrero y Marzo - Abril, aportan pantallazo donde se evidencia el envio a SIGAMI con fecha del 16 de abril de 2024.
MAYO - JUNIO: No aportan acta de monitoreo.
Para el periodo abril, mayo y junio 2024, aportan pantallazo donde se evidenia el envio a SIGAMI con fecha del 16 de julio de 2024.
JULIO - AGOSTO: Para este periodo no aportan acta de monitoreo.
Para el periodo , aportan pantallazo donde se evidenia el envio a SIGAMI con fecha del 03 de septiembre de 2024.
                                                         </t>
  </si>
  <si>
    <t>Mantener los parámetros de la GUIA PARA LA ADMINISTRACION DEL RIESGO Y EL DISEÑO DE CONTROLES EN ENTIDADES PUBLICAS, Versión 5 y 6.
Asociar las actividades de control con los documentos del proceso. Consultar SIGAMI.
Relizar el monitoreo de riesgos de acuerdo a lo establecido por la POLITICA DE ADMINISTRACIÓN DEL RIESGO, Numeral 8.3 Monitoreos, soportar con acta.</t>
  </si>
  <si>
    <r>
      <t xml:space="preserve">D14,O5 </t>
    </r>
    <r>
      <rPr>
        <sz val="12"/>
        <color rgb="FFFF0000"/>
        <rFont val="Calibri"/>
        <family val="2"/>
        <scheme val="minor"/>
      </rPr>
      <t>El jefe de la Oficina de Comunicaciones</t>
    </r>
    <r>
      <rPr>
        <sz val="12"/>
        <color theme="1"/>
        <rFont val="Calibri"/>
        <family val="2"/>
        <scheme val="minor"/>
      </rPr>
      <t xml:space="preserve">, regularmente de manera </t>
    </r>
    <r>
      <rPr>
        <sz val="12"/>
        <color rgb="FF00B0F0"/>
        <rFont val="Calibri"/>
        <family val="2"/>
        <scheme val="minor"/>
      </rPr>
      <t>semanal</t>
    </r>
    <r>
      <rPr>
        <sz val="12"/>
        <color theme="1"/>
        <rFont val="Calibri"/>
        <family val="2"/>
        <scheme val="minor"/>
      </rPr>
      <t xml:space="preserve"> realiza el </t>
    </r>
    <r>
      <rPr>
        <sz val="12"/>
        <color rgb="FF00B050"/>
        <rFont val="Calibri"/>
        <family val="2"/>
        <scheme val="minor"/>
      </rPr>
      <t>seguimiento de las actividades programadas por las dependencias de la Administración Municipal, definiendo responsabilidades  comunicacionales a cada uno de los periodistas de la Oficina de Comunicaciones, dejando como evidencia el informe mensual de actividades por equipos de trabajo en una matriz que deben diligenciar mensualmenete. Si se presenta desviación de la actividad el jefe de oficina toma los correctivos necesarios</t>
    </r>
  </si>
  <si>
    <r>
      <t xml:space="preserve">D18,O5 </t>
    </r>
    <r>
      <rPr>
        <sz val="11"/>
        <color rgb="FFFF0000"/>
        <rFont val="Arial Narrow"/>
        <family val="2"/>
      </rPr>
      <t>El editor de la oficina de comunicaciones</t>
    </r>
    <r>
      <rPr>
        <sz val="11"/>
        <color theme="1"/>
        <rFont val="Arial Narrow"/>
        <family val="2"/>
      </rPr>
      <t xml:space="preserve"> o quien haga sus veces, </t>
    </r>
    <r>
      <rPr>
        <sz val="11"/>
        <color rgb="FF00B0F0"/>
        <rFont val="Arial Narrow"/>
        <family val="2"/>
      </rPr>
      <t>cada vez que se requiera</t>
    </r>
    <r>
      <rPr>
        <sz val="11"/>
        <color theme="1"/>
        <rFont val="Arial Narrow"/>
        <family val="2"/>
      </rPr>
      <t xml:space="preserve"> reliza la </t>
    </r>
    <r>
      <rPr>
        <sz val="11"/>
        <color rgb="FF00B050"/>
        <rFont val="Arial Narrow"/>
        <family val="2"/>
      </rPr>
      <t>revisión y corrección de estilo de los comunicados elaborados, copys, textos para piezas gráficas, subtitulos para videos, textos para cuñas, y demás articulos periodistocos. Dejando como evidencia la directriz en las actas de que nada podrá ser publicado sin la debida revisión y corrección y adicional la publicación en el portal web y perfiles institucionales de las  redes sociales de la Alcaldía de Ibagué. si los textos requieren ser corregidos se devulven a su redactor.</t>
    </r>
  </si>
  <si>
    <t xml:space="preserve">Mediante Resolución No. 0015 del 09 de 09  septiembre de 2022 se encuentra conformado  el comité de seguimiento al mapa de  riesgos  del proceso de gestión de la información y la comunicación. </t>
  </si>
  <si>
    <t>EL PROCESO GESTIÓN SOCIAL Y COMUNITARIA, NO PRESENTO REPORTE</t>
  </si>
  <si>
    <r>
      <t xml:space="preserve">Enero - Febrero: </t>
    </r>
    <r>
      <rPr>
        <sz val="12"/>
        <rFont val="Calibri"/>
        <family val="2"/>
        <scheme val="minor"/>
      </rPr>
      <t>Consejo de redaccion del 05 de febrero de 2024, acta n°02 Orden del dia ITEM 2. Diálogo de acciones por secretaría y compromisos.</t>
    </r>
    <r>
      <rPr>
        <b/>
        <sz val="12"/>
        <rFont val="Calibri"/>
        <family val="2"/>
        <scheme val="minor"/>
      </rPr>
      <t xml:space="preserve">
Marzo - Abril: </t>
    </r>
    <r>
      <rPr>
        <sz val="12"/>
        <rFont val="Calibri"/>
        <family val="2"/>
        <scheme val="minor"/>
      </rPr>
      <t>Consejo de redaccion del 11 de marzo de 2024, acta n°06 Orden del dia ITEM 2. Revisión estrategias pendientes ITEM 3. Verificación tareas para la semana.</t>
    </r>
    <r>
      <rPr>
        <b/>
        <sz val="12"/>
        <rFont val="Calibri"/>
        <family val="2"/>
        <scheme val="minor"/>
      </rPr>
      <t xml:space="preserve">
Mayo - Junio: </t>
    </r>
    <r>
      <rPr>
        <sz val="12"/>
        <rFont val="Calibri"/>
        <family val="2"/>
        <scheme val="minor"/>
      </rPr>
      <t xml:space="preserve">Consejo de redaccion del 27 de mayo de 2024, acta n°16 Orden del dia ITEM 2. Diálogo de acciones por secretaría o descentralizado y compromisos.
Consejo de redaccion del 04 de junio de 2024, acta n°17 del Orden del dia ITEM 3. Diálogo de acciones por secretaría o descentralizado y compromisos.
</t>
    </r>
    <r>
      <rPr>
        <b/>
        <sz val="12"/>
        <rFont val="Calibri"/>
        <family val="2"/>
        <scheme val="minor"/>
      </rPr>
      <t>Julio - Agosto:</t>
    </r>
    <r>
      <rPr>
        <sz val="12"/>
        <rFont val="Calibri"/>
        <family val="2"/>
        <scheme val="minor"/>
      </rPr>
      <t xml:space="preserve">Consejo de redaccion del 16 de julio de 2024, acta n°23 Orden del dia ITEM 2. Verificación tareas para la semana.
Consejo de redaccion del 22 de julio de 2024, acta n°24 Orden del dia ITEM 4.Diálogo de acciones por secretaría o descentralizado y compromisos. 
Consejo de redaccion del 29 de julio de 2024, acta n°25 del Orden del dia ITEM 4. Diálogo de acciones por secretaría o descentralizado y compromisos. </t>
    </r>
  </si>
  <si>
    <r>
      <t>Enero - Febrero:</t>
    </r>
    <r>
      <rPr>
        <sz val="12"/>
        <rFont val="Calibri"/>
        <family val="2"/>
        <scheme val="minor"/>
      </rPr>
      <t xml:space="preserve"> Durante este periodo, se valido el diligenciamiento de la matriz control encontrado por EQUIPO DIGITAL un acumulado de 1.277 publicaciones en redes sociales (Facebook, Instagram, twitter y tik tok. EQUIPO DE DISEÑO un reporte de 258 piezas graficas, EQUIPO DE PERIODISTAS 316 Comunicados, EQUIPO CAPITAL MUSICAL TV 28 transmisiones.
</t>
    </r>
    <r>
      <rPr>
        <b/>
        <sz val="12"/>
        <rFont val="Calibri"/>
        <family val="2"/>
        <scheme val="minor"/>
      </rPr>
      <t xml:space="preserve">Marzo - Abril: </t>
    </r>
    <r>
      <rPr>
        <sz val="12"/>
        <rFont val="Calibri"/>
        <family val="2"/>
        <scheme val="minor"/>
      </rPr>
      <t>Durante este periodo, se valido el diligenciamiento de la matriz control encontrado por EQUIPO DIGITAL un acumulado de 1.404 publicaciones en redes sociales (Facebook, Instagram, twitter y tik tok. EQUIPO DE DISEÑO un reporte de 442 piezas graficas, EQUIPO DE PERIODISTAS 211 Comunicados en el mes de marzo, el periodo de abril no se encuentra diligenciado, EQUIPO CAPITAL MUSICAL TV 44 transmisiones.</t>
    </r>
    <r>
      <rPr>
        <b/>
        <sz val="12"/>
        <rFont val="Calibri"/>
        <family val="2"/>
        <scheme val="minor"/>
      </rPr>
      <t xml:space="preserve">
Mayo - Junio: </t>
    </r>
    <r>
      <rPr>
        <sz val="12"/>
        <rFont val="Calibri"/>
        <family val="2"/>
        <scheme val="minor"/>
      </rPr>
      <t>Durante este periodo, se valido el diligenciamiento de la matriz control encontrado por EQUIPO DIGITAL un acumulado de 3,210 publicaciones en redes sociales (Facebook, Instagram, twitter y tik tok. EQUIPO DE DISEÑO un reporte de 523 piezas graficas, EQUIPO DE PERIODISTAS 211 Comunicados en el mes de marzo, el periodo de abril no se encuentra diligenciado, EQUIPO CAPITAL MUSICAL TV 52 transmisiones.</t>
    </r>
    <r>
      <rPr>
        <b/>
        <sz val="12"/>
        <rFont val="Calibri"/>
        <family val="2"/>
        <scheme val="minor"/>
      </rPr>
      <t xml:space="preserve">
Julio - Agosto:</t>
    </r>
    <r>
      <rPr>
        <sz val="12"/>
        <rFont val="Calibri"/>
        <family val="2"/>
        <scheme val="minor"/>
      </rPr>
      <t xml:space="preserve"> Durante este periodo, se valido el diligenciamiento de la matriz control encontrado por EQUIPO DIGITAL un acumulado de 3.352 publicaciones en redes sociales (Facebook, Instagram, twitter y tik tok. EQUIPO DE DISEÑO un reporte de 596 piezas graficas, EQUIPO DE PERIODISTAS NO registra diligenciado el nro comunicados en el periodo, EQUIPO CAPITAL MUSICAL TV 55 transmisiones.</t>
    </r>
  </si>
  <si>
    <t>Los controles se encuentran asociados a la política operativa del proceso.</t>
  </si>
  <si>
    <t>El control  cumple con todas las condiciones establecidas en la guía para la administración del riesgo y diseño de controles versión 5 y 6, se ejecuta siempre y es efectivo teniendo en cuenta que el resigo no se ha materializado</t>
  </si>
  <si>
    <t>Parcialmente efectivo, las actividades de control estan adecuamente diseñadas y operando, pero existen oportunidades de mejora.</t>
  </si>
  <si>
    <t xml:space="preserve">Conforme a los lineamientos de la guia de administracion del riesgo - Version 5 y 6, Los puntos de riesgo fiscal son todas las actividades que representan gestion fiscal, asi mismo, se deben tener en cuenta aquellas actividades en las cuales se han generado advertencias, alertas, hallazgos fiscales y/o fallos con responsabilidad fiscal, a continuacion relaciono las alertas y/o hallazgos emitidos por entes de control durante la vigencia 2024, recomendando que sean tenidos encuenta a la hora de identificar los riesgos del proceso:
- PRESUNTA INCIDENCIA FISCAL POR DEFICIENCIAS EN LA CALIDAD Y ESTABILIDAD DE LA OBRA.
- PRESUNTA INCIDENCIA FISCAL POR PAGO SIN SOPORTES
- DEBILIDADES EN LA SUPERVISION DE LOS CONTRATOS
</t>
  </si>
  <si>
    <t>De acuerdo con los lineamientos de la Guía de Administración del Riesgo - Versiones 5 y 6, los puntos de riesgo comprenden todas aquellas actividades que han generado advertencias, alertas, hallazgos o fallos con responsabilidad asignada. Se recomienda validar con la Oficina de Control Interno si, dentro de los planes de mejoramiento vigentes, existen alertas emitidas por entes de control u otras entidades externas.</t>
  </si>
  <si>
    <t>IDENTIFICACION DEL RIESGO</t>
  </si>
  <si>
    <t xml:space="preserve">Tipo de riesgos </t>
  </si>
  <si>
    <t xml:space="preserve">Descripción de despeño del control </t>
  </si>
  <si>
    <t>Reconstrucción de expedientes o sanciones por parte del ente regulardor</t>
  </si>
  <si>
    <t>Perdida de informacion y expedientes disciplinarios</t>
  </si>
  <si>
    <t xml:space="preserve">Falta de continuidad del personal con las competencias administrativas idóneas </t>
  </si>
  <si>
    <t>Posibilidad de perdida reputacional debido a la Reconstrucción de expedientes o sanciones por parte del ente regulador por perdida de la información y/o expedientes disciplinarios.</t>
  </si>
  <si>
    <t>Gestión</t>
  </si>
  <si>
    <t>Manejo y/o manipulación de los archivos físicos y/o base de datos</t>
  </si>
  <si>
    <t>El jefe de la Oficina de Control Único Disciplinario anualmente, verificara las necesidades del personal y realizara la solicitud a la Secretaria Administrativa para su contratación. Y se programarán capacitaciones de inducción y reinducción al personal de apoyo de la Oficina, contemplando toda la legislación y normatividad relacionada a la operación del proceso, dirigida por el Profesional Universitario adscrito a la Oficina, si se llegase a observar falta de ética y profesionalismo en algún funcionario se reportara al jefe inmediato, evidenciando la capacitación con el acta y planilla de asistencia.</t>
  </si>
  <si>
    <t>Sin Registro</t>
  </si>
  <si>
    <t>Reducir (compartir)</t>
  </si>
  <si>
    <t>El jefe de la oficina realizara memorando exponiendo la necesidad del personal a contratar</t>
  </si>
  <si>
    <t>Jefe de Oficina</t>
  </si>
  <si>
    <t>Agosto</t>
  </si>
  <si>
    <t>03/09/2024</t>
  </si>
  <si>
    <t>Se evidenció correo enviado a la secretaria administrativa solicitando actualización del PAA para la contratación de personal con fecha del 10 de enero de 2024</t>
  </si>
  <si>
    <t xml:space="preserve">Mediante  resolución No. 001 del 18 de mayo de 2020, por medio de la cual se modifica el comité de evaluación seguimiento y manejo de los riesgos del proceso de gestion disciplinario el cual que constituido de la siguiente manera: Jefe de la oficina de control único disciplinario o quien haga sus veces, profesional universitario grado 10, profesional universitario grado  05, y un técnico operativo.
</t>
  </si>
  <si>
    <t>Se bien dando cumplimiento a la metodología establecida en la versión 6 de la  guía de administración del riesgo en la identificación  del riesgo</t>
  </si>
  <si>
    <t>Durante el periodo Enero a abril  del 2024,  el jefe de la Oficina de Control  Interno, socializó en el  Comité de Coordinación de Control Interno, los resultados del seguimiento al cumplimiento de la política de riesgos.  La evidencia reposa en el acta No. 1 del 22 de abril del 2024. Durante el periodo comprendido  de mayo a agosto del 2024, el jefe de la Oficina de Control  Interno, socializó en el  Comité de Coordinación de Control Interno, los resultados del seguimiento al cumplimiento de la política de riesgos.  La evidencia reposa en el acta No.2 del 25 de julio del 2024.</t>
  </si>
  <si>
    <t xml:space="preserve">Durante el periodo evaluado se realizaron oportunamente dos (2) monitoreos: 
                                                                                                            Primer monitoreo  Enero  a Febrero de 2024:   Se realizó el 2 de marzo de 2024, tal como registra el acta MONITOREO MAPA DE RIESGOS SISTEMA INTEGRADO DE GESTIÓNo.02                                                                                    Segundo Monitoreo  Marzo a Abril de 2024: Se realizó el 2 de mayo de 2024, tal como registra el acta de MONITOREO MAPA DE RIESGOS SISTEMA INTEGRADO DE GESTIÓN 
Tercer Monitoreo Mayo a junio del 2024: Se realizó el 2 de julio  drl 2024, tal como se registra mediante Acta N° 04  MONITOREO MAPA DE RIESGOS SISTEMA INTEGRADO DE GESTIÓN
Cuarto Monitoreo Julio a agosto del 2024: Se realizó el 28 de agosto  del 2024, tal como se registra mediante Acta N° 05  MONITOREO MAPA DE RIESGOS SISTEMA INTEGRADO DE GESTIÓN
</t>
  </si>
  <si>
    <t>Teniendo encuentra lo informado por el personal de la oficina de control disciplinario, durante el periodo evaluado no se ha materializado el riesgo.</t>
  </si>
  <si>
    <t xml:space="preserve">Al verificar la caracterización del proceso:
CAR-GCD-01, Versión: 05 y el PROCESO: GESTIÓN Y CONTROL DISCIPLINARIO , no se encuentran adheridos los controles </t>
  </si>
  <si>
    <t>El control se encuentra bien diseñado,  se ejecuta siempre</t>
  </si>
  <si>
    <t>Teniendo en cuenta el mapa de riesgos y controles establecidos en la vigencia inmediatamente , frente a los revisados en la presente vigencia, podemos determinar ha mejorado la efectividad de los controles.</t>
  </si>
  <si>
    <t>Ausencia de archivadores y góndolas para el resguardo de los expedientes</t>
  </si>
  <si>
    <t>El jefe de Oficina de control único disciplinario revisa  la necesidad de bienes muebles de seguridad , archivadores existentes y capacidad de la oficina para poder salvaguardar los procesos disciplinarios mediante un memorando que será enviado a la secretaria  administrativa y dirección de recursos físicos</t>
  </si>
  <si>
    <t>El jefe de la oficina solicitará, mediante un memorando a la secretaria administrativa, una vez identificada las necesidades, las herramientas, muebles y enseres, que son indispensables para el ejercicio y cumplimiento de las obligaciones y funciones de la oficina  para resguardar los expedientes.</t>
  </si>
  <si>
    <t xml:space="preserve"> Se evidenció memorandos N° 003558 del 1 de febrero del 2024 y memorando N°  003556 D del 1 de febrero del 2024, solicitando los implementos y herramientas necesarias para  resguardar los expedientes, se reitero el día 19 de junio a la dirección de recursos físicos solicitándole enseres para la prevención de perdida de los expedientes mediante correo electrónico  del 19/06/24 a la dirección de recursos físicos y secretaria Administrativa , sin respuesta a la fecha. </t>
  </si>
  <si>
    <t>Se recomienda incorporar en el procedimiento del proceso  y la política de operación los controles a los riesgos identificados en el proceso.</t>
  </si>
  <si>
    <t xml:space="preserve"> falta de una herramienta o sistema de información que permita registrar las etapas del proceso,  genere alertas y salvaguarde la información.</t>
  </si>
  <si>
    <t>La Asesora de la oficina controla a través de una matriz en Excel el cumplimiento  de las diferentes etapas del proceso y estado en que se encuentra, si se presenta información errónea se deja la anotación.</t>
  </si>
  <si>
    <t>El Técnico operativo, diariamente realizara control y seguimiento a la base de datos dejando como registro el ingreso al DRIVE con la que tendrá acceso el Jefe y Asesora.</t>
  </si>
  <si>
    <t>Técnico Operativo</t>
  </si>
  <si>
    <t>Se evidenció  pantallazo del reporte y de ingreso al Drive en días hábiles cuantos actualizaciones se realizan. Por motivos de reserva legal no se puede compartir dicha información - soporte pantallazo de ingreso al DRIVE</t>
  </si>
  <si>
    <t xml:space="preserve">Desatención al procedimiento que busca los fines del derecho disciplinario. </t>
  </si>
  <si>
    <t xml:space="preserve">Desacato de los  términos de Ley. </t>
  </si>
  <si>
    <t>Desconocimiento por parte de los servidores públicos de la oficina de control único disciplinario respecto al procedimiento Único Disciplinario</t>
  </si>
  <si>
    <t xml:space="preserve"> Posibilidad de perdida reputacional debido a Desatención al procedimiento que busca los fines del derecho disciplinario. Por Desacato de los términos de Ley. </t>
  </si>
  <si>
    <t xml:space="preserve">en Comité Jurídico, se realiza la revisión del estado de los procesos Activos, para efectuar un impulso procesal, donde queda como evidencia el Acta de Comité Jurídico.
</t>
  </si>
  <si>
    <t xml:space="preserve">     El riesgo afecta la imagen de la entidad internamente, de conocimiento general, nivel interno, de junta directiva y accionistas y/o de proveedores</t>
  </si>
  <si>
    <t xml:space="preserve">El jefe de la Oficina de Control Único Disciplinario cada vez que se va a contratar personal, verifica el perfil de la persona y lo compara frente a las necesidades reales del personal en la oficina. Dejando como evidencia la aprobación para la contratación. </t>
  </si>
  <si>
    <t xml:space="preserve">El jefe de la Oficina de Control Único Disciplinario realiza capacitaciones a los funcionarios nuevos dentro de los tiempos establecidos dejando como evidencia un acta de reunión. </t>
  </si>
  <si>
    <t>Se dio cumplimiento con la actividad capacitando a los nuevos funcionarios adscritos a la Oficina de Control Único Disciplinario dando así cumplimiento a este control. Se evidenció Acta N° 001 del 9 de enero del 2024 y plaillas, Acta N° 02 del 11 de abril del 2024 con planillas Acta N ° 03 del 15 de abril del 2024 y Acta N°04 de 18 de julio con planills, donde se evidencia la realización de las capacitaciones.</t>
  </si>
  <si>
    <t>Los controles están funcionando y son efectivos</t>
  </si>
  <si>
    <t xml:space="preserve">Ausencia de material probatorio. </t>
  </si>
  <si>
    <t>El jefe de la Oficina de Control Único Disciplinario  junto con el técnico operativo cada  vez que  solicité una prueba verifican la recepción de las mismas, con el fin de identificar cuales no se han recibido para reiterar el envío.  Dejando como evidencia las comunicaciones enviadas y/o cuadro  de control de solicitudes.</t>
  </si>
  <si>
    <t>Mediante la Plataforma PISAMI se verificara la respuesta oportuna por parte de la Secretaria</t>
  </si>
  <si>
    <t>Se evidenció monitoreo por la plataforma PISAMI, en base de datos Excel donde se lleva control de la peticiones que se han contestado. contestado o no.</t>
  </si>
  <si>
    <t>Falta  de control en la recepción de quejas y desorganización en reparto.</t>
  </si>
  <si>
    <t>desconocimiento por parte del personal responsable de efectuar el reparto de las Pqr's</t>
  </si>
  <si>
    <t>Ausencia de controles en el traslado o designación de las quejas a la oficina de control único disciplinario por parte de la oficina de radicación.</t>
  </si>
  <si>
    <t>Posibilidad de perdida reputacional debido a la Falta de control en la recepción de quejas y desorganización en reparto, por desconocimiento por parte del personal responsable de efectuar el reparto de las Pqr's</t>
  </si>
  <si>
    <t>Verificar en plataforma PISAMI, mediante el numero radicado las Pqr's recibidas en la entidad y revisar el traslado a la Oficina de Control Único Disciplinario. Diligenciando matriz en archivo Excel el reparto.</t>
  </si>
  <si>
    <t>Pérdida Reputacional</t>
  </si>
  <si>
    <t xml:space="preserve">El técnico Operativo , realizará, un archivo en Excel donde incluirá las quejas allegadas  con la información completa, con el fin de tener un control de las quejas allegadas, de manera mensual, dejando como evidencias la actualización de la basa de datos.
</t>
  </si>
  <si>
    <t>Correctivo</t>
  </si>
  <si>
    <t xml:space="preserve"> El técnico operativo se encargara de la elaboración de un cuadro en archivo Excel y una base de datos en drive donde se consigne la información completa de las quejas recibidas. </t>
  </si>
  <si>
    <t xml:space="preserve">Se evidenció, base e datos con seguimiento de la información de los expedientes existentes y nuevos con seguimiento en el drive, cabe anotar que esta es información reservada y no puede estar a exposición de nadie. </t>
  </si>
  <si>
    <t>Las quejas son radicadas en diferentes entes de control, quienes remiten por competencia a la O.C.U.D las quejas a destiempo.</t>
  </si>
  <si>
    <t xml:space="preserve">El Asesor de la Oficina de Control Único Disciplinario, revisará  el reparto a los abogados sustanciadores el cual se debe consultar en la base de datos cada 15 días para corroborar si la queja anticipadamente fue asignada.  </t>
  </si>
  <si>
    <r>
      <t xml:space="preserve">*Nota: </t>
    </r>
    <r>
      <rPr>
        <sz val="12"/>
        <color rgb="FF000000"/>
        <rFont val="Calibri"/>
        <family val="2"/>
        <scheme val="minor"/>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</si>
  <si>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Adriana Silva</t>
  </si>
  <si>
    <t xml:space="preserve">Tipo de Riesgo </t>
  </si>
  <si>
    <r>
      <t xml:space="preserve">En el periodo evaluado, la línea estratégica  en Comité de Coordinación de Control Interno realizó  monitoreo  </t>
    </r>
    <r>
      <rPr>
        <b/>
        <sz val="12"/>
        <color rgb="FFFF0000"/>
        <rFont val="Arial Narrow"/>
        <family val="2"/>
      </rPr>
      <t>semestral  al</t>
    </r>
    <r>
      <rPr>
        <b/>
        <sz val="12"/>
        <color theme="1"/>
        <rFont val="Arial Narrow"/>
        <family val="2"/>
      </rPr>
      <t xml:space="preserve"> cumplimiento de la Política de  Riesgos?</t>
    </r>
  </si>
  <si>
    <t>Debilidad en las competencias, habilidades, conocimientos de los servidores públicos</t>
  </si>
  <si>
    <t>La inoportuna ejecución de las actividades establecidas en el plan estratégico de talento humano</t>
  </si>
  <si>
    <t>Demora en la adjudicación del proceso contractual para adelantar la actividades de bienestar social</t>
  </si>
  <si>
    <t xml:space="preserve">Posibilidad de pérdida reputacional por debilidad en las competencias, habilidades, conocimientos y la fuga de conocimiento de los servidores públicos, debido a la inoportuna ejecución de las actividades establecidas en el plan estratégico de talento humano
</t>
  </si>
  <si>
    <t>Plan Estrategico de talento humano, plan de bienestar e incentivos,plan anual de vacantes, plan de prevision de recursos humanos y plan institucional de capacitación</t>
  </si>
  <si>
    <t xml:space="preserve">El Director de Talento Humano con su equipo de trabajo verifica el cumplimiento del cronograma del proceso contractual para su adjudicacion dentro de los tiempos establecidos
</t>
  </si>
  <si>
    <t>Asignación de personal para el proceso pre contractual del proceso de plan de bienestar</t>
  </si>
  <si>
    <t>Director (a) Talento Humano</t>
  </si>
  <si>
    <t xml:space="preserve">Durante el periodo evaluado la Dirección de talento humano presento evidencias sobre las actividades realizadas: 
Donde en los meses de julio y agosto se ejecutaron las siguientes actividades dentro del contrato del plan de bienestar:
1. Celebración de los cumpleaños de junio y julio
2. Reconocimiento a los mejores servidores publicos
3. Quinquenios
4. Reconocimiento a los pensionados
5. Preselección Juegos CORDEMO
6: Reconocimiento al Cuerpo Oficial de Bomberos
Se evidenció circular 0061 del 4 de junio del 2024 donde se dirige a todos ls funcionarios para asistir a la Actividad "Porque tu Salud Física y Emocional Nos Importa...Vive el Día de la Salud", generado espacios saludables, de bienestar y esparcimiento a los Servidores Públicos en la entidad, realizado el 6 de junio del 2024.
No obstante, se evidencia debilidades de la redacción y descripciones del control toda vez que hace referencia al cronograma de actividades, que no fueron aportados y la descripcion de la actividad debe ser mas clara y consisa, por otra parte se exhorta a revisar la guia metodologica para que los controles incluyan los criterios para que se a eficiente. </t>
  </si>
  <si>
    <t>Comité de Riesgos fue creado, mediante Resolución No. 1010-0288 del 12 de marzo del 2019</t>
  </si>
  <si>
    <t xml:space="preserve">Se observó debilidades en la aplicación de la metodología de la guía para la administración y el diseño de controles en entidades publicas versión 5, en los paso N°2 de la guía numeral 2.3 Identificación del área de impacto 2.4. identificación de área de factores de riesgo  y 2.5 descripción del riesgo, toda vez que las causas generadoras, están tipificadas como consecuencias, adicionalmente, las actividades del control nos son especificas y la frecuencia no es coherente,  la Oficina de Control Interno reitera la necesidad de realizar las correcciones y exhorta al proceso a realizar las correcciones pertinentes debido a que esta se presenta de manera reiterativa en el uso y metodología de la guía. es importante que se evidencie y se soporte la ejecución del Control. 
</t>
  </si>
  <si>
    <t>Se evidenció realización de Reunión de seguimiento y monitoreo de los mapas de riesgos del proceso.
SEGUIMIENTO MONITOREO DE RIESGOS:
ENERO-FEBRERO: Aportan ACTA N°1 del 22 de marzo 2024.
MARZO-ABRIL: Aportan ACTA N°2 del 02 de mayo 2024,
MAYO- JUNIO: Aportan Acta N° 0004 del 8 de julio del 2024
JULIO - AGOSTO : Aportan Acta N° 005 del 2 de septiembre del 2024</t>
  </si>
  <si>
    <t xml:space="preserve">No se materializó el riesgo </t>
  </si>
  <si>
    <t xml:space="preserve">No se encuentra asociado a los procedimientos, guías ni manuales del proceso </t>
  </si>
  <si>
    <t xml:space="preserve">El diseño del control  no se encuentra bien diseñado, conforme a la estructura para la descripción del control como se encuentra establecido en la Guía para la administración del riesgo y el diseño de controles en entidades públicas versión 5 en su numeral 3.2.2.1, lo que indica que afecta directamente  la zona del riesgo residual, impacto y probabilidad. por otra parte, Cabe aclarar, que independientemente de que no se haya materializado el riesgo, este control no es efectivo, toda vez que no se encuentra descrito que pasa si hay desviaciones. Adicionalmente en varias ocasiones en el seguimiento se ha recomendado realizar los ajuste necesarios.  </t>
  </si>
  <si>
    <t>Demora en la implementación de las actividades programadas en  los planes a cargo de Talento Humano</t>
  </si>
  <si>
    <t>El Director de Talento Humano con su equipo de trabajo verifica la ejecución de las actividades establecidas en el cronograma de PIC y plan de bienestar, revisando la matriz pic y seguimiento de actividades</t>
  </si>
  <si>
    <t xml:space="preserve">Identificar las actividades no ejecutadas y reprogramarlas </t>
  </si>
  <si>
    <t xml:space="preserve">Se evidenció la realización de las siguientes capacitaciones: 
1. CONGRESO DE SEGURIDAD, SALUD Y AMBIENTE; 2.TALLER DE LIBERTAD RELIGIOSA; 3.CURSO AUDITOR INTERNO EN SISTEMAS INTEGARDOS DE GESTIÓN HSEQ ; 4. SISTEMA GENERAL DE PENSIONES; 5. EMPLEO PUBLICO; 6. CONGRESO NACIONAL DE INGENIERIA “IDEAS Y SOLUCIONES PARA TRANSFORMAR EL FUTURO; 7. CONGRESO NACIONAL DE DERECHO DISCIPLINARIO; 8. GESTION DOCUMENTAL; 9. PRIMEROS AUXILIOS BASICOS; 10. REFORMA PENSIONAL.  circulares correspondientes y planillas de asistencia </t>
  </si>
  <si>
    <t xml:space="preserve">Falta de transferencia del conocimiento entre los funcionarios de la Administración Municipal </t>
  </si>
  <si>
    <r>
      <rPr>
        <sz val="11"/>
        <rFont val="Arial Narrow"/>
        <family val="2"/>
      </rPr>
      <t xml:space="preserve"> </t>
    </r>
    <r>
      <rPr>
        <sz val="12"/>
        <rFont val="Arial Narrow"/>
        <family val="2"/>
      </rPr>
      <t>El Director de Talento Humano con Su Equipo de trabajo verifica que las evidencias de transferencia de conocimiento de las capacitaciones individuales, y solicita por medio de memorando las evidencias no entregadas</t>
    </r>
  </si>
  <si>
    <t xml:space="preserve"> Remitir memorando solicitando evidencias de tranferencia del conocimiento</t>
  </si>
  <si>
    <t>No se ejecuto la actividada durante el periodo ebaluado</t>
  </si>
  <si>
    <t>Debilidad en el  incumplimiento del Código de integridad y buen gobierno</t>
  </si>
  <si>
    <t>El inoportuno cumplimiento del Código de integridad y buen gobierno</t>
  </si>
  <si>
    <t xml:space="preserve">Incumplimiento de los valores institucionales por parte de los servidores públicos </t>
  </si>
  <si>
    <t>Posibilidad de pérdida reputacional por  el  incumplimiento del Código de integridad y buen gobierno</t>
  </si>
  <si>
    <t xml:space="preserve">Gestión </t>
  </si>
  <si>
    <t xml:space="preserve">Código de Intergidad y Buen Gobierno </t>
  </si>
  <si>
    <t>Fraude interno</t>
  </si>
  <si>
    <t xml:space="preserve">El Director de Talento Humano con Su Equipo de trabajo verifica el  informe de las desviaciones, el cual consolida las quejas de comité de convivencia laboral y los procesos de control disciplinario y se encuentra Documentado en el  Decreto 1000-0612 del 24 de Noviembre de 2020 en los  artículos 14 y 29 </t>
  </si>
  <si>
    <t xml:space="preserve">Solicitar a La Oficina de Control Disciplinario el informe de quejas y denuncias que no ha sido enviado para su verificación por parte de la Dirección de Talento Humano </t>
  </si>
  <si>
    <t xml:space="preserve">Sin evidencia, durante el periodo no se presentarón  declaraciones de conflictos de intereses </t>
  </si>
  <si>
    <t xml:space="preserve">El diseño del control  no se encuentra bien diseñado, conforme a la estructura para la descripción del control como se encuentra establecido en la Guía para la administración del riesgo y el diseño de controles en entidades públicas versión 5 en su numeral 3.2.2.1, lo que indica que afecta directamente  la zona del riesgo residual, impacto y probabilidad.
por otra parte, no se encuentra la estrategia para combatir el riesgo como lo establece el numeral 3,3 de la guía versión 5 </t>
  </si>
  <si>
    <t xml:space="preserve">No aplica para este período, porque no se cuenta con  datos históricos  del desempeño de los controles </t>
  </si>
  <si>
    <t>Incumplimiento a la Ley 2013 del 2019  de los servidores  afectados por esta normativa</t>
  </si>
  <si>
    <t>Ley 2013 del 2019</t>
  </si>
  <si>
    <t>El Director de Talento Humano con Su Equipo  realiza revisión de las declaraciones de conflictos de interese</t>
  </si>
  <si>
    <t xml:space="preserve"> Se realiza revisión de las declaraciones de conflictos de intereses</t>
  </si>
  <si>
    <t>Incumplimiento al Decreto 830 del 2021 de los servidores  afectados por esta normativa</t>
  </si>
  <si>
    <t>Decreto 830 del 2021</t>
  </si>
  <si>
    <r>
      <rPr>
        <b/>
        <sz val="12"/>
        <color theme="9" tint="-0.249977111117893"/>
        <rFont val="Arial Narrow"/>
        <family val="2"/>
      </rPr>
      <t xml:space="preserve">*Nota: </t>
    </r>
    <r>
      <rPr>
        <sz val="12"/>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</si>
  <si>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Tipo de Riesgos</t>
  </si>
  <si>
    <t>Fecha Implementacion</t>
  </si>
  <si>
    <t>Sanciones del Ente regulador e Inconformismo de la comunidad</t>
  </si>
  <si>
    <t>Deficiente prestación de servicio educativo por Incumplimiento de condiciones basicas</t>
  </si>
  <si>
    <t>Recursos humanos, tecnicos, administrativos y financieros insuficientes para lograr satisfacer las necesidades de los NNA beneficiarios del servicio educativo oficial</t>
  </si>
  <si>
    <t>Posibilidad de afectación  reputacional por Sanciones del Ente regulador e Inconformismo de la comunidad debido a deficiente prestación de servicio educativo por Incumplimiento de condiciones basicas</t>
  </si>
  <si>
    <t>Seguimiento a la Gestión de la Matricula</t>
  </si>
  <si>
    <t xml:space="preserve"> </t>
  </si>
  <si>
    <t>El (la) Secretario (a) de educación y sus directores a principio a año revisan las necesidades de recursos humanos, tecnicos, administrativos y financieros con el fin de ser incluidos en el Plan Anual de Adquisiciones para el cumplimiento del plan de acción institucional, dejando como evidencia el PAA y Plan de Acción de la vigencia
Contratar personal a traves de ordenes de prestación de servicios (100  personas) para cumplir las metas que hacen parte del servicio educativo.</t>
  </si>
  <si>
    <t>Contratar personal a traves de ordenes de prestación de servicios (100 personas) para cumplir las metas que hacen parte del servicio educativo</t>
  </si>
  <si>
    <t xml:space="preserve">Secretario de Educación </t>
  </si>
  <si>
    <r>
      <t xml:space="preserve">Evidencias Actividades del Riesgo:
No hay avance
Evidencias Descripcion del Control y  Evidencias Plan de Accion:
Se evidenció que </t>
    </r>
    <r>
      <rPr>
        <u/>
        <sz val="11"/>
        <rFont val="Arial Narrow"/>
        <family val="2"/>
      </rPr>
      <t>a la fecha de febrero se han relaizado 98 contratos de prestacion de servicios.s.</t>
    </r>
  </si>
  <si>
    <t>Resolución de creación del comité No. 00314 del 16 de febrero de 2022, Se evidencia que el comité de riesgos de la secretaria de Educacion  fue modificado mediante Resolucion No. 003114 del 16 de febrero del 2022..</t>
  </si>
  <si>
    <t>La matriz de riesgos no se encuentra bajo los Lineamientos de la FUNCION PUBLICA - Guía para la administración del riesgo y el diseño de controles entidades públicas. Versión 5.
La tabla de impacto  coincide con la que reposa en la POLÍTICA DE ADMINISTRACIÓN DE RIESGOS - POL-SIG-01 Pág. 18. Publicada en SIGAMI
El mapa de calor Residual no coincide con el del mapa final de la matriz, lo que indica que se evidencia debilidades en la aplicación de la metodologia del la guia de riesgos version 5.
Se recomienda estructurar nuevamente el mapa de riesgo de gestion.</t>
  </si>
  <si>
    <t xml:space="preserve">Se evidencia que durante el periodo evaluado la primera línea de defensa se realizo monitoreo bimestral así:
Se evidencia que durante el periodo evaluado la primera línea de defensa se realizo monitoreo bimestral así:
ENERO-FEBRERO: Acta No. 001 del 01 de abril de 2024
MARZO-ABRIL:Acta No. 002 del 3 de mayo del 2024 
MAYO-JUNIO:Acta N° 003 del 2 de juli del 2024
JULIO- AGOSTO: no se evidencio 
</t>
  </si>
  <si>
    <t>Se encuentran los controles establecidos en los mapas de riesgos, estan presentes en  la política operativa y en los procedimientos,</t>
  </si>
  <si>
    <t>El diseño del control  no se encuentra bien diseñado, conforme a la estructura para la descripción del control como se encuentra establecido en la Guía para la administración del riesgo y el diseño de controles en entidades públicas versión 5 en su numeral 3.2.2.1, lo que indica que afecta directamente  la zona del riesgo residual, impacto y probabilidad. se reitera la necesidad de realizar  y definir la estrategia para combatir el riesgo como lo establece el numeral 3,3 de la guia version 5.</t>
  </si>
  <si>
    <t xml:space="preserve">No aplica para este priodo, porque no se cuenta con  datos históricos  del desempeño de los controles </t>
  </si>
  <si>
    <t>El (la) Secretario (a) de educación y sus directores revisan las actividades y validan el cumplimiento del plan de acción de manera trimestral, con el fin de verificar posbiles desviaciones a la planeación. Dejando como evidencia el monitoreo y envío del plan de acción a planeación.</t>
  </si>
  <si>
    <t>Asignación de recursos en el POAI y Plan de acción,  conforme las metas del Plan de Desarrollo Municipal.</t>
  </si>
  <si>
    <t>Como a la fecha no se tiene  aprobado el plan de desarrollo, se sigue con el presupuesto 2023.</t>
  </si>
  <si>
    <t>Falta de liderazgo y compromiso por parte de las Directivas de algunas Insituciones Educativas</t>
  </si>
  <si>
    <t>El (la) Secretario de Educación y sus directores, semestralmente o cuando se requiera, comunican a los rectores de IE oficiales los lineamientos y pautas basados en normatividad vigente , mediante reuniones y la pagina WEB, dejando como evidencia comunicados oficiales y/o planillas de asistencia</t>
  </si>
  <si>
    <t>Dos (2) capacitaciones al personal directivo sobre la gestion educativa</t>
  </si>
  <si>
    <t>Dirección de Calidad y Dirección  Administrativa y Financiera</t>
  </si>
  <si>
    <t xml:space="preserve">Se evidenció circular 0210 de abril 30 de 2024. se realizo taller en GERENCIA PUBLICA - a Rectores y Coordinadores. Se evienció planilla de asistencia </t>
  </si>
  <si>
    <t>Hallazgos por parte de entes de control y/o quejas de las partes interesada</t>
  </si>
  <si>
    <t>Niñas y Niños sin acceso al sistema educativo oficial</t>
  </si>
  <si>
    <t>Falta de implementación de metodologias flexibles</t>
  </si>
  <si>
    <t>Posibilidad de afectación reputacional por hallazgos por parte del ente de control y/o quejas de las partes interesadas debido a Niñas y Niños sin acceso al sistema educativo oficial</t>
  </si>
  <si>
    <t>Realizar Seguimiento al proceso de cobertura</t>
  </si>
  <si>
    <t>El (la) Secretario (a) de educación y sus directores con el soporte del equipo tecnico, tiendo como base la matricula resgistrada en el SIMAT , realizan un proceso de auditoría de matricula dejando como evidencia el informe</t>
  </si>
  <si>
    <t>Adopción de una (1) estrategia de  metodología flexible para manejo de población  en condición de vulnerabilidad</t>
  </si>
  <si>
    <t>Direccion de Cobertura</t>
  </si>
  <si>
    <t>Se evidenció que mediante Resolucion NO. 1700-0523 del 3 de Abril de 2024, se reconocen los Centros de Atencion Especializada CAE.</t>
  </si>
  <si>
    <t>Mantener la aplicación del control.</t>
  </si>
  <si>
    <t>Desconocimieto e infracción de normatividad relacionado con acceso al servicio educativo oficial</t>
  </si>
  <si>
    <t>EEl (la) Secretario (a) de educación y sus directores, de manera trimestralmente revisan, consolidan, hacen seguimiento y reportan el normograma institucional dejando como evidencia la matriz y el correo de envío</t>
  </si>
  <si>
    <t>Dos (2) capacitaciones al personal directivo sobre normatividad y la gestión educativa en el ingreso de niños, niñas y adolescentes al sistema educativo</t>
  </si>
  <si>
    <t xml:space="preserve">Se evidenció circular 0064 de febrero 12 de 2024,  donde se se realizo taller de cierre de vigencia fiscal, se soporto mediante planillas de asistencia y Mediante Circular 000093 de Febrero 26 de 2024, se realizo Asistencia Tecnica Establecimientos Educativos. soportado con planillas de asistencia </t>
  </si>
  <si>
    <t>sobrecostos en precios de bienes y/o servicios contratados por la entidad</t>
  </si>
  <si>
    <t>Deficiencias en los estudios previos</t>
  </si>
  <si>
    <t>Posibilidad de perdida economica y reputacional, debido a Hallazgos por parte de entes de control y/o quejas de las partes interesada por sobrecostos en precios de bienes y/o servicios contratados por la entidad</t>
  </si>
  <si>
    <t>FISCAL</t>
  </si>
  <si>
    <t>Implementación de estrategias de permanenica</t>
  </si>
  <si>
    <t xml:space="preserve">si bien identificaron un riesgo fiscal, no se realizó el tratamiento ni se efectuaron estrategias ni descripcion del control, por lo tanto se debe aplicar la metodologia de riesgos y no tienen tratamiento que permita evitar o reducirlo </t>
  </si>
  <si>
    <t>Deficiencia en el seguimiento de la etapa precontractual y contractual</t>
  </si>
  <si>
    <t>Plan de Accion</t>
  </si>
  <si>
    <t>Fecha de Implementacion</t>
  </si>
  <si>
    <t>Sanción del ente de control</t>
  </si>
  <si>
    <t>Incumplmiento de la normatividad vigente Ley 594/2000</t>
  </si>
  <si>
    <t>No allegar de manera oportuna la documentacón de la etapa contractual de los contratos y/o convenios por parte de los supervisores ( informes de ejecución)</t>
  </si>
  <si>
    <t>Posibilidad de perdida economica y reputacional por afectación administrativa de los entes de control debido al Incumplimiento de la ley 594 de 2000</t>
  </si>
  <si>
    <t>Custodia de los expedientes contractuales</t>
  </si>
  <si>
    <t xml:space="preserve">     Entre 50 y 100 SMLMV </t>
  </si>
  <si>
    <t>Circular trimestral para los supervisores reiterando la  responsabilidad que rige la contratación estatal</t>
  </si>
  <si>
    <t>Aceptar</t>
  </si>
  <si>
    <t>se realizo la circular 33 fecha 2/9/2024,  circular 30 fecha 29/8/2024, circular 26 fecha 22/8/2024, circular 25 fecha 21/8/2024, circular 19 fecha 30/7/2024, circular 13 fecha 23/7/2024, para ordenadores del gasto, supervisores de los contratos y/o convenios, reiterando las responsabilidades que les asiste como supervisores</t>
  </si>
  <si>
    <t>secretarias ejecutoras y supervisores</t>
  </si>
  <si>
    <t>al 31 de diciembre de 2024</t>
  </si>
  <si>
    <t xml:space="preserve"> Se evidenció la emisión de seis circulares para  ordenadores del gasto, supervisores de los contratos y/o convenios, reiterando las responsabilidades que les asiste como supervisores, así: 
1. circular 33 fecha  del 9 de septiembre del 2024.
2. circular 30 fecha  del 29 de agosto del 2024.
3. circular 26 fecha del 22 de agosto del 2024.
4. circular 25 fecha del 21 de agosto del 2024.
5. circular 19 fecha del 30 de julio del 2024. 
6. circular 13 fecha del 23 de julio del 2024.</t>
  </si>
  <si>
    <t>Creación del Comité de Riesgos mediante Resolución No. 000069 del 27 de mayo de 2022.</t>
  </si>
  <si>
    <t xml:space="preserve">Se observó debilidades en la aplicación de la metodología de la guía para la administración y el diseño de controles en entidades publicas versión 5, en los paso N°2 de la guía numeral 2.3 Identificación del área de impacto 2.4. identificación de área de factores de riesgo  y 2.5 descripción del riesgo, toda vez que las causas generadoras, están tipificadas como consecuencias, adicionalmente, las actividades del control nos son especificas y la frecuencia no es coherente,  la Oficina de Control Interno reitera la necesidad de realizar las correcciones y exhorta al proceso a realizar las correcciones pertinentes debido a que esta se presenta de manera reiterativa en el uso y metodología de la guía. es importante que se evidencie y se soporte la ejecución del Control. Por otra parte  la tipologiía el riesgo  no corresponde  y se exhorta a realizar verificación riesgos que ya se encuentran identificados, por otra parte es necesario  abarcar en los riesgo toda las tipologias de contratación ya que la Urgencia manifiesta es un caso excepcional y queda fuera del universo el resto de la contratación de la entidad. </t>
  </si>
  <si>
    <t xml:space="preserve">El proceso no presentó actas de monitoreo de riesgos, en repetidas ocasiones se recalca la importancia y el cumplimineto de la politica de Administración del risgo  ya que no se cumple el monitoreo </t>
  </si>
  <si>
    <t xml:space="preserve"> De acuerdo a lo informado por el proceso no aplica porque el riesgo no se materializó durante el periodo evaluado, no obstante la Oficina de Control Interno, recalca la necesidad de realizar la actualiación del mapa, toda vez que hay situaciones del proceso materializados y recurrir a los planes de mejoramiento suscrito con los entes de control. </t>
  </si>
  <si>
    <t xml:space="preserve"> No se encuentran , documentados los controles establecidos en los mapas de riesgos, estan presentes en  la política operativa y en los procedimientos,</t>
  </si>
  <si>
    <t xml:space="preserve">Documentar el control, realizar el diseño de control que contenga todos sus criterios,  de acuerdo a los lineamientos de la guia de Administración del riesgo Version 4 y 6.
verificar  la frecuencia de cuando se puede materializar el riesgo, incluir todo tipo de contratación de la entidad. </t>
  </si>
  <si>
    <t>Desorganización de los archivos de gestión</t>
  </si>
  <si>
    <r>
      <t>Revisión</t>
    </r>
    <r>
      <rPr>
        <u/>
        <sz val="10"/>
        <rFont val="Arial Narrow"/>
        <family val="2"/>
      </rPr>
      <t xml:space="preserve"> semestral</t>
    </r>
    <r>
      <rPr>
        <sz val="10"/>
        <rFont val="Arial Narrow"/>
        <family val="2"/>
      </rPr>
      <t xml:space="preserve">  mediante el </t>
    </r>
    <r>
      <rPr>
        <u/>
        <sz val="10"/>
        <rFont val="Arial Narrow"/>
        <family val="2"/>
      </rPr>
      <t xml:space="preserve">método de muestreo del universo </t>
    </r>
    <r>
      <rPr>
        <sz val="10"/>
        <rFont val="Arial Narrow"/>
        <family val="2"/>
      </rPr>
      <t xml:space="preserve">de la contratación suscrita del primer semestre de cada vigencia, identificando el cumplimiento de la ley de archivo en los expedientes contractuales, una vez identificada la documentación faltante, </t>
    </r>
    <r>
      <rPr>
        <u/>
        <sz val="10"/>
        <rFont val="Arial Narrow"/>
        <family val="2"/>
      </rPr>
      <t>se comunicará mediante memorando</t>
    </r>
    <r>
      <rPr>
        <sz val="10"/>
        <rFont val="Arial Narrow"/>
        <family val="2"/>
      </rPr>
      <t xml:space="preserve"> a los supervisores, para que alleguen la documentación y esta repose en el expediente contractual. Los supervisores que persistan en el incumplimiento de no allegar de manera oportuna la documentación de los expedientes, serán remitidos </t>
    </r>
    <r>
      <rPr>
        <u/>
        <sz val="10"/>
        <rFont val="Arial Narrow"/>
        <family val="2"/>
      </rPr>
      <t>ante la oficina de Control Disciplinario</t>
    </r>
  </si>
  <si>
    <t xml:space="preserve">se ha realizado reuniones internas con el grupo de archivo para la  implementacion y mejora de un plan choque sobre la importancia como se debe recibir la documentacion allegada de cada una de las secretarias igualmente la gestion documental que debe existir para la revision y conteo de como se encuentra el expediente contractual el cual reposa en la oficina de contratacion, desarrolando esta gestion se informara a cada uno de las secretarias reponsables y supervisores para que alleguen la documentacion faltante, todo esto se evidencia mediante acta 17 fecha 18/8/2024, acta 25 fecha 30/8/2024  </t>
  </si>
  <si>
    <t xml:space="preserve">oficina contratacion </t>
  </si>
  <si>
    <t xml:space="preserve">Se evidenció Acta N° 17  del 18 de agosto del 2024 y Acta N° 25 del 30 de agosto del 2024.  donde se hace enfasis con el grupo de archivo p sobre implementacion y mejora de un plan choque sobre la importancia como se debe recibir la documentacion allegada de cada una de las secretarias igualmente la gestion documental que debe existir para la revision y conteo de como se encuentra el expediente contractual el cual reposa en la oficina de contratacion.
No Obstante no se evidenció muestreo aleatorio, cuya funcion es realizar la revisión de la documentación de los expedientes, por lo que no se esta realizando. </t>
  </si>
  <si>
    <t>Desconocimiento de los lineamientos del Manual de Contratacón y Supervisión de la Alcaldia Municipal de Ibagué y  la normatividad legal vigente</t>
  </si>
  <si>
    <t xml:space="preserve">Dificultad en la unificación de criterios para la realización de los procesos contractuales </t>
  </si>
  <si>
    <t xml:space="preserve">Posibilidad  de perdida economica por demora en los procesos contractuales  para la  adquisición de los bienes y servicios, debido al  desconocimiento  de la
normatividad  en la elaboracion de la etapa precontractual  </t>
  </si>
  <si>
    <t xml:space="preserve">Adquisición de Bienes y Servicios </t>
  </si>
  <si>
    <t xml:space="preserve">     Entre 10 y 50 SMLMV </t>
  </si>
  <si>
    <t xml:space="preserve">Realizar una capacitación semestral con el equipo de trabajo de la oficina de contratación con el fin de  unificar criterios en los procesos contractuales ,fortalecer el trabajo en equipo, y los valores institucionales </t>
  </si>
  <si>
    <t xml:space="preserve">se realizaron capacitaciones  para los ordenadores del gasto, secretarias y supervisores de contratos en los referente al fortalecimiento y toma de conciencia del proceso gestion contractual haciendo enfasis especificamente de como elaborar la etapa precontractual de cada proceso, lo anterior se soporta con: circular 31 de fecha 2 de septiembre de 2024, para ordenadores del gasto, secretarias y dependencias adscritas a la administracio municipal , circular 16 fecha 24/7/2024, circular 27 fecha 27/8/2024, circular 31 fecha 2/9/2024, memorando 35926 fecha 14/8/2024. pero igualmente la oficina de contratacion se llevo a cabo los lineamientos de estas mismas capacitaciones para asi unificar criterios estas capacitaciones internas se soportan asi:memorando 34630 y 34625 mes de agosto, acta 21 fecha 20/8/2024, acta 20 y 22 del 28/8/2024, </t>
  </si>
  <si>
    <t xml:space="preserve">oficina contratacion  y secretarias administracion municipal, supervisores de contratos </t>
  </si>
  <si>
    <t xml:space="preserve">Se observó la realización de capacitaciones, dirigidas a los ordenadores del gasto, secretarias y supervisores de contratos, sobre el tema del fortalecimiento y toma de conciencia del proceso gestion contractual haciendo enfasis especificamente de como elaborar la etapa precontractual de cada proceso.
Se evidenció circular N° del 2 de septiembre de 2024, circular 16  del 24 de julio de 2024, circular 27 del 27 de agosto del 2024, circular 31 del 2 de septiembre del 2024, adicionalmente se evidenció  memorando 35926  del 14 de agosto del 2024, memorando 34630 y 34625 mes de agosto, acta  N°21  del 20 de agosto del 2024, acta N° 20 y 22 del 28 de agosto del 2024. </t>
  </si>
  <si>
    <t>Falta de conocimiento en la elaboración de la etapa precontractual por parte de los estructurados de procesos en las secretarias ejecutoras</t>
  </si>
  <si>
    <t xml:space="preserve">Realizar circular trimestral para los ordenadores del gasto, supervisores e instructuradores, con los lineamientos para la estructuracion de los estudios previos  </t>
  </si>
  <si>
    <t>se envio circular a los supervisores de la importancia que genera las supervisiones y se brindo capacitacion en tema contractual para brindar estos lineamientos al interior de la administracion municipal se soporta asi: circular 33 fecha 2/9/2024,  circular 30 fecha 29/8/2024, circular 26 fecha 22/8/2024, circular 25 fecha 21/8/2024, circular 19 fecha 30/7/2024, circular 13 fecha 23/7/2024, circular 31 de fecha 2 de septiembre de 2024, para ordenadores del gasto, secretarias y dependencias adscritas a la administracio municipal , circular 16 fecha 24/7/2024, circular 27 fecha 27/8/2024, circular 31 fecha 2/9/2024, memorando 35926 fecha 14/8/2024</t>
  </si>
  <si>
    <t xml:space="preserve">oficina contratacion supervisores </t>
  </si>
  <si>
    <t xml:space="preserve">Realizar una capacitación semestral  con los lideres de los procesos, para el fortalecimiento y la toma de conciencia del proceso gestión contractual, especificamente de como elaborar la etapa precontractual de cada proceso </t>
  </si>
  <si>
    <t>Incumplimiento en el  envio de la información y documentación  en razón de tiempo y calidad</t>
  </si>
  <si>
    <t>Fallas Tecnologicas</t>
  </si>
  <si>
    <t xml:space="preserve">Posibilidad de Incumplimiento en el envio oportuno ante los entes de control de los  contratos suscritos por urgencia manifiesta, u otro tipo de contratacion derivado de otros riesgos naturales que puedan surgir    </t>
  </si>
  <si>
    <t xml:space="preserve">     Afectación menor a 10 SMLMV .</t>
  </si>
  <si>
    <t xml:space="preserve"> Remitir por correo electrónico semanalmente al ente de control,los contratos que se suscriban por urgencia manifiesta, u otros desastres naturales que puedan surgir en su eventualidad </t>
  </si>
  <si>
    <t>se lleva un plan de mejora con el archivo de la oficina de contratcion para poder ofrecer un mejor expdiente contractual como tambien digitalizar cada uno de los mismos para poder entregar un informaicon oportuna y eficaz, se solicitara equipos electronicos los cuales daran una mayor efedctividad a la hora de consultar los diferentes expedientes adsjudicados en la administracion municipal acta 17 fecha 18/8/2024, acta 25 fecha 30/8/2024</t>
  </si>
  <si>
    <t>oficina contratacion</t>
  </si>
  <si>
    <t>Linda Cerquera</t>
  </si>
  <si>
    <t>Tipo de Riesgo</t>
  </si>
  <si>
    <t xml:space="preserve">Si durante el periodo evaluado, se materializó el riesgo,  determinar si se cumplió lo siguiente:                                                                                1. Informar o reportar al Representante de la Alta Dirección para el MIPG.
2. De ser necesario, realizar la denuncia ante el ente de control respectivo
3. Iniciar las acciones correctivas necesarias.
4. Realizar el análisis de causas y determinar acciones de mejora.
5. Actualizar el mapa de riesgo </t>
  </si>
  <si>
    <t>No cumplir anualmente con las metas o acciones de la política pública o plan de desarrollo establecidos ocasionando disminución de la credibilidad ante la ciudadanía y disminución del presupuesto  asignado</t>
  </si>
  <si>
    <t>Ausencia de acciones estratégicas para el cumplimiento de la Política Pública de Ciencia, Tecnología e Innovación y con visión a una Transformación Digital</t>
  </si>
  <si>
    <t>Insuficiente  Presupuesto para cumplir con el correcto funcionamiento del proceso de la entidad y metas del plan de desarrollo</t>
  </si>
  <si>
    <t>Posible pérdida reputacional y económica por Disminución de la credibilidad ante la ciudadanía y disminución del presupuesto  asignado debido a estrategias para el cumplimiento del objetivo de la Política Pública de Ciencia, Tecnología e Innovación y con visión a una transformación digital</t>
  </si>
  <si>
    <t>Desde la etapa de planeación, durante la ejecución y el seguimiento de las actividades para el cumplimiento de la Política Pública de CTeI y plan de Transformación Digital</t>
  </si>
  <si>
    <t xml:space="preserve">     El riesgo afecta la imagen de la entidad a nivel nacional, con efecto publicitarios sostenible a nivel país</t>
  </si>
  <si>
    <t xml:space="preserve"> La Secretario de las TIC en conjutno con Asesor y Profesional Especializado del Grupo de Innovación y TIC ) ,trimestralmente verifica el cumplimiento de los siguientes instrumentos (Plan de Acción Política Pública, plan de anual de adquisiciones, plan operativo anual de inversión, plan anual de caja y plan de acción de metas del plan de desarrollo) donde se encuentra progrmadas las líneas estratégicas con sus actividades, así mismo las metas de producto planteadas en el plan de desarrollo; la evidencia reposará en la serie documental de Informe de Gestión de la Secretaría de las TIC, también en el correo institucional innovaciontic@ibague.gov.co y Plataforma PISAMI. En caso de que no se asigne presupuesto, se debe contemplar alianzas públicas y/o solicitar recursos al alcalde justificando la necesidad.</t>
  </si>
  <si>
    <t>Evitar</t>
  </si>
  <si>
    <r>
      <rPr>
        <b/>
        <sz val="12"/>
        <color theme="1"/>
        <rFont val="Arial Narrow"/>
        <family val="2"/>
      </rPr>
      <t>D3;O5;O6:</t>
    </r>
    <r>
      <rPr>
        <sz val="12"/>
        <color theme="1"/>
        <rFont val="Arial Narrow"/>
        <family val="2"/>
      </rPr>
      <t xml:space="preserve"> Obligatoriedad de metas en el plan Desarrollo para la  asignacion de recursos metas para cubrir necesidades de la comunidad para el uso y gestion TIC  e Investigacion de ciencia y tecnologia
</t>
    </r>
    <r>
      <rPr>
        <b/>
        <sz val="12"/>
        <color theme="1"/>
        <rFont val="Arial Narrow"/>
        <family val="2"/>
      </rPr>
      <t>D3;O2:</t>
    </r>
    <r>
      <rPr>
        <sz val="12"/>
        <color theme="1"/>
        <rFont val="Arial Narrow"/>
        <family val="2"/>
      </rPr>
      <t xml:space="preserve"> Particiapación en convocatorias con el objeto de búsqueda de alianzas con entidades nacionales para adquirir recursos económicos.
</t>
    </r>
    <r>
      <rPr>
        <b/>
        <sz val="12"/>
        <color theme="1"/>
        <rFont val="Arial Narrow"/>
        <family val="2"/>
      </rPr>
      <t>F1;O2:</t>
    </r>
    <r>
      <rPr>
        <sz val="12"/>
        <color theme="1"/>
        <rFont val="Arial Narrow"/>
        <family val="2"/>
      </rPr>
      <t xml:space="preserve"> Participación en convocatorias para el desarrollo de programas de Innovacion Ciencia y Tecnologia, con el objeto de optimizar los recursos
</t>
    </r>
    <r>
      <rPr>
        <b/>
        <sz val="12"/>
        <color theme="1"/>
        <rFont val="Arial Narrow"/>
        <family val="2"/>
      </rPr>
      <t>F3;O2;O3;O5:</t>
    </r>
    <r>
      <rPr>
        <sz val="12"/>
        <color theme="1"/>
        <rFont val="Arial Narrow"/>
        <family val="2"/>
      </rPr>
      <t xml:space="preserve"> Desarrollo de proyectos de innovación para presentar en covocatorias y adquirir recursos.</t>
    </r>
  </si>
  <si>
    <t>Secretaría de las TIC</t>
  </si>
  <si>
    <t>01/01/2024 - 31/12/2024</t>
  </si>
  <si>
    <t>30/09/2024</t>
  </si>
  <si>
    <t>Se evidenció la realización del proceso de armonización del Presupuesto acorde al nuevo plan de desarrollo “IBAGUE PARA TODOS 2024-2027” del municipio de Ibagué/departamento del Tolima, aprobado mediante el acuerdo municipal No. 6 de fecha Junio 5 de 2024, soporte evidencia: DECRETO 0584 DE 2024 - ACUERDO 013 DE 2024</t>
  </si>
  <si>
    <t xml:space="preserve">Mediante Resolución No. 2500-000002 del 30 de Abril del 2019 se crea el comité de seguimiento al mapa de riesgos de gestión del proceso de  Innovación y TIC.
</t>
  </si>
  <si>
    <t xml:space="preserve">Se encuentra bien establecida la opción de manejo al riesgo. </t>
  </si>
  <si>
    <t xml:space="preserve">Durante el periodo evaluado se realizaron oportunamente dos (2) monitoreos: 
Primer monitoreo enero a febrero de 2024:   Se realizó el 4 de marzo de 2024, tal como registra el acta de comité técnico No.01 
Segundo monitoreo marzo a abril de 2024: Se realizó el 4 de marzo de 2024, tal como registra el acta de comité técnico No. 02 .
Tercer monitoreo mayo a junio del 2024: Se realizó 3 de julio del 2024, tal como lo registra el acta N° 03
Cuarto monitoreo Julio a agosto del 2024: Se realizó el 3 de septiembre del 2024 soportado mediante Acta N° 04 </t>
  </si>
  <si>
    <t>No aplica porque el riesgo NO se materializó, durante el periodo evaluado.</t>
  </si>
  <si>
    <t>El control diseñado para atacar la causa del riesgo y prevenir su materialización, se encuentra documentado en el caracterización del proceso.</t>
  </si>
  <si>
    <t xml:space="preserve">Obsolescencia en la plataforma tecnológica (Hardware y Software) 
Deficiencias en el licenciamiento o uso de software no autorizado
Obsolescencia del sistema de cableado estructurado existente </t>
  </si>
  <si>
    <t xml:space="preserve"> La Secretario de las TIC en conjutno con Asesor y Profesional Especializado del Grupo de Innovación y TIC,  anualmente realiza procesos contractuales se adquiere de software y hardware con el objeto de potencializar los centros digitales y así mismo impulsar el uso y apropiación de las tecnologías de la información lo anterior contemplado en el plan de anual de adquisiciones,  plan operativo anual de inversión, plan anual de caja y plan de acción. Así mismo el mobiliario y los equipos tecnológicos se encuentran amparados en una póliza de seguro en caso eventuales de daños a equipos. Así mismo se hacen brigadas de mantenimiento preventivo y correctivo a los equipos. La evidencia reposa en Plataforma PISAMI y en la serie documental de Informe de Gestión de la Secretaría de las TIC. En caso de que no se asigne recursos económicos mediante adiciones presupuestales, justificando la necesidad.</t>
  </si>
  <si>
    <t>25%</t>
  </si>
  <si>
    <r>
      <rPr>
        <b/>
        <sz val="11"/>
        <color theme="1"/>
        <rFont val="Arial Narrow"/>
        <family val="2"/>
      </rPr>
      <t>D4;D5;D6;D7;O8:</t>
    </r>
    <r>
      <rPr>
        <sz val="11"/>
        <color theme="1"/>
        <rFont val="Arial Narrow"/>
        <family val="2"/>
      </rPr>
      <t xml:space="preserve"> Realizacion de estudios económicos y análisis de mercado para la celebracion de contratos de tecnologico con el objeto de mejorar la infraestructura tecnológica
</t>
    </r>
    <r>
      <rPr>
        <b/>
        <sz val="11"/>
        <color theme="1"/>
        <rFont val="Arial Narrow"/>
        <family val="2"/>
      </rPr>
      <t>A1;A3;D4;D5;D6;D7:</t>
    </r>
    <r>
      <rPr>
        <sz val="11"/>
        <color theme="1"/>
        <rFont val="Arial Narrow"/>
        <family val="2"/>
      </rPr>
      <t xml:space="preserve"> Desarrollo o aplicar el mapa de ruta del Plan Estratégico de TIC para Modernización de Hardware y Software. Procurando impactar a la comunidad con tecnología de última generación.
</t>
    </r>
    <r>
      <rPr>
        <b/>
        <sz val="11"/>
        <color theme="1"/>
        <rFont val="Arial Narrow"/>
        <family val="2"/>
      </rPr>
      <t>A1;F2;F6:</t>
    </r>
    <r>
      <rPr>
        <sz val="11"/>
        <color theme="1"/>
        <rFont val="Arial Narrow"/>
        <family val="2"/>
      </rPr>
      <t xml:space="preserve"> Inclusion en el Plan de Compras de la entidad para la potencialiazar los CED</t>
    </r>
  </si>
  <si>
    <t>Se observó, que se realizó jornada de mantenimiento preventivo de equipos de cómputo de los Centros de Experiencia Digital donde se realizó por parte de cada uno de los administradores actualización de los portátiles, desfragmento el disco duro, borrados de temporales, borrado de programas y archivos residentes. Evidencia: imágenes de mantenimiento preventivo a los equipos de los Centros de Experiencia Digital registrados en el acta El 26/07/2024 Se realiza una revisión de elementos mobiliarios y tecnológicos, donde se recogen los de mal estado, así mismo se distribuye para brindar un buen servicio. Evidencia: actas de inventario.</t>
  </si>
  <si>
    <t>El control diseñado para atacar la causa del riesgo y prevenir su materialización, se encuentra documentado en el procedimiento de gestion de puntos PVD y en el gestion de emprendimiento digital.</t>
  </si>
  <si>
    <t>El control se encuentra bien diseñado, presente y funcionando,  contribuyendo al  cumplimiento del objetivo del proceso y evitando la materialización del riesgo.</t>
  </si>
  <si>
    <t>Deterioro físico de los centros de Experiencia digital</t>
  </si>
  <si>
    <t xml:space="preserve"> La Secretario de las TIC en conjutno con Asesor y Profesional Especializado del Grupo de Innovación y TIC y con el apoyo del proceso de Gestión de Recursos Físicos, anualmente fortalece la infraestructura de los centros digitales cuando éstos presentan eventos naturales, fallas estructurales y fallas del fluido eléctrico o por factores de orden público o ambientales.  Así mismo el mobiliario y los equipos tecnológicos se encuentran amparados en una póliza de seguro en caso eventuales de daños a equipos. La evidencia reposa en Plataforma PISAMI (Mmemorando, oficicios, circulaes) y en la serie documental de Informe de Gestión de la Secretaría de las TIC y proceso contractual en calidad de comodato o arriendo. Si se presenta el caso de que no se logre la alianza con la Secretaría Administrativa, se debe solicitar recursos económicos justificando la necesidad del servicio.</t>
  </si>
  <si>
    <r>
      <rPr>
        <b/>
        <sz val="11"/>
        <color theme="1"/>
        <rFont val="Arial Narrow"/>
        <family val="2"/>
      </rPr>
      <t>A2;A4;D9:</t>
    </r>
    <r>
      <rPr>
        <sz val="11"/>
        <color theme="1"/>
        <rFont val="Arial Narrow"/>
        <family val="2"/>
      </rPr>
      <t xml:space="preserve"> Articulación con otros procesos para vigilancia del buen uso de las herramientas tecnológicas y supervisión o seguimientos a los servicios prestados por proveedores.
</t>
    </r>
    <r>
      <rPr>
        <b/>
        <sz val="11"/>
        <color theme="1"/>
        <rFont val="Arial Narrow"/>
        <family val="2"/>
      </rPr>
      <t>A3;D8:</t>
    </r>
    <r>
      <rPr>
        <sz val="11"/>
        <color theme="1"/>
        <rFont val="Arial Narrow"/>
        <family val="2"/>
      </rPr>
      <t xml:space="preserve"> Aplicar el procedimiento para efectuar mantenimiento a la infraestructura física, bienes muebles y recurso tecnológico.</t>
    </r>
  </si>
  <si>
    <t xml:space="preserve"> Se evidenció,   memorando N° 032930 del 30 de julio del 2024, dirigido a la Dirección de Recursos Físicos, solicitando el apoyo frente a las mejoras locativas. </t>
  </si>
  <si>
    <t>El control diseñado para atacar la causa del riesgo y prevenir su materialización, se encuentra documentado en el procedimiento de gestion de puntos PVD.</t>
  </si>
  <si>
    <t>Desinterés de la comunidad para capacitarse en apropiación de las TIC;</t>
  </si>
  <si>
    <t>La Secretaría de las TIC en conjutno con Asesor y Profesional Especializado del Grupo de Innovación y TIC, trimestralmente verifica el cumplimiento de las acciones en el Plan de Acción de la Política Pública y las mentas del Plan de desarrollo vigente, teniendo en cuenta el avance mediante el desarrollo estrategias de capacitaciones virtuales para incentivar el uso y apropiación de las TIC. La evidencia reposa en la plataforma ibagueaprendetic.ibague.gov.co, publicacion de oferta insticional, plataforma PISAMI, así mismo en los Formatos de Asistencia Externa que reposa en la gestión documental de la secretaría. Si se presenta el caso de que no se logre las mestas de capacitación se realizará alianzas público privadas para alcanzar el objetivo de la polítca.</t>
  </si>
  <si>
    <r>
      <rPr>
        <b/>
        <sz val="11"/>
        <color theme="1"/>
        <rFont val="Arial Narrow"/>
        <family val="2"/>
      </rPr>
      <t>F1;F4;O1;O5:</t>
    </r>
    <r>
      <rPr>
        <sz val="11"/>
        <color theme="1"/>
        <rFont val="Arial Narrow"/>
        <family val="2"/>
      </rPr>
      <t xml:space="preserve"> Convenios con el SENA y universidades para impulsar la transformación digital, la ciencia, la innovación e Investigación
</t>
    </r>
    <r>
      <rPr>
        <b/>
        <sz val="11"/>
        <color theme="1"/>
        <rFont val="Arial Narrow"/>
        <family val="2"/>
      </rPr>
      <t xml:space="preserve">D9;O2;O6: </t>
    </r>
    <r>
      <rPr>
        <sz val="11"/>
        <color theme="1"/>
        <rFont val="Arial Narrow"/>
        <family val="2"/>
      </rPr>
      <t xml:space="preserve">Promover los CED mediante convenios con universidades para impulsar la transformación digital
</t>
    </r>
    <r>
      <rPr>
        <b/>
        <sz val="11"/>
        <color theme="1"/>
        <rFont val="Arial Narrow"/>
        <family val="2"/>
      </rPr>
      <t xml:space="preserve">A3;D3: </t>
    </r>
    <r>
      <rPr>
        <sz val="11"/>
        <color theme="1"/>
        <rFont val="Arial Narrow"/>
        <family val="2"/>
      </rPr>
      <t>Cursos virtuales; Cursos Presenciales con Medidas de Bioseguridad</t>
    </r>
  </si>
  <si>
    <t>Se evidenció, la activación de los siguientes Centros de Experiencia Digital en donde se ha impactado a 1821 personas. Se realiza tablero de control o seguimiento de personas impactadas.</t>
  </si>
  <si>
    <t xml:space="preserve">Sanciones e investigaciones de los entes de control </t>
  </si>
  <si>
    <t xml:space="preserve">Respuesta  fuera  de los términos de tiempo   establecidos por la ley </t>
  </si>
  <si>
    <t>La entrega no oportuna y reparto a las respectivas áreas de las solicitudes radicadas</t>
  </si>
  <si>
    <t>Posibilidad de perdida económica y reputacional debido a sanciones e investigaciones de los entes de control por respuesta fuera de los términos de tiempo establecidos por la Ley</t>
  </si>
  <si>
    <t>Recepción de solicitudes, trámites y PQRS</t>
  </si>
  <si>
    <t>Los directores validan el reporte remitido por la Dirección, atención al ciudadano y los PQRS que están fuera de término, los cuales son remitidos via memorando a los responsables para su revisión y finalización, dejando como evidencia el memorando y la terminación del PQRS</t>
  </si>
  <si>
    <t xml:space="preserve">Generar una matriz de PQRS  y direccionar por cada direcciòn a los contratistas encargados. Realizar controles por medio de comitès periodicos </t>
  </si>
  <si>
    <t>Secretario y Directores</t>
  </si>
  <si>
    <t>10/01/2024</t>
  </si>
  <si>
    <t xml:space="preserve">Se evidenció, matriz en Excel de seguimiento de PQRS de la parte operativa y matriz en Excel de seguimiento de PQRS de la parte tramites,  con asignación del funcionario responsable de dar respuesta.  Donde se encuentra PQRS  de la actual vigencia y vencidos, adicionalment6e se cuenmta con PQRS de la vigencia 2023 vencidos, donde se lleva seguimiento de los contestados y los que aun se encuentran sin respuesta. </t>
  </si>
  <si>
    <t>Mediante Resolución 2400- 000128 del 02 de marzo del 2022, por medio del cual se implementa actualización del comité de riesgos.</t>
  </si>
  <si>
    <t xml:space="preserve">Se evidenció la realización de un comite de de riesgos de Corrupción y de Gestión de la Secretaría de Movilidad
Enero - Abril: mediante acta N° 01 del 2024 del 2 de mayo.
Cabe anotar que se presenta incumplimie to en lo establecido en la Politica de Administracion del Riesgo de la entidad Código: POL-SIG-01
Versión: V10, Fecha: 22/12/2023, numeral 8,3. Monitoreos, donde se expresa que: 
Línea Estratégica: En comité de coordinación de control interno realizará seguimiento a la política y a la gestión de los riesgos según la programación de los comités de control interno establecidos en el plan anual de auditoría.
Primera Línea de Defensa: Realiza monitoreo bimestral a las acciones tendientes a controlar y gestionar los riesgos y enviará a la Secretaría de Planeación los resultados de esos monitoreos cinco días antes de terminarse el bimestre.
La primera línea de defensa realizará reporte bimestralmente o cuando ocurra la materialización de riesgos materializados en la matriz de gestión de eventos.
Segunda Línea de Defensa: Realizará monitoreo bimestral a través de los informes que los líderes de procesos remitan, asegurando que los controles y los procesos de gestión de riesgos implementados por la primera línea de defensa, estén diseñados
apropiadamente y funcionen como se pretende.
Mayo - Junio: no se efectuo monitoreo
Julio.- Agosto :  presentan informe de comite y no acta el cual esta tipificado como trimestral, lo que se esta contraviniendo a lo establecido en la Politica de Administracion del Riesgo de la entidad Código: POL-SIG-01 Versión: V10, Fecha: 22/12/2023, numeral 8,3. Monitoreos,
</t>
  </si>
  <si>
    <t xml:space="preserve">Se materializó el riesgo, toda vez que se cuenta con PQRS VENCIDAS  con un porcentaje alto, no se evidencia a  la realización de las acciones pertinentes para realizar corrección y subsanar las pqrs </t>
  </si>
  <si>
    <t>El control diseñado para atacar la causa del riesgo y prevenir su materialización,  no se encuentra documentado en el caracterización del proceso.</t>
  </si>
  <si>
    <t>El control  no se encuentra bien diseñado, toda vez que no contiene la periodicidad de su ejecución y no cuenta con las observaciones y desviaciones que resulten de la ejecución del control , por lo tanto es necesario rediseñar el control para que sea efectivo y evite  la materialización del riesgo.</t>
  </si>
  <si>
    <t xml:space="preserve">Documentar el control, realizar el diseño de control que contenga todos sus criterios,  de acuerdo a los lineamientos de la guia de Administración del riesgo Version 4 y 6. verificar  la frecuencia de cuando se puede materializar el riesgo, inclluir la periodicidad de ejecución del primer control </t>
  </si>
  <si>
    <t>Falta de seguimiento a la información que se proporciona en la plataforma web PISAMI</t>
  </si>
  <si>
    <t>Los directores realizan reunión bimestral con los responsables de cada proceso o encargados de área , para la verificación de solicitudes pendientes, dejando como evidencia el acta y la asistencia</t>
  </si>
  <si>
    <t xml:space="preserve">Se evidenció Acta N° 1 del 22 de mayo del 2024,  reunion con el equipo de la dirección de tramites y servicios, donde se  socializaron los PQRS que se tienen por responder por parte de la dirección,hasta la fecha se tienen pendiente 375 procesos,  se evidenció  Acta N° 002 del 30 de agosto del 2024, reunion con el equipo de la dirección de tramites y servicios, donde  se efectua reunión de respuesta oportuna de PQRS, donde se concluye que se cerraron 155 procesos de los que se delegaron en la anterior reunión de seguimiento (mayo). Todavía quedan abiertos 220 procesos.
Se evidenció Acta N° 1 del 31 de enero del 2024,  reunion con el grupo operativo,  indicando  la pronta respuesta a las PQRS , para subsanar y generar la respuesta, adicionalmente se generó el plan padrino  establecido por la entidad, de el evento de que no se encuentre un funcionario el padrino asumira las funciones  de este, donde se  socializaron los PQRS que se tienen por responder por parte de la dirección,hasta la fecha se tienen pendiente 375 procesos,  se evidenció  Acta N° 002 del 19 de febrero del 2024, reunion con el grupo operativo, Donde se concluiye que se debe dar respuesta inmediata a los PQRS.
Se evidenció Acta N° 3 del 31 de enero del 2024,  reunion con el grupo operativo,  indicando  la pronta respuesta a las PQRS , para subsanar y generar la respuesta INMEDIATA , adicionalmente se generó el plan padrino  establecido por la entidad, de el evento de que no se encuentre un funcionario el padrino asumira las funciones  de este, donde se  socializaron los PQRS que se tienen por responder por parte de la dirección,hasta la fecha se tienen pendiente 375 procesos,  se evidenció  Acta N° 004 del 28 de mayo del 2024, reunion con el grupo operativo, reiterando la respuesta de las PQRS VENCIDAS, donde se debe dar respuesta inediata.  
Se encuentra soportado con las planillas de asistencia.
No obstante, no se evidenca  resultado de este control quedando solo un seguimiento , pero se recomienda que para ser efectivo debe generarce responsabilidades y tomar acciones de contingencia frente a este riesgo que se encuentra materializado. 
</t>
  </si>
  <si>
    <t>Reduccción de presupuesto y deterioro de la imagen hacía la ciudadanía</t>
  </si>
  <si>
    <t>Falta de planeación,   seguimiento y control a la ejecución de los planes, programas y proyectos</t>
  </si>
  <si>
    <t>Insuficiencia presupuestal para dar cumplimiento a los planes, programas y proyectos establecidos</t>
  </si>
  <si>
    <t>Posibilidad de perdida económica y reputacional, debido a la reducción del presupuesto y deterioro de la imagen hacía a la ciudadanía por falta de planeación, seguimiento y control de los planes, programas y proyectos</t>
  </si>
  <si>
    <t>Elaboración y seguimiento del plan de desarrollo y los instrumentos de seguimiento</t>
  </si>
  <si>
    <t>Los directores realizan monitoreo, seguimiento y control  trimestral en la ejecución de los planes, programas y proyectos, dejando como evidencias informes de ejecución</t>
  </si>
  <si>
    <t>Automático</t>
  </si>
  <si>
    <t>Realizar comités técnicos periodicos, donde se definan las metas que tiene la dependencia con sus respectivos compromisos de cumplimiento</t>
  </si>
  <si>
    <t xml:space="preserve">Secretario y Directores </t>
  </si>
  <si>
    <t>Se evidenció Acta de COMITÉ SEGUIMIENTO DE METAS PLAN DE DESARROLLO, efectuada el día 6 de junio del 2024, donde se socializo los proyectos de movilidad que le apuntara al cumplimiento del plan de desarrollo (Componente movilidad), se socializo matriz de detalle, Cumplimiento de metas y se definierón  compromisos.
Si bien es cierto que la periodicidad  es trimestral, no se evidenció lo correspondiente al primer trimestre.</t>
  </si>
  <si>
    <t xml:space="preserve">Falta de viabilización y actualización de los proyectos ante la Secretaria de Planeación </t>
  </si>
  <si>
    <t xml:space="preserve">El responsable delegado por la dirección , realiza anualmente  la verificación ante Planeación Municipal  de la viabilidad y actualización del proyecto , dejando como evidencia el certificado de viabilidad del proyecto </t>
  </si>
  <si>
    <t xml:space="preserve">Actualización de proyectos </t>
  </si>
  <si>
    <t xml:space="preserve">No se evidenció avances, sin embargo este se encuentra dent4ro de la periodicidad que es anual. </t>
  </si>
  <si>
    <t>Investigaciones y sanciones del ente regulador y descontento de la comunidad artistica</t>
  </si>
  <si>
    <t xml:space="preserve"> Deficiente prestación de los bienes, servicios y manifestaciones artisticas y culturales</t>
  </si>
  <si>
    <t>Incumplimiento de las metas y deficiente ejecución en los planes, programas y proyectos del proceso</t>
  </si>
  <si>
    <t>Posiblidad de afectación economica y reputacional por Investigaciones y sanciones de los entes de control y descontento de la comunidad artistica debido a Deficiente prestación de los bienes, servicios y manifestaciones artisticas y culturales</t>
  </si>
  <si>
    <t>FORMULAR EJECUTAR Y
REALIZAR SEGUIMIENTO
DE POLÍTICAS, PLANES
PROGRAMAS Y
PROYECTOS</t>
  </si>
  <si>
    <t>Apoyar la coordinación de los programas trimestralmente evaluar, hacer seguimiento y reportar los avances de las metas de la Secretaria de Cultura,  a la secretaría de planeación dejando como evidencia el correo e informe de cumplimiento.</t>
  </si>
  <si>
    <t>Mensualmente se realizará comité técnico donde se socialicen las metas estrategicas del Proceso, las ejecuciones de metas y ejecuciones presupuestales</t>
  </si>
  <si>
    <t>Secretaria y Directora</t>
  </si>
  <si>
    <t xml:space="preserve">Para la fecha de seguimiento no se aportaron evidencias, por lo tanto se genra sin avances </t>
  </si>
  <si>
    <t>Mediante  resolución No. 1010-2022-000033 del 12 de Julio de 2022, por medio de la cual se designan los integrantes del comité de riesgos del proceso de gestión artística y cultural, quedando conformado por:  Director fomento a las prácticas artística y culturales y del patrimonio, Profesional Universitario Grupo Patrimonio, Profesional Universitario Grupo fomento al arte y cultura, Profesional Universitario Grupo red de bibliotecas, Técnico designado Red de Bibliotecas, Profesional Universitario de formación, Profesional Especializado Dirección de fomento a las práctica artística y cultural y del patrimonio, Un contratista adscrito a cualquier grupo de la secretaria de cultura.</t>
  </si>
  <si>
    <t>No se encuentra bien identificada la zona del valoración del riesgos debido a que hizo uso de la tabla de valoración establecida en la política de administración del riesgo de la Secretaria de planeación para determinar la zona de riesgos inherente y residual. numeral 10,1,3 IMPACTO, teniendo en cuenta el mapa de riesgos de gestión presenta la tabla de valoración anterior, no se utilizo adecuadamente la matriz de manejo y seguimiento de los riesgos establecida pro el DAFP y la Administración Central Municipal, debido a que se omitieron formulas que se presentan en la metodología a seguir.</t>
  </si>
  <si>
    <t xml:space="preserve">En el bimestre enero a febrero de 2024,  se reunió el comité de riesgos con el fin de actualizar y presentar el plan de manejo de riesgos para la vigencia 2024, según acta No. 001 de el 28 de febrero de 2024; Se efectuó seguimiento del bimestre enero febrero, revisando las sugerencias de la Oficina de Control Interno y se procede a gestionar el nuevo mapa de riesgos.
Durante el   bimestre marzo a abril de 2024 mediante acta No. 002 del 13 de marzo de 2024, en la cual se actualizó el mapa de riesgos y se efectúo seguimiento al avance representado.
Esta actas e enviaron a la dirección de fortalecimiento institucional mediante correo electrónico de fecha 08 de abril y 02 de mayo de 2024.
Bimestre mayo- junio: Acta N° 004 del 2 de julio del 2024.
Bimestre Julio- agosto: Acta N° 005 del 2 de septiembre del 2024
</t>
  </si>
  <si>
    <t>Se verificó que los controles están presentes en la política operativa del proceso (véase caracterización del proceso de Gestión Artística y Cultural CAR-GAC-01 VERSION 4. del 11 de noviembre de 2021</t>
  </si>
  <si>
    <t>El control no cumple con todas las condiciones establecidas en la guía para la administración del riesgo y diseño de controles, si embargo se ejecuta siempre y esta funcionando</t>
  </si>
  <si>
    <t>Revisar los reportes de cumplimiento de metas de los diferentes programas y valida la información para ser reportada a la Secretaría de Plaenacion, dejando como evidencia el correo y/o memorando de envío</t>
  </si>
  <si>
    <t>Verificar que los controles se aplique en la periocidad establecida, y analizar si la frecuencia de aplicación del control es la adecuada, por ultimo, analizar si hay causas generadoras del riesgo no identificadas.</t>
  </si>
  <si>
    <t>Falta de apropiación y destinación de los recursos necesarios en cada uno de los programas</t>
  </si>
  <si>
    <t>Elaborar el plan anual de adquisiciones y plan de acción validando que se destinen los recursos para las actividades planeadas durante ese año. Dejando como evidencia el PAA y Plan de Acción elaborados</t>
  </si>
  <si>
    <t>Desconocimiento de los temas estratégicos del proceso</t>
  </si>
  <si>
    <t xml:space="preserve">Socializar  los temas estratégicos de la secretaria de cultura en el marco del plan de desarrollo. </t>
  </si>
  <si>
    <t xml:space="preserve">Capacitación a los funcionarios y contratistas sobre temas estratégicos del Proceso </t>
  </si>
  <si>
    <t>2024/09/202</t>
  </si>
  <si>
    <t xml:space="preserve">Se evidenció Capacitación Talento Humano mediante Circular 0075 de Junio 20 de 2024, capacitación virtual en la Identificación, Declaración y gestión de posibles conflictos de intereses. Realizada el jueves 27 de Junio de 2024. </t>
  </si>
  <si>
    <t xml:space="preserve">Falta de planeación  en la contratacióin del OPS con perfil idóneo para el desarrollo de actividades y el cumplimiento de las metas </t>
  </si>
  <si>
    <t xml:space="preserve">Revisión del perfil idóneo  de los requerimientos de OPS de la secretaria de cultura de los diferentes grupos y áreas para el desarrollo de las actividades. </t>
  </si>
  <si>
    <t>Muy Baja</t>
  </si>
  <si>
    <t>moderado</t>
  </si>
  <si>
    <t xml:space="preserve">Reunión con la Alta Dirección para revisión de las OPS requeridas </t>
  </si>
  <si>
    <t>secretaria y Directora</t>
  </si>
  <si>
    <t>Correo electronico de 30 de Enero de 2024 a secretario de cultura sobre perfiles</t>
  </si>
  <si>
    <t>Finalizado</t>
  </si>
  <si>
    <t/>
  </si>
  <si>
    <t>Sanciones de entes de control</t>
  </si>
  <si>
    <t>Deficiencia en  la formulación e implementación de planes, programas y proyectos que fortalezcan el tejido empresarial, el emprendimiento, la empleabilidad, el turismo y el sector rural</t>
  </si>
  <si>
    <t xml:space="preserve">La baja cobertura para la promoción del desarrollo económico y la competividad para los actores involucrados
</t>
  </si>
  <si>
    <r>
      <t xml:space="preserve">Posibilidad de pérdida económica y reputacional, </t>
    </r>
    <r>
      <rPr>
        <i/>
        <u/>
        <sz val="12"/>
        <rFont val="Arial Narrow"/>
        <family val="2"/>
      </rPr>
      <t>debido</t>
    </r>
    <r>
      <rPr>
        <sz val="12"/>
        <rFont val="Arial Narrow"/>
        <family val="2"/>
      </rPr>
      <t xml:space="preserve"> a sanciones de entes de control</t>
    </r>
    <r>
      <rPr>
        <b/>
        <u/>
        <sz val="12"/>
        <rFont val="Arial Narrow"/>
        <family val="2"/>
      </rPr>
      <t xml:space="preserve"> por</t>
    </r>
    <r>
      <rPr>
        <sz val="12"/>
        <rFont val="Arial Narrow"/>
        <family val="2"/>
      </rPr>
      <t xml:space="preserve"> deficiencia en  la formulación e implementación de planes, programas y proyectos que fortalezcan el tejido empresarial, el emprendimiento, la empleabilidad, el turismo y el sector rural</t>
    </r>
  </si>
  <si>
    <t>Ejecución de los diferentes planes, programas y proyectos de las secretarías intervinientes en el proceso</t>
  </si>
  <si>
    <r>
      <t xml:space="preserve">Se realizará cuatrimestral comité técnico para revisar los planes de acción y la ejecución de los mismos, dejando como evidencia un acta y planilla de asistencia, en cada una en las Secretaría del Proceso del Desarrollo Económico y la Competitividad (Secretaría de Desarrollo Económico y Secretaría de Agricultura y desarrollo rural) 
</t>
    </r>
    <r>
      <rPr>
        <sz val="10"/>
        <color rgb="FFFF0000"/>
        <rFont val="Arial Narrow"/>
        <family val="2"/>
      </rPr>
      <t xml:space="preserve">RESPONSABLE
PERIODICIDAD
VERBO DE CONTROL
EVIDENCIA
</t>
    </r>
  </si>
  <si>
    <t>Una (1) reunión cuatrimestral para la revisión del Plan de Acción - Actualización documentación SIGAMI correspondiente</t>
  </si>
  <si>
    <t>Secretarios, Directores y enlaces SIGAMI</t>
  </si>
  <si>
    <t>Se evidenció reunio de seguimiento de las mestas el día 30 de abril del 2024, donde se concluye que  a la fecha no hay plan de desarrollo no se ha ejecutado metas que comprometan el presupuesto, soportado mediante Acta No. 04, se evidenció que el día 8 de mayo se efectuo socialización  de las actividades del sigami, soportada mediante Acta 005, el 28 de junio, se recibió una capacitación por parte del equipo de fortalecimiento insitucional frente a este tema.El equipo de enlaces SIGAMI del Proceso Desarrollo Económico y la Competitividad se reunió el día  3 de septiembre del 2024 N° 007 acta,  para actualizar la Matriz de Riesgos de Gestión del Proceso. Para el cumplimiento de la Actividad #1 del Plan de Acción, se aportan las evidencias correspondientes. El día 03 de julio se realizó la reunión del Plan de Acción de la Secretaría de Desarrollo Económico,  correspondiente al segundo Cuatrimestre del 2024.</t>
  </si>
  <si>
    <t>RESOLUCION 109008 DEL 13 MARZO DEL 2019</t>
  </si>
  <si>
    <t>Enero- febrero: se realizó mediante Acta N° 01  del 16/02/2024 y Acta N° 002 del 23/02/2024.
Marzo- Abril: Mediante Acta N° 04 del 30/04/2024
Mayo - Junio: mediante Acta 05 del 8 de mayo del 2024
Julio - Agosto: No se evienció que durante  este bimestre evaluado la primera línea de defensa realizara el monitoreo bimestral de acuerdo a lo establecido por la politica de administraciondel riesgo de la entidad nuemeral 8.3 Monitoreos</t>
  </si>
  <si>
    <t xml:space="preserve">No se encuentran documentados </t>
  </si>
  <si>
    <t xml:space="preserve">El control no cumple con todas las condiciones establecidas en la guía para la administración del riesgo y diseño de controles, sin embargo se ejecuta siempre y esta funcionando, por lo tanto se recomienda realizar la restructuración del control y este debe estar documentado </t>
  </si>
  <si>
    <t>Deficiencia en la planeación y seguimiento de las actividades del proceso</t>
  </si>
  <si>
    <t>Semestralmente la Secretaría Desarrollo Económico y la Secretaría de Agricultura y Desarrollo Rural, se reunirán dos veces por vigencia con los asesores, profesionales universitarios y contratistas , con el fin de revisar el avance físico de las metas producto del plan indicativo y generar estrategias para cumplir las mismas.  Las respectivas evidencias de las reuniones son las planillas de asistencia internas y actas.</t>
  </si>
  <si>
    <t>Dos (2) reuniones semestrales para la revisión del Plan Indicativo - Actualización documentación SIGAMI correspondiente</t>
  </si>
  <si>
    <t xml:space="preserve"> Se evidenció que los enlaces SIGAMI del Proceso Desarrollo Económico y la Competitividad se reunió el día viernes 30 de agosto del 2024 para actualizar la Matriz de Riesgos de Gestión del Proceso. Para el cumplimiento de la Actividad #2 del Plan de Acción, se aportan las evidencias correspondientes. Para el segundo semestre del año 2024, no se reportan las dos reuniones programadas sobre Plan Indicativo, que se tienes previstas para el mes de Septiembre y Noviembre del 2024.</t>
  </si>
  <si>
    <t>Deficiencia en la capacitación del talento humano de las secretarías sobre el conocimientos y las actividades del proceso Gestión del Desarrollo Económico y la Competitividad</t>
  </si>
  <si>
    <t xml:space="preserve">Cuatrimestralmente la Secretaría Desarrollo económico y la Secretaría de Agricultura y Desarrollo Rural realizarán una socialización sobre SIGAMI y sobre el Código de Integridad y Buen Gobierno, dirigdo a todo el personal de planta y/o contratistas que conforman el talento humano de las Secretarías (recordar que en el contrato de prestación de servicios queda estipulado que se acogen a este código); dejando como evidencias actas y/o planillas de asistencia interna de la socializaciòn. </t>
  </si>
  <si>
    <t>Una (1) socialización cuatrimestral  sobre SIGAMI y sobre el Código de Integridad y Buen Gobierno - Actualización documentación SIGAMI correspondiente</t>
  </si>
  <si>
    <t>El equipo de enlaces SIGAMI del Proceso Desarrollo Económico y la Competitividad se reunió el día viernes 30 de agosto del 2024 para actualizar la Matriz de Riesgos de Gestión del Proceso.</t>
  </si>
  <si>
    <t xml:space="preserve">Verificar que la identificación del riesgo se realice bajo la metodología de la versión 5 Y 6 dela guía de riesgos, expedida por el DAFP.   Numeral 8:   Lineamientos:  1.Verificar que los riesgos residuales ubicados en zona moderada, alta o extrema sólo pueden tener opciones evitar o reducir, no se pueden aceptar, deben tener un plan de acción                                  2. Nota: Los riesgos residuales ubicados en zona baja,  pueden tener 3  opciones: Aceptar, evitar o reducir.  Si se aceptan no se requiere definir un plan de acción  verificar que se cumpla. </t>
  </si>
  <si>
    <t xml:space="preserve">Sanciones y disminución de recursos  </t>
  </si>
  <si>
    <t>Incumplimiento a las políticas publicas y a las metas del plan territorial de salud</t>
  </si>
  <si>
    <t xml:space="preserve">Planificación inadecuada de las acciones y estrategias de la entidad en cumplimiento al proceso gestión de salud.
</t>
  </si>
  <si>
    <t>Posibilidad de perdida reputacional y económica  por sanciones y/o disminución de recursos debido al incumplimiento de las políticas publicas y a las metas del Plan Territorial de Salud  "PTS".</t>
  </si>
  <si>
    <t xml:space="preserve">Realizar la formulación, aprobación  y armonización del Plan Territorial de Salud con el plan de desarrollo . 
Realizar formulación,  Aprobación y ejecución del plan de acción en salud  (PAS) y el componente operativo anual de inversión  ( COAI)
</t>
  </si>
  <si>
    <t xml:space="preserve">     El riesgo afecta la imagen de  la entidad con efecto publicitario sostenido a nivel de sector administrativo, nivel departamental o municipal</t>
  </si>
  <si>
    <t xml:space="preserve"> La  Asesora del Despacho cada mes realiza seguimiento a la ejecución de los planes de acción y del plan indicativo, comparando la información suministrada por las direcciones en los comités técnicos, con respecto a las metas establecidas en la hoja de vida de los indicadores a la fecha de corte. 
Si se determina que la meta esta rezagada, se establece un plan de contingencia o estrategia para nivelar el cumplimiento, se evidencia en las actas de comité técnico
</t>
  </si>
  <si>
    <t xml:space="preserve">Realizar  seguimientos  bimensuales a los procesos contractuales de la secretaria mediante la  "Matriz de seguimiento gestión contractual. </t>
  </si>
  <si>
    <t>Asesora del Despacho</t>
  </si>
  <si>
    <t>Se lleva a cabo el seguimiento a los contratos mediante la herramienta interna "Matriz Contractual de enero a julio y  de julio a agosto", donde se establece el estado de ejecución de cada contrato, se cuenta con la evidencia las matices de seguimiento</t>
  </si>
  <si>
    <t>Se expidió la Resolución 085 del 01 de Septiembre de  2021, por medio de la cual se modifica parcialmente  la resolución No. 014 del 11 de marzo de 2019 , mediante el cual se crea el comité de seguimiento evaluación y manejo de los  riesgos en los procesos de la secretaria de salud municipal , quedando constituido de la siguiente manera:  Secretario de salud o quien haga sus veces, Directores salud publica, prestación de servicios y calidad, aseguramiento o quien haga  sus veces, asesor despacho, profesional especializado, profesional universitario dirección de prestación de servicio  y profesional universitario dirección salud publica, un técnico operativo de la dirección de aseguramiento</t>
  </si>
  <si>
    <t>Según lo observado en el seguimiento se viene dando cumplimiento a la metodología establecida en la versión 5 y 6  de la  guía de administración del riesgo en la identificación  del riesgo.</t>
  </si>
  <si>
    <t>Durante el periodo  el jefe de la Oficina de Control  Interno, socializó en el  Comité de Coordinación de Control Interno los resultados  de seguimiento al cumplimiento  de la política de riesgos.    La evidencia reposa en:
Acta No. 01 del 22 de abril del 2024, Acta No. 02 del 25 de julio de 2024</t>
  </si>
  <si>
    <t>El comité de riesgos de la Secretaria de Salud, efectúo el monitoreo al mapa de riesgos de corrupción de forma bimensual,  se cuenta con la siguiente evidencia: 
Primer Monitoreo:
Acta No. 009 de06 de marzo de 2024, se efectúa seguimiento del bimestre enero y febrero de 2024, remitida a la Dirección de fortalecimiento institucional mediante Memorando   1600- 2024-010209 del 13 de marzo de 2023.
Segundo Monitoreo:
No se evidencio el acta de seguimento del bimestre marzo a abrild e 2024, por lo tanto se requiere que el comite se reuna con la periodicidad que establece la Resolución No. 085 del 01 de septiembre de 2021
Mediante Memorando No. 1600-2024-050383 del 06 de mayo de 2024, se remitio a la dirección de Fortalecimiento .
Tercer monitoreo 2024
Según acta No. 033 del 10 de julio de 2024., se remitio a planeción mediante memorando No. 
Según acta No. 040 del 04 de agosto de 2024, se remitio a la secretria de planeación mediante memorando No. 1600040387 del 06 de septiembre de 2024,
Se recomienda dar cumplimiento a l establecido en la pilítica de  riesgos de la Adminsittración Muncipal respecto a las reuniones bimensuales para efecctuar el seguimeinto a los reisgos del proceso.</t>
  </si>
  <si>
    <t>Los controles se encuentran incluido en la caracterización del proceso CAR-GS-001 Versión 7 del 02 de noviembre de 2022, de la Secretaria de Salud Municipal</t>
  </si>
  <si>
    <t>La efectividad del control se ha mantenido en el periodo enero a agosto de 2024, comparada con el comportamiento registrado a agosto de 2023</t>
  </si>
  <si>
    <t>Acta No. 3 del 31 de enero de 2024, Acta del 15 de febrero de 2024, Acta No, 15 del 18 de marzo de 2024, Acta No. 17 del 1 de abril de 2024, Acta No.26 del 27 de mayo de 2024, Acta No. 28 del 4 de junio de 2024.con el fin de  articular  las direcciones de la secretaría para formular e implementar acciones y estrategias.</t>
  </si>
  <si>
    <t>Se recomienda elaborar las actas de las reuniones realizadas por el Comité de riesgos para el seguimiento y evaluación de los riesgos y enviarlas a la Secretaria de Planeación Dirección de Fortalecimiento Institucional en cumplimiento de la Resolución No.  085 del 01 de Septiembre de  2021, por medio de la cual se modifica parcialmente  la resolución No. 014 del 11 de marzo de 2019.</t>
  </si>
  <si>
    <t>Pérdida de información y/o demora para la toma de decisiones</t>
  </si>
  <si>
    <t>Falta de interoperabilidad de las bases de datos y diferentes fuentes de información en salud</t>
  </si>
  <si>
    <t>Posibilidad de pérdida económica y reputacional por sanciones y disminución de recursos, debido a la pérdida de  información y/o demora para la toma de decisiones.</t>
  </si>
  <si>
    <t xml:space="preserve">Implementación en el desarrollo de módulos en  el sistema AMISALUD como:
1. Auditorías a las EPS
2. Listados Censales.               
3. Maestra de Afiliaciones y novedades.                             
4.- Auditoría de IPS.                      
5. Peticiones Quejas y Reclamos.    
6.Resultado y análisis de indicadores en salud. </t>
  </si>
  <si>
    <t>El ingeniero de sistemas con su equipo de trabajo de la secretaría de salud municipal, continuamente realiza la programación y el mantenimiento del sistema para el intercambio de datos, e implementación de  módulos de acuerdo al cronograma de actividades según la necesidad y herramientas tecnológicas con las que se cuenta. De lo anterior se aporta informe mensual de avances y actas de reuniones.</t>
  </si>
  <si>
    <t>Desarrollar en el sistema de información AMISALUD la implementación de  módulos que apoyen los procedimientos del proceso Gestión Salud para la obtención de datos y la toma de decisiones.</t>
  </si>
  <si>
    <t>Profesional universitario (Ingeniero de sistemas dirección de aseguramiento), directores y contratista de apoyo</t>
  </si>
  <si>
    <t xml:space="preserve">Informes AMISALUD: a 29 de febrero de 2024,  31 de marzo de 2024, 30 de abril de 2024, 30 de junio de 2024, 31 de julio de 2024, 31 de agosto de 2024. </t>
  </si>
  <si>
    <t xml:space="preserve">No se cuenta con la integración de la  información necesaria para la toma de decisiones  que hacen parte del proceso Gestión Salud. </t>
  </si>
  <si>
    <t>Los directores con su equipo de trabajo de manera trimestral, en sus comités técnicos, revisan, evalúan y analizan los indicadores y demás información requerida, con el fin de verificar el cumplimiento de las metas trazadas, si se observa desviación se debe corregir de inmediato dejando  evidencia en las respectivas actas de seguimiento.</t>
  </si>
  <si>
    <t>Se realizó la actualización de la plataforma AMISALUD, a la versión 2, en la cual se migro la información con corte al 31 de agosto de 2023,  y se cuenta con informe técnico de seguimiento a la plataforma y las actas internas de seguimiento por cada dirección así: 
ASEGURAMIENTO: Actas No. 03 del 09-03-2023, 02 del 17-02-2023, 06 del 02-05-2023, 046 del 10-07-2023, 023 del 02-05-2023, 042 del 30-06-2023. 
PRESTACION DE SERVICIOS: 01 del 27-01-23, 02 del 27-02-23, 03 del 23-03-23, 04 del 25-04-23, 06 del 26-06-23, 07 del 27-07-23, 08 del 14-08-23.
SALUD PUBLICA: 01 del 25-02-23, 02 del 30-03-23, 03 del 17-04-23, 04 del 31-05-23, 05 del 30-06-23, 010 del 28-08-23, 
DESPACHO: 016 del 26-04-23, 023 del 31-05-23, 029 del 28-06-23, 030 del 10-07-23, 033 del 31-07-23,</t>
  </si>
  <si>
    <t>Multa / Sanción Organismos de control</t>
  </si>
  <si>
    <t>Incumplimiento requisitos de ley para el otorgamiento de subsidios y/o beneficios</t>
  </si>
  <si>
    <t xml:space="preserve">La dificultad de consecución de la información de las bases de datos provenientes de la dirección del SISBEN, en periodos trimestrales .
</t>
  </si>
  <si>
    <t>La posibilidad de afectación ecónomica y reputacional por multa o sanción de los organismos de control, debido al otorgamiento de subsidios o beneficios a personas que no cumplen con los requisitos de ley, y/o población fallecida.</t>
  </si>
  <si>
    <t>revisar caracterización del proceso para identificar en que actividad se realizaría el otorgamiento de los beneficios o subsidios para identificar la actividad generadora del riesgo, donde se podría materializar el riesgo</t>
  </si>
  <si>
    <t xml:space="preserve">     Afectación menor a 200 SMLMV</t>
  </si>
  <si>
    <t>El ingeniero de sistemas de aseguramiento trimestralmente solicita por medio de correo electrónico y/o memorando la base de datos del SISBEN cuatro, con el fin de actualizar el sistema de información de amisalud y determinar usuarios con afiliación de oficio sin SISBEN y Usuarios subsidiado por encima de clasificación C18, dejando como evidencia las solicitudes y reporte de cargue de la información y en caso de que la dependencia (SISBEN) no envíe la información se reitera la solicitud.</t>
  </si>
  <si>
    <t>Realizar una mesa de trabajo al año, con las dependencias involucradas en el proceso, para socializar la normatividad que enmarca el  procedimiento de afiliación al régimen subsidiado, y la importancia de la oportunidad en la adquisición de la información para cumplir con lo establecido en Ley</t>
  </si>
  <si>
    <t>Profesional Universitario Ingeniero de Sistemas Aseguramiento</t>
  </si>
  <si>
    <t>ABRIL 30 DE 2024</t>
  </si>
  <si>
    <t>ABRIL 30/2024</t>
  </si>
  <si>
    <t xml:space="preserve">Memorando No.1610-2024-018076  del 3 de mayo del 2024, Solicitud de Información SISBEN, Memorando No. 1610-02078 del 16 de mayo de 2024, Solicitud Base de datos al SISBEN, Memorando No.1610-033283 del 1 de agosto de 2024 solicitud Base de Datos SISBEN, </t>
  </si>
  <si>
    <t>Según lo observado en el seguimiento se viene  dando cumplimiento a la metodología establecida en la versión 5 y 6  de la  guía de administración del riesgo en la identificación  del riesgo.</t>
  </si>
  <si>
    <t>La dificultad en el acceso a la información de predial e industria y comercio debido a que la secretaría de Hacienda no la suministra, para determinar evasión y elusión</t>
  </si>
  <si>
    <t>El ingeniero de sistemas de aseguramiento, semestralmente solicita por medio de correo electrónico y/o memorando la base de datos de predial e industria y comercio, con el fin de  actualizar el sistema de información de amisalud y determinar usuarios con capacidad de pago, para realizar el debido proceso, dejando como evidencia las solicitudes y reporte de cargue de la información  a AMISALUD,  en caso de que la dependencia (HACIENDA) no envíe la información se reitera la solicitud.</t>
  </si>
  <si>
    <t>Memorando No. 1610-033278 del 1 de agosto de 2024 Solicitud Base de Datos Predial e Industria y Comercio.</t>
  </si>
  <si>
    <t>Sin avance</t>
  </si>
  <si>
    <t>La no notificación a tiempo de las novedades de retiro del Sistema General de Seguridad Social en Salud</t>
  </si>
  <si>
    <t>El ingeniero de sistemas de aseguramiento, mensualmente revisa la información antes del cargue de la información en la plataforma del ADRES, con el fin de validar el reporte total de los registros, dejando como evidencia el informe del cargue de la información.</t>
  </si>
  <si>
    <t>De forma mensual se realiza la revisión de la estadística maestra de afiliación,  antes del cargue de la información en la plataforma del ADRES, con el fin de validar el reporte total de los registros, con el fin de asegurar la notificación de las novedades de afiliación al sistema de salud.</t>
  </si>
  <si>
    <t>Carlos Machado</t>
  </si>
  <si>
    <t xml:space="preserve">Verificar que la identificación del riesgo se realice bajo la metodología de la versión 5 y 6 de la guía de riesgos, expedida por el DAFP.   Numeral 8:   Lineamientos:  1.Verificar que los riesgos residuales ubicados en zona moderada, alta o extrema sólo pueden tener opciones evitar o reducir, no se pueden aceptar, deben tener un plan de acción                                  2. Nota: Los riesgos residuales ubicados en zona baja,  pueden tener 3  opciones: Aceptar, evitar o reducir.  Si se aceptan no se requiere definir un plan de acción  verificar que se cumpla. </t>
  </si>
  <si>
    <r>
      <t xml:space="preserve">En el periodo evaluado, la línea estratégica  en Comité de Coordinación de Control Interno realizó  monitoreo </t>
    </r>
    <r>
      <rPr>
        <b/>
        <sz val="12"/>
        <rFont val="Calibri"/>
        <family val="2"/>
        <scheme val="minor"/>
      </rPr>
      <t xml:space="preserve"> semestral  al</t>
    </r>
    <r>
      <rPr>
        <b/>
        <sz val="12"/>
        <color theme="1"/>
        <rFont val="Calibri"/>
        <family val="2"/>
        <scheme val="minor"/>
      </rPr>
      <t xml:space="preserve"> cumplimiento de la Política de  Riesgos?</t>
    </r>
  </si>
  <si>
    <t xml:space="preserve">Conclusiones sobre el diseño y ejecución del control </t>
  </si>
  <si>
    <t xml:space="preserve">Acciones legales (sanciones disciplinarias, demandas y demás acciones jurídicas) y/o hallazgos de los entes de control </t>
  </si>
  <si>
    <t xml:space="preserve">Incumplimiento a la oportunidad de respuesta de los PQRSD clasificados como Derechos de Petición a la Entidad. </t>
  </si>
  <si>
    <t>Falta de seguimiento a los tiempos de respuestas de las PQRSD - Derechos de Petición formuladas a la entidad</t>
  </si>
  <si>
    <r>
      <t>Posibilidad de perdida</t>
    </r>
    <r>
      <rPr>
        <sz val="12"/>
        <color rgb="FFFF0000"/>
        <rFont val="Arial Narrow"/>
        <family val="2"/>
      </rPr>
      <t xml:space="preserve"> económica y reputacional</t>
    </r>
    <r>
      <rPr>
        <sz val="12"/>
        <rFont val="Arial Narrow"/>
        <family val="2"/>
      </rPr>
      <t xml:space="preserve"> por </t>
    </r>
    <r>
      <rPr>
        <sz val="12"/>
        <color rgb="FF00B050"/>
        <rFont val="Arial Narrow"/>
        <family val="2"/>
      </rPr>
      <t>acciones legales (sanciones disciplinarias, demandas y demás acciones jurídicas) y/o hallazgos de los entes de control</t>
    </r>
    <r>
      <rPr>
        <sz val="12"/>
        <rFont val="Arial Narrow"/>
        <family val="2"/>
      </rPr>
      <t xml:space="preserve"> debido al </t>
    </r>
    <r>
      <rPr>
        <sz val="12"/>
        <color theme="5"/>
        <rFont val="Arial Narrow"/>
        <family val="2"/>
      </rPr>
      <t xml:space="preserve">incumplimiento a la oportunidad de respuesta de los PQRSD clasificados como Derechos de Petición a la Entidad. </t>
    </r>
  </si>
  <si>
    <t>Seguimiento a la gestión de mejoramiento de la reducción de las PQRSD al interior de los Procesos</t>
  </si>
  <si>
    <t>El Profesional Universitario(a) de la Dirección de Atención al Ciudadano quincenalmente  verifica que las respuestas emitidas por las diferentes unidades administrativas de las PQRSD sean respondidas dentro delos términos establecidos por la ley y se genera un informe que se exporta de la plataforma PISAMI, donde se puede visualizar el estado de las respuestas de las PQRSD de cada unidad administrativa. En caso de encontrar PQRSD a las cuales no se les dio respuesta dentro de los términos establecidos por la ley, se remite un informe de lo ocurrido a la oficina de control disciplinario y se proyectan informes de seguimiento con los respectivos memorandos.</t>
  </si>
  <si>
    <t>Realizar visitas a las seis
Dependencias de las
Secretarías de la
Administración Municipal
evidenciando el término
de respuesta dada a las
peticiones, quejas y
reclamos radicadas por los
ciudadanos para cumplir
con los parámetros
establecidos en la ley que
tengan PQRSD vencidos.</t>
  </si>
  <si>
    <t>Directora de Atención al Ciudadano</t>
  </si>
  <si>
    <t>01/102024</t>
  </si>
  <si>
    <t>Se realizaron visitas a las seis Dependencias con más PQRSD vencidos (Tramites y servicios, Direccion de ordenamiento territorial sostenible, DIANU, Cobro coactivo, Direccion de rentas y Multiproposito catastro)  se deja constancias en las siguientes actas:
Enero - Febrero 
Mes de enero (acta 01 a la acta 06 y mes de febrero acta 07 a la acta 12
Marzo - Abril
Mes de marzo (acta 13 a la acta 18) y mes de abril acta 19 a la acta 24
Mayo - Junio
Mes de mayo acta 25 a la acta 30 y mes de junio acta 31 a la acta 36
Julio - Agosto
Durante este perdiodo salio de seguimiento Direccion de rentas y Dirección de ordenamiento territorial sostenible y se ingreso al seguimiento Dirección justicia y Movibilidad operativa
Mes de julio acta 37 a la acta 42 y mes de agosto acta 43 a la acta 48</t>
  </si>
  <si>
    <t>Mediante Resolución No. 008 del 26 de Junio  de 2020 se encuentra conformado  el comité de seguimiento al mapa de  riesgos  del proceso de gestión del servicio y atención al ciudadano de la dirección de atención al ciudadano de la Secretaria General</t>
  </si>
  <si>
    <t>La identificación del Riesgo se encuentra bajo los Lineamientos de la FUNCION PUBLICA - Guía para la administración del riesgo y el diseño de controles entidades públicas. Versión 5 y 6, la tabla de impacto de la matriz de riesgos coincide con la que reposa en la POLÍTICA DE ADMINISTRACIÓN DE RIESGOS - POL-SIG-01 Pág. 18. Publicada en SIGAMI</t>
  </si>
  <si>
    <t>Durante el periodo evaluado el  jefe de la Oficina de Control  Interno, socializó en el  Comité de Coordinación de Control Interno los resultados  de los seguimientos efectuados  al cumplimiento  de la política de riesgos.    La evidencia reposa en:
Para el periodo del  
PRIMER cuatrimestre del año 2024
Acta N°001 del 22 de Abril de 2024.
Para el SEGUNDO cuatrimente de la vigencia 2024, 
Acta Nº002 del 25 de julio de 2024.
Se encuentra publicada en el siguiente link:
https://ibague.gov.co/portal/seccion/contenido/index.php?type=3&amp;cnt=149#gsc.tab=0</t>
  </si>
  <si>
    <t>El comité de riesgos efectúo monitoreo de forma bimensual a los riesgos de administrativos de la dependencia, los cuales quedaron registrado en las siguiente actas:
Acta No. 001 del 11 de marzo de 2024.
Acta No. 002 del 03 de mayo de 2024.
Acta No. 003 del 03 de julio de 2024.
Acta No. 004 del 02 de septiembre de 2024.</t>
  </si>
  <si>
    <t>El riesgo se materializo durante el periodo evaluado de Enero a Agosto del 2024. donde se ha realizado todas las actividades establecidas para esta causa del riesgo; reportando a la dirección de fortalecimiento institucional y control disciplinario con el fin de que se inicie los proceso de investigación disciplinaria. a la fecha se realizo plan de mejoramiento para las oportunidades de respuesta de PQRS, clasificación y diereccionamiento de periodo septiembre 2024 a septiembre 2025.</t>
  </si>
  <si>
    <t>Se verificó que los controles están presentes en la política operativa del proceso (véase caracterización del proceso de Gestión del servicio y atención al ciudadano, código  CAR-GSA-001 VERSION 9. del 20 de junio de 2024, y los procemientos PROCEDIMIENTO RECEPCION Y TRAMITE DE PQRSD VERSION 16 del 25 de septiembre 2024, MEDICION DE LA PERCEPCION DEL CIUDADANO VERSIO 15 DEL 18 de junio de 2024.</t>
  </si>
  <si>
    <t>El control  cumple con todas las condiciones establecidas en la guía para la administración del riesgo y diseño de controles versión 6, se ejecuta siempre, sin embargo no esta funcionando teniendo en cuenta que según el informe de oportunidad de repuesta emitido por la Oficina de Control Interno, de fecha julio de 2024, los PQR contestados extemporáneamente ascienden a 2.746 del un total ingresado al 30 junio de 8.717  PQR, solo se dio respuesta a 4.464  PQR que corresponde al 51.20% frente a la respuesta extemporánea que ascienda al 31.49%, lo que nos demuestra que el riesgo se esta materializando.</t>
  </si>
  <si>
    <t>Teniendo en cuenta que para la vigencia 2023, el riesgo se materializo  se materializo 12.835 veces y que par e mismo período de la vigencia 2024 se materializo 7,162 veces, podemos concluir que los controles han sido ineficientes, a pesar de que el riesgos tiende a disminuir.</t>
  </si>
  <si>
    <t>Mantener los parámetros de:
- Guía para la Administración del Riesgo y el diseño de controles en entidades publicas - Version 5 y 6
- POLITICA DE ADMINISTRACIÓN DEL
RIESGO POL-SIG-01 numeral 8.3. Monitoreos</t>
  </si>
  <si>
    <t>N/A</t>
  </si>
  <si>
    <t>Errores en la clasificación del tipo de petición - Derechos de Petición</t>
  </si>
  <si>
    <t>EL Profesional Universitaro(a) de la Dirección de Atención al Ciudadano y lider de cada unidad administrativa diariamente verifica y revisa aleatoreamente que la clasificación del tipo de petición sea la correcta a través de la consulta en la página web (modulo de radicación de peticiones, quejas y reclamos - clasificación de PQRSD y descripción de los mismos), el procedimiento del proceso y trámite interno del Derecho de petición de la Alcaldía. En caso de encontrar tipos de peticiones mal clasificadas, se procede a realizar el cambio en la plataforma PISAMI y se envia correo electrónico informativo.</t>
  </si>
  <si>
    <t>Realizar informes consolidados de seguimiento a las ventanillas</t>
  </si>
  <si>
    <t>Se realizaron los siguientes informes semanales consolidados de seguimiento a las ventanillas para detectar errores de clasificacion y direccionamiento en la radicacion enviados por correo institucional durante los periodos:
Enero y febrero
del: (02 al 05 de enero, 09 al 12 de enero, 15 al 19 de enero, 22 al 26 de enero, 29 al 02 de febrero, 05 al 09 de febrero, 12 al 17 de febrero, 19 al 23 de febrero y 26 al 02 de marzo).
Marzo - abril
del  (04 al 08 de marzo, 11 al 15 de marzo, 18 al 22 de marzo, 01 al 05 de abril, 08 al 12 de abril, 15 al 19 de abril, 22 al 26 de abril y 29 al 03 de mayo).
Mayo - junio
del (06 al 10 de mayo, 14 al 17 de mayo, 20 al 24 de mayo, 27 al 31 de mayo, 04 al 07 de junio, 11 al 14 de junio, 17 al 21 de junio y 25 al 28 de junio).
Julio - agosto
del (02 al 05 de julio, 08 al 12 de julio, 16 al 29 de julio, 22 al 26 de julio, 29 de julio al 02 de agosto, 05 al 09 de agosto, 12 al 16 de agosto, 20 al 23 de agosto y del 26 al 30 de agosto).</t>
  </si>
  <si>
    <t>Realizar seguimiento a las
diferentes Dependencias
de la entidad por medio
de informes de
oportunidad de respuesta
de los traslados por
competencia.</t>
  </si>
  <si>
    <t>Se realizaron los siguientes informes de oportunidad de respuesta de los traslados por competencia dey se enviaron por correo institucional en los meses comprendidos:
Enero - Febrero (Informe del mes de enero enviado el 02 de febrero e informes del mes de febrero enviado el 01 de marzo).
Marzo - Abril
(Informe del mes de marzo enviado el 02 de abril e informes del mes de abril enviado el 02 de mayo).
Mayo - Junio
(Informe del mes de mayo  enviado el 05 de junio e informe del mes de junio enviado el 02 de julio).
Julio - Agosto
(Informe del mes de julio  enviado el 02 de agosto e informe del mes de agosto enviado el 02 de septiembre).</t>
  </si>
  <si>
    <t>Errores en el direccionamiento del tipo de petición - Derechos de Petición</t>
  </si>
  <si>
    <t>El Profesional Universitaro(a) de la Dirección de Atención al Ciudadano y lider de cada unidad administrativa diariamente verifica y revisa aleatoreamente que la correspondencia haya sido remitida a la unidad administrativa competente a través de la plataforma PISAMI, donde se realiza la exportación de las peticiones radicadas y se verifica el grado de clasificación, de acuerdo a lo establecido en la resolución del trámite interno del Derecho de Petición de la Alcaldía y normatividad vigente. En caso de encontrar peticiones mal direccionadas, se procede a realizar el cambio en la Plataforma PISAMI y se envia correo electrónico informativo.</t>
  </si>
  <si>
    <t>Falta de seguimiento a los tiempos de respuestas de los Reclamos - Derechos de Petición formulados a la entidad</t>
  </si>
  <si>
    <t>El Director de Atención al Ciudadano trimestralmente verifica que las respuestas emitidas por las diferentes unidades administrativas de los Reclamos sean respondidas dentro de los términos establecidos por la ley y genera un informe que se exporta de la plataforma PISAMI, donde se puede visualizar el estado de las respuestas a los Reclamos de cada unidad administrativa perteneciente a los procesos misionales. En caso de encontrar Reclamos a los cuales no se les dio respuesta dentro de los términos establecidos por la ley, se remite un informe de lo ocurrido a las Dependencias y se expone en el Comité de Coordinación de Control Interno para que cada Dependencia implemente las acciones correspondientes, se procede a realizar informes de seguimiento con el respectivo seguimiento al indicador.</t>
  </si>
  <si>
    <t xml:space="preserve"> Reportar en el Comité de Coordinación de Control Interno mediante informe el estado de respuestas de los Reclamos con el fin de que cada Dependencia implemente las acciones de mejora correspondientes.</t>
  </si>
  <si>
    <t>Se realizo Informe trimestralmente de Oportunidad de Respuesta de los PQRSD corte a 31 diciembre de 2023, Seguimiento a PQRSD y se Socializo Informe oportunidad de respuesta a los Derechos de
Petición clasificados como Reclamos con fecha de corte del 01 de abril de 2024 y Se solicito mediante memorando #012317 del 02 de abril participación en el Comité de Coordinación de Control Interno, donde se socializo a la Alcaldesa y Directivos el día 22 de abril.
Se solicito mediante memorando #027678 del 02 de julio participación en el Comité de Coordinación de Control Interno, donde se socializo a la Alcaldesa y Directivos el día 25 de julio, los informes Socialización Informe Oportunidad de Respuesta de los PQRSD, corte a 24 de julio del 2024, Seguimiento a PQRSD y Socialización Informe oportunidad de respuesta a los Derechos de Petición clasificados como Reclamos con fecha de corte del 30 de  junio del 2024.</t>
  </si>
  <si>
    <t xml:space="preserve"> Insatisfacción de los  ciudadanos frente a los servicios, trámites que presta la Entidad y PQRSD. </t>
  </si>
  <si>
    <t>Orientación inadecuada en la prestación de los servicios, trámites que presta la Entidad y PQRSD</t>
  </si>
  <si>
    <t>Falta de socialización de los mecanismos de comunicación para con los ciudadanos</t>
  </si>
  <si>
    <t>Posibilidad de perdida reputacional por insatisfacción de los ciudadanos frente a los servicios y trámites que presta la Entidad debido a la orientación inadecuada en la prestación de los servicios, trámites de la Entidad y PQRSD.</t>
  </si>
  <si>
    <t>Seguimiento a la orientación en la prestación de los servicios, trámites que presta la Entidad y PQRSD.</t>
  </si>
  <si>
    <t>Usuarios, productos y practicas , organizacionales</t>
  </si>
  <si>
    <t>El Director (a) de Atención al Ciudadano y su equipo de trabajo mensualmente verifica y revisa las actividades del componente Atención al Ciudadano del Plan Anticorrupción y Atención al Ciudadano y plan de mejoramiento con la Oficina de Control Interno relacionadas con los mecanismos de comunicación para con los ciudadanos y de la instatisfacción de los mismos frente a las respuesta de los PQRSD interpuestos a la Entidad. En caso de no encontrar implementados los mecanismos de comunicación entre la Entidad y los Ciudadanos, se procede a socializar en Comité Institucional de Gestión y Desempeño para que el Secretario comunique a la Alta Dirección las acciones de mejora a realizar, según sea el caso. Esta actividad se reporta mediante una presentación enviada al correo institucional de Fortalecimiento Institucional.</t>
  </si>
  <si>
    <t>Socializar y difundir información de los canales de atención, trámites, servicios y correos electrónicos de las Dependencias a los ciudadanos.</t>
  </si>
  <si>
    <t>Durante el periodo de enero y febrero se realizaron las siguientes piezas gráficas: 1. banner del horario especial de atención al público, sábado 17 de febrero (se público en la página de la Alcaldía el 16 de febrero); 2. banner del horario especial de atención al público, sábado 02 de marzo (se público en la página de la Alcaldía el 28 de febrero); 3. pieza gráfica divulgación de horarios y canales de atención y 4. pieza gráfica de puntos de atención presenciales (se públicaron en el instagram de la Alcaldía el 29 de febrero).
Durante el periodo de marzo y abril se realizaron las siguientes piezas gráficas: 5. Banner y piezas gráficas información semana santa – marzo 6. Piezas gráficas radicación y seguimiento PQRSD – marzo 7. Pieza gráfica requisitos para radicar tus PQRS en las ventanillas de la Administración Municipal - abril  8. Pieza gráfica información de los Centros de Atención Municipal - abril
Durante el periodo de mayo y junio se realizaron las siguientes piezas gráficas: 9. Pieza gráfica informativa de la no atención por abastecimiento de agua – mayo 10.Pieza gráfica de la atención en las ventanillas el día 08 de mayo – mayo 11. Pieza gráfica atención especial el día 08 de mayo - mayo 12.Banner y pieza gráfica jornada especial por el día de la salud- junio 13. Banner y pieza gráfica del horario de atención del día 14 de junio por actividades internas de la Alcaldía - junio  14.Banner y pieza gráfica informativa de la no atención por ser día cívico - junio
Durante el periodo de mayo y junio se realizaron las siguientes piezas gráficas: 9.Pieza gráfica informativa de la no atención por abastecimiento de agua – mayo 10.Pieza gráfica de la atención en las ventanillas el día 08 de mayo – mayo 11. Pieza gráfica atención especial el día 08 de mayo - mayo 12.Banner y pieza gráfica jornada especial por el día de la salud- junio 13. Banner y pieza gráfica del horario de atención del día 14 de junio por actividades internas de la Alcaldía - junio  14.Banner y pieza gráfica informativa de la no atención por ser día cívico - junio
Durante el periodo de julio y agosto se realizaron las siguientes piezas gráficas: 15. Comunicación de día cívico para la Alcaldía de Ibagué - julio, 16. Socialización de los CAMS (Centros de Atención Municipal) - julio, 17. Requisitos para radicar tus PQRSD en las ventanillas – julio y 18. Renovación red telefonica - Agosto</t>
  </si>
  <si>
    <t>Teniendo en cuenta el informe de seguimiento a las encuentas de satisfación, donde se realizó la evaluación de satisfacción y la percepción del usuario en las diferentes Dependencias de la Alcaldía de lbagué en la vigencia 2024  se replantie las actividades de control, la frecuencia en que se realiza la actividad generadora del riesgo, el impacto, la probabilidad y el plan de acción a seguir, con el fin de tener clara la medición que se esta haciendo a la satisfacción de usuario frente a todos los servicios que presta la entidad.</t>
  </si>
  <si>
    <t xml:space="preserve">Baja competencia del personal frente al manejo de las PQRSD, orientación y atención al ciudadano </t>
  </si>
  <si>
    <t>El Director (a) de Atención al Ciudadano y Director(a) de Talento Humano cuatrimestralmente verifica y revisa las actividades del componente Atención al Ciudadano del Plan Anticorrupción y Atención al Ciudadano relacionadas con la capacitación al personal que atiende en ventanillas y da respuesta a las PQRSD - Derechos de Petición a través de capacitaciones programadas dentro del Programa de Transparencia y ética pública. En caso de no darsen las capacitaciones se procede a gestionar con otras entidades. Esta actividad se reporta en el avance del Informe del Plan Anticorrupción y de Atención al Ciudadano.</t>
  </si>
  <si>
    <t>Adelantar jornadas de
capacitación en el manejo de correspondencia</t>
  </si>
  <si>
    <t xml:space="preserve">Durante el periodo Enero - Abril se adelantaron dos jornadas de capacitación en el manejo de correspondencia.
La citación de la capacitación se realizó mediante memorando 010505 del 14 de marzo de la Dirección de Rentas sobre el manejo adecuado de la correspondencia interna y externa en la plataforma documental PISAMI, traslados por competencia y los formatos de comunicación oficial de la Entidad, La capacitación se llevo a cabo el día 22 de marzo a las 7:30 am y se dejo como evidencia el acta 06. 
Durante el periodo Mayo - agosto se hicieron las siguientes capacitaciones:
Se adelanto una jornadas de capacitación en el manejo de correspondencia, donde la citación de la capacitación se realizó mediante memorando 020080 del 17 de mayo para la Dirección de Información y Aplicación de la Norma Urbanistica en el manejo adecuado de la correspondencia interna y externa en la plataforma documental PISAMI, traslados por competencia y los formatos de comunicación oficial de la Entidad, La capacitación se llevo a cabo el día 23 de mayo a las 9:00 am y se dejo como evidencia el acta 14. </t>
  </si>
  <si>
    <t>Carlos Perdomo</t>
  </si>
  <si>
    <t>50%</t>
  </si>
  <si>
    <t>Catastrófico</t>
  </si>
  <si>
    <t>Extremo</t>
  </si>
  <si>
    <t>Auditor</t>
  </si>
  <si>
    <t xml:space="preserve">Recomendaciones sobre el proceso de identificación y gestión de  riesgos </t>
  </si>
  <si>
    <t xml:space="preserve">Verificar que la identificación del riesgo se realice bajo la metodología de la versión 6 dela guía de riesgos, expedida por el DAFP.   Numeral 8:   Lineamientos:  1.Verificar que los riesgos residuales ubicados en zona moderada, alta o extrema sólo pueden tener opciones evitar o reducir, no se pueden acepta porque deben tener un plan de acción.                                                                            2. Nota: Los riesgos residuales ubicados en zona baja,  pueden tener 3  opciones: Aceptar, evitar o reducir.  Si se aceptan no se requiere definir un plan de acción  verificar que se cumpla. </t>
  </si>
  <si>
    <t xml:space="preserve">Si durante el periodo evaluado, se materializó el riesgo,  determinar si se cumplió lo siguiente:                                                                                                                                                                                                                                                                                                                                          1. Informar o reportar al Representante de la Alta Dirección para el MIPG.
2. De ser necesario, realizar la denuncia ante el ente de control respectivo
3. Iniciar las acciones correctivas necesarias.
4. Realizar el análisis de causas y determinar acciones de mejora.
5. Actualizar el mapa de riesgo </t>
  </si>
  <si>
    <t>Tendencia  del control</t>
  </si>
  <si>
    <t xml:space="preserve">Observaciones y recomendaciones frente a la eficacia del control: Evaluando eficiencia ( tipo de control e implementación)  y eficacia  ( desempeño del control - ver descripción del desempeño del control para recomendar mejoras)  </t>
  </si>
  <si>
    <t xml:space="preserve">Multa y sanción del ente regulador </t>
  </si>
  <si>
    <t>Incumplimiento de metas del plan del desarrollo</t>
  </si>
  <si>
    <t>Inconsistencias en la formulación de metas del plan de desarrollo, al no poder ser cuantificadas ni medibles lo que dificulta su correcto seguimiento sometiendo a la entidad a posibles sanciones presupuestales y sociales
Falta de idoneidad y/o desconocimiento de las metodólogas de formulación de proyectos de inversión por parte del personal de las secretarias ejecutoras, generado incumplimiento de requisitos para su viabilidad BPIM 
Deficiencias y demoras en la detección de factores que ralentizan la ejecución de metas; insuficiente seguimiento.</t>
  </si>
  <si>
    <t>Posibilidad de perdida económica y reputacional por multa o sanción del ente regulador debido incumplimiento al plan de desarrollo en las metas de producto y bienestar.</t>
  </si>
  <si>
    <t xml:space="preserve">procedimiento para la formulación del plan de desarrollo 
procedimiento para el seguimiento al plan de desarrollo
</t>
  </si>
  <si>
    <t xml:space="preserve">El líder del grupo del Banco de Proyectos de Inversión BPIM recibe las solicitudes de registro y viabilidad de los proyectos radicados por las secretarías y entes descentralizados, a continuación hace la revisión,  utilizando  el formato de evaluación técnica de proyectos (lista de chequeo) verifica el cumplimiento de requisitos de los mismos.  De ser satisfactoria la inspección se procede a emitir documento de viabilidad, de lo contario se responde mediante memorando ante el solicitante los motivos de la negación y se anexan las observaciones a superar.  evidencia memorandos de respuesta con viabilidad y/o lista de chequeo con observaciones </t>
  </si>
  <si>
    <t xml:space="preserve">Anualmente  a inicio de año se emite circular con los parámetros de actualización y/o registro de proyectos ante el BPIM y el SUIFP, y el cronograma de reporte de avance mensual de los mismos (estas circulares puede emitirse en ocasiones extraordinarias en caso de ser necesario) Evidencia circulares, memorandos reiterativos. </t>
  </si>
  <si>
    <t>Director de Planeación del Desarrollo</t>
  </si>
  <si>
    <t>Bimestral</t>
  </si>
  <si>
    <t>Mediante  la circular No. 002 del 3 de enero de 2024,  se socializó las  directrices para la expedición del certificado de actualización de los proyectos 2024 y  a través de la  circular No. 019 del 22 de mayo de 2024, se convocó a : taller sobre  estructuración, formulación y presentación de proyectos de  inversión, presentando los respectivos listados de asistencia.</t>
  </si>
  <si>
    <t>Mediante Resolución No.  026 del 27 de marzo de 2019 se encuentra Creado  el comité de riesgos de la Secretaria de Planeación, se recomienda actualizar la resolución de creación del comité  de riesgos,  con el fin de incluir funcionarios adscritos a la Dirección de Catastro.</t>
  </si>
  <si>
    <t xml:space="preserve">El análisis de contexto, la priorización de causas y la herramienta  DOFA, no contienen  las causas generadoras del riesgo, por lo tanto las estrategias o acciones  formuladas  para atacar las causas  del riesgo no se encuentran establecidas   o documentadas a través de  articulación de estas herramienta, para identificar las causas  del riesgo y las estrategias para atacarlas.   Así mismo, es necesario  establecer la frecuencia   en la que se puede presentar el riesgo,  con base en el número de metas  del plan de desarrollo  programadas a cumplir  en la presente  vigencia,  en razón a que esta seria probabilidad o frecuencia en la que se  podría  presentar  el riesgo  en el año 2024.  </t>
  </si>
  <si>
    <t xml:space="preserve">Durante el periodo  enero a  agosto  de 2024,  la línea estratégica  realizado 1  monitoreo   al cumplimiento de la política de riesgos,  el registro se encuentra documentado, en las siguientes  actas del comité de Coordinación de control interno:
No.1 del 22 de abril de 2024  y la No. 2 de del  25 de julio de 2024. </t>
  </si>
  <si>
    <t>Durante  el periodo enero a agosto de 2024,  se realizaron oportunamente   4 monitoreos:       
- Primer monitoreo periodo  Enero  a febrero de 2024:   Se realizó el 4 de marzo de 2024, tal como registra el acta de comité técnico No.1  del  4 de marzo de 2024, con registro de asistencia   y el reporte del monitoreo  al mapa riesgos del proceso planeación estratégica y territorial al correo de la  Dirección de Fortalecimiento institucional el 5 de marzo de 2024. 
-  Segundo Monitoreo periodo   Marzo a abril de 2024: Se realizó el  2 de mayo de 2024, tal como lo registra el acta de comité técnico  No. 2  de fecha  2 de mayo de 2024, con listado de asistencia  y el log de envió al correo de la  Dirección de Fortalecimiento de fortalecimiento institucional el 2 de mayo de 2024.  
-  Tercer  Monitoreo periodo   mayo  a  junio de 2024: Se realizó el  28 de  junio de 2024, tal como lo registra el acta de comité técnico  No:  3   de fecha  28 de   junio  de 2024, con listado de asistencia  y el log de envió al correo de la  Dirección de Fortalecimiento de fortalecimiento institucional el  5  de  julio de 2024.   
 -  Cuarto  Monitoreo periodo   julio  a agosto de 2024: Se realizó el  30   de  agosto  de 2024, tal como lo registra el acta de comité técnico  No.  4 de fecha  30   de  08  de 2024, con listado de asistencia  y el log de envió al correo de la  Dirección de Fortalecimiento de fortalecimiento institucional el  4   de  septiembre de 2024</t>
  </si>
  <si>
    <t xml:space="preserve">No se puede determinar si el riesgo se materializó a la fecha de corte del seguimiento,  en razón a que el riesgo corresponde al incumplimiento de las metas del plan de desarrollo y faltan  3, 5 meses para que se termine la presente vigencia; es decir se encuentran dentro de términos  para el cumplimiento de las metas. </t>
  </si>
  <si>
    <t xml:space="preserve">El control se encuentra documentado en el documento externo  adoptado por la alcaldía: Cartilla ABC de la viabilidad de los proyectos de inversión del DNP. Publicada en el link del banco de proyectos. </t>
  </si>
  <si>
    <t xml:space="preserve">El control se encuentra bien diseñado y se aplica </t>
  </si>
  <si>
    <t xml:space="preserve">No aplica porque el riesgo no se materializó  durante el periodo enero a agosto de 2024  y  las metas  del plan de desarrollo  programadas a realizarse en la presente vigencia, aun cuentan con 3 meses para su ejecución.   </t>
  </si>
  <si>
    <t xml:space="preserve">Hasta la fecha de seguimiento  la tendencia del control  es a la eficacia </t>
  </si>
  <si>
    <t xml:space="preserve">El control   se encuentra bien diseñado, esta orientado a  reducir la probabilidad  de  materialización del riesgo, y hasta la fecha de seguimiento la tendencia  del control es a la efectividad, porque  ha permitido prevenir la materialización del riesgo.  </t>
  </si>
  <si>
    <t>Se  sugiere consultar los planes de mejoramiento vigentes con entes de control , con  el fin de verificar si tienen  hallazgos   vigentes con incidencia administrativa, disciplinaria y fiscal , con el fin de determinar o establecer  en comité de riesgos la necesidad de incluirlos en el mapa  de riesgos. Con el fin de  idéntica  el riesgo,  atacar  las causas y evitar que se vuelvan a presentar.</t>
  </si>
  <si>
    <t xml:space="preserve">Falta de idoneidad y/o suficiencia  técnica por parte del personal enlace de las secretarías y entes descentralizados encargados de realizar el seguimiento al cumplimiento de sus respectivas y debido reporte de instrumentos de planeación cumpliendo con los estándares exigidos por la dirección de planeación del desarrollo. </t>
  </si>
  <si>
    <t>Los profesionales de la Dirección de Planeación del Desarrollo trimestralmente verifican y validan la información suministradas por las secretarías para efectos de ser publicado en las plataformas respectivas. Dejando como evidencia la publicación de la información en las diferentes plataformas o en su defecto correo electrónico con observaciones y solicitud de información completa o mejorada</t>
  </si>
  <si>
    <t>Defectivo</t>
  </si>
  <si>
    <t xml:space="preserve">Al inicio de cada gobierno se hará la solicitud de acompañamiento metodológico para la formulación de plan de desarrollo y en especial en lo relacionado con la programación de metas para garantizar que sean medibles, cuantificables y posibles de cumplir. dejando como evidencia actas de capacitación.   Al principio de año se elaborará el cronograma de presentación de los instrumentos  igualmente se capacitará a los enlaces de cada secretaría en la formulación y reporte de ejecución de los instrumentos de planeación; dejando actas de reunión como evidencia y Trimestralmente se expedirá una circular en la cuál se recuerda el reporte de ejecución de instrumentos y fechas de entrega. En caso de incumplimiento en términos de calidad y/o puntualidad en entrega de la información relacionada con los instrumentos de seguimiento, se enviarán memorando reiterando la solicitud de la misma con el detalle de la inconformidad. se continua con la estrategia de acompañamiento permanente con sectorialitas a secretarias ejecutoras e institutos descentralizados, dejando como evidencia acta de mesa de trabajo mínimo una por trimestre o mas según sea necesario </t>
  </si>
  <si>
    <t xml:space="preserve">A través de las  siguientes actas,  la  Secretaria  de planeación del Desarrollo,  conserva los registro  de  capacitación y acompañamiento  metodológico  sobre la formulación del plan de desarrollo, con énfasis en la formulación de metas, con el fin de asegurarse que sean medibles, cuantificables  y posibles  de cumplir:   Acta No. 1 del 19 de enero de 2024,     acta no. 2    del 20/01/24 en el centro poblado el toque,  Acta no. 3 del 21/01/24, lugar ciclo vía,  Acta No. 4 con las juntas administradoras locales, comunales y corregimientos el 23/01/24 en la Dirección de Catastro Multipropósito, en  términos  generales se realizaron 49 mesas de participación ciudadana. los registros reposan en el drive de  la secretaria de planeación,  sumado a lo  citado, se expidió  la  Circular No. 003 del 6 de marzo de 2024, programado  taller de indicadores de resultado y cronograma mesas de trabajo sobre formulación plan de desarrollo Ibagué para todos;   Finalmente a través de las circulares:   No. 12 del 12 de abril de 2024, con  asunto seguimiento planes de acción y POAI, con corte al  31 de marzo de 2024 y la  Circular No. 24 del  5 de julio de 2024, con asunto    seguimiento plan de acción y POAI., con corte a 30 de junio de 2024. </t>
  </si>
  <si>
    <t>no</t>
  </si>
  <si>
    <t xml:space="preserve">El control se encuentra documentado en el manual : Formulación y seguimiento a los instrumentos de planeación y en el procedimiento  seguimiento al cumplimiento al plan de desarrollo municipal.  </t>
  </si>
  <si>
    <t xml:space="preserve">Los  controles  presentan   deficiencia  en su diseño  orientada a  describir con mayor claridad como aplicarlo  y  ha especificar que se hace en caso  de  desviación   en el momento de aplicarlo  y cual seria la evidencia , no obstante,  el control esta orientado a  reducir la probabilidad  de  materialización del riesgo, y hasta la fecha de seguimiento el control   ha contribuido a  prevenir la materialización del riesgo.   Se recomienda  que adicional al  indicador formulado, se establezca como control  el  indicador  formado para hacer seguimiento al cumplimiento d ellas metas del plan de desarrollo. </t>
  </si>
  <si>
    <t>El director de planeación del desarrollo bimestralmente verifica en los  comités técnicos la calidad de la información reportada por los sectorialitas con el fin de determinar acciones de mejora a las que haya lugar. Dejando como evidencia acta de reunión</t>
  </si>
  <si>
    <t xml:space="preserve">En el comité institucional de gestión y desempeño y/o el consejo directivo el secretario de Planeación y el director de Planeación del Desarrollo podrán exponer los casos de mayor rezago en términos de avances de meta, y de esta manera plantear planes de acción para acelerar el cumplimiento. Evidencia acta </t>
  </si>
  <si>
    <t xml:space="preserve">Sin Avance. </t>
  </si>
  <si>
    <t xml:space="preserve">El control presenta deficiencia en su diseño, es necesito especificar con mayor claridad que información verifican y validan  y a su vez determinar que pasa con las desviaciones, y cual seri la evidencia en caso de presentarse la desviación  </t>
  </si>
  <si>
    <t>Inconsistencia y/o indebida formulación de los instrumentos de planeación</t>
  </si>
  <si>
    <t>Desarticulación entre el POT y la construcción del Plan de Desarrollo y los demás instrumentos de planeación</t>
  </si>
  <si>
    <t>Posibilidad de perdida económica y reputacional por implementación de un modelo de desarrollo territorial por fuera de las realidades del municipio.</t>
  </si>
  <si>
    <t xml:space="preserve">1. Elaboración del plan de ordenamiento territorial </t>
  </si>
  <si>
    <t xml:space="preserve">La directora de OTS junto con su equipo de trabajo anualmente  realiza la evaluación y seguimiento (Expediente Municipal) cotejando los artículos  frente a la ejecución e implementación del POT. Dejando como evidencia el documento de seguimiento y evaluación (Expediente Municipal). </t>
  </si>
  <si>
    <t>Realizar comunicaciones mediante canales internos en relación al cumplimiento a los compromisos de cada secretaría establecidos en el POT.</t>
  </si>
  <si>
    <t>Directora de ordenamiento territorial</t>
  </si>
  <si>
    <t>Semestral</t>
  </si>
  <si>
    <t xml:space="preserve">Durante el periodo enero a agosto del año en curso, se solicitó el reporte   de información en el marco del seguimiento y evaluación del del POT, mediante los memorandos:  17024, 17030, 17035, 17036,    28821, 28691, 28695, 28698, 28702, 28704, 28705, 48795, 48830, 48844, y 48867. </t>
  </si>
  <si>
    <t>El análisis de contexto, la priorización de causas y la herramienta  DOFA, no contienen  las causas generadoradoras del riesgo, por lo tanto las estrategias o acciones  formuladas  para atacar las causas  del riesgo no se encuentran establecidas   o documentadas a través de  articulación de estas herramienta, para idéntica las causas  del riesgo y las estrategias para atacarlas</t>
  </si>
  <si>
    <t xml:space="preserve">Durante el periodo evaluado no se materializó el riesgo. </t>
  </si>
  <si>
    <t>El control se encuentra documentado en el procedimiento: Formular y ajustar el plan de ordenamiento territorial - POT</t>
  </si>
  <si>
    <t xml:space="preserve">En la documentación del control no se  describe con claridad como aplica el control, en razón a que sólo se limita a decir que coteja los artículos frente a la ejecución e implementación del POT, razón por la cual se recomienda especificar  con claridad a que artículos se refiere  y que pasa si se presenta desviación, en el momento de aplicar el control y cual seria la evidencia </t>
  </si>
  <si>
    <t xml:space="preserve">No </t>
  </si>
  <si>
    <t>No aplica porque el riesgo no se materializó  durante el periodo enero a agosto de 2024</t>
  </si>
  <si>
    <t xml:space="preserve">La tendencia del control es a la eficacia </t>
  </si>
  <si>
    <t>El  control  presenta   deficiencia  en su diseño  orientada a  describir con mayor claridad como aplicarlo  y  ha especificar que se hace en caso  de  desviación   en el momento de aplicarlo,  cual seria la evidencia , no obstante  el control esta orientado a  reducir la probabilidad  de  materialización del riesgo, y hasta la fecha de seguimiento el control    ha contribuido a  prevenir la materialización del riesgo.</t>
  </si>
  <si>
    <t>Desconocimiento procedimental y operativo del POT por parte de las demás secretarios de despacho y  gerentes</t>
  </si>
  <si>
    <t>Socializar a la alta dirección los lineamientos del POT con el fin de actualizar expediente municipal según competencia de cada despacho.</t>
  </si>
  <si>
    <t>Anual</t>
  </si>
  <si>
    <t>Sin Avance</t>
  </si>
  <si>
    <t xml:space="preserve">Recomendaciones sobre el proceso de identificación del riesgo y sus respectivas causas. </t>
  </si>
  <si>
    <t xml:space="preserve">Verificar que la identificación del riesgo se realice bajo la metodología de la versión 5 y 6  dela guía de riesgos, expedida por el DAFP.   Numeral 8:   Lineamientos:  1.Verificar que los riesgos residuales ubicados en zona moderada, alta o extrema sólo pueden tener opciones evitar o reducir, no se pueden aceptar aceptando, deben tener un plan de acción                                                                     2. Nota: Los riesgos residuales ubicados en zona baja,  pueden tener 3  opciones: Aceptar, evitar o reducir.  Si se aceptan no se requiere definir un plan de acción  verificar que se cumpla. </t>
  </si>
  <si>
    <t xml:space="preserve">Si durante el periodo evaluado, se materializó el riesgo,  determinar si se cumplió lo siguiente:              
 1. Informa o reportar al Representante de la Alta Dirección para el MIPG.
2. De ser necesario, realizar la denuncia ante el ente de control respectivo
3. Iniciar las acciones correctivas necesarias.
4. Realizar el análisis de causas y determinar acciones de mejora.
5. Actualizar el mapa de riesgo </t>
  </si>
  <si>
    <r>
      <rPr>
        <b/>
        <sz val="16"/>
        <color theme="1"/>
        <rFont val="Arial Narrow"/>
        <family val="2"/>
      </rPr>
      <t xml:space="preserve">Observaciones y recomendaciones frente a la eficacia del control: </t>
    </r>
    <r>
      <rPr>
        <b/>
        <sz val="14"/>
        <color theme="1"/>
        <rFont val="Arial Narrow"/>
        <family val="2"/>
      </rPr>
      <t xml:space="preserve">Evaluando eficiencia ( tipo de control e implementación)  y eficacia  ( desempeño del control - ver descripción del desempeño del control para recomendar mejoras)  </t>
    </r>
  </si>
  <si>
    <t xml:space="preserve">cancelación o retiro de las certificaciones obtenidas </t>
  </si>
  <si>
    <t>Incumplimiento de los requisitos de las normas HSEQ</t>
  </si>
  <si>
    <t>Incumplimiento de los indicadores de Gestión</t>
  </si>
  <si>
    <t>Posibilidad de perdida reputacional por la cancelación o retiro de las certificaciones obtenidas debido al incumplimiento de los requisitos de las normas HSEQ.</t>
  </si>
  <si>
    <t xml:space="preserve">Consolidación de Indicadores del Sistema Integrado de Gestión SIGAMI
Auditorías Internas - Seguimiento al cumplimiento de los requisitos de las Normas HSEQ
Consolidación y monitoreo a mapas de riesgos
Consolidación y seguimiento a normogramas </t>
  </si>
  <si>
    <t>La directora(a) de Fortalecimiento Institucional junto con su equipo de trabajo trimestralmente consolida el reporte de indicadores y revisa el cumplimiento de las metas. Dejando como evidencia el tablero de indicadores de SIGAMI.</t>
  </si>
  <si>
    <t xml:space="preserve">La director(a) de Fortalecimiento Institucional presentará el reporte o semaforización de las entregas con el fin de los procesos que no hayan cumplido a cabalidad con las directrices impartidas realicen las acciones correctivas necesarias. </t>
  </si>
  <si>
    <t>La director(a) de Fortalecimiento Institucional</t>
  </si>
  <si>
    <t>1 de enero de 2024</t>
  </si>
  <si>
    <t>30 de Diciembre de 2024</t>
  </si>
  <si>
    <t xml:space="preserve">Durante el periodo  enero a agosto de 2024, el director de fortalecimiento realizó   2  socializaciones  en comité SIGAMI   sobre la semaforización por proceso del reporte de: aplicación trimestral de Indicadores, cumplimiento de normatividad y actualización del  nomograma,   monitoreos a los mapas de riesgos y  salidas no conformes, con el fin de quienes no realizaron el reporte o lo realizaron de forma parcial, realicen la acción correctiva.  Como registro de socialización  se presento las siguientes actas de comité SIGAMI No. 2  del 15 de marzo de 2024, en el orden del No. 6  y mediante circular No.  0027 del 11  de  septiembre de 2024,    se socializó la semaforización a los líderes de los procesos y equipos de trabajo. </t>
  </si>
  <si>
    <t xml:space="preserve">El comité de riesgos se encuentra creado mediante la resolución No. 021  del  22 de febrero de 2022. </t>
  </si>
  <si>
    <t xml:space="preserve">Las causas generadoras del riesgo, no se encuentran establecidas en el análisis del contexto del proceso, la priorización de causas y la Dofa </t>
  </si>
  <si>
    <t xml:space="preserve">Durante el periodo  enero a  abril    de 2024,  la línea estratégica  realizó  2  monitoreo al cumplimiento de la política de riesgos, como registro de cumplimiento está:                                                                                                                                           - Acta No. 1 del Comité de Coordinación de Control Interno  realizado el  22/04/2024 y el acta  No. 2 del    25 de julio de 2024         </t>
  </si>
  <si>
    <t xml:space="preserve">Durante el periodo enero a agosto de 2024  se realizaron  X  monitoreos al mapa de riesgos del proceso SIG, la evidencia reposa en los siguientes registros:    
1.Enero a  febrero de 2024:   Acta de comité técnico No. 01 del 29/04/24. 
2. Marzo   - Abril de 2024: Acta  de comité técnico No. 2 del 24/05/24 
3. Mayo  a junio  de 2024:  Acta  de comité técnico No. 3  del 24 de junio de 2024 
4. julio - Agosto:   Acta  de comité técnico No. 4 del 30/09/24.  </t>
  </si>
  <si>
    <t>No aplica porque el riego no se materializó durante el periodo evaluado.</t>
  </si>
  <si>
    <t xml:space="preserve">si </t>
  </si>
  <si>
    <t xml:space="preserve">Si </t>
  </si>
  <si>
    <t xml:space="preserve">En el manual  del SIG en el numeral 91.3. </t>
  </si>
  <si>
    <t xml:space="preserve">El control se encuentra formulado y se aplica, sin embargo, presenta  deficiencia en el diseño porque no describe que pasa si presenta desviación en el momento de la aplicación. </t>
  </si>
  <si>
    <t>NO aplica  porque el riesgo no se materializo</t>
  </si>
  <si>
    <t>El control tiende hacer efectivo</t>
  </si>
  <si>
    <t>Reformular el control estableciendo que pasa cunado se presenta desviación  y  mantener la aplicación</t>
  </si>
  <si>
    <t>Analizar con el personal adscrito a la dirección, si el riesgo se les materializó, analizado desde el punto de vista del  incumplimiento normativo   del SIG</t>
  </si>
  <si>
    <t>Inadecuada Gestión del Conocimiento</t>
  </si>
  <si>
    <t xml:space="preserve">Los Líderes de los Sistemas de Gestión y sus equipos de trabajo, anualmente verifican la apropiación del Sistema Integrado de Gestión a través de las evaluación de impacto de los procesos de Inducción y reinducción a fin de identificar las fortalezas y debilidades del personal.  Dejando como evidencia el informe  de resultados.  </t>
  </si>
  <si>
    <t xml:space="preserve">Se encuentra documentado en el procedimiento de inducción y reinducción del personal </t>
  </si>
  <si>
    <t xml:space="preserve">El control se encuentra formulado y se aplica, sin embargo, presenta como deficiencia en el diseño porque no describe que pasa si presenta desviación en el momento de la aplicación. </t>
  </si>
  <si>
    <t>Incumplimiento de la estructura documental del instructivo de Elaboración de Documentos del SIGAMI</t>
  </si>
  <si>
    <t xml:space="preserve">La directora(a) de Fortalecimiento Institucional junto con su equipo de trabajo de manera permanente  antes de eliminar, actualizar o crear un documento SIGAMI, verifica que dichos documentos cumplan con la estructura documental determinada en el  procedimiento de control de documentos e instructivo de Elaboración de Documentos del SIGAMI, con el propósito de determinar el cumplimiento de los requisitos establecidos para tal fin, Dejando como evidencia correos electrónicos o el listado maestro de documentos. Si un documento no cumple con los criterios establecidos, es devuelto para realizar las correcciones pertinentes </t>
  </si>
  <si>
    <t xml:space="preserve">Instructivo de control de documentos </t>
  </si>
  <si>
    <t>Mantener la aplicación del control</t>
  </si>
  <si>
    <t>Auditorías internas fuera de los parámetros establecidos</t>
  </si>
  <si>
    <t xml:space="preserve">La directora(a) de Fortalecimiento Institucional cada vez que se requiera, revisa que la Oficina de Control Interno dentro de su Programa Anual de Auditoría determine las fechas de las auditorías de gestión con el fin de realizar adecuadamente la planeación de las mismas. </t>
  </si>
  <si>
    <t>Lo que se encuentra formulado como control es una acción y no control que debería estar relaciona en el procedimiento de auditoria interna.</t>
  </si>
  <si>
    <t xml:space="preserve">Constantes cambios en la normatividad </t>
  </si>
  <si>
    <t>La directora(a) de Fortalecimiento Institucional junto con su equipo de trabajo trimestralmente consolida el reporte de normograma y realiza el seguimiento aleatorio del cumplimiento de la normatividad. Dejando como evidencia actas de reunión y correos electrónicos de retroalimentación</t>
  </si>
  <si>
    <t>Se encuentra documentado en el procedimiento, actualización y seguimiento normograma</t>
  </si>
  <si>
    <t>multa o sanción de los entes reguladores</t>
  </si>
  <si>
    <t>debido al incumplimiento de la normatividad vigente en Seguridad y Salud en el Trabajo y ambiente.</t>
  </si>
  <si>
    <t>Incumplimiento del plan de trabajo</t>
  </si>
  <si>
    <t xml:space="preserve">
Posibilidad de perdida reputacional y afectación económica por multa o sanción de los entes reguladores debido al incumplimiento de la normatividad vigente en Seguridad y Salud en el Trabajo, y ambiente.</t>
  </si>
  <si>
    <t>Desarrollo, implementación y seguimiento al plan de trabajo del Sistema de Salud y Seguridad en el Trabajo y Sistema de Gestión Ambiental.</t>
  </si>
  <si>
    <t>Los líderes de los Sistemas de Seguridad y Salud en el Trabajo y el Sistema de Gestión Ambiental  mensualmente verifican el cumplimiento al plan de trabajo  respectivo, con el propósito de controlar las actividades definidas, dejando como evidencia las actas de reunión y los indicadores de Gestión del Sistema de Gestión de SST y Gestión Ambiental. Si se determinan actividades que ha pasado su fecha de ejecución, se realiza plan de choque para cumplir lo establecido.</t>
  </si>
  <si>
    <t>Semestralmente el grupo de SST y/o el equipo líder del Sistema de Gestión Ambiental junto con la Dirección de Fortalecimiento Institucional realizarán seguimiento al plan anual de trabajo y a las acciones correctivas de las auditorías al Sistema Sistema de Seguridad y Salud en el Trabajo y del Sistema de gestión Ambiental para Verificar la eficacia de las mismas.</t>
  </si>
  <si>
    <t>Líder del Sistema de Seguridad y Salud en el trabajo y Líder del Sistema de Gestión Ambiental</t>
  </si>
  <si>
    <t>1 enero de 2024</t>
  </si>
  <si>
    <t xml:space="preserve">Durante el periodo enero a agosto se ha realizado  3 seguimientos a la ejecución del plan de trabajo del SGSST  y sistema de gestión ambiental, así como a la ejecución de las acciones correctivas, tal como lo registran las evidencias relacionadas a continuación:  Acta No. 13   de fecha  de 22 de  abril  de 2024 ,  acta No. 17  de fecha 6 de mayo de 2024,     acta No. 23 del  4 de junio de 20'24, entre otras.            
</t>
  </si>
  <si>
    <t>Las causas generadoras del riesgo, no se encuentran establecidas en el análisis del contexto del proceso, la priorización de causas y la Dofa</t>
  </si>
  <si>
    <t xml:space="preserve">1. Indicador de seguimiento al Plan de trabajo del SGSST, se aplica con periodicidad mensual. </t>
  </si>
  <si>
    <t xml:space="preserve">1.. Indicador de seguimiento al plan de trabajo anual del SGSST. </t>
  </si>
  <si>
    <t xml:space="preserve">Insuficiencia en el talento humano </t>
  </si>
  <si>
    <t xml:space="preserve">Los líderes de los Sistemas de Seguridad y Salud en el Trabajo y el Sistema de Gestión Ambiental con los Profesionales designados, anualmente verifican la necesidad del talento humano en misión con el propósito de determinar los perfiles  requeridos para el buen funcionamiento de los Sistemas de SST y Gestión Ambiental y se incluye en el plan anual de adquisiciones de las dependencias, dejando como evidencia el plan anual de adquisidores. Si se presentan desviaciones, se solicitará actualización del plan de adquisiciones. </t>
  </si>
  <si>
    <t xml:space="preserve">Lo que se encuentra formulado como control  es una acción o estrategia </t>
  </si>
  <si>
    <t xml:space="preserve">Lo que se encuentra formulado como control es una estrategia, que debería originarse en la DOFA, para atacar la causa generadora del riesgo. </t>
  </si>
  <si>
    <t>No aplica</t>
  </si>
  <si>
    <t xml:space="preserve">No aplica porque lo que esta formulado como control es una acción </t>
  </si>
  <si>
    <t>Formular y aplicar el  control  o establecer el primer para atacar la causa 1 y 2 , pero a través de dofa podría formular una estrategia para fortalecer el control y atacar la causa del  riesgo.</t>
  </si>
  <si>
    <t>deficiente priorización en la gestión para el cumplimiento de los requisitos o necesidades en SST y Sistema de Gestión Ambiental</t>
  </si>
  <si>
    <t>Los líderes de los Sistemas de Seguridad y Salud en el Trabajo y el Sistema de Gestión Ambiental con los Profesionales designados, trimestralmente realizan seguimiento al cumplimiento del Plan de Acción, con el propósito de validar el cumplimiento de las actividades definidas, dejando como evidencia actas de reunión. Si se determinan actividades que ha pasado su fecha de ejecución, se realiza plan de choque para cumplir lo establecido.</t>
  </si>
  <si>
    <t xml:space="preserve">1. El registro de seguimiento al PM  y el drive. del SIG. </t>
  </si>
  <si>
    <t xml:space="preserve">Se encuentra documentado en el formato de acciones correctivas y de mejora. </t>
  </si>
  <si>
    <t>Falta de compromiso, gestión y liderazgo en los diferentes sistemas que componen SIGAMI</t>
  </si>
  <si>
    <t>El comité Institucional de Gestión y Desempeño, semestralmente verifica el cumplimiento de los planes de trabajo y revisan el cumplimiento de los indicadores de los objetivos, dejando como evidencia las actas de comité, con el propósito de validar el avance y mejora continua del Sistema de Gestión HSEQ. Si se presentan desviaciones se generará un plan de acción con el fin de dar cumplimiento a lo establecido.</t>
  </si>
  <si>
    <t xml:space="preserve">No se encuentra  establecido en los documentos del proceso el control </t>
  </si>
  <si>
    <t>Documentar el control en el manual del SIG y mantener su aplicación.</t>
  </si>
  <si>
    <r>
      <rPr>
        <b/>
        <sz val="10"/>
        <color theme="9" tint="-0.249977111117893"/>
        <rFont val="Arial Narrow"/>
        <family val="2"/>
      </rPr>
      <t xml:space="preserve">*Nota: </t>
    </r>
    <r>
      <rPr>
        <sz val="10"/>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</si>
  <si>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reporte de indicadores</t>
  </si>
  <si>
    <t>reporte de riesgos de corrupción</t>
  </si>
  <si>
    <t>reporte de riesgos de gestión</t>
  </si>
  <si>
    <t>normograma</t>
  </si>
  <si>
    <t>salidas no conformes</t>
  </si>
  <si>
    <t>Auditorías</t>
  </si>
  <si>
    <t>Investigaciones por parte de los organismos de control</t>
  </si>
  <si>
    <t>INCUMPLIMIENTO EN LA PROMOCIÓN Y DEFICIENCIAS EN EL FORTALECIMIENTO DE  LA PARTICIPACIÓN CIUDADANA EN EL  EN EL MUNICIPIO DE IBAGUÉ</t>
  </si>
  <si>
    <t>Deficiencias en la planeación del proceso</t>
  </si>
  <si>
    <t xml:space="preserve"> POSIBILIDAD DE IMPACTO REPUTACIONAL A CAUSA DE INVESTIGACIONES POR PARTE DE LOS ORGANISMOS DE CONTROL DEBIDO AL INCUMPLIMIENTO EN LA PROMOCIÓN Y DEFICIENCIAS EN EL FORTALECIMIENTO DE  LA PARTICIPACIÓN CIUDADANA EN EL  EN EL MUNICIPIO DE IBAGUÉ</t>
  </si>
  <si>
    <t>Implementación de las actividades de la política de participación ciudadana</t>
  </si>
  <si>
    <t>El director (a) de participación ciudadana y comunitaria de manera anual revisa el plan indicativo y POAI, con el fin de elaborar el plan de acción de la vigencia, dejando como evidencia el plan de acción</t>
  </si>
  <si>
    <t>En comité técnico se revisará el plan de acción de la presente vigencia, con el fin de determinar el cronograma de las actividades a desarrollarse durante el año 2024</t>
  </si>
  <si>
    <t>Director (a) de participación ciudadana y comunitaria</t>
  </si>
  <si>
    <t>abril de 2024</t>
  </si>
  <si>
    <t xml:space="preserve">Durante el periodo enero a agosto del  año en curso se realizaron 2 seguimientos a la ejecución de las acciones programadas en plan de acción de la vigencia 2024, el primero con corte a 31 de marzo de 2024  y  el segundo con corte a 30 de junio de 2024. </t>
  </si>
  <si>
    <t>la Resolución 000008 del 5 de febrero del 2024 modifica la resolución 00011 del 27 de enero de 2023, conformación del comité</t>
  </si>
  <si>
    <t>Las causas generadoras del riesgo, no se encuentran establecidas, en el contexto del procesos, la priorización de causas y la herramienta DOFA.</t>
  </si>
  <si>
    <t>Durante el periodo evaluado el jefe de la Oficina de Control Interno, socializó en el Comité de Coordinación de Control Interno el resultado del seguimiento al cumplimiento de la política de riesgos. 
La evidencia reposa en las Actas:  No. 001 del 22 de abril del 2024 y el acta No. 2 del 25/07/2024.</t>
  </si>
  <si>
    <r>
      <rPr>
        <b/>
        <sz val="12"/>
        <color theme="1"/>
        <rFont val="Arial"/>
        <family val="2"/>
      </rPr>
      <t>Enero-Febrero:</t>
    </r>
    <r>
      <rPr>
        <sz val="12"/>
        <color theme="1"/>
        <rFont val="Arial"/>
        <family val="2"/>
      </rPr>
      <t xml:space="preserve"> Acta 001 del 5 de marzo del 2024 (monitoreo riesgos corrupción)   Acta No. 01 del 29 de marzo de 2024 ( monitoreo riesgos de gestión). 
</t>
    </r>
    <r>
      <rPr>
        <b/>
        <sz val="12"/>
        <color theme="1"/>
        <rFont val="Arial"/>
        <family val="2"/>
      </rPr>
      <t>Marzo-abril</t>
    </r>
    <r>
      <rPr>
        <sz val="12"/>
        <color theme="1"/>
        <rFont val="Arial"/>
        <family val="2"/>
      </rPr>
      <t xml:space="preserve">: Acta 002 del 30 de abril del 2024 ( del mapa de gestión  y corrupción)                                                          </t>
    </r>
    <r>
      <rPr>
        <b/>
        <sz val="12"/>
        <color theme="1"/>
        <rFont val="Arial"/>
        <family val="2"/>
      </rPr>
      <t>mayo - junio</t>
    </r>
    <r>
      <rPr>
        <sz val="12"/>
        <color theme="1"/>
        <rFont val="Arial"/>
        <family val="2"/>
      </rPr>
      <t xml:space="preserve">:  Acta No. 3 del  6 de julio de 2024 (mapa de gestión)  y  la No. 03 del 28 de junio de 2024 ( mapa de corrupción) 
</t>
    </r>
    <r>
      <rPr>
        <b/>
        <sz val="12"/>
        <color theme="1"/>
        <rFont val="Arial"/>
        <family val="2"/>
      </rPr>
      <t>Julio - agosto</t>
    </r>
    <r>
      <rPr>
        <sz val="12"/>
        <color theme="1"/>
        <rFont val="Arial"/>
        <family val="2"/>
      </rPr>
      <t xml:space="preserve">:  Acta 06  del  2 de septiembre del 2024 (  mapa de gestión),  acta No. 04 del 28 de agosto  monitoreo del mapa de riesgos de corrupción). </t>
    </r>
  </si>
  <si>
    <t xml:space="preserve">No aplica porque el riesgo no se materializó  durante el periodo evaluado. </t>
  </si>
  <si>
    <t xml:space="preserve">Lo que esta formulado como control no son controles son acciones </t>
  </si>
  <si>
    <t xml:space="preserve">Es necesario reformular los controles; es necesario consultar el  procedimiento descrito: ruta para gestionar los espacios de participación ciudadana y consultar los controles </t>
  </si>
  <si>
    <t>No aplica  porque el riesgo no se materializó</t>
  </si>
  <si>
    <t>Los controles que han sido efectivo para prevenir la materialización del riesgo son los identificados en el procedimiento: Ruta para gestionar los espacios de participación ciudadana, no los que se encuentran documentados en el mapa.</t>
  </si>
  <si>
    <t xml:space="preserve">Consultar los controles establecidos en el procedimiento: Ruta para gestionar los espacios de participación ciudadana y de acuerdo a las causas generadoras del riesgo, documéntelos en el mapa y finalmente  como estrategia  se siguiere, para fortalecer el control,  formalizar el comité de participación ciudadana.  </t>
  </si>
  <si>
    <t xml:space="preserve">En el evento que suscriban planes de mejoramiento, con entes de control, identifique el riesgo en el mapa,  formule los controles y aplíquelos, con el fin de evitar que se vuelva a presentar. </t>
  </si>
  <si>
    <t>Deficiencia en las comunicación interna con los demás procesos</t>
  </si>
  <si>
    <t>no existe control</t>
  </si>
  <si>
    <t>En comité técnico se revisara el plan estratégico de comunicaciones de la entidad, con el fin de definir una estrategia de comunicaciones adecuada las necesidades de la dirección y para la correcta implementación de la política</t>
  </si>
  <si>
    <t>junio de 2024</t>
  </si>
  <si>
    <t xml:space="preserve">Sin avance </t>
  </si>
  <si>
    <t>No se encuentra  diseñado  control</t>
  </si>
  <si>
    <t>Deficiencia de apropiación de la política de participación ciudadana por parte del personal de planta y contratistas</t>
  </si>
  <si>
    <t>El director (a) de participación ciudadana y comunitaria en los comités técnicos, revisa y socializa los diferentes componentes y avances de la política de participación ciudadana</t>
  </si>
  <si>
    <t>Realizar capacitación de la política de participación ciudadana al equipo de la dirección de participación ciudad y en comité técnico SIGAMI</t>
  </si>
  <si>
    <t xml:space="preserve">_ El 23 de abril de 2024, se se socializó al personal adscrito a la Dirección de participación ciudadana, las actividades a realizar en la semana de la participación ciudadana, solicitando apoyo y colaboración al funcionario Fredy mancipe,  presentando como evidencia de cumplimiento de la actividad en proposiciones y varios numeral del acta No. 3 del 23 de abril de 2024. 
- El 24 de mayo de 2024 se socializó al personal adscrito a la Dirección de participación ciudadana sobre  que grupos de valor  conforman el  Concejo municipal  de Participación Ciudadana y sobre que grupos de valor se tiene delegado el representante, el registro de cumplimiento de la actividad se encuentra documentado en el acta de comité técnico No. 4 del 24 de mayo del año en curso. </t>
  </si>
  <si>
    <t xml:space="preserve">Evaluación del   desempeño del control  ( Evalúa  la eficacia del control  - Oficina de Control  Interno)  </t>
  </si>
  <si>
    <t xml:space="preserve">Verificar que la identificación del riesgo se realice bajo la metodología de la versión 5 y 6  de las guía de riesgos, expedida por el DAFP y el   Numeral 8 de la política de riesgos:                                                                                 Lineamientos:                                                                                                    1.Verificar que los riesgos residuales ubicados en zona moderada, alta o extrema sólo pueden tener opciones evitar o reducir, no se pueden estar aceptando, deben tener un plan de acción                                                                                                                             2. Nota: Los riesgos residuales ubicados en zona baja,  pueden tener 3  opciones: Aceptar, evitar o reducir.  Si se aceptan no se requiere definir un plan de acción  verificar que se cumpla. </t>
  </si>
  <si>
    <t xml:space="preserve">Si durante el periodo evaluado, se materializó el riesgo,  determinar si se cumplió lo siguiente:                                                 1. Informar o reportar al Representante de la Alta Dirección para el MIPG.
2. De ser necesario, realizar la denuncia ante el ente de control respectivo
3. Iniciar las acciones correctivas necesarias.
4. Realizar el análisis de causas y determinar acciones de mejora.
5. Actualizar el mapa de riesgo </t>
  </si>
  <si>
    <t>Sanción del ente regulador</t>
  </si>
  <si>
    <t>Deficiente gestión de la Programación Contractual Para el Funcionamiento de la Administración Central</t>
  </si>
  <si>
    <t>Posibilidad de afectación económica y reputacional por las sanciones del ente regulador debido a la deficiente gestión de la programación contractual para el funcionamiento de le Administración Central</t>
  </si>
  <si>
    <t>Plan anual de adquisiciones ejecuciones de las actividades propias del proceso.</t>
  </si>
  <si>
    <t>El Director (a) de Recursos Físicos junto con su equipo de trabajo - Abogados, se reúne con el fin de revisar y hacer seguimiento y control al Plan de Acción presentado a (02 enero a 30 de  agosto del 2024); actividades vs su ejecución para tomar acciones en caso de desviación.</t>
  </si>
  <si>
    <t>Director (a) Recursos Físicos</t>
  </si>
  <si>
    <t xml:space="preserve">Durante el periodo enero a agosto del año en curso, se realizaron 3 seguimientos trimestrales al Plan de Acción de la dirección de Recursos Físicos, los cuales se enviaron a la Dirección de planeación del desarrollo y se encuentran   publicados en la página web de la entidad,  en el  menú  de Transparencia, específicamente en el  numeral 4.3.1:    los seguimientos  realizados  corresponde al   siguiente periodo:    El realizado en el mes de enero de 2024  con corte a 31 de diciembre de 2023,  seguimiento con  corte a 30 de marzo, del año en curso ( adicional a este registro se presento el acta No. 04 del 29 de febrero y el acta No. 07 del 13 de marzo de 2024,  acta No. 09 del 22 de marzo,)  y  el del 30 de junio del año en curso 30/09/2024; se presento el  realizado a través del acta No.13  del 23 de abril de 2024, acta no. 29 del 25 de junio de 2024, acta No. 32 del 29 de agosto de 2024).   </t>
  </si>
  <si>
    <t>El Comité de riesgos se encuentra  creado mediante  Resolución No. 1010-0288 del 12 de marzo del 2019.</t>
  </si>
  <si>
    <t xml:space="preserve">Se  encuentra  identificada de forma adecuada las causas del riesgo y  aplicado de forma correcta  las siguientes herramientas:  El análisis de contexto, la priorización de causas  y la herramienta dofa,  haciendo uso de las fortalezas y las oportunidades, para generar estrategias que ataquen las  causas generadoras del riesgo.  La  zona residual del riesgo es moderada, estableciendo como tratamiento reducir;  formulando el respectivo plan de acción  o estrategia orientada a fortalecer el control.  Con la limitante  que lo  formulado como control, es la acción o estrategia que se debe formular en la herramienta DOFA para atacar las causas generadoras del riesgo y fortalecer los controles.  Así  mismo, lo que  está formulado   como  plan de acción  es realmente el control del riesgo;    situación que implica,  mejorar  la  descripción del control,  asegurándose que contenga los 6 criterios: El responsable, la periodicidad con que se aplica, el propósito del control ( verificar, cotejar, etc.), como se aplica, si hay desviación que pasa y  finalmente establecer  cuál va a ser  el  registro de evidencia. </t>
  </si>
  <si>
    <t xml:space="preserve">Durante el periodo  enero a abril   de 2024,   la línea estratégica realizó  2 monitoreo al cumplimiento de la política de riesgos, como registro de cumplimiento está:                                                                                                                                           - Acta No.1 del Comité de Coordinación de Control Interno   realizado el 22/04/24 y el acta No. 2 del comité del  25 de julio de 2024.  </t>
  </si>
  <si>
    <t xml:space="preserve">Durante el periodo evaluado, se realizaron  4 monitoreos al mapa de riesgos:
                                                                 Primer Monitoreo:    El  22  de marzo de 2024, tal como lo registra el  acta de comité técnico No 1 .  El acta  y evidencias del monitoreo fue enviado al correo de fortalecimiento institucional el 22de  marzo  de 2024, según log de envió.      
                                                                          Segundo monitoreo:   El  2   de mayo de 2024, tal como lo registra el  acta de comité técnico No. 2.  El acta  y evidencias del monitoreo fue enviado al correo de fortalecimiento institucional el 3 de mayo de 2024, según log de envió. 
                                                                 Tercer monitoreo:   El   del  8 de julio de 2024, tal como lo registra el  acta de comité técnico No. 4 .  El acta  y evidencias del monitoreo fue enviado al correo de fortalecimiento institucional el 8 de  julio 2024, según log de envió.        
                                                                                        Cuarto Monitoreo:     El  2    de septiembre de 2024, tal como lo registra el  acta de comité técnico No. 5 .  El acta  y evidencias del monitoreo fue enviado al correo de fortalecimiento institucional el 3 de septiembre de 2024, según log de envió.     </t>
  </si>
  <si>
    <t>No aplica porque durante el periodo evaluado no se materializó el riesgo.</t>
  </si>
  <si>
    <t xml:space="preserve">Aunque  el control descrito  cumple con  algunos criterios del diseño del control,  no es un  control  es acción, porque el control no esta orientado a verificar, cotejar o comparar.    </t>
  </si>
  <si>
    <t xml:space="preserve">El control   no esta orientado a verificar, comparar , cotejar, así mismo  al  reformularlo debe  tener claro que el control  debe estar orientado a atacar la causa generadora  del riesgo. Para el diseño debe consultar los criterios que debe cumplir el diseño del control  según la versión 4 de la guía de riesgos, porque los criterios según la versión 5  y 6 se mantienen.  </t>
  </si>
  <si>
    <t>No aplica porque el riesgo no se materializó</t>
  </si>
  <si>
    <t xml:space="preserve">,El control     no se  encuentra   adecuadamente diseñado. es conveniente reformularlos,  atendiendo los criterios para el  diseño,  establecidos en la guía de riesgos; expedida por el DAFP.  El riesgo identificado no se materializó durante el periodo evaluado, debido a que los controles  establecidos   en el procedimiento:   Gestión de bienes y servicios para el funcionamiento de la administración central;  se aplicaron durante el periodo   evaluado, previniendo la materialización del riesgo. </t>
  </si>
  <si>
    <t xml:space="preserve">Aunque al aplicar la formula para determinar el desempeño del control arroja como resultado cero,  situación que permite  concluir que el control tiene tendencia hacer efectivo,  no obstante la efectividad no es la del control documentado en el mapa de riesgos, si no la de los controles  documentados y aplicados   en la actividad generadora del riesgo , es decir  a la  de los controles establecidos en el  procedimiento: Gestión de bienes y servicios para el funcionamiento de la administración central. </t>
  </si>
  <si>
    <t xml:space="preserve">Reformular el  control.   En el    diseño  del control  es importante    aplicar los 6 criterios establecidos en la versión  4 de la guía de riesgos emitida por el DAFP.  Es necesario  tener  presente que  previo  al diseño  del control,  se debe  identificar la actividad   generadora del riesgo , consultando  la caracterización del proceso . una vez identificada la actividad,  se  recomienda   determinar  en que documentos del proceso  se encuentra documentado el paso a paso para realizar la  actividad   generadora del riesgo, con el fin de establecer  que   controles aplican   para atacar las causas  del riesgo para  documentar los en el mapa de riesgos. </t>
  </si>
  <si>
    <t>Se recomienda consultar los planes de mejoramiento vigentes suscritos con entes de control con posible incidencia fiscal o administrativa, con el fin de identificar el riesgo y controlarlo, para que no se vuelva a presentar, la obedece a que por ejemplo se establecido, bajo la responsabilidad del líder proceso el siguiente hallazgo con posible incidencia fiscal y no tienen identificado el riesgo:  DEBILIDAD EN LOS PROCEDIMIENTOS PARA CUSTODIA Y CONSERVACIÓN DE BIENES MUEBLES EN BODEGA / CONTROL INTERNO CONTABLE</t>
  </si>
  <si>
    <t>El Director (a) de Recursos Físicos por medio presentación trimestral revisa  la ejecución presupuestal de la actividades realizadas y se plasma la ejecución en el Plan de Acción.</t>
  </si>
  <si>
    <t>Multas y/o sanciones</t>
  </si>
  <si>
    <t>Posible perdida, extravió, hurto, daños, robo o declaratoria irregular de bienes faltantes pertenecientes a la entidad.</t>
  </si>
  <si>
    <t>Deficiencia de la aplicación correcta al MANUAL PARA EL MANEJO Y CONTROL DE LOS BIENES DEL MUNICIPIO.</t>
  </si>
  <si>
    <t>Posibilidad de afectación económica por multas y/sanciones debido a perdida, extravió, hurto, daños, robo o declaratoria irregular de bienes faltantes pertenecientes a la entidad.</t>
  </si>
  <si>
    <t>Ejecuciones Actividades Propias del Proceso.</t>
  </si>
  <si>
    <t>el Director (a)  Recursos Físicos junto con el Almacenista, realizan programación del cronograma para el seguimiento a las tomas físicas, con el fin de validar si existe perdida o no perdida, extravió, hurto, daños, robo o declaratoria irregular de bienes faltantes pertenecientes a la entidad.</t>
  </si>
  <si>
    <t>Almacenista General</t>
  </si>
  <si>
    <t xml:space="preserve">Mediante correo del 4 de abril de 2024 el almacenista envía a la Dirección de Recursos Físicos el cronograma de seguimiento de tomas físicas.  Sumado a esto se presento  Circular N° 003 del 13 de enero del 2024, por medio de la cual se socialización de la política de uso adecuado de los bienes, incluyendo los controles al personal de apoyo que ingresa a almacén, Así mismo, se socializó la política, a  través de la pagina de Facebook- PELHUSA, documento que también fue enviado a los correos institucionales.  Durante el periodo de tiempo que ha transcurrido de la presente vigencia, se realizó el proceso de toma físicas, emitiendo los siguientes memorandos  por faltantes:   Memorando No1423-2024- 026433 del 25 de junio de 20220, =26,  No. 026477 del 25 de junio de 2024,  No. 017 518 del 30 de abril de 2024. Acta fina de toma física de la secretaria general del 17 de junio de 2024. Acta Final de toma física del 11/06/24 </t>
  </si>
  <si>
    <t>Se encuentra identificada  de forma adecuada las causas del riesgo,  con la limitante que  las causas identificadas  como generadoras del riesgo no  se encuentran   identificadas en el análisis de contexto, la priorización de causas y la herramienta dofa;   situación que implica realizar nuevamente el ejercicio,  asegurándose que las causas identificadas queden  documentadas en las herramientas relacionadas;  Adicional a lo anterior ,  lo que  está formulado como control, no es un control,  es una acción   o estrategia que se debe formular en la herramienta DOFA para atacar las causas generadoras del riesgo y fortalecer los controles.  sumado a esta deficiencia, lo que  está formulado   como  plan de acción  es realmente el control del riesgo,   con  la necesidad mejorar  la descripción no documentación ,  asegurándose que  en su descripción contenga los 6 criterios  establecidos:  El responsable, la periodicidad con que se aplica, el propósito del control ( verificar, cotejar, etc.), como lo  aplica, si hay desviación que pasa y el registro de evidencia de aplicación.  
El riesgo se encuentra ubicado en zona moderada,  con la opción de tratamiento orientada a reducir la zona de ubicación del riesgo, creando la necesidad de formular estrategias o  plan de acción  que  fortalezca el control y ataque  las causas generadoras  del riesgo.</t>
  </si>
  <si>
    <t>El control  Formulado no es un control es una acción.</t>
  </si>
  <si>
    <t>Reformular  los controles asegurando el cumplimiento de lo s 6 criterios establecidos en la versión 4 de la guía de riesgos.</t>
  </si>
  <si>
    <t>Reformular  los controles asegurando el adecuado diseño  y aplicarlos.</t>
  </si>
  <si>
    <t xml:space="preserve">Consultar la versión 4 de la guía  de riesgos emitida por la función pública  y rediseñar el control  y  asegurar su aplicación </t>
  </si>
  <si>
    <t>Deficiencia en el control de los inventarios periódicos.</t>
  </si>
  <si>
    <t>El control no se encuentra descrito o diseñado cumpliendo los criterios: propósito, como aplicarlo, la desviación . El control se encuentra documentado en el manual de almacén</t>
  </si>
  <si>
    <t>Perdida o deficiencias en las identificación de los bienes inmuebles o cedidos de propiedad del Municipio de Ibagué</t>
  </si>
  <si>
    <t>Inadecuado manejo de la información en la base de datos asociada al proceso de identificación de los Bienes Fiscales y de Uso Publico.</t>
  </si>
  <si>
    <t>Posibilidad de perdida económica por multas y/o sanciones debido a  deficiencias en las identificación de los bienes inmuebles o cedidos de propiedad del Municipio de Ibagué</t>
  </si>
  <si>
    <t>Realizar seguimiento aleatorios a la BDD, para identificar posibles fallos en el registro de la información de los Bienes fiscales y de uso públicos del Municipio de Ibagué.</t>
  </si>
  <si>
    <t xml:space="preserve">1. Durante el periodo enero a agosto del año en curso, se realizaron 4  seguimientos a la base de datos de bienes fiscales, con el fin de identificar posibles fallas en los registros de información.  Como registros de evidencia de los   seguimientos, se presentó las siguientes correos:   30 de abril, 26 de junio, 3 de julio y el 30 de agosto reportaron julio y agosto.                                                                                                                                                              2.  Se realizó la socialización del manual de bienes fiscales y el compromiso de confidencialidad y responsabilidad del manejo y control de la información, el registro de cumplimiento de la actividad se encuentra registrado en el acta N o. 008 del 22/03/24,   N° 0011 del 16/04/2024, No. 0027 de 21/06/2024 y la No. 0031 de 2/08/2024.                                                                                                                 3. Mediante el contrato No.  0870 del 13 de marzo de 2024, por medio del cual se contrato un ingeniero de sistemas para registrar o actualizar la información   en la base de datos de predios.          </t>
  </si>
  <si>
    <t>Se encuentra identificada  de forma adecuada las causas del riesgo, sin embargo estas causas no fueron identidades en el análisis de contexto, la priorización de causas y la herramienta dofa, situación que implica realizar nuevamente el ejercicio;  asegurándose que las causas identificadas se encuentren documentadas en las herramientas relacionadas;  Adicional a lo anterior ,  lo que  está formulado como control, no es un control,  es una acción   o estrategia que se debe formular en la herramienta DOFA para atacar las causas generadoras del riesgo y fortalecer los controles.  sumado a esta deficiencia, lo que  está formulado   como  plan de acción  es realmente el control del riesgo,   con  la necesidad mejorar  la descripción no documentación ,  asegurándose que  en su descripción contenga los 6 criterios  establecidos:  El responsable, la periodicidad con que se aplica, el propósito del control ( verificar, cotejar, etc.), como lo  aplica, si hay desviación que pasa y el registro de evidencia de aplicación.  
El riesgo se encuentra ubicado en zona moderada,  con la opción de tratamiento orientada a reducir la zona de ubicación del riesgo, creando la necesidad de formular estrategias o  plan de acción  que  fortalezca el control y ataque  las causas generadoras  del riesgo.</t>
  </si>
  <si>
    <t>No    plica porque durante el periodo evaluado, no se materializó el riesgo.</t>
  </si>
  <si>
    <t>si</t>
  </si>
  <si>
    <t>es necesario consultar el control establecido en el procedimiento:  identificación y legalización de bienes fiscales  y formularlos en el mapa</t>
  </si>
  <si>
    <t xml:space="preserve">reformular el control de bienes fiscales asegurando el cumplimiento d ellos criterios establecidos  en la guía de riesgos versión 4 . </t>
  </si>
  <si>
    <t>El riesgo no se materializa por los controles que estan diseñados, sino porque se aplican los que estan documentados en el procedimiento de identificación y legalización de bienes  fiscales</t>
  </si>
  <si>
    <t>reformular los controles, estableciendo los que se encuentran documentados  en el procedimiento  de identificación y legalización de bienes fiscales y asegurar su aplicación</t>
  </si>
  <si>
    <t>Presiones externas o de un superior jerárquico, para manipular información de los Bienes Fiscales y de Uso Publico del Municipio de Ibagué.</t>
  </si>
  <si>
    <t xml:space="preserve">no </t>
  </si>
  <si>
    <t>Lo que se encuentra diseñado como control no es control es una acción.</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</si>
  <si>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</si>
  <si>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 xml:space="preserve">Investigaciones y/o sanciones por parte de los entes de control </t>
  </si>
  <si>
    <t xml:space="preserve">incumplimiento de las metas del Plan de Desarrollo del proceso de gestión de la gobernabilidad, convivencia y seguridad ciudadana. </t>
  </si>
  <si>
    <t xml:space="preserve">Posibilidad de perdida económica y reputacional por investigaciones y/o sanciones por parte de los entes de control debido al incumplimiento de las metas del Plan de Desarrollo del proceso de gestión de la gobernabilidad, convivencia y seguridad ciudadana. </t>
  </si>
  <si>
    <t>Planeación y Seguimiento a las actividades del proceso a través de los Comités Técnicos de cada dependencia de la Secretaria de Gobierno.</t>
  </si>
  <si>
    <t xml:space="preserve">El secretario, directores y referentes se reúnen de forma trimestral, mediante comités técnicos, con el fin de validar la planeación y el seguimiento de las actividades plasmadas  en el plan de desarrollo y plan de acción de la secretaria de gobierno, dejando como evidencia actas de comité y planillas de asistencia. . </t>
  </si>
  <si>
    <t xml:space="preserve">Realizar reporte trimestral, del plan indicativo, plan de acción y normograma. </t>
  </si>
  <si>
    <t xml:space="preserve">Secretarios, Directores y sus delegados </t>
  </si>
  <si>
    <t>febrero 29/2024</t>
  </si>
  <si>
    <t xml:space="preserve">Durante el periodo enero a agosto de 2024, se realizaron los siguientes reportes reportes trimestrales del plan de acción y plan indicativo  respecto a las metas  que se encuentran a   cargo de  la secretaria,  y a su vez,  el reporte trimestral del normograma; cuya evidencia reposa en los siguientes registros:  Acta 01 del 2 de febrero de 2024 con corte a 31 de diciembre de 2023,  acta No. 2 del 10 de abril de 2024 con corte a  31 de marzo,  acta No. 03  del 10 de mayo  de 2024 con corte al 30 de abril de 2024,  acta no. 04  del 8 de julio de 2024 con corte a 30 de junio de 2024. </t>
  </si>
  <si>
    <t>Resolución 000008 del 6 febrero del 24, por medio de la cual se  modifica la resolución 1500-000011 del 27/23, modificando los integrantes del comité de riesgos</t>
  </si>
  <si>
    <t xml:space="preserve">Las causas del riesgo, no se encuentran identificadas en los factores del contexto, la priorización de causas y  entre las debilidades o amenazas relacionadas en la DOFA. </t>
  </si>
  <si>
    <t xml:space="preserve">Durante el periodo Enero a abril  del 2024,  el jefe de la Oficina de Control  Interno, socializó en el  Comité de Coordinación de Control Interno, los resultados del seguimiento al cumplimiento de la política de riesgos.  La evidencia reposa en el acta No. 1 del 22 de abril del 2024 y el acta no. 2 de julio de 2024.
</t>
  </si>
  <si>
    <r>
      <t xml:space="preserve">Durante el periodo evaluado la primera línea de defensa se realizo monitoreo bimestral así:
- </t>
    </r>
    <r>
      <rPr>
        <b/>
        <sz val="11"/>
        <color theme="1"/>
        <rFont val="Calibri"/>
        <family val="2"/>
        <scheme val="minor"/>
      </rPr>
      <t>Enero a febrero</t>
    </r>
    <r>
      <rPr>
        <sz val="11"/>
        <color theme="1"/>
        <rFont val="Calibri"/>
        <family val="2"/>
        <scheme val="minor"/>
      </rPr>
      <t xml:space="preserve">: Acta 001 del 29 de febrero de 2024 
</t>
    </r>
    <r>
      <rPr>
        <b/>
        <sz val="11"/>
        <color theme="1"/>
        <rFont val="Calibri"/>
        <family val="2"/>
        <scheme val="minor"/>
      </rPr>
      <t>- Marzo abril</t>
    </r>
    <r>
      <rPr>
        <sz val="11"/>
        <color theme="1"/>
        <rFont val="Calibri"/>
        <family val="2"/>
        <scheme val="minor"/>
      </rPr>
      <t xml:space="preserve">: Acta 002 del 30 de abril de 2024                                                                              </t>
    </r>
    <r>
      <rPr>
        <b/>
        <sz val="11"/>
        <color theme="1"/>
        <rFont val="Calibri"/>
        <family val="2"/>
        <scheme val="minor"/>
      </rPr>
      <t>Mayo - junio</t>
    </r>
    <r>
      <rPr>
        <sz val="11"/>
        <color theme="1"/>
        <rFont val="Calibri"/>
        <family val="2"/>
        <scheme val="minor"/>
      </rPr>
      <t xml:space="preserve">: Acta:   003 DEL 8 DE JULIO DE 2024                                      </t>
    </r>
    <r>
      <rPr>
        <b/>
        <sz val="11"/>
        <color theme="1"/>
        <rFont val="Calibri"/>
        <family val="2"/>
        <scheme val="minor"/>
      </rPr>
      <t>Julio - Agosto</t>
    </r>
    <r>
      <rPr>
        <sz val="11"/>
        <color theme="1"/>
        <rFont val="Calibri"/>
        <family val="2"/>
        <scheme val="minor"/>
      </rPr>
      <t>:  ACTA 004 DE L 2 DE SEPTIEMBRE DE 2024</t>
    </r>
  </si>
  <si>
    <t>No aplica el criterio porque el riesgo no se materializo</t>
  </si>
  <si>
    <t xml:space="preserve">El control se encuentra documentado en el  procedimiento  del Proceso Gestión de la Planeación estratégica descrito  Seguimiento al cumplimiento de  metas del plan de desarrollo. </t>
  </si>
  <si>
    <t>El control se encuentra documentado y aplicado, sin embargo, requiere mejorar la descripción estableciendo que van a realizar cuando se presente desviación ( si se presenta incumplimiento de la meta programada en el momento de aplicar el control.</t>
  </si>
  <si>
    <t xml:space="preserve">Los  controles aunque son  efectivos, requiere mejora en su diseño estableciendo que pasa si se presenta desviación </t>
  </si>
  <si>
    <t>Los controles tienden hacia la efectividad, pero requiere mejoras en su diseño.</t>
  </si>
  <si>
    <t xml:space="preserve">Consultar si tienen hallazgos con incidencia fiscal en los planes de mejoramiento,  si es así deben proceder a  identificarlos en el mapa riesgo y formular los controles, la observación obedece a que tienen vigente un hallazgo con posible incidencia fiscal  y disciplinaria, por no transferencia de cesiones al municipio. </t>
  </si>
  <si>
    <t xml:space="preserve">Dificultades de la transferencia del conocimiento. </t>
  </si>
  <si>
    <t>los  enlaces SIGAMI de cada dirección y despacho  concertan mesas de trabajo de forma trimestralmente o cuando se requiera , con el fin de revisar ,validar los cambios normativos y posteriormente  socializar y actualizar el normograma,  quedando como evidencia el reporte trimestral entregado a la Dirección de Fortalecimiento Institucional</t>
  </si>
  <si>
    <t xml:space="preserve">Secretarios, Directores y enlaces SIGAMI </t>
  </si>
  <si>
    <t>Abril 16/2024</t>
  </si>
  <si>
    <t xml:space="preserve">Durante el periodo enero a agosto de 2024, se realizó  trimestralmente la actualización del normograma del proceso  y fue remitido a la dirección de fortalecimiento Institucional vía correo institucional, así mismo se realizaron las mejoras producto de las observaciones generadas por la Dirección de Fortalecimiento Institucional. La primera actualización con corte a marzo y la segunda con corte a junio del año en curso. entre los registros se presentó el acta No. 01 del 16 de marzo del año en curso y la No. 02 del 29 de abril. </t>
  </si>
  <si>
    <t xml:space="preserve">El control se encuentra documentado en el procedimiento del proceso Sistema Integrado de gestión descrito:  Actualización y seguimiento normograma. </t>
  </si>
  <si>
    <t xml:space="preserve">El control se encuentra documentado y se aplica, sin embargo se recomienda, analizar con el equipo o el personal adscrito al  área,  si la causa debilidades en la transferencia de conocimiento, es causal del riesgo, si determinan que lo es mantener el control diseñado  estableciendo que pasa si  se presenta desviación. </t>
  </si>
  <si>
    <t xml:space="preserve">No  plica porque el riesgo no  se materializó </t>
  </si>
  <si>
    <t>sanciones administrativas, disciplinarias, penales, fiscales por las autoridades pertinentes</t>
  </si>
  <si>
    <t xml:space="preserve">deficiencia en la identificación del presunto infractor para el Pago de multas,  o cualquier tipo de sanción </t>
  </si>
  <si>
    <t>Falta de documentación del procedimiento alineado a la normatividad aplicable</t>
  </si>
  <si>
    <t xml:space="preserve">Posibilidad de afectación económica por  sanciones administrativas, disciplinarias, penales, fiscales por las autoridades competentes por la deficiencia en la identificación del presunto infractor para el Pago de multas,  o cualquier tipo de sanción </t>
  </si>
  <si>
    <t>al momento de la identificación de la infracción</t>
  </si>
  <si>
    <t>El secretario, los directores y enlaces SIGAMI concertan mesas de trabajo con los Inspectores y corregidores cada vez que se requiera, con el fin de revisar y validar la información documentada (procedimientos,manuales,instructivos formatos entre otros ) relacionada con el proceso multas , comparendos entre otros  con el fin de la mejora continua del proceso quedando como evidencia información actualizada en la pagina de la Alcaldía Municipal, acta de reunión y planillas de asistencia.</t>
  </si>
  <si>
    <t>realizar la documentación y adopción de procedimientos y/o instructivos , manuales y formatos de acuerdo a la normatividad vigente. Institucionalizar el cumplimiento del diligenciamiento del formato FOR-04-PRO-GPC-03</t>
  </si>
  <si>
    <t>Se realizo mesas de trabajo con los inspectores y corregidores y se creo el  procedimiento "verbal abreviado otros comportamientos multas, cerramientos entre otros ley 1801 del 2018 ",  publicado con versión 6 a partir del 11/08/24;  igualmente se crearon formatos los cuales  están en proceso de revisión por gestión documental para su aprobación- Evidencia pantallazos reportes a gestión documental y a fortalecimiento institucional.</t>
  </si>
  <si>
    <t>En Curso</t>
  </si>
  <si>
    <t>Durante el periodo evaluado la primera línea de defensa se realizo monitoreo bimestral así:
- Enero a febrero: Acta 001 del 29 de febrero de 2024 
- Marzo abril: Acta 002 del 30 de abril de 2024                                                                              Mayo - junio: Acta:   003 DEL 8 DE JULIO DE 2024                                      Julio - Agosto:  ACTA 004 DE L 2 DE SEPTIEMBRE DE 2024</t>
  </si>
  <si>
    <t xml:space="preserve">Lo que esta documentado como control no es control es una acción,  que a su vez,  es  no coherente para atacar la causa del  riesgo.  </t>
  </si>
  <si>
    <t xml:space="preserve">Es necesario reformular el control, debido a que el que se encuentra formulado, no es un control es una acción o estrategia para atacar la causa generadora del riesgo. </t>
  </si>
  <si>
    <t xml:space="preserve">No aplica el criterio, porque el riesgo no se materializo </t>
  </si>
  <si>
    <t>El desempeño del control permite establecer, que el control es efectivo, porque los funcionarios expresaron que el riesgo no se ha materializado: razón por la cual, les recomiendo   reformular el control, en razón a que no es coherente para atacar las causas del riesgo, es importante que analizar de forma objetiva,  si el riesgo se les materializa, para gestionar a la menor brevedad el control  de términos,  para evitar la prescripción de las multas.</t>
  </si>
  <si>
    <t>Es necesario reformular el control</t>
  </si>
  <si>
    <t xml:space="preserve">Deficiencia en la aplicabilidad de la normatividad </t>
  </si>
  <si>
    <t>Recomendaciones sobre el proceso de identificación del riesgo y sus respectivas causas</t>
  </si>
  <si>
    <t xml:space="preserve">Verificar que la identificación del riesgo se realice bajo la metodología de la versión 5 y 6  dela guía de riesgos, expedida por el DAFP y el   Numeral 8 de la política de riesgos:                                                                                 Lineamientos:                                                                                                    1.Verificar que los riesgos residuales ubicados en zona moderada, alta o extrema sólo pueden tener opciones evitar o reducir, no se pueden estar aceptando, deben tener un plan de acción                                                                                                                             2. Nota: Los riesgos residuales ubicados en zona baja,  pueden tener 3  opciones: Aceptar, evitar o reducir.  Si se aceptan no se requiere definir un plan de acción  verificar que se cumpla. </t>
  </si>
  <si>
    <t xml:space="preserve"> Indisponibilidad  de  recurso tecnológico para el funcionamiento de los procesos</t>
  </si>
  <si>
    <t>perdida, daño o desaprovechamiento de  recurso tecnológico</t>
  </si>
  <si>
    <t>Personal de planta es insuficiente o sin la capacitación o actualización  necesaria para el proceso</t>
  </si>
  <si>
    <t>Posible perdida reputacional y económica por Indisponibilidad  de  recurso tecnológico para el funcionamiento de los procesos, debido a que el personal de planta es insuficiente o sin la capacitación o actualización  necesaria para el proceso,  Insuficiente Presupuesto para cumplir con el correcto funcionamiento de los procesos de la entidad,Sistema de información de desarrollo propio sin estabilizar, Infraestructura Tecnológica Deficiente  para garantizar el rendimiento de la plataforma PISAMI</t>
  </si>
  <si>
    <t xml:space="preserve">Uso de recurso Tecnológico </t>
  </si>
  <si>
    <t>La Secretaria de TIC, anualmente cuando se realice la evaluación al PIC, con el propósito de garantizar el mejoramiento de las competencias de los servidores públicos del proceso, verifica que en el Plan Institucional de Capacitación se incluyan los proyectos de aprendizaje relacionados con las temáticas que garanticen el adecuado uso y apropiación de las plataforma tecnológicas. En caso que estas temáticas no se hayan evacuado en el primer semestre del año, notificar al Secretario Administrativo y Dirección del Talento Humano para que se gestione su ejecución, y realizar acciones de socialización. Las evidencias de estas acciones deben reposar en PISAMI Gestión Documental y en la Serie de capacitaciones a cargo de la Dirección de Talento Humano</t>
  </si>
  <si>
    <t>del 01/03/2024 al 31/12/2024</t>
  </si>
  <si>
    <t>Mediante correo institucional  el 12/01/24, se solicitó a la dirección de talento humano, incluir en el plan de capacitación institucional, temáticas que fortalezcan las competencias en desarrollo de software del personal de planta.</t>
  </si>
  <si>
    <t>Mediante resolución No. 2500-000002 del 30 de abril del 2019 se crea el comité de riesgos</t>
  </si>
  <si>
    <t>El  riesgo, las causas ,controles y estrategias se  encuentran documentadas cumpliendo la metodologia establecida en la guia de riesgos versión 5 y 6.</t>
  </si>
  <si>
    <t>Durante el periodo  enero  - abril     de 2024,  la línea estratégica  realizó  2  monitoreos  al cumplimiento de la política de riesgos, como registro de cumplimiento está:                                                                                                                                           - Acta No. 1 del Comité de Coordinación de Control Interno  realizado el  22/04/2024  y acta No. 2 del 25/07/24</t>
  </si>
  <si>
    <r>
      <t xml:space="preserve">Durante el periodo evaluado, se realizaron   4  monitoreos al mapa de riesgos:          
 </t>
    </r>
    <r>
      <rPr>
        <b/>
        <sz val="11"/>
        <color theme="1"/>
        <rFont val="Calibri"/>
        <family val="2"/>
        <scheme val="minor"/>
      </rPr>
      <t>Primer Monitoreo</t>
    </r>
    <r>
      <rPr>
        <sz val="11"/>
        <color theme="1"/>
        <rFont val="Calibri"/>
        <family val="2"/>
        <scheme val="minor"/>
      </rPr>
      <t xml:space="preserve">:  El 8  de marzo de 2024, tal como lo registra el  acta de comité técnico No. 03.  El acta  y evidencias del monitoreo fue enviado al correo de fortalecimiento institucional el 3 de marzo de 2024, según log de envió.    
</t>
    </r>
    <r>
      <rPr>
        <b/>
        <sz val="11"/>
        <color theme="1"/>
        <rFont val="Calibri"/>
        <family val="2"/>
        <scheme val="minor"/>
      </rPr>
      <t xml:space="preserve"> Segundo monitoreo</t>
    </r>
    <r>
      <rPr>
        <sz val="11"/>
        <color theme="1"/>
        <rFont val="Calibri"/>
        <family val="2"/>
        <scheme val="minor"/>
      </rPr>
      <t xml:space="preserve">:   El 2 de mayo  de 2024, tal como lo registra el  acta de comité técnico No. 04.  El acta  y evidencias del monitoreo fue enviado al correo de fortalecimiento institucional el  2 de mayo de 2024, según log de envió.                                         </t>
    </r>
    <r>
      <rPr>
        <b/>
        <sz val="11"/>
        <color theme="1"/>
        <rFont val="Calibri"/>
        <family val="2"/>
        <scheme val="minor"/>
      </rPr>
      <t>Tercer monitoreo:</t>
    </r>
    <r>
      <rPr>
        <sz val="11"/>
        <color theme="1"/>
        <rFont val="Calibri"/>
        <family val="2"/>
        <scheme val="minor"/>
      </rPr>
      <t xml:space="preserve">  El  27 de junio  de 2024, tal como lo registra el  acta de comité técnico No.5  El acta  y evidencias del monitoreo fue enviado al correo de fortalecimiento institucional el 5  de julio de 2024, según log de envió.                         
</t>
    </r>
    <r>
      <rPr>
        <b/>
        <sz val="11"/>
        <color theme="1"/>
        <rFont val="Calibri"/>
        <family val="2"/>
        <scheme val="minor"/>
      </rPr>
      <t>Cuarto monitoreo</t>
    </r>
    <r>
      <rPr>
        <sz val="11"/>
        <color theme="1"/>
        <rFont val="Calibri"/>
        <family val="2"/>
        <scheme val="minor"/>
      </rPr>
      <t xml:space="preserve">: El  3 de  septiembre  de 2024, tal como lo registra el  acta de comité técnico No.6.  El acta  y evidencias del monitoreo fue enviado al correo de fortalecimiento institucional el 6 de  septiembre de 2024, según log de envió. </t>
    </r>
  </si>
  <si>
    <t xml:space="preserve">No aplica porque el riesgo no se materializó durante el periodo enero a agosto de 2024 </t>
  </si>
  <si>
    <t>El control se encuentra documentado en la política de seguridad digital  y en el plan de sensibilización del sistema de Gestión de Seguridad de la Información.</t>
  </si>
  <si>
    <t xml:space="preserve">El control se encuentra documentado, se aplica y es efectivo </t>
  </si>
  <si>
    <t xml:space="preserve">No aplica porque el riesgo no se materializó durante el periodo evaluado. </t>
  </si>
  <si>
    <t>El control tiende a la eficacia en su documentación y a la efectividad en su aplicación, porque previene la materialización del riesgo.</t>
  </si>
  <si>
    <t>Se sugiere identificar  el siguiente riesgo fiscal  por posible    daño en bien público:  Posibilidad de efecto dañoso, sobre los bienes públicos, por daño en equipos tecnológicos, a causa de la omisión en la aplicación de medidas de prevención, frente a posibles sobrecargas eléctricas.</t>
  </si>
  <si>
    <t>Insuficiente Presupuesto para cumplir con el correcto funcionamiento de los procesos de la entidad</t>
  </si>
  <si>
    <t>La Secretaria de TIC, cuando formule el PETI, verifica que se hayan incluido las necesidades tecnológicas identificadas mediante la aplicación de la metodología establecida por el Ministerio de las Tic, y formular el  proyecto de inversión que garantice los recursos necesarios para el normal funcionamiento de las plataforma tecnológica. Si en las evaluaciones al plan de acción del PETI identifica baja ejecución por falta de recursos presupuestales, solicita  al Secretario de Hacienda la asignación de recursos. Las evidencias de estas acciones deben reposar en PISAMI Gestión Documental y en el módulo de presupuesto</t>
  </si>
  <si>
    <t>F6,7 A4  Difundir y aplicar las políticas de seguridad de la información de equipos</t>
  </si>
  <si>
    <t>del 01/02/2024 al 31/12/2024</t>
  </si>
  <si>
    <t>A través de las siguientes circulares se difundió la aplicación de las políticas de seguridad de la información en los equipos: Circular 22 del 29/04/2024,  
Circular 24 del 29/04/2024 y la Circular 32 del 10/07/2024.</t>
  </si>
  <si>
    <t xml:space="preserve">En la Guía del Ministerio de las TIC para formular el petic  y en el procedimiento: Gestión de servicios de tecnología </t>
  </si>
  <si>
    <t>Sistema de información de desarrollo propio sin estabilizar</t>
  </si>
  <si>
    <t>La Dirección de Contratación cada vez que se inicie un proceso precontractual que incluya adquisición de recurso tecnológico, con el propósito de garantizar el cumplimiento de la política de seguridad, verifica que cuente con el aval de la Secretaria de las TIC, en caso de omisión  solicitará a la secretaria Ejecutora el aval técnico de la Secretaria de las TIC. La Secretaria de las TIC cuando identifique procesos contractuales sin el aval de la Secretaria, socializará nuevamente la política e interpondrá la queja ante la oficina de control único disciplinario. Las evidencias de estas acciones deben reposar en PISAMI Gestión Documental.</t>
  </si>
  <si>
    <t>Secretaria de las TIC</t>
  </si>
  <si>
    <t>del 02/01/2024 al 31/12/2024</t>
  </si>
  <si>
    <t>a través de la emisión de las siguientes circulares se gestionó la conformación del equipo del PETI: 2024-000010 del  6/02/2024 y 2024-000011 del 9/02/2024 y así vez, mediante la Circular 2024-000028 del 17/06/2024 se convoco la asistencia  asistencias a las mesas técnicas, orientado a la actualización del PETIC en articulación del plan de desarrollo. Como registro de asistencia a las mesas técnicas se presento:  Listado de asistencia del 19/06/24, 03/07/24 y 16/09/24</t>
  </si>
  <si>
    <t xml:space="preserve">El control se encuentra documentado en la política de seguridad digital </t>
  </si>
  <si>
    <t>Infraestructura Tecnológica Deficiente  para garantizar el rendimiento de la plataforma PISAMI</t>
  </si>
  <si>
    <t>La Secretaría de las TIC cuando formule el anteproyecto del presupuesto, verifica que en el plan de compras se encuentre incluido los servicios tecnológicos necesarios para el el normal funcionamiento de la plataforma PISAMI, tales como  el internet, el almacenamiento en la nube para las copias de seguridad, los certificados de seguridad, el firewall y demás servicios de seguridad. En caso de no encontrarse contemplado alguno de estos servicios, incluirlos en el plan de compras para que se le asignen recursos y de manera oportuna iniciar los procesos contractuales. Las evidencias son el plan de compras y los documentos de la etapa precontractual.</t>
  </si>
  <si>
    <t>del 01/01/2024 al 31/12/2024</t>
  </si>
  <si>
    <t xml:space="preserve">Se asignaron  recursos para la migración a la nube de predial, actualización versión Oracle , Actualización versión Laravel, Afinamiento Base de Datos, Experto Seguridad y Servicio de Migración.
Contrato No. . 126422  de 2024 Almacenamiento nube copias de seguridad. 
Contrato  No. 1319  de 2024 Servicio de seguridad perimetral
Contrato  No.  2027 de 2024 de Adquisición Antivirus </t>
  </si>
  <si>
    <t xml:space="preserve">En el proceso contractual </t>
  </si>
  <si>
    <t xml:space="preserve">Formato Mapa Riesgos </t>
  </si>
  <si>
    <t xml:space="preserve">Verificar que la identificación del riesgo se realice bajo la metodología de la versión 5  y 6 de la guía de riesgos, expedidas por el DAFP y lo establecido en el  Numeral 8:de la política de riesgos:   Lineamientos:                                                                                                    1.Verificar que los riesgos residuales ubicados en zona moderada, alta o extrema sólo pueden tener opciones evitar o reducir, no se pueden estar aceptando, deben tener un plan de acción                                                                                                                             2. Nota: Los riesgos residuales ubicados en zona baja,  pueden tener 3  opciones: Aceptar, evitar o reducir.  Si se aceptan no se requiere definir un plan de acción  verificar que se cumpla. </t>
  </si>
  <si>
    <t xml:space="preserve">* Inoportunidad en respuesta a la comunidad        *Sanciones por parte de los entes rectores (IGAC-SNR)                         </t>
  </si>
  <si>
    <t>Desactualización de la información catastral                                           * Por constantes quejas y denuncias de usuarios por el incumplimiento en los tiempos de respuesta</t>
  </si>
  <si>
    <t>Insuficiencia del personal de planta o contratistas para el adecuado cumplimiento de los tiempos de respuesta de los tramites</t>
  </si>
  <si>
    <t>Posibilidad de Impacto Económico y Reputacional, debido a la inoportunidad en respuestas a la comunidad y sanciones por parte de los entes rectores (IGAC-SNR, ect) por causa de Desactualización de la información catastral, constantes quejas y denuncias de usuarios por el incumplimiento en los tiempos de respuesta</t>
  </si>
  <si>
    <t>Desde la Radiciación, la respuesta y el seguimiento al tramite</t>
  </si>
  <si>
    <t>Ejecución y Administracion de procesos</t>
  </si>
  <si>
    <t xml:space="preserve">La Directora de Planeación Multipropósito de manera anual revisa las necesidades de personal de la Dirección con el fin de solicitar el personal de contrato requerido para desarrollar las actividades propias del proceso y poder ser incluidos en el Plan Anual de Adquisiciones, dejando como evidencia la solicitud del personal y el Plan.  </t>
  </si>
  <si>
    <t>Realizar la documentación del control de seguimiento del software.                                                       Realizar quincenalmente seguimiento a las respuestas de los usuarios de PQR (Pisami) y/o solicitudes radicadas en el Cam</t>
  </si>
  <si>
    <t>Directora de Planeación Multipropósito y su equipo de trabajo</t>
  </si>
  <si>
    <t>01/May/2024 al 31/Dic/2024</t>
  </si>
  <si>
    <t xml:space="preserve">Se realiza solicitud a la Dirección de OTS para inlcluir el personal requerido para el proceso de gestión catastral, adjuntando a este el Plan Adquisiciones                             </t>
  </si>
  <si>
    <t xml:space="preserve">Durante el periodo mayo a Agosto  se realizó  seguimiento a la documentación  del software y alas respuestas de los PQRS,  cuyo registro de cumplimiento  reposa en los siguientes documentos: Acta No. 03 del 15 de mayo de 2024,  acta No. 04 del 27/5/24, Acta no. 5 del 5/06/24, Acta No. 6 del 27/06/24, Acta No. 7 del 3 /07/24, Acta No. 8 del 2/08/2024. </t>
  </si>
  <si>
    <t xml:space="preserve">Resolución No. 319 del 22 de junio de 2023. </t>
  </si>
  <si>
    <t xml:space="preserve">No se encuentran establecidas como factores que afectan el cumplimiento del objetivo del proceso, las causas identificadas como generadoras del riesgo, igualmente no están priorizadas y contenidas en la Dofa, con el fin de generar las estrategias para atacar las causas y fortalecer los controles formulados para prevenir la materialización del riesgo.  </t>
  </si>
  <si>
    <t xml:space="preserve">Durante el periodo  enero a   agosto   de 2024,   la línea estratégica a realizado 2 monitoreo al cumplimiento de la política de riesgos, como registro de cumplimiento está actividad  se encuentra relacionado  en el  Acta No.1 del Comité de Coordinación de Control Interno   realizado el 22/04/24.y el acta No.. 2 del 25/07/24.   </t>
  </si>
  <si>
    <t xml:space="preserve">Durante el periodo evaluado, se realizó  1 monitoreo  al mapa de riesgos:  
                                                               Primer Monitoreo: No se presentó acta de monitoreo.       
Segundo monitoreo:   El  17   de abril de 2024, tal como lo registra el  acta  sin número de monitoreo al mapa de riesgos presentada. 
Tercer monitoreo:  Sin monitoreo
Cuarto  monitoreo:  El  30 de  agosto de 2024, tal como lo registra el acta No. 2 , </t>
  </si>
  <si>
    <t>Se reporto a través de la matriz de eventos y se encuentra en proceso de implementación de acciones correctivas</t>
  </si>
  <si>
    <t>No aplica porque lo que esta documentado como control, no es control es una acción o estrategia</t>
  </si>
  <si>
    <t>Lo que esta documentado como control, no es un control es una acción o estrategia.</t>
  </si>
  <si>
    <t>La tendencia del control es hacer ineficiente</t>
  </si>
  <si>
    <t>mantener  y aplicar el control vigente y  adicional a este documentar y aplicar   el control de términos de respuesta a los trámites   que estan establecidos por norma y  gestionar la adquisición o desarrollo del aplicativo que les permita  controlar  los términos normados en  cada trámite.  La observación obedece a que el control de términos se esta realizando como si   los tramites  a cargo de la Dirección catastral fueran los  términos de respuesta de derechos de petición y  realmente deben ser de acuerdo al término de respuesta  establecido por ley a cada trámite.</t>
  </si>
  <si>
    <t>Se  sugiere consultar los planes de mejoramiento vigentes con entes de control , con  el fin de verificar si tienen  hallazgos   vigentes con presunta incidencia administrativa, disciplinaria y fiscal ,  con el fin de determinar si no guardan relación con los riesgos que tienen identificados, si no guarda relación, es necesario idéntificar los riesgos con incidencia administrativa o fiscal , actualizando el mapa de riesgos, con fin de controlarlos y evitar que se vuelvan  a presentar.</t>
  </si>
  <si>
    <t xml:space="preserve">Falta del sistema de información catastral adecuado y robusto que permita dar respuesta oportuna y llevar trazabilidad de los tramites </t>
  </si>
  <si>
    <r>
      <t xml:space="preserve">La Directora de Planeación Multipropósito cada vez que se requiera valida el funcionamiento del sistema de información catastral, de ser necesario redefine las necesidades de servicio y del cliente para fortalecer o cambiar el software o los módulos de este cuando se requiera, dejando como evidencia los </t>
    </r>
    <r>
      <rPr>
        <sz val="11"/>
        <color rgb="FFFF0000"/>
        <rFont val="Arial Narrow"/>
        <family val="2"/>
      </rPr>
      <t xml:space="preserve">seguimientos </t>
    </r>
    <r>
      <rPr>
        <sz val="11"/>
        <color theme="1"/>
        <rFont val="Arial Narrow"/>
        <family val="2"/>
      </rPr>
      <t>de los soportes de contratación o del software.</t>
    </r>
  </si>
  <si>
    <t>No esta documentado en en otro documento del proceso</t>
  </si>
  <si>
    <t>El control presenta eficacia en su diseño y se aplica, pero no esta documentada la actividad generadora del riesgo o punto del riesgo, es importante establecer que se deben relacionar como control, los establecidos en la hoja de vida de los trámites, relacionados con los términos de respuesta y demás controles establecidos en las hojas de vida de los trámites.</t>
  </si>
  <si>
    <r>
      <rPr>
        <b/>
        <sz val="14"/>
        <color theme="1"/>
        <rFont val="Arial"/>
        <family val="2"/>
      </rPr>
      <t>Verificar que la identificación del riesgo se realice bajo la metodología de la versión 5  y 6 de la guía de riesgos, expedida por el DAFP.   Numeral 8:   Lineamientos:                                                                                                    1</t>
    </r>
    <r>
      <rPr>
        <b/>
        <sz val="12"/>
        <color theme="1"/>
        <rFont val="Arial"/>
        <family val="2"/>
      </rPr>
      <t xml:space="preserve">.Verificar que los riesgos residuales ubicados en zona moderada, alta o extrema sólo pueden tener opciones evitar o reducir, no se pueden estar aceptando, deben tener un plan de acción                                                                                                                             </t>
    </r>
    <r>
      <rPr>
        <b/>
        <sz val="14"/>
        <color theme="1"/>
        <rFont val="Arial"/>
        <family val="2"/>
      </rPr>
      <t>2.</t>
    </r>
    <r>
      <rPr>
        <b/>
        <sz val="12"/>
        <color theme="1"/>
        <rFont val="Arial"/>
        <family val="2"/>
      </rPr>
      <t xml:space="preserve"> Nota: Los riesgos residuales ubicados en zona baja,  pueden tener 3  opciones: Aceptar, evitar o reducir.  Si se aceptan no se requiere definir un plan de acción  verificar que se cumpla. </t>
    </r>
  </si>
  <si>
    <t>Incumplimiento  en la ejecución de  Planes, Programas y Proyectos,  priorizados en el Plan de Desarrollo</t>
  </si>
  <si>
    <t xml:space="preserve"> insuficientes recursos económicos y deficiencia en la formulación ,implementación  y seguimiento a las   políticas , planes y proyectos .</t>
  </si>
  <si>
    <t xml:space="preserve">Deficiente asignación de presupuesto por parte del municipio y deficiente gestión para conseguir otras fuentes de financiación </t>
  </si>
  <si>
    <t xml:space="preserve">Posibilidad de perdida  económica y reputacional por Incumplimiento en la ejecución de planes , programas y proyectos debido a  insuficientes recursos económicos y deficiencia en la formulación ,implementación  y seguimiento a las   políticas , planes y proyectos .  </t>
  </si>
  <si>
    <t xml:space="preserve">La actividad generadora del riesgo se encuentran documentadas en la caracterización del proceso de gestión ambiental en las políticas de operación </t>
  </si>
  <si>
    <r>
      <t>El Profesional Universitario asignado, para recopilar las evidencias de lo actuado o ejecutado, en cada programa  trimestralmente, verifica el avance en el cumplimiento de las metas de los diferentes programas  del plan de desarrollo, establecidos en los instrumentos de planeación ( POAI, Plan de Acción, Plan Indicativo),</t>
    </r>
    <r>
      <rPr>
        <sz val="11"/>
        <rFont val="Arial Narrow"/>
        <family val="2"/>
      </rPr>
      <t xml:space="preserve"> comparando lo programado con lo ejecutado determinando si se cumple o si existe desviación o incumplimiento de las metas establecidas en los programas , se tratan en los comités técnicos, que se realizan previo al reporte trimestral, estableciendo acciones correctivas que quedan evidenciadas  en las actas de los comités en los compromisos</t>
    </r>
    <r>
      <rPr>
        <sz val="11"/>
        <color theme="1"/>
        <rFont val="Arial Narrow"/>
        <family val="2"/>
      </rPr>
      <t xml:space="preserve">. Como evidencias se dejan el Acta de Comité, y el correo electrónico enviado a planeación municipal con el reporte de avance de cumplimiento al plan de acción, plan indicativo , POAI y los registros del aplicativo al tablero. </t>
    </r>
  </si>
  <si>
    <t>Detective</t>
  </si>
  <si>
    <t xml:space="preserve">Gestionar por parte de la alta dirección recursos a nivel nacional e internacional proyectos de preservación, conservación y protección del  medio ambiente, y gestión del riesgo - Realizar comité técnico para analizar las metas rezagadas </t>
  </si>
  <si>
    <t>Secretaria de Ambiente y gestión el riesgo</t>
  </si>
  <si>
    <t>28 de febrero del 2024-30 de Abril del 2024-30 de Junio del 2024-30 de Agosto- 30 de Octubre -31 de Diciembre -2024</t>
  </si>
  <si>
    <t>Entre enero y agosto de 2024, se realizó un Comité Técnico, entre la  Dirección del Cuerpo Oficial de Bomberos y la Dirección de Gestión del Riesgo y Atención de Desastres; para revisar las metas rezagadas de la secretaria.  El registro de ejecución de esta actividad, se encuentra documentado en el Acta de comité técnico No. 2, del 28 de febrero de 2024.  Producto de este comité, concluyen que la ejecución de las metas es baja, alcanzando solo un 53,57%  de ejecución.   Sumado a lo anterior, el 17 de mayo de 2024, la Secretaría de Ambiente y la Alcaldesa se reunieron para tomar decisiones sobre, proyectos de acueducto y  sobre la participación  en el proyecto "Gestión Adaptativa ante la Crisis Climática" con la RAPE (Región Administrativa y de Planeación Especial del Tolima). Esta colaboración se formalizó mediante una carta de intención presentada ese mismo día.</t>
  </si>
  <si>
    <t xml:space="preserve">Mediante resolución No. 1010 - 003 del  13 de marzo de 2019,  se encuentra creado el comité de riesgos del proceso. Sin embargo,   es necesario actualizar  la resolución  debido  al cambio de  estructura de  la  entidad  en  la  presente  vigencia en el  sentido  que  se creo  la  Dirección  Cuerpo de Bomberos, establecido a través  del Decreto  0372  del 26 de junio de 2023. La  observación obedece a que el  personal adscrito a esta dirección debe hacer parte del comité de riesgos. </t>
  </si>
  <si>
    <t xml:space="preserve">Las causas generadoras de los riesgos no se encuentran identificadas a  partir de  los factores internos y externos  que afectan el cumplimiento del objetivo del proceso, la priorización de causas  y el  uso adecuado de la herramienta DOFA  para establecer las estrategias que fortalecerían los controles par atacar las causas generadoras del riesgo. </t>
  </si>
  <si>
    <t xml:space="preserve">Durante el periodo  enero a abril   de 2024,   la línea estratégica a realizado  2 monitoreos en cumplimiento de la política de riesgos,  el registro de cumplimiento se encuentra documentado en: 
- Acta No.1 del Comité de Coordinación de Control Interno   realizado el 22/04/24.         
- Acta NO. 2 del   Comité de Coordinación de control interno  realizado el 25/07/2024. </t>
  </si>
  <si>
    <r>
      <t xml:space="preserve">Durante el periodo evaluado, se realizaron    4  monitoreos al mapa de riesgos:   
- </t>
    </r>
    <r>
      <rPr>
        <b/>
        <sz val="11"/>
        <color theme="1"/>
        <rFont val="Calibri"/>
        <family val="2"/>
        <scheme val="minor"/>
      </rPr>
      <t>Primer Monitoreo:</t>
    </r>
    <r>
      <rPr>
        <sz val="11"/>
        <color theme="1"/>
        <rFont val="Calibri"/>
        <family val="2"/>
        <scheme val="minor"/>
      </rPr>
      <t xml:space="preserve">  El 29 de febrero  de 2024, tal como lo registra el  acta de comité técnico No. 1 .  El acta  y evidencias del monitoreo fue enviado al correo de fortalecimiento institucional el 1 de marzo de 2024, según log de envió.      
-  </t>
    </r>
    <r>
      <rPr>
        <b/>
        <sz val="11"/>
        <color theme="1"/>
        <rFont val="Calibri"/>
        <family val="2"/>
        <scheme val="minor"/>
      </rPr>
      <t>Segundo monitoreo</t>
    </r>
    <r>
      <rPr>
        <sz val="11"/>
        <color theme="1"/>
        <rFont val="Calibri"/>
        <family val="2"/>
        <scheme val="minor"/>
      </rPr>
      <t xml:space="preserve">:   El 26   de abril de 2024, tal como lo registra el  acta de comité técnico No. 2.  El acta  y evidencias del monitoreo fue enviado al correo de fortalecimiento institucional el 30 de abril  de 2024, según log de envió.
- </t>
    </r>
    <r>
      <rPr>
        <b/>
        <sz val="11"/>
        <color theme="1"/>
        <rFont val="Calibri"/>
        <family val="2"/>
        <scheme val="minor"/>
      </rPr>
      <t>Tercer monitoreo</t>
    </r>
    <r>
      <rPr>
        <sz val="11"/>
        <color theme="1"/>
        <rFont val="Calibri"/>
        <family val="2"/>
        <scheme val="minor"/>
      </rPr>
      <t xml:space="preserve">:   El  28  de  junio de 2024, tal como lo registra el  acta de comité técnico No. 3 .  
</t>
    </r>
    <r>
      <rPr>
        <b/>
        <sz val="11"/>
        <color theme="1"/>
        <rFont val="Calibri"/>
        <family val="2"/>
        <scheme val="minor"/>
      </rPr>
      <t>Cuarto  monitoreo</t>
    </r>
    <r>
      <rPr>
        <sz val="11"/>
        <color theme="1"/>
        <rFont val="Calibri"/>
        <family val="2"/>
        <scheme val="minor"/>
      </rPr>
      <t xml:space="preserve">:   El  30  agosto  de 2024, tal como lo registra el  acta de comité técnico No.4.   </t>
    </r>
  </si>
  <si>
    <t xml:space="preserve">El control se encuentra  documentado en el manual para la formulación y seguimiento a los instrumentos de planeación y el procedimiento de seguimiento  al plan de desarrollo. Documentos del proceso: gestión de la  planeación estratégica. </t>
  </si>
  <si>
    <t xml:space="preserve">El control se encuentra documentado, se aplica y esta funcionando. </t>
  </si>
  <si>
    <t>El riesgo no se ha materializado en el periodo evaluado: enero a  agosto de 2024</t>
  </si>
  <si>
    <t>El control  cumple con eficacia el diseño, se aplica y tiende tendencia hacer efectivo, porque no ha permitido que el riesgo se materialice</t>
  </si>
  <si>
    <t xml:space="preserve">En atención a las recomendaciones emitida por el Departamento Administrativo de la Función Pública - DAFP, se sugiere consultar los hallazgos con presunta  incidencia  administrativos, fiscal y penal vigentes , con el fin de identificar los riesgos  y gestionarlos . Consultada la base de datos de planes de mejoramiento suscritos con las Contralorías  y la oficina de control interno;  vemos que se encuentra vigente el siguiente hallazgo con incidencia administrativa:  Deficiencia en la calidad del agua suministrada por acueductos comunitarios del municipio de Ibagué y Falta de seguimiento y control de la administración municipal sobre los recursos destinados a otorgar subsidios por servicios públicos domiciliarios de acueducto, alcantarillado y aseo a usuarios de menores ingresos de los estratos bajos e inobservancia de la normatividad relacionada, entre otros.   Sumado a lo anterior se recomienda, reformular nuevamente la frecuencia del riesgo, en razón a que no es coherente con el punto o actividad generadora del riesgo. </t>
  </si>
  <si>
    <t>Compra o inversión en bienes innecesarios</t>
  </si>
  <si>
    <t>Inadecuada   planeación  en  procesos de contratación pública.</t>
  </si>
  <si>
    <t xml:space="preserve">  Desconocimiento real y efectivo sobre la necesidad a satisfacer;¿qué es lo que se requiere contratar?, ¿con cuántos recursos se cuenta?, ¿cuáles son los términos tanto de la ejecución presupuestal, como los requisitos de la obra requerida por la comunidad? y ¿cuáles son los factores que inciden en el desarrollo de los procesos que se realizan? </t>
  </si>
  <si>
    <t xml:space="preserve">Posibilidad de Compra o inversión en bienes innecesarios </t>
  </si>
  <si>
    <t>Fiscal</t>
  </si>
  <si>
    <t>En la celebración y ejecución de un contrato de obra</t>
  </si>
  <si>
    <t>200 días</t>
  </si>
  <si>
    <t xml:space="preserve">El estructurador del proceso contractual así como el ordenador del gasto, verificaran en los estudios previos,  en la descripción de la necesidad, que cumpla con los requisitos expuestos en el Instructivo elaboración de estudios previos INS-GC-006  y que la necesidad descrita en el estudio de mercado , obedezca al estudio de la necesidad realizado en Comité técnico previo a la elaboración de los estudios , el acta de dicho comité  se anexara al proceso contractual .   </t>
  </si>
  <si>
    <t xml:space="preserve">Realizar comité técnico conformado por el ordenador del gasto , el estructurador del proceso contractual , los técnicos y profesionales del área, para realizar un estudio de mercado acorde con las necesidades , previo a la elaboración de estudios </t>
  </si>
  <si>
    <t xml:space="preserve">Sin Avance </t>
  </si>
  <si>
    <t>El control  se encuentra documentado en los documentos del proceso:  Gestión Contractual</t>
  </si>
  <si>
    <t>El riesgo no se materializó durante el periodo  evaluado</t>
  </si>
  <si>
    <t>El control presenta falencias en su diseño,  y  falta de establecer la desviación .</t>
  </si>
  <si>
    <t>Reformular  y aplicar el control</t>
  </si>
  <si>
    <t>Inadecuada deducción de impuestos en el proceso contractual</t>
  </si>
  <si>
    <t xml:space="preserve">  Inapropiada aplicación y actualización normativa del impuesto al valor agregado (IVA),</t>
  </si>
  <si>
    <t xml:space="preserve"> falta de interés, conocimiento de causa y experticia por parte de los involucrados, que estructuran los procesos
 contractuales , contables , administrativos . </t>
  </si>
  <si>
    <t>Posible inadecuada deducción de impuestos en el proceso contractual .</t>
  </si>
  <si>
    <t xml:space="preserve">El estructurador del proceso contractual , verificara en el estatuto tributario la normatividad vigente sobre extensión de impuestos  según sea el caso y quedara plasmado en los estudios previos en el capitulo de Perfeccionamiento y requisitos de ejecución. </t>
  </si>
  <si>
    <t xml:space="preserve">Realizar seguimiento al 100% de los contratos verificando   si la compra a realizar o el bien a adquirir  esta excepto del impuesto IVA de acuerdo a los estatutos tributarios  </t>
  </si>
  <si>
    <t>En los documentos  del proceso contractual</t>
  </si>
  <si>
    <t>El control se encuentra documentado, se aplica y esta funcionando., pero no tiene documentado que pasa con la desviación  y  aplicación del control.</t>
  </si>
  <si>
    <t>El control tiene  tendencia  hacia la efectividad.</t>
  </si>
  <si>
    <t>Efectos dañosos sobre bienes públicos por  obras inconclusas que no brindan utilidad o beneficio</t>
  </si>
  <si>
    <t>Deficiencias en el cumplimiento de  las funciones de Supervisión e Interventoría de los contratos de la Entidad</t>
  </si>
  <si>
    <t xml:space="preserve">Falta de  idoneidad y de experticia técnica en la  supervisión de  obligaciones contractuales </t>
  </si>
  <si>
    <t>Posibilidad de efectos dañosos sobre bienes públicos por  obras inconclusas que no brindan utilidad o beneficio</t>
  </si>
  <si>
    <t>Daños Activos Físicos</t>
  </si>
  <si>
    <t>200n días</t>
  </si>
  <si>
    <t>El supervisor designado ejercerá el control y seguimiento a la ejecución contractual para verificar el cumplimiento de las condiciones y especificaciones técnicas pactadas y establecidas en la etapa contractual, de presentarse incumplimiento se debe actuar de acuerdo a lo establecido en el manual de supervisión e interventoría Código: MAN-GC-02, específicamente en el capitulo 4.1.INFORME SOBRE PRESUNTO INCUMPLIMIENTO CONTRACTUAL. Previo a la citación que realice la entidad al contratista y su garante</t>
  </si>
  <si>
    <t>Realizar seguimiento a los informes de supervisión del 100% de los contratos suscritos de la Secretaría de Ambiente y Gestión del Riesgo, para verificar el cumplimiento de las condiciones y especificaciones técnicas pactadas y establecidas en la etapa contractual, de acuerdo a las normas vigentes.</t>
  </si>
  <si>
    <t>En los documentos del proceso contractual</t>
  </si>
  <si>
    <t xml:space="preserve">Verificar que la identificación del riesgo se realice bajo la metodología de la versión 5 y 6  dela guía de riesgos, expedida por el DAFP.   Numeral 8:   Lineamientos:  1.Verificar que los riesgos residuales ubicados en zona moderada, alta o extrema sólo pueden tener opciones evitar o reducir, no se pueden aceptar, deben tener un plan de acción                                  2. Nota: Los riesgos residuales ubicados en zona baja,  pueden tener 3  opciones: Aceptar, evitar o reducir.  Si se aceptan no se requiere definir un plan de acción  verificar que se cumpla. </t>
  </si>
  <si>
    <t xml:space="preserve">Tipos de riesgos </t>
  </si>
  <si>
    <t xml:space="preserve">Multa o sanción del ente  de control </t>
  </si>
  <si>
    <t xml:space="preserve">Inoportunidad en el cargue   de informes de ley  a través de aplicativos dispuestos por entes de control  </t>
  </si>
  <si>
    <t xml:space="preserve">Asignación  por líderes de proceso  en personal vinculado por  contrato de prestación de servicios,  los  responsables  del diligenciamiento de los formatos  para rendición de informes de ley a entes de control y a su vez,   la  emisión de respuesta a  requerimiento del ente de control. </t>
  </si>
  <si>
    <r>
      <rPr>
        <sz val="12"/>
        <color rgb="FFFF0000"/>
        <rFont val="Arial Narrow"/>
        <family val="2"/>
      </rPr>
      <t>Posibilidad</t>
    </r>
    <r>
      <rPr>
        <sz val="12"/>
        <rFont val="Arial Narrow"/>
        <family val="2"/>
      </rPr>
      <t xml:space="preserve">  de afectación reputacional </t>
    </r>
    <r>
      <rPr>
        <sz val="12"/>
        <color rgb="FFFF0000"/>
        <rFont val="Arial Narrow"/>
        <family val="2"/>
      </rPr>
      <t>por</t>
    </r>
    <r>
      <rPr>
        <sz val="12"/>
        <rFont val="Arial Narrow"/>
        <family val="2"/>
      </rPr>
      <t xml:space="preserve"> multa o sanción del ente de control, </t>
    </r>
    <r>
      <rPr>
        <sz val="12"/>
        <color rgb="FFFF0000"/>
        <rFont val="Arial Narrow"/>
        <family val="2"/>
      </rPr>
      <t>debido a</t>
    </r>
    <r>
      <rPr>
        <sz val="12"/>
        <rFont val="Arial Narrow"/>
        <family val="2"/>
      </rPr>
      <t xml:space="preserve"> la  Inoportunidad en el cargue  de informes de ley  a través de aplicativos dispuestos por entes de control. </t>
    </r>
  </si>
  <si>
    <t xml:space="preserve">Emitir informes de ley a través de aplicativos  establecido por el ente de control  ( actividad documentada en los siguientes documentos:  Guía rendición de la cuenta anual  a la contraloría Municipal, guía rendición de la cuenta a la contraloría general, guía informe de control interno contable, guía informe de derechos de autor y  procedimiento evaluación del sistema de control interno con énfasis del reporte Furag). </t>
  </si>
  <si>
    <t xml:space="preserve">El auditor asignado en el plan anual de auditoria para realizar  el informe de ley  o  coordinar el cargue en los  aplicativos del ente del control, cada vez que realiza un informe o lo coordine;   verifica que los líderes de procesos responsables del reporte de información, se encuentre designada en personal de planta  la digitalización de  la información  solicitada  en  formatos,   con el fin de asegurar que realicen  adecuadamente la  validación de  la información   y generen  el  log del cargue  a través de los aplicativos  dispuestos por el ente de control;  para ello cada auditor  proyecta   una circular solicitando a los líderes de proceso  que asignen  la responsabilidad  del reporte  de la información solicitada,  en personal de planta, con el fin de garantizar  la calidad y   oportunidad  del reporte del informe al ente de control. En el caso de  detectar que el reporte no este a cargo de personal de planta, se reitera el cumplimiento de esta directriz.  Como evidencia de ejecución de control queda la circular proyectada, la respuesta emitida por la unidad administrativa citando el nombre y cargo del funcionario asignado y el memorando del reiterado  si fue necesario. </t>
  </si>
  <si>
    <t xml:space="preserve">Incluir dentro de las temáticas a tratar en Comité de Coordinación de Control Interno, la falta de compromiso por parte de los líderes de los procesos   con   la implementación  de acciones de mejora  formuladas  en  planes de mejoramiento, la responsabilidad  de asignar en personal de planta los reportes a entes de control solicitados por la Oficina de Control Interno,  atención a las recomendaciones de la Oficina de Control Interno y  la  oportunidad en la entrega de la información sobre los requerimientos generados por la Oficina. </t>
  </si>
  <si>
    <t xml:space="preserve">Jefe de la oficina de Control Interno </t>
  </si>
  <si>
    <t>01/02/2024 al 30/08/2024</t>
  </si>
  <si>
    <t>04/03/2024, 04/05/2024, 06/07/2024, 05/09/2024, 04/11/2024,     04/01/2025</t>
  </si>
  <si>
    <t xml:space="preserve">_ El día 22 de abril   en comité de Coordinación de Control Interno,  donde se socializo el Informe comparativo sobre No. de hallazgos, en auditorías comunes, entre Vig. 2022-2023 junto a ello se les informo los hallazgos más reiterativos. El registro de ejecución de la actividad reposa en el acta N0.1 del Comité de Coordinación de Control Interno. 
_ El 25 de julio de 2024, se emitieron las siguientes directrices al  nivel directivo en el Comité de Coordinación de Control interno, según acta No. 2  del 25 de julio del año en curso: 
a. La oficina de Control Interno realizará un barrido de todas las acciones de mejora, pendientes de implementación e informará  a cada unidad administrativa.
b. Se les recuerda a los líderes de proceso, el compromiso que adquieren sobre la implementación de las acciones de mejora. 
 c. Asignar en personal  de planta el reporte de informes a entes de control, 
d. Se les recuerda al nivel directivo el compromiso adquirido de responder de forma oportuna a los funcionarios d ella entidad y demás grupos de valor. 
 </t>
  </si>
  <si>
    <t>Mediante resolución No. 1002. 2019 - 0004 del  28 de marzo de 2019, se encuentra conformado  el comité riesgos  del proceso.</t>
  </si>
  <si>
    <t xml:space="preserve">Se encuentra aplicada de forma adecuada la metodología establecida por el DAFP, a través d el guía de riesgos Versión 5 y 6 ,para la documentación del mapa de riesgos de gestión </t>
  </si>
  <si>
    <r>
      <t xml:space="preserve">Durante  el periodo enero a abril de  2024  se realizaron oportunamente 2 monitoreos:    
                                                                                                                                           </t>
    </r>
    <r>
      <rPr>
        <b/>
        <sz val="12"/>
        <color theme="1"/>
        <rFont val="Calibri"/>
        <family val="2"/>
      </rPr>
      <t>Primer monitoreo:</t>
    </r>
    <r>
      <rPr>
        <sz val="12"/>
        <color theme="1"/>
        <rFont val="Calibri"/>
        <family val="2"/>
      </rPr>
      <t xml:space="preserve">  Enero  a febrero de 2024,    se realizó el   5  de marzo de 2024, tal como registra el acta de comité técnico No. 2  del   5   de marzo de 2024 y el reporte del monitoreo  al mapa riesgos del proceso evaluación y seguimiento a la Dirección de Fortalecimiento institucional el  5 de marzo a través del correo Institucional de Control Interno.          
                                                                                                                                                                             </t>
    </r>
    <r>
      <rPr>
        <b/>
        <sz val="12"/>
        <color theme="1"/>
        <rFont val="Calibri"/>
        <family val="2"/>
      </rPr>
      <t>Segundo Monitoreo</t>
    </r>
    <r>
      <rPr>
        <sz val="12"/>
        <color theme="1"/>
        <rFont val="Calibri"/>
        <family val="2"/>
      </rPr>
      <t xml:space="preserve">:  Marzo a abril de 2024,  Se realizó el 29 de  abril  de 2024, tal como lo registra el acta de comité técnico No. 3  del 29/04//24  y el log de envió del reporte de monitoreo al mapa riesgos del proceso  gestión de evaluación y seguimiento  a  la Dirección de Fortalecimiento el  29/04/24.    
</t>
    </r>
    <r>
      <rPr>
        <b/>
        <sz val="12"/>
        <color theme="1"/>
        <rFont val="Calibri"/>
        <family val="2"/>
      </rPr>
      <t>Tercer monitoreo:</t>
    </r>
    <r>
      <rPr>
        <sz val="12"/>
        <color theme="1"/>
        <rFont val="Calibri"/>
        <family val="2"/>
      </rPr>
      <t xml:space="preserve">  Julio a  agosto  de 2024,  Se realizó el  28 de   junio de 2024, tal como lo registra el acta de comité técnico No.  4  del  28/06//24  y el log de envió del reporte de monitoreo al mapa riesgos del proceso  gestión de evaluación y seguimiento  a  la Dirección de Fortalecimiento el   8/07/24.    
</t>
    </r>
    <r>
      <rPr>
        <b/>
        <sz val="12"/>
        <color theme="1"/>
        <rFont val="Calibri"/>
        <family val="2"/>
      </rPr>
      <t>Cuarto   monitoreo</t>
    </r>
    <r>
      <rPr>
        <sz val="12"/>
        <color theme="1"/>
        <rFont val="Calibri"/>
        <family val="2"/>
      </rPr>
      <t xml:space="preserve">:  Julio  a agosto  de 2024,  Se realizó el  29 de  08 de 2024, tal como lo registra el acta de comité técnico No.  8  del  29/08//24  y el log de envió del reporte de monitoreo al mapa riesgos del proceso  gestión de evaluación y seguimiento  a  la Dirección de Fortalecimiento el  29/09/24.    </t>
    </r>
  </si>
  <si>
    <t>El control se encuentra establecido en las guías para elaborar cada informe de ley</t>
  </si>
  <si>
    <t xml:space="preserve">El control se encuentra bien diseñado, se aplica y es efectivo. </t>
  </si>
  <si>
    <t>No.</t>
  </si>
  <si>
    <t>No aplica la pregunta, porque el riesgo no se materializó</t>
  </si>
  <si>
    <t>La tendencia del control , es hacia la eficacia y a la efectividad</t>
  </si>
  <si>
    <t xml:space="preserve">Durante el periodo enero a agosto del año en curso, se consulto los planes de mejoramiento suscritos con entes de control y se concluyo que la Oficina de control interno, no  tiene a cargo hallazgos con entes de control; no obstante, en el evento que tenga a cargo un hallazgo con posible incidencia fiscal o administrativa, deberá identificar el riesgo y diseñar y aplicar el respectivo control.  </t>
  </si>
  <si>
    <t xml:space="preserve">Desconocimiento del personal adscrito a la Oficina de control interno de los  cambios normativos que impliquen  nuevos informes a cargo de la Oficina  o modificaciones a la periodicidad del reporte de los informes de ley. </t>
  </si>
  <si>
    <t xml:space="preserve">El jefe de la Oficina de Control Interno  cada vez que se presenten cambios normativos que requieran  la generación de nuevos  informes, ajusta o actualiza  el plan de Anual de Auditoria   confrontando  la fecha de emisión del informe con la disponibilidad del personal en el cronograma del plan anual de auditoria  y asigna el responsable de elaborar el informe; garantizando la emisión  oportuna del mismo al ente de control;   en caso de no contar con personal disponible o el perfil indicado  la  jefe   solicita a la Dirección de Talento Humano la asignación de personal idóneo para  elaborar  el informe o gestiona  la  contratación de personal.  Como evidencia queda el Plan  Anual de auditoria ajustado y  publicado en la web, el acta de Comité de Coordinación de Control Interno que registre la aprobación de la actualización  del Plan, el  informe generado publicado en la web y el  memorando de solicitud de personal idóneo para elaborar el informe. </t>
  </si>
  <si>
    <t>Consultar los cambios normativos  que aplican a control interno  socializados en el grupo WhatsApp Mi Tolima y darlos a conocer al equipo de de la  Oficina  de Control Interno y en caso que la jefe de la Oficina lo considere necesario solicitar a talento humano capacitación y multiplicarla  a los compañeros de trabajo</t>
  </si>
  <si>
    <t xml:space="preserve">Jefe  de la oficina y equipo de trabajo </t>
  </si>
  <si>
    <t>01/01/2024 al 31/12/2024</t>
  </si>
  <si>
    <t>Durante el periodo enero a agosto de 2024,  se realizó las siguientes actuaciones, frente a los cambios normativos  que han surgido, para aplicación al proceso: Gestión de Evaluación y seguimiento:  
ENERO – FEBRERO, Durante el periodo de este monitoreo se ha incluido al normograma la circular externa 027 de diciembre 29 de 2023 de la unidad administrativa especial Dirección Nacional de Derechos de Autor, sobre recomendaciones, seguimiento y resultado sobre el cumplimiento de las normas de materia de derechos de autor.
MARZO – ABRIL, Mediante correo electrónico el día 11 de abril de 2024, se envió al correo electrónico sigami@ibague.gov.co, el cumplimiento a la
CIRCULAR N°2024 000005 REPORTE
TRIMESTRAL INFORMACION SIGAMI, donde se adjunta el respectivo normograma.
MAYO – JUNIO, El 28 de junio 2024,  en comité técnico, se socializo al equipo interno, la resolución N°066 emitida por la contraloría general de la nación "Por la cual se subroga la Resolución Reglamentaria Orgánica número 064 de 2023 que reglamenta la rendición electrónica de la cuenta, los informes y otra información que realizan los sujetos de vigilancia y control fiscal de la Contraloría General de la República a través del Sistema de Rendición Electrónico de la Cuenta e Informes y Otra Información (SIRECI)"
JULIO – AGOSTO, no se presentaron cambios normativos.</t>
  </si>
  <si>
    <t xml:space="preserve">El control se encuentra documentado en el procedimiento:  Elaboración del Plan Anual de auditoria </t>
  </si>
  <si>
    <t xml:space="preserve">Falta de asignación en las unidades  administrativas de un   funcionario   responsable de  consultar  diariamente  la correspondencia,  generando en los líderes de proceso el   desconocimiento de  los requerimientos   y  la emisión extemporánea   a la fecha limite fijada por la Oficina,  para emitir la respuesta al requerimiento.  </t>
  </si>
  <si>
    <t xml:space="preserve">los auditores  responsables de elaborar los  informes  de ley, cada vez que inicia la actividades requeridas para elaborar el informe,  determina  la fecha  de entrega de información por las unidades administrativas confrontando la fecha límite de emisión del informe  VS  la fecha establecida por el ente de control para la solicitud de  prórroga.  4)  El control se realiza de la siguiente forma:  Proyectar y emitir una circular relacionando el reporte a rendir, la normatividad que lo exige y fijando como fecha límite  7 días  hábiles antes de la fecha establecida por el ente de control para  solicitar prórroga, así mismo  solicitar la designación de funcionarios de planta  para dar respuesta al requerimiento de la oficina.   Vencido el término fijado,   consultar en   el aplicativo de correspondencia pisami  y con  el   auxiliar administrativo  si en la correspondencia recibida se encuentra la información solicitada; en caso afirmativo se  procede a realizar  las actividades requeridas  para generar   el informe,  de lo contrario  comunicar  a la  Jefe  el estado del requerimiento para que gestione la entrega inmediata de la información,  6) dejando como evidencia  de ejecución del control lo siguiente:   Memorando o circular  del  requerimiento oportuno de la información  y la información recibida en los expedientes de la serie documental asociada a los respectivos informes;  en caso de desviación, se genera  la evidencia de la  reiteración del requerimiento a través del correo institucional de la Oficina y/o  el aplicativo de correspondencia PISAMI si se reitera a través de memorando. </t>
  </si>
  <si>
    <t>Recomendar a la alta dirección en el Comité de Coordinación de Control Interno,  asignar en personal de plata el responsable de la consulta diaria de la correspondencia y los correos institucionales;  con el fin de emitir respuesta oportuna a los requerimientos de la oficina y  evitar sanciones por respuesta inoportuna a los entes  de control</t>
  </si>
  <si>
    <t>01/02/2024 al 31/05/2024</t>
  </si>
  <si>
    <t xml:space="preserve">El control se encuentra establecido en las guías para elaborar cada informe de ley </t>
  </si>
  <si>
    <t>Entidades públicas realizando cargue  de informes de ley  a través de aplicativos de entes de control,  de forma simultanea. (Control interno contable, derechos de autor y furag)</t>
  </si>
  <si>
    <t xml:space="preserve">El auditor responsable de elaborar el informe, conforme al plazo establecido por el ente de control 3) previene la  emisión  inoportuna  del informe, por fallas en los aplicativos,  confrontando  la fecha limite para el cargue del informe en los aplicativos dispuestos por los entes de control  VERSUS la fecha establecida el organismo de control para  la solicitud de prórroga;  con el fin de asegurase que la falla presentada no afecte la oportunidad del cargue  del informe, dejando como registro los pantallazos de las fallas en el aplicativo.  Si las fallas se presentan dentro del rango de los  6 días previos a la fecha establecida por el ente control para el reporte, se solicita prórroga para el reporte,  adjuntando el registro de los pantallazos;  con el fin de justificar y obtener  la disponibilidad del aplicativo para realizar el cargue 6) como evidencia queda el oficio de solicitud de prórroga, la respuesta emitida por el ente de control y el log de cargue del informe o reporte.  </t>
  </si>
  <si>
    <t xml:space="preserve">Tomar pantallazos como evidencia de fallas en el aplicativo   y solicitar  prórroga al ente de control,  fundamentando fuerza mayor y caso fortuito, en cumplimiento de los lineamientos establecidos en   las  guías adoptadas e implementadas   para elaborar  los informes con entes de  control y a su vez, las resoluciones vigentes para la rendición de la cuenta,  expedidas por los entes de  control; con el fin de obtener  disponibilidad del aplicativo  para  realizar el  cargue del informe. </t>
  </si>
  <si>
    <t xml:space="preserve">Profesional asignado para  coordinar  y realizar  el informe de ley </t>
  </si>
  <si>
    <t>05/01/2024 al  31/12/2024</t>
  </si>
  <si>
    <t xml:space="preserve">Durante el periodo enero a agosto de 2024,   no se presentó fallas para el cargue de informes de ley, a través de  los aplicativos dispuestos por los entes de control. Razón por la cual no se implementa la acción programada. </t>
  </si>
  <si>
    <t xml:space="preserve">El control se encutra bien diseñado, se aplica y es efectivo. </t>
  </si>
  <si>
    <t xml:space="preserve">Incumplimiento del  rol de liderazgo estratégico </t>
  </si>
  <si>
    <t>socialización inoportuna de los informes emitidos por la Oficina  en  el  Comité de Coordinación de Control Interno</t>
  </si>
  <si>
    <t xml:space="preserve">Desconocimiento de los informes  generados  por la Oficina de control interno  y  pendientes de socialización  a la Alta Dirección  en el Comité de Coordinación de Control Interno, en el momento previo a la  convocatoria  para la  elaboración del orden del dia.   </t>
  </si>
  <si>
    <r>
      <rPr>
        <sz val="11"/>
        <color rgb="FFFF0000"/>
        <rFont val="Arial Narrow"/>
        <family val="2"/>
      </rPr>
      <t>Posibilidad  de</t>
    </r>
    <r>
      <rPr>
        <sz val="11"/>
        <rFont val="Arial Narrow"/>
        <family val="2"/>
      </rPr>
      <t xml:space="preserve">   afectación  reputacional </t>
    </r>
    <r>
      <rPr>
        <sz val="11"/>
        <color rgb="FFFF0000"/>
        <rFont val="Arial Narrow"/>
        <family val="2"/>
      </rPr>
      <t xml:space="preserve"> por </t>
    </r>
    <r>
      <rPr>
        <sz val="11"/>
        <rFont val="Arial Narrow"/>
        <family val="2"/>
      </rPr>
      <t xml:space="preserve">incumplimiento del rol  de liderazgo estratégico </t>
    </r>
    <r>
      <rPr>
        <sz val="11"/>
        <color rgb="FFFF0000"/>
        <rFont val="Arial Narrow"/>
        <family val="2"/>
      </rPr>
      <t xml:space="preserve"> debido a </t>
    </r>
    <r>
      <rPr>
        <sz val="11"/>
        <rFont val="Arial Narrow"/>
        <family val="2"/>
      </rPr>
      <t xml:space="preserve"> la  socialización  inoportuna de los informes emitidos por la Oficina   en el Comité  de  Coordinación de Control Interno. </t>
    </r>
  </si>
  <si>
    <t xml:space="preserve">Procedimiento  liderazgo   estratégico </t>
  </si>
  <si>
    <t xml:space="preserve">1. El jefe la Oficina de Control Interno 2. cada vez que  convoque al comité de coordinación de control interno, 3. verifica  que los informes programados   a realizar  en el plan Anual de Auditoria en el trimestre   previo al comite   se encuentren elaborados 4. Para ello  consulta en el  Plan Anual de Auditoria  qué  informes se encuentran programados  a realizar entre la fecha del último comité  y la definida para el siguiente comité  y los confronta  con los que se encuentran elaborados  durante el mismo  periodo usando como fuente de información  el aplicativo PISAMI, el Link  de transparencia  y los expedientes Físicos , con el fin de asegurar  la disponibilidad  de los informes  para la socialización  a la Alta dirección en el Comité.   Acto seguido  genera  el orden del día  con los informes a socializar  y  convoca al Comité de Coordinación de Control Interno  . 5. No obstante, si se  presenta diferencia  entre los informes programados a realizar en el PAA   VS  los  informes  realizados;   procede  a realizar comité extraordinario en fecha  posterior  al Comité ordinario,  o se incluyen  junto a los que se deben socializar  en el  próximo  comité.  6.  Como evidencia de ejecución  quedan las actas de comité técnico de la oficina de  control interno, la  hoja de vida del indicador descrito: Indice de informes socializados y las actas  del comité de  coordinación de control interno.  </t>
  </si>
  <si>
    <t xml:space="preserve">Establecer el orden del día del Comité de Coordinación de Control Interno previa  consulta de la aplicación  trimestral  del indicador   índice de informes  socializados  en el  Comité y el acta anterior del comité. </t>
  </si>
  <si>
    <t>profesional   Especializado  de la Oficina de Control Interno</t>
  </si>
  <si>
    <t>01/04/2024  al 31/12/2024</t>
  </si>
  <si>
    <t>En el periodo enero a agosto de 2024, se realizaron 2 Comités de Coordinación de Control interno y previo a la fijación de fecha del Comité, se estableció el orden del día del Comité, consultando la hoja de vida del indicador: Índice de Informes socializados en el Comité de Coordinación ,  las actividades  programadas a realizar en el plan anual de auditoria y  los expedientes físicos y digitales, con el fin de determinar que informes se encuentran socializados en el comité y cuáles se encuentran elaborados y pendientes de socialización , Incluyéndolos  en el orden del día del Comité próximo a realizar .   Como registro de  implementación de la actividad, se encuentra la Hoja de vida del indicador:  Índice de Informes socializados en el Comité de Coordinación de Control Interno y las actas de comité de Coordinación de Control  Interno: No. 1  del 22 de abril de 2024 y el acta No. 2 del  25/07/24</t>
  </si>
  <si>
    <t>No aplica porque el riesgo no se materializó durante el periodo evaluado.</t>
  </si>
  <si>
    <t>El control se encuentra en el  procedimiento liderazgo estratégico</t>
  </si>
  <si>
    <t>El control esta funcionando y son efectivos</t>
  </si>
  <si>
    <t>Carmen Rondón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</si>
</sst>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d/m/yyyy"/>
    <numFmt numFmtId="166" formatCode="_-\$* #,##0_-;&quot;-$&quot;* #,##0_-;_-\$* \-_-;_-@_-"/>
  </numFmts>
  <fonts count="137">
    <font>
      <sz val="11"/>
      <color theme="1"/>
      <name val="Calibri"/>
      <family val="2"/>
      <scheme val="minor"/>
    </font>
    <font>
      <u/>
      <sz val="11"/>
      <color theme="10"/>
      <name val="Calibri"/>
      <family val="2"/>
      <scheme val="minor"/>
    </font>
    <font>
      <sz val="9"/>
      <color indexed="81"/>
      <name val="Tahoma"/>
      <family val="2"/>
    </font>
    <font>
      <sz val="12"/>
      <name val="Arial"/>
      <family val="2"/>
    </font>
    <font>
      <sz val="11"/>
      <color theme="1"/>
      <name val="Calibri"/>
      <family val="2"/>
      <scheme val="minor"/>
    </font>
    <font>
      <b/>
      <sz val="9"/>
      <color indexed="81"/>
      <name val="Tahoma"/>
      <family val="2"/>
    </font>
    <font>
      <sz val="11"/>
      <color rgb="FF9C0006"/>
      <name val="Calibri"/>
      <family val="2"/>
      <scheme val="minor"/>
    </font>
    <font>
      <sz val="12"/>
      <color theme="1"/>
      <name val="Arial Narrow"/>
      <family val="2"/>
    </font>
    <font>
      <b/>
      <sz val="12"/>
      <color theme="1"/>
      <name val="Arial Narrow"/>
      <family val="2"/>
    </font>
    <font>
      <sz val="11"/>
      <color theme="1"/>
      <name val="Arial Narrow"/>
      <family val="2"/>
    </font>
    <font>
      <sz val="12"/>
      <color indexed="81"/>
      <name val="Arial"/>
      <family val="2"/>
    </font>
    <font>
      <b/>
      <sz val="12"/>
      <name val="Arial Narrow"/>
      <family val="2"/>
    </font>
    <font>
      <sz val="11"/>
      <name val="Calibri"/>
      <family val="2"/>
      <scheme val="minor"/>
    </font>
    <font>
      <sz val="11"/>
      <color rgb="FFFF0000"/>
      <name val="Arial Narrow"/>
      <family val="2"/>
    </font>
    <font>
      <sz val="11"/>
      <name val="Arial Narrow"/>
      <family val="2"/>
    </font>
    <font>
      <b/>
      <sz val="11"/>
      <color theme="9" tint="-0.249977111117893"/>
      <name val="Arial Narrow"/>
      <family val="2"/>
    </font>
    <font>
      <b/>
      <sz val="11"/>
      <color theme="1"/>
      <name val="Arial Narrow"/>
      <family val="2"/>
    </font>
    <font>
      <sz val="12"/>
      <name val="Arial Narrow"/>
      <family val="2"/>
    </font>
    <font>
      <sz val="12"/>
      <color theme="1"/>
      <name val="Calibri"/>
      <family val="2"/>
      <scheme val="minor"/>
    </font>
    <font>
      <sz val="10"/>
      <color indexed="81"/>
      <name val="Arial Narrow"/>
      <family val="2"/>
    </font>
    <font>
      <sz val="10"/>
      <color indexed="81"/>
      <name val="Tahoma"/>
      <family val="2"/>
    </font>
    <font>
      <b/>
      <sz val="11"/>
      <name val="Arial Narrow"/>
      <family val="2"/>
    </font>
    <font>
      <sz val="12"/>
      <name val="Calibri"/>
      <family val="2"/>
      <scheme val="minor"/>
    </font>
    <font>
      <b/>
      <sz val="8"/>
      <color indexed="81"/>
      <name val="Tahoma"/>
      <family val="2"/>
    </font>
    <font>
      <sz val="8"/>
      <color indexed="81"/>
      <name val="Tahoma"/>
      <family val="2"/>
    </font>
    <font>
      <b/>
      <sz val="10"/>
      <color indexed="81"/>
      <name val="Tahoma"/>
      <family val="2"/>
    </font>
    <font>
      <b/>
      <sz val="11"/>
      <color indexed="81"/>
      <name val="Tahoma"/>
      <family val="2"/>
    </font>
    <font>
      <sz val="11"/>
      <color rgb="FF000000"/>
      <name val="Calibri"/>
      <family val="2"/>
      <charset val="1"/>
    </font>
    <font>
      <sz val="11"/>
      <color theme="1"/>
      <name val="Calibri"/>
      <family val="2"/>
      <scheme val="minor"/>
    </font>
    <font>
      <b/>
      <sz val="12"/>
      <color theme="1"/>
      <name val="Calibri"/>
      <family val="2"/>
      <scheme val="minor"/>
    </font>
    <font>
      <b/>
      <sz val="12"/>
      <color rgb="FFFF0000"/>
      <name val="Calibri"/>
      <family val="2"/>
      <scheme val="minor"/>
    </font>
    <font>
      <b/>
      <sz val="12"/>
      <name val="Calibri"/>
      <family val="2"/>
      <scheme val="minor"/>
    </font>
    <font>
      <sz val="10"/>
      <color theme="1"/>
      <name val="Calibri"/>
      <family val="2"/>
      <scheme val="minor"/>
    </font>
    <font>
      <b/>
      <sz val="12"/>
      <color rgb="FFE36C09"/>
      <name val="Calibri"/>
      <family val="2"/>
      <scheme val="minor"/>
    </font>
    <font>
      <sz val="11"/>
      <name val="Calibri"/>
      <family val="2"/>
      <scheme val="minor"/>
    </font>
    <font>
      <b/>
      <sz val="11"/>
      <name val="Arial Narrow"/>
      <family val="2"/>
    </font>
    <font>
      <sz val="11"/>
      <color indexed="81"/>
      <name val="Tahoma"/>
      <family val="2"/>
    </font>
    <font>
      <sz val="11"/>
      <color rgb="FF000000"/>
      <name val="Calibri"/>
      <family val="2"/>
    </font>
    <font>
      <b/>
      <sz val="11"/>
      <color rgb="FFFF0000"/>
      <name val="Arial Narrow"/>
      <family val="2"/>
    </font>
    <font>
      <b/>
      <sz val="11"/>
      <color theme="7" tint="-0.249977111117893"/>
      <name val="Arial Narrow"/>
      <family val="2"/>
    </font>
    <font>
      <b/>
      <sz val="11"/>
      <color rgb="FF00B050"/>
      <name val="Arial Narrow"/>
      <family val="2"/>
    </font>
    <font>
      <b/>
      <u/>
      <sz val="11"/>
      <color theme="1"/>
      <name val="Arial Narrow"/>
      <family val="2"/>
    </font>
    <font>
      <b/>
      <sz val="11"/>
      <color rgb="FF92D050"/>
      <name val="Arial Narrow"/>
      <family val="2"/>
    </font>
    <font>
      <b/>
      <sz val="11"/>
      <color theme="5"/>
      <name val="Arial Narrow"/>
      <family val="2"/>
    </font>
    <font>
      <sz val="11"/>
      <color indexed="81"/>
      <name val="Arial Narrow"/>
      <family val="2"/>
    </font>
    <font>
      <sz val="11"/>
      <color rgb="FF00B050"/>
      <name val="Arial Narrow"/>
      <family val="2"/>
    </font>
    <font>
      <b/>
      <sz val="11"/>
      <color rgb="FFFFC000"/>
      <name val="Arial Narrow"/>
      <family val="2"/>
    </font>
    <font>
      <b/>
      <sz val="11"/>
      <color rgb="FFC00000"/>
      <name val="Arial Narrow"/>
      <family val="2"/>
    </font>
    <font>
      <b/>
      <sz val="11"/>
      <color rgb="FF002060"/>
      <name val="Arial Narrow"/>
      <family val="2"/>
    </font>
    <font>
      <b/>
      <sz val="11"/>
      <color rgb="FFFF9900"/>
      <name val="Arial Narrow"/>
      <family val="2"/>
    </font>
    <font>
      <b/>
      <sz val="11"/>
      <color theme="8" tint="-0.499984740745262"/>
      <name val="Arial Narrow"/>
      <family val="2"/>
    </font>
    <font>
      <b/>
      <sz val="11"/>
      <color theme="5" tint="-0.249977111117893"/>
      <name val="Arial Narrow"/>
      <family val="2"/>
    </font>
    <font>
      <b/>
      <sz val="11"/>
      <color theme="3"/>
      <name val="Arial Narrow"/>
      <family val="2"/>
    </font>
    <font>
      <sz val="11"/>
      <color rgb="FF222222"/>
      <name val="Arial Narrow"/>
      <family val="2"/>
    </font>
    <font>
      <sz val="11"/>
      <color rgb="FF00B0F0"/>
      <name val="Arial Narrow"/>
      <family val="2"/>
    </font>
    <font>
      <b/>
      <sz val="11"/>
      <color rgb="FF00B0F0"/>
      <name val="Arial Narrow"/>
      <family val="2"/>
    </font>
    <font>
      <sz val="11"/>
      <color theme="7" tint="-0.249977111117893"/>
      <name val="Arial Narrow"/>
      <family val="2"/>
    </font>
    <font>
      <sz val="11"/>
      <color rgb="FF000000"/>
      <name val="Arial Narrow"/>
      <family val="2"/>
    </font>
    <font>
      <i/>
      <sz val="11"/>
      <color rgb="FFFF0000"/>
      <name val="Arial Narrow"/>
      <family val="2"/>
    </font>
    <font>
      <sz val="12"/>
      <color rgb="FFFF0000"/>
      <name val="Calibri"/>
      <family val="2"/>
      <scheme val="minor"/>
    </font>
    <font>
      <sz val="12"/>
      <color rgb="FF00B0F0"/>
      <name val="Calibri"/>
      <family val="2"/>
      <scheme val="minor"/>
    </font>
    <font>
      <b/>
      <sz val="12"/>
      <color rgb="FF00B0F0"/>
      <name val="Calibri"/>
      <family val="2"/>
      <scheme val="minor"/>
    </font>
    <font>
      <sz val="12"/>
      <color rgb="FF00B050"/>
      <name val="Calibri"/>
      <family val="2"/>
      <scheme val="minor"/>
    </font>
    <font>
      <b/>
      <sz val="12"/>
      <color rgb="FF00B050"/>
      <name val="Calibri"/>
      <family val="2"/>
      <scheme val="minor"/>
    </font>
    <font>
      <b/>
      <sz val="14"/>
      <color theme="1"/>
      <name val="Arial"/>
      <family val="2"/>
    </font>
    <font>
      <sz val="12"/>
      <color rgb="FF000000"/>
      <name val="Calibri"/>
      <family val="2"/>
      <scheme val="minor"/>
    </font>
    <font>
      <sz val="11"/>
      <name val="Calibri"/>
      <scheme val="minor"/>
    </font>
    <font>
      <b/>
      <sz val="11"/>
      <name val="Arial Narrow"/>
    </font>
    <font>
      <b/>
      <sz val="12"/>
      <color rgb="FF000000"/>
      <name val="Calibri"/>
      <family val="2"/>
      <scheme val="minor"/>
    </font>
    <font>
      <sz val="11"/>
      <color rgb="FF000000"/>
      <name val="Arial Narrow"/>
      <family val="2"/>
      <charset val="1"/>
    </font>
    <font>
      <sz val="12"/>
      <color rgb="FF000000"/>
      <name val="Arial Narrow"/>
      <family val="2"/>
      <charset val="1"/>
    </font>
    <font>
      <sz val="14"/>
      <name val="Arial Narrow"/>
      <family val="2"/>
    </font>
    <font>
      <b/>
      <sz val="11"/>
      <color rgb="FF000000"/>
      <name val="Arial Narrow"/>
      <family val="2"/>
      <charset val="1"/>
    </font>
    <font>
      <b/>
      <sz val="12"/>
      <color rgb="FF000000"/>
      <name val="Arial Narrow"/>
      <family val="2"/>
      <charset val="1"/>
    </font>
    <font>
      <b/>
      <sz val="12"/>
      <color rgb="FFE46C0A"/>
      <name val="Calibri"/>
      <family val="2"/>
      <scheme val="minor"/>
    </font>
    <font>
      <b/>
      <sz val="12"/>
      <color rgb="FFFF0000"/>
      <name val="Arial Narrow"/>
      <family val="2"/>
    </font>
    <font>
      <sz val="10"/>
      <color theme="1"/>
      <name val="Arial Narrow"/>
      <family val="2"/>
    </font>
    <font>
      <b/>
      <sz val="12"/>
      <color theme="9" tint="-0.249977111117893"/>
      <name val="Arial Narrow"/>
      <family val="2"/>
    </font>
    <font>
      <b/>
      <sz val="10"/>
      <color theme="1"/>
      <name val="Arial"/>
      <family val="2"/>
    </font>
    <font>
      <b/>
      <sz val="10"/>
      <name val="Arial"/>
      <family val="2"/>
    </font>
    <font>
      <b/>
      <sz val="14"/>
      <color theme="1"/>
      <name val="Arial Narrow"/>
      <family val="2"/>
    </font>
    <font>
      <u/>
      <sz val="11"/>
      <name val="Arial Narrow"/>
      <family val="2"/>
    </font>
    <font>
      <sz val="12"/>
      <color theme="1"/>
      <name val="Arial"/>
      <family val="2"/>
    </font>
    <font>
      <sz val="10"/>
      <name val="Arial Narrow"/>
      <family val="2"/>
    </font>
    <font>
      <u/>
      <sz val="10"/>
      <name val="Arial Narrow"/>
      <family val="2"/>
    </font>
    <font>
      <sz val="10"/>
      <color rgb="FFFF0000"/>
      <name val="Arial Narrow"/>
      <family val="2"/>
    </font>
    <font>
      <i/>
      <u/>
      <sz val="12"/>
      <name val="Arial Narrow"/>
      <family val="2"/>
    </font>
    <font>
      <b/>
      <u/>
      <sz val="12"/>
      <name val="Arial Narrow"/>
      <family val="2"/>
    </font>
    <font>
      <b/>
      <sz val="12"/>
      <color theme="1"/>
      <name val="Arial"/>
      <family val="2"/>
    </font>
    <font>
      <sz val="11"/>
      <name val="Calibri"/>
      <family val="2"/>
    </font>
    <font>
      <sz val="10"/>
      <color theme="1"/>
      <name val="Arial"/>
      <family val="2"/>
    </font>
    <font>
      <b/>
      <sz val="11"/>
      <name val="Calibri"/>
      <family val="2"/>
    </font>
    <font>
      <b/>
      <sz val="11"/>
      <name val="Calibri"/>
      <family val="2"/>
      <scheme val="minor"/>
    </font>
    <font>
      <sz val="8"/>
      <color rgb="FF9C0006"/>
      <name val="Tahoma"/>
      <family val="2"/>
    </font>
    <font>
      <sz val="8"/>
      <color theme="1"/>
      <name val="Tahoma"/>
      <family val="2"/>
    </font>
    <font>
      <sz val="12"/>
      <color rgb="FFFF0000"/>
      <name val="Arial Narrow"/>
      <family val="2"/>
    </font>
    <font>
      <sz val="12"/>
      <color rgb="FF00B050"/>
      <name val="Arial Narrow"/>
      <family val="2"/>
    </font>
    <font>
      <sz val="12"/>
      <color theme="5"/>
      <name val="Arial Narrow"/>
      <family val="2"/>
    </font>
    <font>
      <sz val="11"/>
      <color theme="1"/>
      <name val="Arial"/>
      <family val="2"/>
    </font>
    <font>
      <b/>
      <sz val="11"/>
      <color theme="1"/>
      <name val="Arial"/>
      <family val="2"/>
    </font>
    <font>
      <u/>
      <sz val="11"/>
      <color theme="10"/>
      <name val="Arial"/>
      <family val="2"/>
    </font>
    <font>
      <b/>
      <sz val="11"/>
      <color theme="0"/>
      <name val="Calibri"/>
      <family val="2"/>
      <scheme val="minor"/>
    </font>
    <font>
      <b/>
      <sz val="11"/>
      <color theme="1"/>
      <name val="Calibri"/>
      <family val="2"/>
      <scheme val="minor"/>
    </font>
    <font>
      <sz val="11"/>
      <color theme="0"/>
      <name val="Calibri"/>
      <family val="2"/>
      <scheme val="minor"/>
    </font>
    <font>
      <b/>
      <sz val="14"/>
      <color theme="0"/>
      <name val="Arial"/>
      <family val="2"/>
    </font>
    <font>
      <b/>
      <sz val="14"/>
      <color theme="0"/>
      <name val="Arial Narrow"/>
      <family val="2"/>
    </font>
    <font>
      <sz val="14"/>
      <color theme="1"/>
      <name val="Calibri"/>
      <family val="2"/>
      <scheme val="minor"/>
    </font>
    <font>
      <sz val="16"/>
      <name val="Arial"/>
      <family val="2"/>
    </font>
    <font>
      <sz val="16"/>
      <color theme="1"/>
      <name val="Arial"/>
      <family val="2"/>
    </font>
    <font>
      <sz val="24"/>
      <color theme="1"/>
      <name val="Arial Narrow"/>
      <family val="2"/>
    </font>
    <font>
      <sz val="20"/>
      <color theme="1"/>
      <name val="Arial Narrow"/>
      <family val="2"/>
    </font>
    <font>
      <b/>
      <sz val="12"/>
      <color indexed="81"/>
      <name val="Arial"/>
      <family val="2"/>
    </font>
    <font>
      <sz val="16"/>
      <color indexed="81"/>
      <name val="Arial"/>
      <family val="2"/>
    </font>
    <font>
      <b/>
      <sz val="14"/>
      <color theme="0" tint="-4.9989318521683403E-2"/>
      <name val="Arial Narrow"/>
      <family val="2"/>
    </font>
    <font>
      <sz val="14"/>
      <color theme="0" tint="-4.9989318521683403E-2"/>
      <name val="Arial Narrow"/>
      <family val="2"/>
    </font>
    <font>
      <b/>
      <sz val="10"/>
      <color theme="0"/>
      <name val="Arial Narrow"/>
      <family val="2"/>
    </font>
    <font>
      <b/>
      <sz val="10"/>
      <color theme="1"/>
      <name val="Arial Narrow"/>
      <family val="2"/>
    </font>
    <font>
      <b/>
      <sz val="16"/>
      <color theme="1"/>
      <name val="Arial Narrow"/>
      <family val="2"/>
    </font>
    <font>
      <b/>
      <sz val="14"/>
      <color theme="1"/>
      <name val="Calibri"/>
      <family val="2"/>
      <scheme val="minor"/>
    </font>
    <font>
      <u/>
      <sz val="10"/>
      <color theme="1"/>
      <name val="Arial Narrow"/>
      <family val="2"/>
    </font>
    <font>
      <b/>
      <sz val="10"/>
      <color theme="9" tint="-0.249977111117893"/>
      <name val="Arial Narrow"/>
      <family val="2"/>
    </font>
    <font>
      <b/>
      <sz val="20"/>
      <color theme="1"/>
      <name val="Calibri"/>
      <family val="2"/>
      <scheme val="minor"/>
    </font>
    <font>
      <b/>
      <sz val="18"/>
      <color theme="1"/>
      <name val="Arial"/>
      <family val="2"/>
    </font>
    <font>
      <sz val="18"/>
      <color theme="1"/>
      <name val="Calibri"/>
      <family val="2"/>
      <scheme val="minor"/>
    </font>
    <font>
      <b/>
      <sz val="18"/>
      <name val="Arial"/>
      <family val="2"/>
    </font>
    <font>
      <b/>
      <sz val="20"/>
      <color theme="0"/>
      <name val="Calibri"/>
      <family val="2"/>
      <scheme val="minor"/>
    </font>
    <font>
      <sz val="20"/>
      <color theme="0"/>
      <name val="Calibri"/>
      <family val="2"/>
      <scheme val="minor"/>
    </font>
    <font>
      <b/>
      <sz val="10"/>
      <color theme="1"/>
      <name val="Calibri"/>
      <family val="2"/>
      <scheme val="minor"/>
    </font>
    <font>
      <b/>
      <sz val="11"/>
      <color rgb="FFE36C09"/>
      <name val="Arial Narrow"/>
      <family val="2"/>
    </font>
    <font>
      <b/>
      <sz val="12"/>
      <name val="Arial"/>
      <family val="2"/>
    </font>
    <font>
      <b/>
      <sz val="22"/>
      <color theme="1"/>
      <name val="Arial Narrow"/>
      <family val="2"/>
    </font>
    <font>
      <b/>
      <sz val="16"/>
      <color indexed="81"/>
      <name val="Tahoma"/>
      <family val="2"/>
    </font>
    <font>
      <sz val="16"/>
      <color indexed="81"/>
      <name val="Tahoma"/>
      <family val="2"/>
    </font>
    <font>
      <b/>
      <sz val="11"/>
      <color theme="0"/>
      <name val="Arial Narrow"/>
      <family val="2"/>
    </font>
    <font>
      <sz val="12"/>
      <color theme="1"/>
      <name val="Calibri"/>
      <family val="2"/>
    </font>
    <font>
      <b/>
      <sz val="12"/>
      <color theme="1"/>
      <name val="Calibri"/>
      <family val="2"/>
    </font>
    <font>
      <sz val="12"/>
      <color indexed="81"/>
      <name val="Tahoma"/>
      <family val="2"/>
    </font>
  </fonts>
  <fills count="31">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FFC7CE"/>
      </patternFill>
    </fill>
    <fill>
      <patternFill patternType="solid">
        <fgColor theme="5" tint="0.79998168889431442"/>
        <bgColor indexed="65"/>
      </patternFill>
    </fill>
    <fill>
      <patternFill patternType="solid">
        <fgColor rgb="FF92D05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theme="0"/>
      </patternFill>
    </fill>
    <fill>
      <patternFill patternType="solid">
        <fgColor theme="9" tint="0.59999389629810485"/>
        <bgColor indexed="64"/>
      </patternFill>
    </fill>
    <fill>
      <patternFill patternType="solid">
        <fgColor rgb="FFEAF1DD"/>
        <bgColor rgb="FFEAF1DD"/>
      </patternFill>
    </fill>
    <fill>
      <patternFill patternType="solid">
        <fgColor rgb="FFFF0000"/>
        <bgColor indexed="64"/>
      </patternFill>
    </fill>
    <fill>
      <patternFill patternType="solid">
        <fgColor theme="9" tint="0.79998168889431442"/>
        <bgColor indexed="64"/>
      </patternFill>
    </fill>
    <fill>
      <patternFill patternType="solid">
        <fgColor theme="0"/>
        <bgColor rgb="FFFFC7CE"/>
      </patternFill>
    </fill>
    <fill>
      <patternFill patternType="solid">
        <fgColor rgb="FFFFFFFF"/>
        <bgColor rgb="FFFDEADA"/>
      </patternFill>
    </fill>
    <fill>
      <patternFill patternType="solid">
        <fgColor rgb="FFFBD4B4"/>
        <bgColor rgb="FFFBD4B4"/>
      </patternFill>
    </fill>
    <fill>
      <patternFill patternType="solid">
        <fgColor theme="5" tint="0.59999389629810485"/>
        <bgColor theme="0"/>
      </patternFill>
    </fill>
    <fill>
      <patternFill patternType="solid">
        <fgColor theme="5" tint="0.59999389629810485"/>
        <bgColor indexed="64"/>
      </patternFill>
    </fill>
    <fill>
      <patternFill patternType="solid">
        <fgColor theme="7" tint="0.79998168889431442"/>
        <bgColor indexed="64"/>
      </patternFill>
    </fill>
    <fill>
      <patternFill patternType="solid">
        <fgColor rgb="FFFFFFFF"/>
        <bgColor rgb="FFFFFFFF"/>
      </patternFill>
    </fill>
    <fill>
      <patternFill patternType="solid">
        <fgColor theme="6" tint="0.79998168889431442"/>
        <bgColor indexed="64"/>
      </patternFill>
    </fill>
    <fill>
      <patternFill patternType="solid">
        <fgColor rgb="FFE6EAE6"/>
        <bgColor rgb="FFF2F2F2"/>
      </patternFill>
    </fill>
    <fill>
      <patternFill patternType="solid">
        <fgColor rgb="FFE6EAE6"/>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rgb="FFFBD4B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4" tint="0.59999389629810485"/>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top style="dashed">
        <color theme="9" tint="-0.24994659260841701"/>
      </top>
      <bottom/>
      <diagonal/>
    </border>
    <border>
      <left/>
      <right/>
      <top style="thin">
        <color indexed="64"/>
      </top>
      <bottom/>
      <diagonal/>
    </border>
    <border>
      <left style="dashed">
        <color theme="9" tint="-0.24994659260841701"/>
      </left>
      <right/>
      <top/>
      <bottom/>
      <diagonal/>
    </border>
    <border>
      <left style="dashed">
        <color theme="9" tint="-0.24994659260841701"/>
      </left>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dotted">
        <color rgb="FFE36C09"/>
      </left>
      <right style="dotted">
        <color rgb="FFE36C09"/>
      </right>
      <top style="dotted">
        <color rgb="FFE36C09"/>
      </top>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diagonal/>
    </border>
    <border>
      <left/>
      <right style="medium">
        <color indexed="64"/>
      </right>
      <top style="medium">
        <color indexed="64"/>
      </top>
      <bottom/>
      <diagonal/>
    </border>
    <border>
      <left style="medium">
        <color indexed="64"/>
      </left>
      <right/>
      <top style="medium">
        <color indexed="64"/>
      </top>
      <bottom/>
      <diagonal/>
    </border>
    <border>
      <left style="dotted">
        <color rgb="FFE36C09"/>
      </left>
      <right style="dotted">
        <color rgb="FFE36C09"/>
      </right>
      <top/>
      <bottom style="dotted">
        <color rgb="FFE36C09"/>
      </bottom>
      <diagonal/>
    </border>
    <border>
      <left style="dotted">
        <color rgb="FFE36C09"/>
      </left>
      <right/>
      <top style="thin">
        <color indexed="64"/>
      </top>
      <bottom style="dotted">
        <color rgb="FFE36C09"/>
      </bottom>
      <diagonal/>
    </border>
    <border>
      <left/>
      <right/>
      <top style="thin">
        <color indexed="64"/>
      </top>
      <bottom style="dotted">
        <color rgb="FFE36C09"/>
      </bottom>
      <diagonal/>
    </border>
    <border>
      <left/>
      <right style="dotted">
        <color rgb="FFE36C09"/>
      </right>
      <top style="thin">
        <color indexed="64"/>
      </top>
      <bottom style="dotted">
        <color rgb="FFE36C09"/>
      </bottom>
      <diagonal/>
    </border>
    <border>
      <left style="dotted">
        <color rgb="FFE36C09"/>
      </left>
      <right style="dotted">
        <color rgb="FFE36C09"/>
      </right>
      <top style="thin">
        <color indexed="64"/>
      </top>
      <bottom/>
      <diagonal/>
    </border>
    <border>
      <left style="dotted">
        <color rgb="FFE36C09"/>
      </left>
      <right style="dotted">
        <color rgb="FFE36C09"/>
      </right>
      <top/>
      <bottom style="dashed">
        <color theme="9" tint="-0.24994659260841701"/>
      </bottom>
      <diagonal/>
    </border>
    <border>
      <left style="dotted">
        <color rgb="FFE36C09"/>
      </left>
      <right style="dashed">
        <color theme="9" tint="-0.24994659260841701"/>
      </right>
      <top/>
      <bottom style="dashed">
        <color theme="9" tint="-0.24994659260841701"/>
      </bottom>
      <diagonal/>
    </border>
    <border>
      <left style="dotted">
        <color rgb="FFE36C09"/>
      </left>
      <right style="dotted">
        <color rgb="FFE36C09"/>
      </right>
      <top style="dashed">
        <color theme="9" tint="-0.24994659260841701"/>
      </top>
      <bottom/>
      <diagonal/>
    </border>
    <border>
      <left style="dotted">
        <color rgb="FFE36C09"/>
      </left>
      <right style="dashed">
        <color theme="9" tint="-0.24994659260841701"/>
      </right>
      <top style="dashed">
        <color theme="9" tint="-0.24994659260841701"/>
      </top>
      <bottom/>
      <diagonal/>
    </border>
    <border>
      <left style="dotted">
        <color rgb="FFE36C09"/>
      </left>
      <right style="dashed">
        <color theme="9" tint="-0.24994659260841701"/>
      </right>
      <top/>
      <bottom/>
      <diagonal/>
    </border>
    <border>
      <left style="dashed">
        <color theme="9" tint="-0.24994659260841701"/>
      </left>
      <right style="dotted">
        <color rgb="FFE36C09"/>
      </right>
      <top style="dashed">
        <color theme="9" tint="-0.24994659260841701"/>
      </top>
      <bottom/>
      <diagonal/>
    </border>
    <border>
      <left style="dashed">
        <color theme="9" tint="-0.24994659260841701"/>
      </left>
      <right style="dotted">
        <color rgb="FFE36C09"/>
      </right>
      <top/>
      <bottom style="dashed">
        <color theme="9" tint="-0.24994659260841701"/>
      </bottom>
      <diagonal/>
    </border>
    <border>
      <left style="dotted">
        <color rgb="FFE36C09"/>
      </left>
      <right style="dotted">
        <color rgb="FFE36C09"/>
      </right>
      <top/>
      <bottom style="thin">
        <color indexed="64"/>
      </bottom>
      <diagonal/>
    </border>
    <border>
      <left style="dotted">
        <color rgb="FFE36C09"/>
      </left>
      <right style="thin">
        <color indexed="64"/>
      </right>
      <top style="thin">
        <color indexed="64"/>
      </top>
      <bottom/>
      <diagonal/>
    </border>
    <border>
      <left style="dotted">
        <color rgb="FFE36C09"/>
      </left>
      <right style="thin">
        <color indexed="64"/>
      </right>
      <top/>
      <bottom style="thin">
        <color indexed="64"/>
      </bottom>
      <diagonal/>
    </border>
    <border>
      <left/>
      <right style="dotted">
        <color rgb="FFE36C09"/>
      </right>
      <top style="dotted">
        <color rgb="FFE36C09"/>
      </top>
      <bottom style="dotted">
        <color rgb="FFE36C09"/>
      </bottom>
      <diagonal/>
    </border>
    <border>
      <left style="dashed">
        <color indexed="64"/>
      </left>
      <right/>
      <top/>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style="dashed">
        <color indexed="64"/>
      </bottom>
      <diagonal/>
    </border>
    <border>
      <left/>
      <right style="dotted">
        <color rgb="FFE36C09"/>
      </right>
      <top style="dotted">
        <color rgb="FFE36C09"/>
      </top>
      <bottom/>
      <diagonal/>
    </border>
    <border>
      <left/>
      <right style="dotted">
        <color indexed="64"/>
      </right>
      <top style="dotted">
        <color indexed="64"/>
      </top>
      <bottom/>
      <diagonal/>
    </border>
    <border>
      <left/>
      <right/>
      <top style="dotted">
        <color indexed="64"/>
      </top>
      <bottom/>
      <diagonal/>
    </border>
    <border>
      <left style="dotted">
        <color indexed="64"/>
      </left>
      <right/>
      <top style="dotted">
        <color indexed="64"/>
      </top>
      <bottom/>
      <diagonal/>
    </border>
    <border>
      <left/>
      <right/>
      <top style="dashed">
        <color indexed="64"/>
      </top>
      <bottom/>
      <diagonal/>
    </border>
    <border>
      <left style="thin">
        <color indexed="64"/>
      </left>
      <right/>
      <top style="thin">
        <color indexed="64"/>
      </top>
      <bottom style="dashed">
        <color indexed="64"/>
      </bottom>
      <diagonal/>
    </border>
    <border>
      <left style="dotted">
        <color indexed="64"/>
      </left>
      <right/>
      <top/>
      <bottom/>
      <diagonal/>
    </border>
    <border>
      <left style="dashed">
        <color indexed="64"/>
      </left>
      <right style="dashed">
        <color indexed="64"/>
      </right>
      <top/>
      <bottom/>
      <diagonal/>
    </border>
    <border>
      <left style="dashed">
        <color indexed="64"/>
      </left>
      <right style="dashed">
        <color indexed="64"/>
      </right>
      <top style="thin">
        <color indexed="64"/>
      </top>
      <bottom/>
      <diagonal/>
    </border>
    <border>
      <left style="dotted">
        <color indexed="64"/>
      </left>
      <right style="dotted">
        <color indexed="64"/>
      </right>
      <top style="dotted">
        <color indexed="64"/>
      </top>
      <bottom style="dotted">
        <color indexed="64"/>
      </bottom>
      <diagonal/>
    </border>
    <border>
      <left/>
      <right/>
      <top/>
      <bottom style="dashed">
        <color theme="9" tint="-0.24994659260841701"/>
      </bottom>
      <diagonal/>
    </border>
    <border>
      <left style="dashed">
        <color theme="9" tint="-0.24994659260841701"/>
      </left>
      <right/>
      <top/>
      <bottom style="dashed">
        <color indexed="64"/>
      </bottom>
      <diagonal/>
    </border>
    <border>
      <left/>
      <right/>
      <top/>
      <bottom style="dash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rgb="FFE36C09"/>
      </left>
      <right style="dotted">
        <color rgb="FFE36C09"/>
      </right>
      <top/>
      <bottom style="dashed">
        <color rgb="FFE46C0A"/>
      </bottom>
      <diagonal/>
    </border>
    <border>
      <left style="dashed">
        <color rgb="FFE46C0A"/>
      </left>
      <right style="dashed">
        <color rgb="FFE46C0A"/>
      </right>
      <top style="dashed">
        <color rgb="FFE46C0A"/>
      </top>
      <bottom style="dashed">
        <color rgb="FFE46C0A"/>
      </bottom>
      <diagonal/>
    </border>
    <border>
      <left style="dashed">
        <color rgb="FFE46C0A"/>
      </left>
      <right style="dashed">
        <color rgb="FFE46C0A"/>
      </right>
      <top style="dashed">
        <color rgb="FFE46C0A"/>
      </top>
      <bottom/>
      <diagonal/>
    </border>
    <border>
      <left style="dashed">
        <color rgb="FFE46C0A"/>
      </left>
      <right style="dashed">
        <color rgb="FFE46C0A"/>
      </right>
      <top/>
      <bottom style="dashed">
        <color rgb="FFE46C0A"/>
      </bottom>
      <diagonal/>
    </border>
    <border>
      <left style="dashed">
        <color rgb="FFE46C0A"/>
      </left>
      <right/>
      <top style="dashed">
        <color rgb="FFE46C0A"/>
      </top>
      <bottom/>
      <diagonal/>
    </border>
    <border>
      <left style="dashed">
        <color rgb="FFE46C0A"/>
      </left>
      <right/>
      <top/>
      <bottom/>
      <diagonal/>
    </border>
    <border>
      <left style="dashed">
        <color rgb="FFE46C0A"/>
      </left>
      <right style="dashed">
        <color rgb="FFE46C0A"/>
      </right>
      <top/>
      <bottom/>
      <diagonal/>
    </border>
    <border>
      <left style="dashed">
        <color rgb="FFE46C0A"/>
      </left>
      <right style="dashed">
        <color rgb="FFE46C0A"/>
      </right>
      <top/>
      <bottom style="thin">
        <color indexed="64"/>
      </bottom>
      <diagonal/>
    </border>
    <border>
      <left style="dashed">
        <color rgb="FFE46C0A"/>
      </left>
      <right/>
      <top/>
      <bottom style="thin">
        <color indexed="64"/>
      </bottom>
      <diagonal/>
    </border>
    <border>
      <left style="dashed">
        <color rgb="FFE46C0A"/>
      </left>
      <right style="dashed">
        <color rgb="FFE46C0A"/>
      </right>
      <top style="thin">
        <color indexed="64"/>
      </top>
      <bottom/>
      <diagonal/>
    </border>
    <border>
      <left style="dashed">
        <color rgb="FFE46C0A"/>
      </left>
      <right style="thin">
        <color indexed="64"/>
      </right>
      <top style="dashed">
        <color rgb="FFE46C0A"/>
      </top>
      <bottom/>
      <diagonal/>
    </border>
    <border>
      <left style="dashed">
        <color rgb="FFE46C0A"/>
      </left>
      <right/>
      <top/>
      <bottom style="dashed">
        <color rgb="FFE46C0A"/>
      </bottom>
      <diagonal/>
    </border>
    <border>
      <left style="dashed">
        <color rgb="FFE46C0A"/>
      </left>
      <right style="thin">
        <color indexed="64"/>
      </right>
      <top/>
      <bottom style="dashed">
        <color rgb="FFE46C0A"/>
      </bottom>
      <diagonal/>
    </border>
    <border>
      <left/>
      <right style="thin">
        <color indexed="64"/>
      </right>
      <top/>
      <bottom/>
      <diagonal/>
    </border>
    <border>
      <left style="thin">
        <color auto="1"/>
      </left>
      <right/>
      <top style="medium">
        <color indexed="64"/>
      </top>
      <bottom/>
      <diagonal/>
    </border>
    <border>
      <left style="thin">
        <color indexed="64"/>
      </left>
      <right/>
      <top/>
      <bottom style="medium">
        <color indexed="64"/>
      </bottom>
      <diagonal/>
    </border>
    <border>
      <left/>
      <right/>
      <top/>
      <bottom style="medium">
        <color indexed="64"/>
      </bottom>
      <diagonal/>
    </border>
    <border>
      <left style="dashed">
        <color theme="9" tint="-0.24994659260841701"/>
      </left>
      <right style="dashed">
        <color theme="9" tint="-0.24994659260841701"/>
      </right>
      <top style="thin">
        <color indexed="64"/>
      </top>
      <bottom/>
      <diagonal/>
    </border>
    <border>
      <left style="medium">
        <color auto="1"/>
      </left>
      <right style="thin">
        <color auto="1"/>
      </right>
      <top/>
      <bottom/>
      <diagonal/>
    </border>
    <border>
      <left style="medium">
        <color indexed="64"/>
      </left>
      <right style="thin">
        <color indexed="64"/>
      </right>
      <top style="medium">
        <color indexed="64"/>
      </top>
      <bottom/>
      <diagonal/>
    </border>
    <border>
      <left style="thin">
        <color auto="1"/>
      </left>
      <right style="thin">
        <color auto="1"/>
      </right>
      <top style="medium">
        <color auto="1"/>
      </top>
      <bottom/>
      <diagonal/>
    </border>
    <border>
      <left style="thin">
        <color auto="1"/>
      </left>
      <right style="medium">
        <color indexed="64"/>
      </right>
      <top style="medium">
        <color indexed="64"/>
      </top>
      <bottom/>
      <diagonal/>
    </border>
    <border>
      <left style="thin">
        <color auto="1"/>
      </left>
      <right style="medium">
        <color indexed="64"/>
      </right>
      <top/>
      <bottom/>
      <diagonal/>
    </border>
    <border>
      <left style="dotted">
        <color rgb="FFE36C09"/>
      </left>
      <right style="dotted">
        <color rgb="FFE36C09"/>
      </right>
      <top/>
      <bottom style="dashed">
        <color theme="9" tint="-0.249977111117893"/>
      </bottom>
      <diagonal/>
    </border>
    <border>
      <left style="dashed">
        <color theme="9" tint="-0.249977111117893"/>
      </left>
      <right style="dashed">
        <color theme="9" tint="-0.249977111117893"/>
      </right>
      <top style="dashed">
        <color theme="9" tint="-0.249977111117893"/>
      </top>
      <bottom/>
      <diagonal/>
    </border>
    <border>
      <left/>
      <right style="dashed">
        <color theme="9" tint="-0.249977111117893"/>
      </right>
      <top style="dashed">
        <color theme="9" tint="-0.24994659260841701"/>
      </top>
      <bottom/>
      <diagonal/>
    </border>
    <border>
      <left style="dashed">
        <color theme="9" tint="-0.249977111117893"/>
      </left>
      <right style="dashed">
        <color theme="9" tint="-0.249977111117893"/>
      </right>
      <top style="dashed">
        <color theme="9" tint="-0.249977111117893"/>
      </top>
      <bottom style="dashed">
        <color theme="9" tint="-0.249977111117893"/>
      </bottom>
      <diagonal/>
    </border>
    <border>
      <left style="dashed">
        <color theme="9" tint="-0.249977111117893"/>
      </left>
      <right style="dashed">
        <color theme="9" tint="-0.24994659260841701"/>
      </right>
      <top style="dashed">
        <color theme="9" tint="-0.24994659260841701"/>
      </top>
      <bottom/>
      <diagonal/>
    </border>
    <border>
      <left/>
      <right/>
      <top style="dashed">
        <color theme="9" tint="-0.24994659260841701"/>
      </top>
      <bottom/>
      <diagonal/>
    </border>
    <border>
      <left style="dashed">
        <color theme="9" tint="-0.249977111117893"/>
      </left>
      <right style="dashed">
        <color theme="9" tint="-0.249977111117893"/>
      </right>
      <top/>
      <bottom/>
      <diagonal/>
    </border>
    <border>
      <left/>
      <right style="dashed">
        <color theme="9" tint="-0.249977111117893"/>
      </right>
      <top/>
      <bottom/>
      <diagonal/>
    </border>
    <border>
      <left style="dashed">
        <color theme="9" tint="-0.249977111117893"/>
      </left>
      <right style="dashed">
        <color theme="9" tint="-0.24994659260841701"/>
      </right>
      <top/>
      <bottom/>
      <diagonal/>
    </border>
    <border>
      <left style="dashed">
        <color theme="9" tint="-0.249977111117893"/>
      </left>
      <right style="dashed">
        <color theme="9" tint="-0.249977111117893"/>
      </right>
      <top/>
      <bottom style="dashed">
        <color theme="9" tint="-0.249977111117893"/>
      </bottom>
      <diagonal/>
    </border>
    <border>
      <left/>
      <right style="dashed">
        <color theme="9" tint="-0.249977111117893"/>
      </right>
      <top/>
      <bottom style="thin">
        <color indexed="64"/>
      </bottom>
      <diagonal/>
    </border>
    <border>
      <left style="dashed">
        <color theme="9" tint="-0.249977111117893"/>
      </left>
      <right style="dashed">
        <color theme="9" tint="-0.24994659260841701"/>
      </right>
      <top/>
      <bottom style="dashed">
        <color theme="9" tint="-0.24994659260841701"/>
      </bottom>
      <diagonal/>
    </border>
    <border>
      <left style="dashed">
        <color theme="9" tint="-0.24994659260841701"/>
      </left>
      <right/>
      <top/>
      <bottom style="thin">
        <color indexed="64"/>
      </bottom>
      <diagonal/>
    </border>
    <border>
      <left/>
      <right style="dashed">
        <color theme="9" tint="-0.249977111117893"/>
      </right>
      <top style="dashed">
        <color theme="9" tint="-0.249977111117893"/>
      </top>
      <bottom/>
      <diagonal/>
    </border>
    <border>
      <left style="dashed">
        <color theme="9" tint="-0.249977111117893"/>
      </left>
      <right style="dashed">
        <color theme="9" tint="-0.249977111117893"/>
      </right>
      <top style="thin">
        <color indexed="64"/>
      </top>
      <bottom/>
      <diagonal/>
    </border>
    <border>
      <left style="dashed">
        <color theme="9" tint="-0.249977111117893"/>
      </left>
      <right/>
      <top style="dashed">
        <color theme="9" tint="-0.24994659260841701"/>
      </top>
      <bottom/>
      <diagonal/>
    </border>
    <border>
      <left style="dashed">
        <color theme="9" tint="-0.249977111117893"/>
      </left>
      <right/>
      <top/>
      <bottom/>
      <diagonal/>
    </border>
    <border>
      <left/>
      <right style="dashed">
        <color theme="9" tint="-0.249977111117893"/>
      </right>
      <top/>
      <bottom style="dashed">
        <color theme="9" tint="-0.24994659260841701"/>
      </bottom>
      <diagonal/>
    </border>
    <border>
      <left style="dashed">
        <color theme="9" tint="-0.249977111117893"/>
      </left>
      <right/>
      <top/>
      <bottom style="dashed">
        <color theme="9" tint="-0.249977111117893"/>
      </bottom>
      <diagonal/>
    </border>
    <border>
      <left style="dashed">
        <color theme="9" tint="-0.24994659260841701"/>
      </left>
      <right/>
      <top/>
      <bottom style="dashed">
        <color theme="9" tint="-0.249977111117893"/>
      </bottom>
      <diagonal/>
    </border>
    <border>
      <left/>
      <right style="dashed">
        <color theme="9" tint="-0.24994659260841701"/>
      </right>
      <top/>
      <bottom style="dashed">
        <color theme="9" tint="-0.24994659260841701"/>
      </bottom>
      <diagonal/>
    </border>
    <border>
      <left/>
      <right style="dashed">
        <color theme="9" tint="-0.24994659260841701"/>
      </right>
      <top/>
      <bottom/>
      <diagonal/>
    </border>
    <border>
      <left/>
      <right style="thin">
        <color auto="1"/>
      </right>
      <top style="medium">
        <color indexed="64"/>
      </top>
      <bottom/>
      <diagonal/>
    </border>
    <border>
      <left style="thin">
        <color indexed="64"/>
      </left>
      <right style="thin">
        <color indexed="64"/>
      </right>
      <top style="dashed">
        <color theme="9" tint="-0.24994659260841701"/>
      </top>
      <bottom/>
      <diagonal/>
    </border>
    <border>
      <left style="thin">
        <color indexed="64"/>
      </left>
      <right style="thin">
        <color indexed="64"/>
      </right>
      <top style="thin">
        <color indexed="64"/>
      </top>
      <bottom style="dashed">
        <color theme="9" tint="-0.24994659260841701"/>
      </bottom>
      <diagonal/>
    </border>
    <border>
      <left/>
      <right style="dashed">
        <color theme="9" tint="-0.24994659260841701"/>
      </right>
      <top style="dashed">
        <color theme="9" tint="-0.24994659260841701"/>
      </top>
      <bottom/>
      <diagonal/>
    </border>
    <border>
      <left/>
      <right style="thin">
        <color indexed="64"/>
      </right>
      <top/>
      <bottom style="medium">
        <color indexed="64"/>
      </bottom>
      <diagonal/>
    </border>
    <border>
      <left style="thin">
        <color indexed="64"/>
      </left>
      <right style="dashed">
        <color theme="9" tint="-0.24994659260841701"/>
      </right>
      <top style="thin">
        <color indexed="64"/>
      </top>
      <bottom/>
      <diagonal/>
    </border>
    <border>
      <left style="dashed">
        <color theme="9" tint="-0.24994659260841701"/>
      </left>
      <right style="medium">
        <color indexed="64"/>
      </right>
      <top style="thin">
        <color indexed="64"/>
      </top>
      <bottom/>
      <diagonal/>
    </border>
    <border>
      <left style="medium">
        <color indexed="64"/>
      </left>
      <right style="thin">
        <color indexed="64"/>
      </right>
      <top style="thin">
        <color indexed="64"/>
      </top>
      <bottom/>
      <diagonal/>
    </border>
    <border>
      <left style="thin">
        <color auto="1"/>
      </left>
      <right style="medium">
        <color indexed="64"/>
      </right>
      <top style="thin">
        <color indexed="64"/>
      </top>
      <bottom/>
      <diagonal/>
    </border>
    <border>
      <left style="dashed">
        <color theme="9" tint="-0.24994659260841701"/>
      </left>
      <right style="dashed">
        <color theme="9" tint="-0.249977111117893"/>
      </right>
      <top style="dashed">
        <color theme="9" tint="-0.24994659260841701"/>
      </top>
      <bottom/>
      <diagonal/>
    </border>
    <border>
      <left style="dashed">
        <color theme="9" tint="-0.24994659260841701"/>
      </left>
      <right style="thin">
        <color indexed="64"/>
      </right>
      <top style="dashed">
        <color theme="9" tint="-0.24994659260841701"/>
      </top>
      <bottom/>
      <diagonal/>
    </border>
    <border>
      <left style="dashed">
        <color theme="9" tint="-0.24994659260841701"/>
      </left>
      <right style="dashed">
        <color theme="9" tint="-0.249977111117893"/>
      </right>
      <top/>
      <bottom/>
      <diagonal/>
    </border>
    <border>
      <left style="dashed">
        <color theme="9" tint="-0.24994659260841701"/>
      </left>
      <right style="thin">
        <color indexed="64"/>
      </right>
      <top/>
      <bottom/>
      <diagonal/>
    </border>
    <border>
      <left style="dashed">
        <color theme="9" tint="-0.24994659260841701"/>
      </left>
      <right style="thin">
        <color indexed="64"/>
      </right>
      <top/>
      <bottom style="dashed">
        <color theme="9" tint="-0.24994659260841701"/>
      </bottom>
      <diagonal/>
    </border>
    <border>
      <left style="dashed">
        <color theme="9" tint="-0.24994659260841701"/>
      </left>
      <right style="dashed">
        <color theme="9" tint="-0.249977111117893"/>
      </right>
      <top style="dashed">
        <color theme="9" tint="-0.249977111117893"/>
      </top>
      <bottom/>
      <diagonal/>
    </border>
    <border>
      <left style="dashed">
        <color theme="9" tint="-0.24994659260841701"/>
      </left>
      <right style="dashed">
        <color theme="9" tint="-0.249977111117893"/>
      </right>
      <top/>
      <bottom style="dashed">
        <color theme="9" tint="-0.249977111117893"/>
      </bottom>
      <diagonal/>
    </border>
    <border>
      <left/>
      <right style="dashed">
        <color theme="9" tint="-0.24994659260841701"/>
      </right>
      <top/>
      <bottom style="dashed">
        <color theme="9" tint="-0.249977111117893"/>
      </bottom>
      <diagonal/>
    </border>
    <border>
      <left/>
      <right/>
      <top/>
      <bottom style="dashed">
        <color theme="9" tint="-0.249977111117893"/>
      </bottom>
      <diagonal/>
    </border>
    <border>
      <left style="dashed">
        <color theme="9" tint="-0.24994659260841701"/>
      </left>
      <right style="dashed">
        <color theme="9" tint="-0.24994659260841701"/>
      </right>
      <top/>
      <bottom style="thin">
        <color indexed="64"/>
      </bottom>
      <diagonal/>
    </border>
    <border>
      <left style="dashed">
        <color theme="9" tint="-0.24994659260841701"/>
      </left>
      <right style="dashed">
        <color theme="9" tint="-0.24994659260841701"/>
      </right>
      <top/>
      <bottom style="dashed">
        <color theme="9" tint="-0.249977111117893"/>
      </bottom>
      <diagonal/>
    </border>
    <border>
      <left/>
      <right style="dashed">
        <color theme="9" tint="-0.249977111117893"/>
      </right>
      <top style="dashed">
        <color theme="9" tint="-0.249977111117893"/>
      </top>
      <bottom style="dashed">
        <color theme="9" tint="-0.249977111117893"/>
      </bottom>
      <diagonal/>
    </border>
    <border>
      <left style="dashed">
        <color theme="9" tint="-0.249977111117893"/>
      </left>
      <right style="dashed">
        <color theme="9" tint="-0.24994659260841701"/>
      </right>
      <top style="dashed">
        <color theme="9" tint="-0.249977111117893"/>
      </top>
      <bottom/>
      <diagonal/>
    </border>
    <border>
      <left style="dashed">
        <color theme="9" tint="-0.24994659260841701"/>
      </left>
      <right style="dashed">
        <color theme="9" tint="-0.24994659260841701"/>
      </right>
      <top style="dashed">
        <color theme="9" tint="-0.249977111117893"/>
      </top>
      <bottom/>
      <diagonal/>
    </border>
    <border>
      <left style="dashed">
        <color theme="9"/>
      </left>
      <right/>
      <top/>
      <bottom/>
      <diagonal/>
    </border>
    <border>
      <left style="dashed">
        <color rgb="FFFF9900"/>
      </left>
      <right style="dashed">
        <color rgb="FFFF9900"/>
      </right>
      <top/>
      <bottom style="dashed">
        <color rgb="FFFF9900"/>
      </bottom>
      <diagonal/>
    </border>
    <border>
      <left style="dashed">
        <color rgb="FFFF9900"/>
      </left>
      <right style="dashed">
        <color rgb="FFFF9900"/>
      </right>
      <top style="dashed">
        <color rgb="FFFF9900"/>
      </top>
      <bottom style="dashed">
        <color rgb="FFFF9900"/>
      </bottom>
      <diagonal/>
    </border>
    <border>
      <left style="dashed">
        <color rgb="FFFF9900"/>
      </left>
      <right style="dashed">
        <color rgb="FFFF9900"/>
      </right>
      <top style="thin">
        <color indexed="64"/>
      </top>
      <bottom/>
      <diagonal/>
    </border>
    <border>
      <left style="dashed">
        <color rgb="FFFF9900"/>
      </left>
      <right style="dashed">
        <color rgb="FFFF9900"/>
      </right>
      <top/>
      <bottom/>
      <diagonal/>
    </border>
    <border>
      <left style="dashed">
        <color theme="9" tint="-0.24994659260841701"/>
      </left>
      <right style="dashed">
        <color theme="9" tint="-0.249977111117893"/>
      </right>
      <top/>
      <bottom style="dashed">
        <color theme="9" tint="-0.24994659260841701"/>
      </bottom>
      <diagonal/>
    </border>
    <border>
      <left style="dashed">
        <color theme="9"/>
      </left>
      <right style="dashed">
        <color theme="9"/>
      </right>
      <top style="dashed">
        <color theme="9"/>
      </top>
      <bottom style="dashed">
        <color theme="9"/>
      </bottom>
      <diagonal/>
    </border>
    <border>
      <left/>
      <right style="dashed">
        <color rgb="FFFF9900"/>
      </right>
      <top style="dashed">
        <color rgb="FFFF9900"/>
      </top>
      <bottom style="dashed">
        <color rgb="FFFF9900"/>
      </bottom>
      <diagonal/>
    </border>
    <border>
      <left/>
      <right style="medium">
        <color indexed="64"/>
      </right>
      <top/>
      <bottom style="thin">
        <color indexed="64"/>
      </bottom>
      <diagonal/>
    </border>
    <border>
      <left style="thin">
        <color indexed="64"/>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thin">
        <color theme="9" tint="0.39997558519241921"/>
      </bottom>
      <diagonal/>
    </border>
    <border>
      <left style="dashed">
        <color theme="9" tint="-0.24994659260841701"/>
      </left>
      <right style="thin">
        <color theme="9" tint="0.39997558519241921"/>
      </right>
      <top style="dashed">
        <color theme="9" tint="-0.24994659260841701"/>
      </top>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indexed="64"/>
      </left>
      <right style="dashed">
        <color theme="9" tint="-0.24994659260841701"/>
      </right>
      <top/>
      <bottom/>
      <diagonal/>
    </border>
    <border>
      <left style="dotted">
        <color rgb="FFE36C09"/>
      </left>
      <right/>
      <top/>
      <bottom/>
      <diagonal/>
    </border>
    <border>
      <left style="dotted">
        <color rgb="FFE36C09"/>
      </left>
      <right/>
      <top/>
      <bottom style="dotted">
        <color rgb="FFE36C09"/>
      </bottom>
      <diagonal/>
    </border>
    <border>
      <left style="dotted">
        <color rgb="FFE36C09"/>
      </left>
      <right/>
      <top style="dotted">
        <color rgb="FFE36C09"/>
      </top>
      <bottom/>
      <diagonal/>
    </border>
    <border>
      <left style="dotted">
        <color rgb="FFE36C09"/>
      </left>
      <right/>
      <top style="dotted">
        <color rgb="FFE36C09"/>
      </top>
      <bottom style="dotted">
        <color rgb="FFE36C09"/>
      </bottom>
      <diagonal/>
    </border>
    <border>
      <left style="thin">
        <color rgb="FF000000"/>
      </left>
      <right style="dotted">
        <color rgb="FFE36C09"/>
      </right>
      <top style="thin">
        <color rgb="FF000000"/>
      </top>
      <bottom/>
      <diagonal/>
    </border>
    <border>
      <left style="thin">
        <color rgb="FF000000"/>
      </left>
      <right style="dotted">
        <color rgb="FFE36C09"/>
      </right>
      <top/>
      <bottom style="dotted">
        <color rgb="FFE36C09"/>
      </bottom>
      <diagonal/>
    </border>
    <border>
      <left style="thin">
        <color rgb="FF000000"/>
      </left>
      <right style="dotted">
        <color rgb="FFE36C09"/>
      </right>
      <top/>
      <bottom/>
      <diagonal/>
    </border>
    <border>
      <left/>
      <right/>
      <top/>
      <bottom style="dotted">
        <color rgb="FFE36C09"/>
      </bottom>
      <diagonal/>
    </border>
    <border>
      <left/>
      <right/>
      <top style="dotted">
        <color rgb="FFE36C09"/>
      </top>
      <bottom style="dotted">
        <color rgb="FFE36C09"/>
      </bottom>
      <diagonal/>
    </border>
    <border>
      <left/>
      <right style="dotted">
        <color rgb="FFE36C09"/>
      </right>
      <top/>
      <bottom/>
      <diagonal/>
    </border>
    <border>
      <left/>
      <right style="dotted">
        <color rgb="FFE36C09"/>
      </right>
      <top/>
      <bottom style="dotted">
        <color rgb="FFE36C09"/>
      </bottom>
      <diagonal/>
    </border>
    <border>
      <left/>
      <right style="dotted">
        <color rgb="FFE36C09"/>
      </right>
      <top style="thin">
        <color rgb="FF000000"/>
      </top>
      <bottom/>
      <diagonal/>
    </border>
    <border>
      <left style="dotted">
        <color rgb="FFE26B0A"/>
      </left>
      <right style="dotted">
        <color rgb="FFE26B0A"/>
      </right>
      <top style="dotted">
        <color rgb="FFE26B0A"/>
      </top>
      <bottom/>
      <diagonal/>
    </border>
    <border>
      <left style="dotted">
        <color rgb="FFE26B0A"/>
      </left>
      <right style="dotted">
        <color rgb="FFE26B0A"/>
      </right>
      <top/>
      <bottom style="dotted">
        <color rgb="FFE26B0A"/>
      </bottom>
      <diagonal/>
    </border>
    <border>
      <left style="dotted">
        <color rgb="FFE36C09"/>
      </left>
      <right style="dotted">
        <color rgb="FFE36C09"/>
      </right>
      <top style="dotted">
        <color rgb="FFE26B0A"/>
      </top>
      <bottom/>
      <diagonal/>
    </border>
    <border>
      <left style="dashed">
        <color theme="9" tint="-0.249977111117893"/>
      </left>
      <right/>
      <top style="dashed">
        <color theme="9" tint="-0.249977111117893"/>
      </top>
      <bottom/>
      <diagonal/>
    </border>
    <border>
      <left/>
      <right style="thin">
        <color indexed="64"/>
      </right>
      <top style="dashed">
        <color theme="9" tint="-0.24994659260841701"/>
      </top>
      <bottom style="dashed">
        <color theme="9" tint="-0.24994659260841701"/>
      </bottom>
      <diagonal/>
    </border>
  </borders>
  <cellStyleXfs count="22">
    <xf numFmtId="0" fontId="0" fillId="0" borderId="0"/>
    <xf numFmtId="0" fontId="1" fillId="0" borderId="0" applyNumberFormat="0" applyFill="0" applyBorder="0" applyAlignment="0" applyProtection="0"/>
    <xf numFmtId="9" fontId="4" fillId="0" borderId="0" applyFont="0" applyFill="0" applyBorder="0" applyAlignment="0" applyProtection="0"/>
    <xf numFmtId="0" fontId="6" fillId="4" borderId="0" applyNumberFormat="0" applyBorder="0" applyAlignment="0" applyProtection="0"/>
    <xf numFmtId="0" fontId="4" fillId="5" borderId="0" applyNumberFormat="0" applyBorder="0" applyAlignment="0" applyProtection="0"/>
    <xf numFmtId="0" fontId="4" fillId="0" borderId="0"/>
    <xf numFmtId="0" fontId="6" fillId="4" borderId="0" applyNumberFormat="0" applyBorder="0" applyAlignment="0" applyProtection="0"/>
    <xf numFmtId="0" fontId="4" fillId="5" borderId="0" applyNumberFormat="0" applyBorder="0" applyAlignment="0" applyProtection="0"/>
    <xf numFmtId="9" fontId="4" fillId="0" borderId="0" applyFont="0" applyFill="0" applyBorder="0" applyAlignment="0" applyProtection="0"/>
    <xf numFmtId="0" fontId="27" fillId="0" borderId="0"/>
    <xf numFmtId="0" fontId="28" fillId="0" borderId="0"/>
    <xf numFmtId="9" fontId="27" fillId="0" borderId="0" applyBorder="0" applyProtection="0"/>
    <xf numFmtId="166" fontId="27" fillId="0" borderId="0" applyBorder="0" applyProtection="0"/>
    <xf numFmtId="0" fontId="34" fillId="0" borderId="0"/>
    <xf numFmtId="0" fontId="12" fillId="0" borderId="0"/>
    <xf numFmtId="0" fontId="32" fillId="0" borderId="0"/>
    <xf numFmtId="0" fontId="4" fillId="0" borderId="0"/>
    <xf numFmtId="0" fontId="66" fillId="0" borderId="0"/>
    <xf numFmtId="0" fontId="93" fillId="4" borderId="0" applyNumberFormat="0" applyBorder="0" applyAlignment="0" applyProtection="0"/>
    <xf numFmtId="0" fontId="94" fillId="5" borderId="0" applyNumberFormat="0" applyBorder="0" applyAlignment="0" applyProtection="0"/>
    <xf numFmtId="0" fontId="12" fillId="0" borderId="0"/>
    <xf numFmtId="0" fontId="4" fillId="0" borderId="0"/>
  </cellStyleXfs>
  <cellXfs count="2561">
    <xf numFmtId="0" fontId="0" fillId="0" borderId="0" xfId="0"/>
    <xf numFmtId="0" fontId="9" fillId="0" borderId="0" xfId="0" applyFont="1"/>
    <xf numFmtId="0" fontId="9" fillId="0" borderId="0" xfId="0" applyFont="1" applyAlignment="1">
      <alignment horizontal="center" vertical="center"/>
    </xf>
    <xf numFmtId="0" fontId="9" fillId="0" borderId="0" xfId="0" applyFont="1" applyAlignment="1">
      <alignment horizontal="center"/>
    </xf>
    <xf numFmtId="0" fontId="16" fillId="0" borderId="0" xfId="0" applyFont="1" applyAlignment="1">
      <alignment horizontal="left" vertical="center"/>
    </xf>
    <xf numFmtId="0" fontId="9" fillId="0" borderId="13" xfId="0" applyFont="1" applyBorder="1" applyAlignment="1" applyProtection="1">
      <alignment horizontal="center" vertical="top"/>
      <protection hidden="1"/>
    </xf>
    <xf numFmtId="0" fontId="9" fillId="0" borderId="13" xfId="0" applyFont="1" applyBorder="1" applyAlignment="1">
      <alignment horizontal="center" vertical="center"/>
    </xf>
    <xf numFmtId="0" fontId="18" fillId="0" borderId="0" xfId="0" applyFont="1"/>
    <xf numFmtId="0" fontId="29" fillId="2" borderId="0" xfId="0" applyFont="1" applyFill="1" applyAlignment="1">
      <alignment horizontal="center" vertical="center"/>
    </xf>
    <xf numFmtId="0" fontId="18" fillId="0" borderId="0" xfId="0" applyFont="1" applyAlignment="1">
      <alignment vertical="center"/>
    </xf>
    <xf numFmtId="0" fontId="18" fillId="0" borderId="0" xfId="0" applyFont="1" applyAlignment="1">
      <alignment horizontal="center" vertical="center"/>
    </xf>
    <xf numFmtId="0" fontId="18" fillId="0" borderId="0" xfId="0" applyFont="1" applyAlignment="1">
      <alignment horizontal="center"/>
    </xf>
    <xf numFmtId="0" fontId="29" fillId="0" borderId="0" xfId="0" applyFont="1" applyAlignment="1">
      <alignment horizontal="left" vertical="center"/>
    </xf>
    <xf numFmtId="0" fontId="18" fillId="0" borderId="0" xfId="10" applyFont="1" applyAlignment="1">
      <alignment horizontal="justify" vertical="top" wrapText="1"/>
    </xf>
    <xf numFmtId="0" fontId="18" fillId="0" borderId="0" xfId="10" applyFont="1" applyAlignment="1"/>
    <xf numFmtId="0" fontId="18" fillId="0" borderId="0" xfId="10" applyFont="1"/>
    <xf numFmtId="0" fontId="18" fillId="0" borderId="0" xfId="10" applyFont="1" applyAlignment="1">
      <alignment vertical="center"/>
    </xf>
    <xf numFmtId="0" fontId="18" fillId="0" borderId="0" xfId="10" applyFont="1" applyAlignment="1">
      <alignment horizontal="center"/>
    </xf>
    <xf numFmtId="0" fontId="18" fillId="0" borderId="0" xfId="10" applyFont="1" applyAlignment="1">
      <alignment horizontal="center" vertical="center"/>
    </xf>
    <xf numFmtId="0" fontId="7" fillId="0" borderId="0" xfId="0" applyFont="1"/>
    <xf numFmtId="0" fontId="7" fillId="0" borderId="0" xfId="0" applyFont="1" applyAlignment="1">
      <alignment horizontal="center" vertical="center"/>
    </xf>
    <xf numFmtId="0" fontId="7" fillId="0" borderId="0" xfId="0" applyFont="1" applyAlignment="1">
      <alignment horizontal="center"/>
    </xf>
    <xf numFmtId="0" fontId="7" fillId="0" borderId="0" xfId="0" applyFont="1" applyAlignment="1">
      <alignment horizontal="left" vertical="top"/>
    </xf>
    <xf numFmtId="0" fontId="9" fillId="0" borderId="13" xfId="0" applyFont="1" applyBorder="1" applyAlignment="1" applyProtection="1">
      <alignment horizontal="center" vertical="top" textRotation="90"/>
      <protection locked="0"/>
    </xf>
    <xf numFmtId="9" fontId="9" fillId="0" borderId="13" xfId="0" applyNumberFormat="1" applyFont="1" applyBorder="1" applyAlignment="1" applyProtection="1">
      <alignment horizontal="center" vertical="top"/>
      <protection hidden="1"/>
    </xf>
    <xf numFmtId="0" fontId="9" fillId="0" borderId="0" xfId="0" applyFont="1" applyAlignment="1">
      <alignment vertical="center"/>
    </xf>
    <xf numFmtId="0" fontId="9" fillId="0" borderId="13" xfId="0" applyFont="1" applyBorder="1" applyAlignment="1">
      <alignment horizontal="center" vertical="top"/>
    </xf>
    <xf numFmtId="0" fontId="16" fillId="0" borderId="13" xfId="0" applyFont="1" applyBorder="1" applyAlignment="1" applyProtection="1">
      <alignment horizontal="center" vertical="top" textRotation="90" wrapText="1"/>
      <protection hidden="1"/>
    </xf>
    <xf numFmtId="0" fontId="9" fillId="0" borderId="0" xfId="0" applyFont="1" applyFill="1"/>
    <xf numFmtId="0" fontId="16" fillId="0" borderId="0" xfId="0" applyFont="1" applyFill="1" applyAlignment="1">
      <alignment horizontal="center" vertical="center"/>
    </xf>
    <xf numFmtId="0" fontId="9" fillId="0" borderId="0" xfId="0" applyFont="1" applyFill="1" applyAlignment="1">
      <alignment vertical="center"/>
    </xf>
    <xf numFmtId="9" fontId="9" fillId="0" borderId="13" xfId="2" applyFont="1" applyBorder="1" applyAlignment="1">
      <alignment horizontal="center" vertical="top"/>
    </xf>
    <xf numFmtId="0" fontId="16" fillId="0" borderId="15" xfId="0" applyFont="1" applyBorder="1" applyAlignment="1" applyProtection="1">
      <alignment vertical="top" wrapText="1"/>
      <protection hidden="1"/>
    </xf>
    <xf numFmtId="9" fontId="9" fillId="0" borderId="15" xfId="0" applyNumberFormat="1" applyFont="1" applyBorder="1" applyAlignment="1" applyProtection="1">
      <alignment vertical="top" wrapText="1"/>
      <protection hidden="1"/>
    </xf>
    <xf numFmtId="0" fontId="9" fillId="0" borderId="27" xfId="0" applyFont="1" applyBorder="1" applyAlignment="1">
      <alignment horizontal="center" vertical="top"/>
    </xf>
    <xf numFmtId="0" fontId="9" fillId="0" borderId="27" xfId="0" applyFont="1" applyBorder="1" applyAlignment="1">
      <alignment horizontal="left" vertical="top" wrapText="1"/>
    </xf>
    <xf numFmtId="164" fontId="9" fillId="0" borderId="27" xfId="0" applyNumberFormat="1" applyFont="1" applyBorder="1" applyAlignment="1">
      <alignment horizontal="center" vertical="top"/>
    </xf>
    <xf numFmtId="0" fontId="9" fillId="0" borderId="27" xfId="0" applyFont="1" applyBorder="1" applyAlignment="1">
      <alignment horizontal="center" vertical="top" wrapText="1"/>
    </xf>
    <xf numFmtId="0" fontId="18" fillId="0" borderId="0" xfId="10" applyFont="1" applyAlignment="1">
      <alignment horizontal="left"/>
    </xf>
    <xf numFmtId="0" fontId="16" fillId="10" borderId="13" xfId="0" applyFont="1" applyFill="1" applyBorder="1" applyAlignment="1">
      <alignment horizontal="center" vertical="center" wrapText="1"/>
    </xf>
    <xf numFmtId="0" fontId="16" fillId="10" borderId="14" xfId="0" applyFont="1" applyFill="1" applyBorder="1" applyAlignment="1">
      <alignment horizontal="center" vertical="center"/>
    </xf>
    <xf numFmtId="0" fontId="16" fillId="0" borderId="15" xfId="0" applyFont="1" applyBorder="1" applyAlignment="1" applyProtection="1">
      <alignment horizontal="center" vertical="top" wrapText="1"/>
      <protection hidden="1"/>
    </xf>
    <xf numFmtId="9" fontId="9" fillId="0" borderId="15" xfId="0" applyNumberFormat="1" applyFont="1" applyBorder="1" applyAlignment="1" applyProtection="1">
      <alignment horizontal="center" vertical="top" wrapText="1"/>
      <protection hidden="1"/>
    </xf>
    <xf numFmtId="0" fontId="9" fillId="0" borderId="15" xfId="0" applyFont="1" applyBorder="1" applyAlignment="1" applyProtection="1">
      <alignment horizontal="center" vertical="top" wrapText="1"/>
      <protection locked="0"/>
    </xf>
    <xf numFmtId="0" fontId="9" fillId="0" borderId="14" xfId="0" applyFont="1" applyBorder="1" applyAlignment="1" applyProtection="1">
      <alignment horizontal="center" vertical="top" wrapText="1"/>
      <protection locked="0"/>
    </xf>
    <xf numFmtId="0" fontId="9" fillId="0" borderId="15" xfId="0" applyFont="1" applyBorder="1" applyAlignment="1" applyProtection="1">
      <alignment horizontal="center" vertical="top"/>
      <protection locked="0"/>
    </xf>
    <xf numFmtId="0" fontId="9" fillId="0" borderId="15" xfId="0" applyFont="1" applyBorder="1" applyAlignment="1">
      <alignment horizontal="center" vertical="top"/>
    </xf>
    <xf numFmtId="0" fontId="9" fillId="0" borderId="15" xfId="0" applyFont="1" applyBorder="1" applyAlignment="1" applyProtection="1">
      <alignment horizontal="center" vertical="top" textRotation="90"/>
      <protection locked="0"/>
    </xf>
    <xf numFmtId="0" fontId="9" fillId="0" borderId="15" xfId="0" applyFont="1" applyBorder="1" applyAlignment="1" applyProtection="1">
      <alignment horizontal="justify" vertical="top" wrapText="1"/>
      <protection locked="0"/>
    </xf>
    <xf numFmtId="0" fontId="16" fillId="10" borderId="0" xfId="0" applyFont="1" applyFill="1" applyAlignment="1">
      <alignment horizontal="center" vertical="center"/>
    </xf>
    <xf numFmtId="0" fontId="9" fillId="0" borderId="15" xfId="0" applyFont="1" applyBorder="1" applyAlignment="1" applyProtection="1">
      <alignment horizontal="left" vertical="top" wrapText="1"/>
      <protection locked="0"/>
    </xf>
    <xf numFmtId="0" fontId="9" fillId="0" borderId="14" xfId="0" applyFont="1" applyBorder="1" applyAlignment="1" applyProtection="1">
      <alignment horizontal="left" vertical="top" wrapText="1"/>
      <protection locked="0"/>
    </xf>
    <xf numFmtId="0" fontId="16" fillId="0" borderId="15" xfId="0" applyFont="1" applyBorder="1" applyAlignment="1" applyProtection="1">
      <alignment horizontal="center" vertical="top" textRotation="90" wrapText="1"/>
      <protection hidden="1"/>
    </xf>
    <xf numFmtId="0" fontId="9" fillId="0" borderId="15" xfId="0" applyFont="1" applyBorder="1" applyAlignment="1" applyProtection="1">
      <alignment horizontal="center" vertical="top"/>
      <protection hidden="1"/>
    </xf>
    <xf numFmtId="9" fontId="9" fillId="0" borderId="15" xfId="0" applyNumberFormat="1" applyFont="1" applyBorder="1" applyAlignment="1" applyProtection="1">
      <alignment horizontal="center" vertical="top"/>
      <protection hidden="1"/>
    </xf>
    <xf numFmtId="0" fontId="16" fillId="0" borderId="15" xfId="0" applyFont="1" applyBorder="1" applyAlignment="1" applyProtection="1">
      <alignment horizontal="center" vertical="top" textRotation="90"/>
      <protection hidden="1"/>
    </xf>
    <xf numFmtId="0" fontId="21" fillId="3" borderId="6" xfId="6" applyFont="1" applyFill="1" applyBorder="1" applyAlignment="1">
      <alignment vertical="center"/>
    </xf>
    <xf numFmtId="0" fontId="21" fillId="3" borderId="23" xfId="6" applyFont="1" applyFill="1" applyBorder="1" applyAlignment="1">
      <alignment vertical="center"/>
    </xf>
    <xf numFmtId="0" fontId="21" fillId="3" borderId="7" xfId="6" applyFont="1" applyFill="1" applyBorder="1" applyAlignment="1">
      <alignment vertical="center"/>
    </xf>
    <xf numFmtId="0" fontId="21" fillId="3" borderId="1" xfId="6" applyFont="1" applyFill="1" applyBorder="1" applyAlignment="1">
      <alignment vertical="center"/>
    </xf>
    <xf numFmtId="0" fontId="9" fillId="0" borderId="0" xfId="0" applyFont="1" applyFill="1" applyAlignment="1">
      <alignment horizontal="center"/>
    </xf>
    <xf numFmtId="0" fontId="9" fillId="0" borderId="0" xfId="0" applyFont="1" applyBorder="1" applyAlignment="1">
      <alignment horizontal="center" vertical="center"/>
    </xf>
    <xf numFmtId="0" fontId="9" fillId="0" borderId="0" xfId="0" applyFont="1" applyAlignment="1">
      <alignment horizontal="left"/>
    </xf>
    <xf numFmtId="0" fontId="9" fillId="2" borderId="48" xfId="0" applyFont="1" applyFill="1" applyBorder="1" applyAlignment="1">
      <alignment horizontal="center" vertical="top" wrapText="1"/>
    </xf>
    <xf numFmtId="0" fontId="9" fillId="2" borderId="48" xfId="0" applyFont="1" applyFill="1" applyBorder="1" applyAlignment="1">
      <alignment horizontal="center" vertical="top"/>
    </xf>
    <xf numFmtId="0" fontId="9" fillId="2" borderId="51" xfId="0" applyFont="1" applyFill="1" applyBorder="1" applyAlignment="1">
      <alignment horizontal="center" vertical="top" wrapText="1"/>
    </xf>
    <xf numFmtId="0" fontId="21" fillId="11" borderId="27" xfId="13" applyFont="1" applyFill="1" applyBorder="1" applyAlignment="1">
      <alignment horizontal="center" vertical="center" textRotation="90"/>
    </xf>
    <xf numFmtId="0" fontId="16" fillId="0" borderId="0" xfId="0" applyFont="1" applyAlignment="1">
      <alignment horizontal="center" vertical="center"/>
    </xf>
    <xf numFmtId="0" fontId="9" fillId="0" borderId="0" xfId="0" applyFont="1" applyAlignment="1">
      <alignment horizontal="left" vertical="top"/>
    </xf>
    <xf numFmtId="0" fontId="16" fillId="0" borderId="0" xfId="0" applyFont="1" applyAlignment="1">
      <alignment horizontal="left" vertical="top"/>
    </xf>
    <xf numFmtId="9" fontId="9" fillId="0" borderId="14" xfId="0" applyNumberFormat="1" applyFont="1" applyBorder="1" applyAlignment="1" applyProtection="1">
      <alignment horizontal="left" vertical="top" wrapText="1"/>
      <protection locked="0"/>
    </xf>
    <xf numFmtId="0" fontId="9" fillId="0" borderId="12" xfId="0" applyFont="1" applyBorder="1" applyAlignment="1">
      <alignment horizontal="left" vertical="top"/>
    </xf>
    <xf numFmtId="0" fontId="9" fillId="0" borderId="0" xfId="0" applyFont="1" applyBorder="1" applyAlignment="1">
      <alignment horizontal="left" vertical="top" wrapText="1"/>
    </xf>
    <xf numFmtId="0" fontId="9" fillId="2" borderId="0" xfId="0" applyFont="1" applyFill="1" applyAlignment="1">
      <alignment vertical="top"/>
    </xf>
    <xf numFmtId="0" fontId="9" fillId="0" borderId="0" xfId="0" applyFont="1" applyAlignment="1">
      <alignment vertical="top"/>
    </xf>
    <xf numFmtId="0" fontId="16" fillId="10" borderId="0" xfId="0" applyFont="1" applyFill="1" applyAlignment="1">
      <alignment horizontal="center" vertical="top"/>
    </xf>
    <xf numFmtId="0" fontId="53" fillId="0" borderId="0" xfId="0" applyFont="1" applyAlignment="1">
      <alignment horizontal="left" vertical="top" wrapText="1"/>
    </xf>
    <xf numFmtId="0" fontId="9" fillId="0" borderId="13" xfId="0" applyFont="1" applyBorder="1" applyAlignment="1" applyProtection="1">
      <alignment horizontal="center" vertical="top" textRotation="90" wrapText="1"/>
      <protection locked="0"/>
    </xf>
    <xf numFmtId="0" fontId="9" fillId="0" borderId="15" xfId="0" applyFont="1" applyBorder="1" applyAlignment="1" applyProtection="1">
      <alignment horizontal="center" vertical="top" textRotation="90" wrapText="1"/>
      <protection locked="0"/>
    </xf>
    <xf numFmtId="0" fontId="9" fillId="0" borderId="0" xfId="0" applyFont="1" applyAlignment="1">
      <alignment horizontal="justify" vertical="top"/>
    </xf>
    <xf numFmtId="0" fontId="9" fillId="0" borderId="15" xfId="0" applyFont="1" applyBorder="1" applyAlignment="1">
      <alignment horizontal="left" vertical="top" wrapText="1"/>
    </xf>
    <xf numFmtId="0" fontId="9" fillId="0" borderId="14" xfId="0" applyFont="1" applyBorder="1" applyAlignment="1">
      <alignment horizontal="left" vertical="top" wrapText="1"/>
    </xf>
    <xf numFmtId="9" fontId="9" fillId="12" borderId="15" xfId="0" applyNumberFormat="1" applyFont="1" applyFill="1" applyBorder="1" applyAlignment="1" applyProtection="1">
      <alignment horizontal="center" vertical="top" wrapText="1"/>
      <protection hidden="1"/>
    </xf>
    <xf numFmtId="0" fontId="9" fillId="0" borderId="15" xfId="0" applyFont="1" applyBorder="1" applyAlignment="1">
      <alignment horizontal="center" vertical="top" wrapText="1"/>
    </xf>
    <xf numFmtId="9" fontId="9" fillId="12" borderId="14" xfId="0" applyNumberFormat="1" applyFont="1" applyFill="1" applyBorder="1" applyAlignment="1" applyProtection="1">
      <alignment vertical="top" wrapText="1"/>
      <protection hidden="1"/>
    </xf>
    <xf numFmtId="0" fontId="8" fillId="0" borderId="15" xfId="0" applyFont="1" applyBorder="1" applyAlignment="1" applyProtection="1">
      <alignment vertical="top" wrapText="1"/>
      <protection hidden="1"/>
    </xf>
    <xf numFmtId="9" fontId="7" fillId="0" borderId="15" xfId="0" applyNumberFormat="1" applyFont="1" applyBorder="1" applyAlignment="1" applyProtection="1">
      <alignment vertical="top" wrapText="1"/>
      <protection hidden="1"/>
    </xf>
    <xf numFmtId="0" fontId="8" fillId="0" borderId="15" xfId="0" applyFont="1" applyBorder="1" applyAlignment="1" applyProtection="1">
      <alignment vertical="top"/>
      <protection hidden="1"/>
    </xf>
    <xf numFmtId="0" fontId="9" fillId="0" borderId="14" xfId="0" applyFont="1" applyBorder="1" applyAlignment="1">
      <alignment horizontal="center" vertical="top" wrapText="1"/>
    </xf>
    <xf numFmtId="0" fontId="9" fillId="2" borderId="0" xfId="0" applyFont="1" applyFill="1" applyBorder="1" applyAlignment="1">
      <alignment vertical="top" wrapText="1"/>
    </xf>
    <xf numFmtId="9" fontId="9" fillId="0" borderId="15" xfId="0" applyNumberFormat="1" applyFont="1" applyBorder="1" applyAlignment="1" applyProtection="1">
      <alignment horizontal="left" vertical="top" wrapText="1"/>
      <protection locked="0"/>
    </xf>
    <xf numFmtId="0" fontId="9" fillId="0" borderId="0" xfId="10" applyFont="1" applyAlignment="1">
      <alignment horizontal="justify" vertical="top" wrapText="1"/>
    </xf>
    <xf numFmtId="0" fontId="9" fillId="0" borderId="0" xfId="10" applyFont="1" applyAlignment="1"/>
    <xf numFmtId="0" fontId="9" fillId="0" borderId="27" xfId="0" applyFont="1" applyBorder="1" applyAlignment="1">
      <alignment horizontal="center" vertical="top" textRotation="90"/>
    </xf>
    <xf numFmtId="9" fontId="9" fillId="0" borderId="27" xfId="0" applyNumberFormat="1" applyFont="1" applyBorder="1" applyAlignment="1">
      <alignment horizontal="center" vertical="top"/>
    </xf>
    <xf numFmtId="0" fontId="16" fillId="0" borderId="27" xfId="0" applyFont="1" applyBorder="1" applyAlignment="1">
      <alignment horizontal="center" vertical="top" textRotation="90" wrapText="1"/>
    </xf>
    <xf numFmtId="9" fontId="9" fillId="0" borderId="26" xfId="0" applyNumberFormat="1" applyFont="1" applyBorder="1" applyAlignment="1">
      <alignment horizontal="center" vertical="top"/>
    </xf>
    <xf numFmtId="0" fontId="16" fillId="0" borderId="27" xfId="0" applyFont="1" applyBorder="1" applyAlignment="1">
      <alignment horizontal="center" vertical="top" textRotation="90"/>
    </xf>
    <xf numFmtId="0" fontId="9" fillId="0" borderId="26" xfId="0" applyFont="1" applyBorder="1" applyAlignment="1">
      <alignment horizontal="center" vertical="top" textRotation="90"/>
    </xf>
    <xf numFmtId="165" fontId="9" fillId="0" borderId="27" xfId="0" applyNumberFormat="1" applyFont="1" applyBorder="1" applyAlignment="1">
      <alignment horizontal="center" vertical="top" wrapText="1"/>
    </xf>
    <xf numFmtId="165" fontId="9" fillId="0" borderId="27" xfId="0" applyNumberFormat="1" applyFont="1" applyFill="1" applyBorder="1" applyAlignment="1">
      <alignment horizontal="center" vertical="top" wrapText="1"/>
    </xf>
    <xf numFmtId="0" fontId="9" fillId="0" borderId="12" xfId="0" applyFont="1" applyBorder="1" applyAlignment="1">
      <alignment horizontal="center" vertical="center"/>
    </xf>
    <xf numFmtId="0" fontId="16" fillId="10" borderId="15" xfId="0" applyFont="1" applyFill="1" applyBorder="1" applyAlignment="1">
      <alignment horizontal="center" vertical="center" textRotation="90"/>
    </xf>
    <xf numFmtId="0" fontId="18" fillId="0" borderId="0" xfId="10" applyFont="1" applyBorder="1"/>
    <xf numFmtId="0" fontId="18" fillId="0" borderId="0" xfId="10" applyFont="1" applyBorder="1" applyAlignment="1">
      <alignment horizontal="left"/>
    </xf>
    <xf numFmtId="0" fontId="18" fillId="0" borderId="0" xfId="10" applyFont="1" applyBorder="1" applyAlignment="1">
      <alignment vertical="top"/>
    </xf>
    <xf numFmtId="0" fontId="18" fillId="0" borderId="0" xfId="10" applyFont="1" applyBorder="1" applyAlignment="1">
      <alignment horizontal="justify" vertical="top" wrapText="1"/>
    </xf>
    <xf numFmtId="0" fontId="9" fillId="0" borderId="26" xfId="0" applyFont="1" applyBorder="1" applyAlignment="1">
      <alignment horizontal="center" vertical="top"/>
    </xf>
    <xf numFmtId="164" fontId="9" fillId="0" borderId="26" xfId="0" applyNumberFormat="1" applyFont="1" applyBorder="1" applyAlignment="1">
      <alignment horizontal="center" vertical="top"/>
    </xf>
    <xf numFmtId="0" fontId="16" fillId="0" borderId="26" xfId="0" applyFont="1" applyBorder="1" applyAlignment="1">
      <alignment horizontal="center" vertical="top" textRotation="90" wrapText="1"/>
    </xf>
    <xf numFmtId="0" fontId="16" fillId="0" borderId="26" xfId="0" applyFont="1" applyBorder="1" applyAlignment="1">
      <alignment horizontal="center" vertical="top" textRotation="90"/>
    </xf>
    <xf numFmtId="0" fontId="16" fillId="0" borderId="26" xfId="0" applyFont="1" applyBorder="1" applyAlignment="1">
      <alignment horizontal="left" vertical="top" wrapText="1"/>
    </xf>
    <xf numFmtId="0" fontId="9" fillId="0" borderId="26" xfId="0" applyFont="1" applyBorder="1" applyAlignment="1">
      <alignment horizontal="center" vertical="top" wrapText="1"/>
    </xf>
    <xf numFmtId="165" fontId="9" fillId="0" borderId="26" xfId="0" applyNumberFormat="1" applyFont="1" applyFill="1" applyBorder="1" applyAlignment="1">
      <alignment horizontal="center" vertical="top" wrapText="1"/>
    </xf>
    <xf numFmtId="165" fontId="9" fillId="0" borderId="26" xfId="0" applyNumberFormat="1" applyFont="1" applyBorder="1" applyAlignment="1">
      <alignment horizontal="center" vertical="top" wrapText="1"/>
    </xf>
    <xf numFmtId="0" fontId="18" fillId="0" borderId="53" xfId="10" applyFont="1" applyBorder="1"/>
    <xf numFmtId="0" fontId="18" fillId="0" borderId="55" xfId="10" applyFont="1" applyBorder="1"/>
    <xf numFmtId="0" fontId="18" fillId="0" borderId="54" xfId="10" applyFont="1" applyBorder="1"/>
    <xf numFmtId="0" fontId="18" fillId="0" borderId="54" xfId="10" applyFont="1" applyBorder="1" applyAlignment="1">
      <alignment vertical="center"/>
    </xf>
    <xf numFmtId="0" fontId="29" fillId="0" borderId="54" xfId="10" applyFont="1" applyBorder="1" applyAlignment="1">
      <alignment horizontal="left" vertical="center"/>
    </xf>
    <xf numFmtId="0" fontId="18" fillId="0" borderId="54" xfId="10" applyFont="1" applyBorder="1" applyAlignment="1">
      <alignment horizontal="center"/>
    </xf>
    <xf numFmtId="0" fontId="18" fillId="0" borderId="56" xfId="10" applyFont="1" applyBorder="1"/>
    <xf numFmtId="0" fontId="18" fillId="0" borderId="47" xfId="10" applyFont="1" applyBorder="1"/>
    <xf numFmtId="0" fontId="9" fillId="0" borderId="48" xfId="0" applyFont="1" applyFill="1" applyBorder="1" applyAlignment="1">
      <alignment horizontal="left" vertical="top" wrapText="1"/>
    </xf>
    <xf numFmtId="0" fontId="14" fillId="2" borderId="48" xfId="10" applyFont="1" applyFill="1" applyBorder="1" applyAlignment="1" applyProtection="1">
      <alignment horizontal="center" vertical="top"/>
      <protection locked="0"/>
    </xf>
    <xf numFmtId="0" fontId="14" fillId="2" borderId="48" xfId="10" applyFont="1" applyFill="1" applyBorder="1" applyAlignment="1">
      <alignment vertical="top"/>
    </xf>
    <xf numFmtId="0" fontId="9" fillId="0" borderId="46" xfId="0" applyFont="1" applyBorder="1" applyAlignment="1">
      <alignment horizontal="left" vertical="top" wrapText="1"/>
    </xf>
    <xf numFmtId="0" fontId="9" fillId="0" borderId="52" xfId="0" applyFont="1" applyBorder="1" applyAlignment="1">
      <alignment horizontal="left" vertical="top" wrapText="1"/>
    </xf>
    <xf numFmtId="0" fontId="18" fillId="0" borderId="9" xfId="10" applyFont="1" applyBorder="1" applyAlignment="1">
      <alignment horizontal="center" vertical="center"/>
    </xf>
    <xf numFmtId="0" fontId="9" fillId="9" borderId="48" xfId="0" applyFont="1" applyFill="1" applyBorder="1" applyAlignment="1">
      <alignment horizontal="center" vertical="top" wrapText="1"/>
    </xf>
    <xf numFmtId="0" fontId="9" fillId="0" borderId="48" xfId="0" applyFont="1" applyBorder="1" applyAlignment="1">
      <alignment horizontal="center" vertical="top"/>
    </xf>
    <xf numFmtId="0" fontId="9" fillId="0" borderId="48" xfId="0" applyFont="1" applyBorder="1" applyAlignment="1">
      <alignment horizontal="center" vertical="top" wrapText="1"/>
    </xf>
    <xf numFmtId="9" fontId="9" fillId="0" borderId="15" xfId="0" applyNumberFormat="1" applyFont="1" applyBorder="1" applyAlignment="1" applyProtection="1">
      <alignment horizontal="center" vertical="top" wrapText="1"/>
      <protection hidden="1"/>
    </xf>
    <xf numFmtId="9" fontId="9" fillId="0" borderId="14" xfId="0" applyNumberFormat="1" applyFont="1" applyBorder="1" applyAlignment="1" applyProtection="1">
      <alignment horizontal="center" vertical="top" wrapText="1"/>
      <protection hidden="1"/>
    </xf>
    <xf numFmtId="0" fontId="16" fillId="10" borderId="14" xfId="0" applyFont="1" applyFill="1" applyBorder="1" applyAlignment="1">
      <alignment horizontal="center" vertical="center"/>
    </xf>
    <xf numFmtId="0" fontId="9" fillId="0" borderId="15" xfId="0" applyFont="1" applyBorder="1" applyAlignment="1" applyProtection="1">
      <alignment horizontal="center" vertical="top" wrapText="1"/>
      <protection locked="0"/>
    </xf>
    <xf numFmtId="0" fontId="9" fillId="0" borderId="14" xfId="0" applyFont="1" applyBorder="1" applyAlignment="1" applyProtection="1">
      <alignment horizontal="center" vertical="top" wrapText="1"/>
      <protection locked="0"/>
    </xf>
    <xf numFmtId="0" fontId="9" fillId="0" borderId="12" xfId="0" applyFont="1" applyBorder="1" applyAlignment="1" applyProtection="1">
      <alignment horizontal="center" vertical="top" wrapText="1"/>
      <protection locked="0"/>
    </xf>
    <xf numFmtId="0" fontId="9" fillId="0" borderId="15" xfId="0" applyFont="1" applyBorder="1" applyAlignment="1" applyProtection="1">
      <alignment horizontal="center" vertical="top" textRotation="90"/>
      <protection locked="0"/>
    </xf>
    <xf numFmtId="9" fontId="9" fillId="0" borderId="15" xfId="0" applyNumberFormat="1" applyFont="1" applyBorder="1" applyAlignment="1" applyProtection="1">
      <alignment horizontal="center" vertical="top"/>
      <protection hidden="1"/>
    </xf>
    <xf numFmtId="0" fontId="14" fillId="0" borderId="15" xfId="0" applyFont="1" applyBorder="1" applyAlignment="1" applyProtection="1">
      <alignment horizontal="center" vertical="top" wrapText="1"/>
      <protection locked="0"/>
    </xf>
    <xf numFmtId="0" fontId="14" fillId="0" borderId="14" xfId="0"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0" fontId="16" fillId="0" borderId="49" xfId="0" applyFont="1" applyBorder="1" applyAlignment="1">
      <alignment vertical="top" wrapText="1"/>
    </xf>
    <xf numFmtId="0" fontId="9" fillId="0" borderId="0" xfId="0" applyFont="1" applyFill="1" applyAlignment="1">
      <alignment vertical="top"/>
    </xf>
    <xf numFmtId="0" fontId="16" fillId="0" borderId="0" xfId="0" applyFont="1" applyFill="1" applyAlignment="1">
      <alignment horizontal="center" vertical="top"/>
    </xf>
    <xf numFmtId="0" fontId="9" fillId="0" borderId="61" xfId="0" applyFont="1" applyBorder="1" applyAlignment="1">
      <alignment horizontal="left" vertical="top"/>
    </xf>
    <xf numFmtId="0" fontId="9" fillId="0" borderId="61" xfId="0" applyFont="1" applyBorder="1" applyAlignment="1" applyProtection="1">
      <alignment horizontal="left" vertical="top" wrapText="1"/>
      <protection locked="0"/>
    </xf>
    <xf numFmtId="0" fontId="48" fillId="0" borderId="61" xfId="0" applyFont="1" applyBorder="1" applyAlignment="1" applyProtection="1">
      <alignment horizontal="left" vertical="top" wrapText="1"/>
      <protection locked="0"/>
    </xf>
    <xf numFmtId="0" fontId="40" fillId="0" borderId="61" xfId="0" applyFont="1" applyBorder="1" applyAlignment="1" applyProtection="1">
      <alignment horizontal="left" vertical="top" wrapText="1"/>
      <protection locked="0"/>
    </xf>
    <xf numFmtId="0" fontId="16" fillId="2" borderId="61" xfId="0" applyFont="1" applyFill="1" applyBorder="1" applyAlignment="1">
      <alignment horizontal="left" vertical="top" wrapText="1"/>
    </xf>
    <xf numFmtId="0" fontId="21" fillId="0" borderId="61" xfId="0" applyFont="1" applyBorder="1" applyAlignment="1" applyProtection="1">
      <alignment horizontal="left" vertical="top" wrapText="1"/>
      <protection locked="0"/>
    </xf>
    <xf numFmtId="0" fontId="14" fillId="0" borderId="61" xfId="0" applyFont="1" applyBorder="1" applyAlignment="1" applyProtection="1">
      <alignment horizontal="left" vertical="top" wrapText="1"/>
      <protection locked="0"/>
    </xf>
    <xf numFmtId="0" fontId="9" fillId="0" borderId="61" xfId="0" applyFont="1" applyBorder="1" applyAlignment="1" applyProtection="1">
      <alignment horizontal="center" vertical="top"/>
      <protection locked="0"/>
    </xf>
    <xf numFmtId="0" fontId="16" fillId="0" borderId="61" xfId="0" applyFont="1" applyBorder="1" applyAlignment="1" applyProtection="1">
      <alignment horizontal="left" vertical="top" wrapText="1"/>
      <protection hidden="1"/>
    </xf>
    <xf numFmtId="9" fontId="9" fillId="0" borderId="61" xfId="0" applyNumberFormat="1" applyFont="1" applyBorder="1" applyAlignment="1" applyProtection="1">
      <alignment horizontal="left" vertical="top" wrapText="1"/>
      <protection hidden="1"/>
    </xf>
    <xf numFmtId="9" fontId="9" fillId="0" borderId="61" xfId="0" applyNumberFormat="1" applyFont="1" applyBorder="1" applyAlignment="1" applyProtection="1">
      <alignment horizontal="left" vertical="top" wrapText="1"/>
      <protection locked="0"/>
    </xf>
    <xf numFmtId="0" fontId="16" fillId="0" borderId="61" xfId="0" applyFont="1" applyBorder="1" applyAlignment="1" applyProtection="1">
      <alignment horizontal="left" vertical="top"/>
      <protection hidden="1"/>
    </xf>
    <xf numFmtId="0" fontId="16" fillId="0" borderId="61" xfId="0" applyFont="1" applyBorder="1" applyAlignment="1" applyProtection="1">
      <alignment horizontal="left" vertical="top" wrapText="1"/>
      <protection locked="0"/>
    </xf>
    <xf numFmtId="0" fontId="9" fillId="0" borderId="61" xfId="0" applyFont="1" applyBorder="1" applyAlignment="1" applyProtection="1">
      <alignment horizontal="left" vertical="top"/>
      <protection hidden="1"/>
    </xf>
    <xf numFmtId="0" fontId="9" fillId="0" borderId="61" xfId="0" applyFont="1" applyBorder="1" applyAlignment="1" applyProtection="1">
      <alignment horizontal="left" vertical="top" textRotation="90"/>
      <protection locked="0"/>
    </xf>
    <xf numFmtId="9" fontId="9" fillId="0" borderId="61" xfId="0" applyNumberFormat="1" applyFont="1" applyBorder="1" applyAlignment="1" applyProtection="1">
      <alignment horizontal="left" vertical="top"/>
      <protection hidden="1"/>
    </xf>
    <xf numFmtId="164" fontId="9" fillId="0" borderId="61" xfId="2" applyNumberFormat="1" applyFont="1" applyBorder="1" applyAlignment="1">
      <alignment horizontal="left" vertical="top"/>
    </xf>
    <xf numFmtId="0" fontId="16" fillId="0" borderId="61" xfId="0" applyFont="1" applyBorder="1" applyAlignment="1" applyProtection="1">
      <alignment horizontal="left" vertical="top" textRotation="90" wrapText="1"/>
      <protection hidden="1"/>
    </xf>
    <xf numFmtId="0" fontId="16" fillId="0" borderId="61" xfId="0" applyFont="1" applyBorder="1" applyAlignment="1" applyProtection="1">
      <alignment horizontal="left" vertical="top" textRotation="90"/>
      <protection hidden="1"/>
    </xf>
    <xf numFmtId="0" fontId="9" fillId="0" borderId="61" xfId="0" applyFont="1" applyBorder="1" applyAlignment="1" applyProtection="1">
      <alignment horizontal="justify" vertical="top" wrapText="1"/>
      <protection locked="0"/>
    </xf>
    <xf numFmtId="0" fontId="9" fillId="0" borderId="61" xfId="0" applyFont="1" applyBorder="1" applyAlignment="1" applyProtection="1">
      <alignment horizontal="center" vertical="top" textRotation="90" wrapText="1"/>
      <protection locked="0"/>
    </xf>
    <xf numFmtId="14" fontId="9" fillId="0" borderId="61" xfId="0" applyNumberFormat="1" applyFont="1" applyBorder="1" applyAlignment="1" applyProtection="1">
      <alignment horizontal="center" vertical="top" wrapText="1"/>
      <protection locked="0"/>
    </xf>
    <xf numFmtId="14" fontId="9" fillId="0" borderId="61" xfId="0" applyNumberFormat="1" applyFont="1" applyBorder="1" applyAlignment="1" applyProtection="1">
      <alignment horizontal="left" vertical="top" wrapText="1"/>
      <protection locked="0"/>
    </xf>
    <xf numFmtId="0" fontId="9" fillId="0" borderId="61" xfId="0" applyFont="1" applyFill="1" applyBorder="1" applyAlignment="1" applyProtection="1">
      <alignment horizontal="left" vertical="top" wrapText="1"/>
      <protection locked="0"/>
    </xf>
    <xf numFmtId="0" fontId="9" fillId="0" borderId="61" xfId="0" applyFont="1" applyBorder="1" applyAlignment="1" applyProtection="1">
      <alignment horizontal="left" vertical="top"/>
      <protection locked="0"/>
    </xf>
    <xf numFmtId="0" fontId="9" fillId="2" borderId="61" xfId="0" applyFont="1" applyFill="1" applyBorder="1" applyAlignment="1">
      <alignment horizontal="center" vertical="top"/>
    </xf>
    <xf numFmtId="0" fontId="9" fillId="2" borderId="61" xfId="0" applyFont="1" applyFill="1" applyBorder="1" applyAlignment="1">
      <alignment horizontal="left" vertical="top" wrapText="1"/>
    </xf>
    <xf numFmtId="0" fontId="9" fillId="0" borderId="61" xfId="0" applyFont="1" applyBorder="1" applyAlignment="1">
      <alignment horizontal="center" vertical="top"/>
    </xf>
    <xf numFmtId="0" fontId="9" fillId="0" borderId="61" xfId="0" applyFont="1" applyFill="1" applyBorder="1" applyAlignment="1">
      <alignment horizontal="center" vertical="top"/>
    </xf>
    <xf numFmtId="0" fontId="9" fillId="0" borderId="61" xfId="0" applyFont="1" applyBorder="1" applyAlignment="1">
      <alignment horizontal="left" vertical="top" wrapText="1"/>
    </xf>
    <xf numFmtId="0" fontId="52" fillId="0" borderId="61" xfId="0" applyFont="1" applyBorder="1" applyAlignment="1" applyProtection="1">
      <alignment horizontal="left" vertical="top" wrapText="1"/>
      <protection locked="0"/>
    </xf>
    <xf numFmtId="0" fontId="16" fillId="0" borderId="61" xfId="0" applyFont="1" applyBorder="1" applyAlignment="1">
      <alignment horizontal="left" vertical="top"/>
    </xf>
    <xf numFmtId="0" fontId="16" fillId="0" borderId="61" xfId="0" applyFont="1" applyBorder="1" applyAlignment="1" applyProtection="1">
      <alignment horizontal="left" vertical="top" textRotation="90"/>
      <protection locked="0"/>
    </xf>
    <xf numFmtId="9" fontId="16" fillId="0" borderId="61" xfId="0" applyNumberFormat="1" applyFont="1" applyBorder="1" applyAlignment="1" applyProtection="1">
      <alignment horizontal="left" vertical="top"/>
      <protection hidden="1"/>
    </xf>
    <xf numFmtId="0" fontId="16" fillId="2" borderId="61" xfId="0" applyFont="1" applyFill="1" applyBorder="1" applyAlignment="1" applyProtection="1">
      <alignment horizontal="left" vertical="top" textRotation="90"/>
      <protection locked="0"/>
    </xf>
    <xf numFmtId="164" fontId="16" fillId="0" borderId="61" xfId="2" applyNumberFormat="1" applyFont="1" applyBorder="1" applyAlignment="1">
      <alignment horizontal="left" vertical="top"/>
    </xf>
    <xf numFmtId="0" fontId="9" fillId="0" borderId="61" xfId="0" applyFont="1" applyBorder="1" applyAlignment="1">
      <alignment horizontal="left" vertical="top"/>
    </xf>
    <xf numFmtId="0" fontId="9" fillId="0" borderId="61" xfId="0" applyFont="1" applyBorder="1" applyAlignment="1">
      <alignment horizontal="center" vertical="top"/>
    </xf>
    <xf numFmtId="0" fontId="9" fillId="2" borderId="61" xfId="0" applyFont="1" applyFill="1" applyBorder="1" applyAlignment="1">
      <alignment horizontal="left" vertical="top" wrapText="1"/>
    </xf>
    <xf numFmtId="0" fontId="9" fillId="2" borderId="61" xfId="0" applyFont="1" applyFill="1" applyBorder="1" applyAlignment="1">
      <alignment horizontal="center" vertical="top" wrapText="1"/>
    </xf>
    <xf numFmtId="0" fontId="9" fillId="0" borderId="61" xfId="0" applyFont="1" applyBorder="1" applyAlignment="1">
      <alignment horizontal="center" vertical="top" wrapText="1"/>
    </xf>
    <xf numFmtId="49" fontId="14" fillId="2" borderId="61" xfId="0" applyNumberFormat="1" applyFont="1" applyFill="1" applyBorder="1" applyAlignment="1">
      <alignment horizontal="center" vertical="top" wrapText="1"/>
    </xf>
    <xf numFmtId="0" fontId="9" fillId="0" borderId="61" xfId="0" applyFont="1" applyBorder="1" applyAlignment="1" applyProtection="1">
      <alignment vertical="top" wrapText="1"/>
      <protection locked="0"/>
    </xf>
    <xf numFmtId="0" fontId="14" fillId="0" borderId="61" xfId="0" applyFont="1" applyBorder="1" applyAlignment="1" applyProtection="1">
      <alignment vertical="top" wrapText="1"/>
      <protection locked="0"/>
    </xf>
    <xf numFmtId="0" fontId="9" fillId="0" borderId="61" xfId="0" applyFont="1" applyBorder="1" applyAlignment="1" applyProtection="1">
      <alignment horizontal="center" vertical="top"/>
      <protection hidden="1"/>
    </xf>
    <xf numFmtId="0" fontId="9" fillId="0" borderId="61" xfId="0" applyFont="1" applyBorder="1" applyAlignment="1" applyProtection="1">
      <alignment horizontal="center" vertical="top" textRotation="90"/>
      <protection locked="0"/>
    </xf>
    <xf numFmtId="9" fontId="9" fillId="0" borderId="61" xfId="0" applyNumberFormat="1" applyFont="1" applyBorder="1" applyAlignment="1" applyProtection="1">
      <alignment horizontal="center" vertical="top"/>
      <protection hidden="1"/>
    </xf>
    <xf numFmtId="164" fontId="9" fillId="0" borderId="61" xfId="2" applyNumberFormat="1" applyFont="1" applyBorder="1" applyAlignment="1">
      <alignment horizontal="center" vertical="top"/>
    </xf>
    <xf numFmtId="0" fontId="16" fillId="0" borderId="61" xfId="0" applyFont="1" applyBorder="1" applyAlignment="1" applyProtection="1">
      <alignment horizontal="center" vertical="top" textRotation="90" wrapText="1"/>
      <protection hidden="1"/>
    </xf>
    <xf numFmtId="0" fontId="16" fillId="0" borderId="61" xfId="0" applyFont="1" applyBorder="1" applyAlignment="1" applyProtection="1">
      <alignment horizontal="center" vertical="top" textRotation="90"/>
      <protection hidden="1"/>
    </xf>
    <xf numFmtId="0" fontId="16" fillId="2" borderId="61" xfId="0" applyFont="1" applyFill="1" applyBorder="1" applyAlignment="1">
      <alignment vertical="top" wrapText="1"/>
    </xf>
    <xf numFmtId="0" fontId="9" fillId="2" borderId="61" xfId="0" applyFont="1" applyFill="1" applyBorder="1" applyAlignment="1">
      <alignment vertical="top" wrapText="1"/>
    </xf>
    <xf numFmtId="0" fontId="9" fillId="2" borderId="61" xfId="15" applyFont="1" applyFill="1" applyBorder="1" applyAlignment="1">
      <alignment vertical="top"/>
    </xf>
    <xf numFmtId="0" fontId="9" fillId="0" borderId="61" xfId="0" applyFont="1" applyBorder="1" applyAlignment="1">
      <alignment horizontal="center" vertical="center"/>
    </xf>
    <xf numFmtId="0" fontId="9" fillId="0" borderId="61" xfId="0" applyFont="1" applyBorder="1" applyAlignment="1" applyProtection="1">
      <alignment horizontal="center" vertical="top" wrapText="1"/>
      <protection locked="0"/>
    </xf>
    <xf numFmtId="0" fontId="16" fillId="0" borderId="61" xfId="0" applyFont="1" applyBorder="1" applyAlignment="1" applyProtection="1">
      <alignment horizontal="center" vertical="top" wrapText="1"/>
      <protection hidden="1"/>
    </xf>
    <xf numFmtId="9" fontId="9" fillId="0" borderId="61" xfId="0" applyNumberFormat="1" applyFont="1" applyBorder="1" applyAlignment="1" applyProtection="1">
      <alignment horizontal="center" vertical="top" wrapText="1"/>
      <protection hidden="1"/>
    </xf>
    <xf numFmtId="9" fontId="9" fillId="0" borderId="61" xfId="0" applyNumberFormat="1" applyFont="1" applyBorder="1" applyAlignment="1" applyProtection="1">
      <alignment horizontal="center" vertical="top" wrapText="1"/>
      <protection locked="0"/>
    </xf>
    <xf numFmtId="0" fontId="16" fillId="0" borderId="61" xfId="0" applyFont="1" applyBorder="1" applyAlignment="1" applyProtection="1">
      <alignment horizontal="center" vertical="top"/>
      <protection hidden="1"/>
    </xf>
    <xf numFmtId="0" fontId="9" fillId="0" borderId="61" xfId="0" applyFont="1" applyBorder="1" applyAlignment="1" applyProtection="1">
      <alignment horizontal="center" vertical="center" wrapText="1"/>
      <protection locked="0"/>
    </xf>
    <xf numFmtId="14" fontId="9" fillId="8" borderId="61" xfId="0" applyNumberFormat="1" applyFont="1" applyFill="1" applyBorder="1" applyAlignment="1" applyProtection="1">
      <alignment horizontal="center" vertical="top" wrapText="1"/>
      <protection locked="0"/>
    </xf>
    <xf numFmtId="14" fontId="9" fillId="2" borderId="61" xfId="0" applyNumberFormat="1" applyFont="1" applyFill="1" applyBorder="1" applyAlignment="1">
      <alignment horizontal="center" vertical="top"/>
    </xf>
    <xf numFmtId="0" fontId="9" fillId="13" borderId="61" xfId="15" applyFont="1" applyFill="1" applyBorder="1" applyAlignment="1">
      <alignment horizontal="center" vertical="top"/>
    </xf>
    <xf numFmtId="0" fontId="9" fillId="2" borderId="61" xfId="0" applyFont="1" applyFill="1" applyBorder="1" applyAlignment="1">
      <alignment vertical="top"/>
    </xf>
    <xf numFmtId="0" fontId="9" fillId="0" borderId="61" xfId="0" applyFont="1" applyFill="1" applyBorder="1" applyAlignment="1" applyProtection="1">
      <alignment vertical="top" wrapText="1"/>
      <protection locked="0"/>
    </xf>
    <xf numFmtId="0" fontId="9" fillId="0" borderId="61" xfId="0" applyFont="1" applyBorder="1" applyAlignment="1">
      <alignment vertical="center"/>
    </xf>
    <xf numFmtId="0" fontId="9" fillId="0" borderId="61" xfId="0" applyFont="1" applyBorder="1" applyAlignment="1" applyProtection="1">
      <alignment vertical="top"/>
      <protection hidden="1"/>
    </xf>
    <xf numFmtId="0" fontId="9" fillId="0" borderId="61" xfId="0" applyFont="1" applyBorder="1" applyAlignment="1" applyProtection="1">
      <alignment vertical="top" textRotation="90"/>
      <protection locked="0"/>
    </xf>
    <xf numFmtId="9" fontId="9" fillId="0" borderId="61" xfId="0" applyNumberFormat="1" applyFont="1" applyBorder="1" applyAlignment="1" applyProtection="1">
      <alignment vertical="top"/>
      <protection hidden="1"/>
    </xf>
    <xf numFmtId="164" fontId="9" fillId="0" borderId="61" xfId="2" applyNumberFormat="1" applyFont="1" applyBorder="1" applyAlignment="1">
      <alignment vertical="top"/>
    </xf>
    <xf numFmtId="0" fontId="16" fillId="0" borderId="61" xfId="0" applyFont="1" applyBorder="1" applyAlignment="1" applyProtection="1">
      <alignment vertical="top" textRotation="90" wrapText="1"/>
      <protection hidden="1"/>
    </xf>
    <xf numFmtId="0" fontId="16" fillId="0" borderId="61" xfId="0" applyFont="1" applyBorder="1" applyAlignment="1" applyProtection="1">
      <alignment vertical="top" textRotation="90"/>
      <protection hidden="1"/>
    </xf>
    <xf numFmtId="14" fontId="9" fillId="0" borderId="61" xfId="0" applyNumberFormat="1" applyFont="1" applyBorder="1" applyAlignment="1" applyProtection="1">
      <alignment vertical="top" wrapText="1"/>
      <protection locked="0"/>
    </xf>
    <xf numFmtId="14" fontId="9" fillId="8" borderId="61" xfId="0" applyNumberFormat="1" applyFont="1" applyFill="1" applyBorder="1" applyAlignment="1" applyProtection="1">
      <alignment vertical="top" wrapText="1"/>
      <protection locked="0"/>
    </xf>
    <xf numFmtId="0" fontId="21" fillId="11" borderId="61" xfId="13" applyFont="1" applyFill="1" applyBorder="1" applyAlignment="1">
      <alignment horizontal="center" vertical="center" textRotation="90"/>
    </xf>
    <xf numFmtId="0" fontId="9" fillId="0" borderId="65" xfId="0" applyFont="1" applyFill="1" applyBorder="1" applyAlignment="1" applyProtection="1">
      <alignment vertical="top" wrapText="1"/>
      <protection locked="0"/>
    </xf>
    <xf numFmtId="0" fontId="9" fillId="0" borderId="61" xfId="0" applyFont="1" applyFill="1" applyBorder="1"/>
    <xf numFmtId="0" fontId="8" fillId="0" borderId="0" xfId="0" applyFont="1" applyBorder="1" applyAlignment="1" applyProtection="1">
      <alignment vertical="top" wrapText="1"/>
      <protection hidden="1"/>
    </xf>
    <xf numFmtId="0" fontId="18" fillId="0" borderId="0" xfId="0" applyFont="1" applyBorder="1"/>
    <xf numFmtId="0" fontId="35" fillId="11" borderId="26" xfId="13" applyFont="1" applyFill="1" applyBorder="1" applyAlignment="1">
      <alignment horizontal="center" vertical="center" textRotation="90"/>
    </xf>
    <xf numFmtId="0" fontId="18" fillId="0" borderId="61" xfId="0" applyFont="1" applyBorder="1" applyAlignment="1" applyProtection="1">
      <alignment horizontal="center" vertical="top"/>
    </xf>
    <xf numFmtId="0" fontId="18" fillId="0" borderId="61" xfId="0" applyFont="1" applyFill="1" applyBorder="1" applyAlignment="1" applyProtection="1">
      <alignment horizontal="justify" vertical="top" wrapText="1"/>
      <protection locked="0"/>
    </xf>
    <xf numFmtId="0" fontId="18" fillId="0" borderId="61" xfId="0" applyFont="1" applyBorder="1" applyAlignment="1" applyProtection="1">
      <alignment horizontal="center" vertical="top" textRotation="90"/>
      <protection locked="0"/>
    </xf>
    <xf numFmtId="9" fontId="18" fillId="0" borderId="61" xfId="0" applyNumberFormat="1" applyFont="1" applyBorder="1" applyAlignment="1" applyProtection="1">
      <alignment horizontal="center" vertical="top"/>
      <protection hidden="1"/>
    </xf>
    <xf numFmtId="0" fontId="8" fillId="0" borderId="61" xfId="0" applyFont="1" applyBorder="1" applyAlignment="1" applyProtection="1">
      <alignment horizontal="center" vertical="top" textRotation="90" wrapText="1"/>
      <protection hidden="1"/>
    </xf>
    <xf numFmtId="9" fontId="7" fillId="0" borderId="61" xfId="0" applyNumberFormat="1" applyFont="1" applyBorder="1" applyAlignment="1" applyProtection="1">
      <alignment horizontal="center" vertical="top"/>
      <protection hidden="1"/>
    </xf>
    <xf numFmtId="0" fontId="8" fillId="0" borderId="61" xfId="0" applyFont="1" applyBorder="1" applyAlignment="1" applyProtection="1">
      <alignment horizontal="center" vertical="top" textRotation="90"/>
      <protection hidden="1"/>
    </xf>
    <xf numFmtId="0" fontId="22" fillId="2" borderId="61" xfId="0" applyFont="1" applyFill="1" applyBorder="1" applyAlignment="1" applyProtection="1">
      <alignment horizontal="center" vertical="top"/>
      <protection locked="0"/>
    </xf>
    <xf numFmtId="0" fontId="22" fillId="2" borderId="61" xfId="0" applyFont="1" applyFill="1" applyBorder="1" applyAlignment="1">
      <alignment horizontal="justify" vertical="top" wrapText="1"/>
    </xf>
    <xf numFmtId="0" fontId="22" fillId="0" borderId="61" xfId="0" applyFont="1" applyBorder="1" applyAlignment="1">
      <alignment horizontal="justify" vertical="top" wrapText="1"/>
    </xf>
    <xf numFmtId="0" fontId="18" fillId="2" borderId="61" xfId="0" applyFont="1" applyFill="1" applyBorder="1" applyAlignment="1">
      <alignment vertical="top" wrapText="1"/>
    </xf>
    <xf numFmtId="0" fontId="31" fillId="2" borderId="61" xfId="0" applyFont="1" applyFill="1" applyBorder="1" applyAlignment="1">
      <alignment horizontal="justify" vertical="top" wrapText="1"/>
    </xf>
    <xf numFmtId="0" fontId="22" fillId="2" borderId="61" xfId="0" applyFont="1" applyFill="1" applyBorder="1" applyAlignment="1">
      <alignment horizontal="center" vertical="top"/>
    </xf>
    <xf numFmtId="0" fontId="14" fillId="0" borderId="61" xfId="0" applyFont="1" applyBorder="1" applyAlignment="1" applyProtection="1">
      <alignment horizontal="left" vertical="top" wrapText="1"/>
      <protection locked="0"/>
    </xf>
    <xf numFmtId="0" fontId="9" fillId="0" borderId="15" xfId="0" applyFont="1" applyBorder="1" applyAlignment="1" applyProtection="1">
      <alignment horizontal="center" vertical="top" wrapText="1"/>
      <protection locked="0"/>
    </xf>
    <xf numFmtId="0" fontId="9" fillId="0" borderId="14" xfId="0" applyFont="1" applyBorder="1" applyAlignment="1" applyProtection="1">
      <alignment horizontal="center" vertical="top" wrapText="1"/>
      <protection locked="0"/>
    </xf>
    <xf numFmtId="0" fontId="14" fillId="0" borderId="15" xfId="0" applyFont="1" applyBorder="1" applyAlignment="1" applyProtection="1">
      <alignment horizontal="center" vertical="top" wrapText="1"/>
      <protection locked="0"/>
    </xf>
    <xf numFmtId="0" fontId="14" fillId="0" borderId="14" xfId="0" applyFont="1" applyBorder="1" applyAlignment="1" applyProtection="1">
      <alignment horizontal="center" vertical="top" wrapText="1"/>
      <protection locked="0"/>
    </xf>
    <xf numFmtId="0" fontId="9" fillId="0" borderId="15" xfId="0" applyFont="1" applyBorder="1" applyAlignment="1" applyProtection="1">
      <alignment horizontal="center" vertical="top"/>
      <protection locked="0"/>
    </xf>
    <xf numFmtId="0" fontId="16" fillId="0" borderId="15" xfId="0" applyFont="1" applyBorder="1" applyAlignment="1" applyProtection="1">
      <alignment horizontal="center" vertical="top" wrapText="1"/>
      <protection hidden="1"/>
    </xf>
    <xf numFmtId="9" fontId="9" fillId="0" borderId="15" xfId="0" applyNumberFormat="1" applyFont="1" applyBorder="1" applyAlignment="1" applyProtection="1">
      <alignment horizontal="center" vertical="top" wrapText="1"/>
      <protection hidden="1"/>
    </xf>
    <xf numFmtId="9" fontId="9" fillId="0" borderId="14" xfId="0" applyNumberFormat="1" applyFont="1" applyBorder="1" applyAlignment="1" applyProtection="1">
      <alignment horizontal="center" vertical="top" wrapText="1"/>
      <protection hidden="1"/>
    </xf>
    <xf numFmtId="0" fontId="9" fillId="0" borderId="12" xfId="0" applyFont="1" applyBorder="1" applyAlignment="1" applyProtection="1">
      <alignment horizontal="center" vertical="top" wrapText="1"/>
      <protection locked="0"/>
    </xf>
    <xf numFmtId="0" fontId="9" fillId="0" borderId="15" xfId="0" applyFont="1" applyBorder="1" applyAlignment="1" applyProtection="1">
      <alignment horizontal="center" vertical="top" textRotation="90"/>
      <protection locked="0"/>
    </xf>
    <xf numFmtId="9" fontId="9" fillId="0" borderId="15" xfId="0" applyNumberFormat="1" applyFont="1" applyBorder="1" applyAlignment="1" applyProtection="1">
      <alignment horizontal="center" vertical="top"/>
      <protection hidden="1"/>
    </xf>
    <xf numFmtId="0" fontId="9" fillId="0" borderId="15" xfId="0" applyFont="1" applyBorder="1" applyAlignment="1" applyProtection="1">
      <alignment horizontal="left" vertical="top" wrapText="1"/>
      <protection locked="0"/>
    </xf>
    <xf numFmtId="0" fontId="14" fillId="2" borderId="1" xfId="0" applyFont="1" applyFill="1" applyBorder="1" applyAlignment="1">
      <alignment horizontal="justify" vertical="top" wrapText="1"/>
    </xf>
    <xf numFmtId="0" fontId="9" fillId="2" borderId="1" xfId="0" applyFont="1" applyFill="1" applyBorder="1" applyAlignment="1">
      <alignment horizontal="justify" vertical="top" wrapText="1"/>
    </xf>
    <xf numFmtId="0" fontId="65" fillId="0" borderId="0" xfId="9" applyFont="1"/>
    <xf numFmtId="0" fontId="67" fillId="11" borderId="27" xfId="17" applyFont="1" applyFill="1" applyBorder="1" applyAlignment="1">
      <alignment horizontal="center" vertical="center" textRotation="90"/>
    </xf>
    <xf numFmtId="0" fontId="68" fillId="14" borderId="0" xfId="9" applyFont="1" applyFill="1" applyAlignment="1">
      <alignment horizontal="center" vertical="center"/>
    </xf>
    <xf numFmtId="0" fontId="70" fillId="15" borderId="70" xfId="0" applyFont="1" applyFill="1" applyBorder="1" applyAlignment="1" applyProtection="1">
      <alignment horizontal="center" vertical="top" wrapText="1"/>
      <protection locked="0"/>
    </xf>
    <xf numFmtId="164" fontId="69" fillId="0" borderId="70" xfId="11" applyNumberFormat="1" applyFont="1" applyBorder="1" applyAlignment="1" applyProtection="1">
      <alignment horizontal="center" vertical="top"/>
    </xf>
    <xf numFmtId="0" fontId="73" fillId="0" borderId="70" xfId="0" applyFont="1" applyBorder="1" applyAlignment="1" applyProtection="1">
      <alignment horizontal="center" vertical="top" textRotation="90" wrapText="1"/>
      <protection hidden="1"/>
    </xf>
    <xf numFmtId="9" fontId="70" fillId="0" borderId="71" xfId="0" applyNumberFormat="1" applyFont="1" applyBorder="1" applyAlignment="1" applyProtection="1">
      <alignment horizontal="center" vertical="top"/>
      <protection hidden="1"/>
    </xf>
    <xf numFmtId="0" fontId="22" fillId="0" borderId="1" xfId="9" applyFont="1" applyFill="1" applyBorder="1" applyAlignment="1">
      <alignment horizontal="justify" vertical="top" wrapText="1"/>
    </xf>
    <xf numFmtId="0" fontId="22" fillId="0" borderId="1" xfId="9" applyFont="1" applyFill="1" applyBorder="1" applyAlignment="1" applyProtection="1">
      <alignment horizontal="center" vertical="top"/>
      <protection locked="0"/>
    </xf>
    <xf numFmtId="0" fontId="22" fillId="2" borderId="1" xfId="9" applyFont="1" applyFill="1" applyBorder="1" applyAlignment="1">
      <alignment horizontal="justify" vertical="top" wrapText="1"/>
    </xf>
    <xf numFmtId="0" fontId="22" fillId="2" borderId="1" xfId="9" applyFont="1" applyFill="1" applyBorder="1" applyAlignment="1">
      <alignment vertical="top" wrapText="1"/>
    </xf>
    <xf numFmtId="0" fontId="70" fillId="15" borderId="70" xfId="0" applyFont="1" applyFill="1" applyBorder="1" applyAlignment="1" applyProtection="1">
      <alignment horizontal="left" vertical="top" wrapText="1"/>
      <protection locked="0"/>
    </xf>
    <xf numFmtId="0" fontId="69" fillId="15" borderId="70" xfId="0" applyFont="1" applyFill="1" applyBorder="1" applyAlignment="1" applyProtection="1">
      <alignment horizontal="left" vertical="top" wrapText="1"/>
      <protection locked="0"/>
    </xf>
    <xf numFmtId="0" fontId="22" fillId="2" borderId="5" xfId="9" applyFont="1" applyFill="1" applyBorder="1" applyAlignment="1">
      <alignment horizontal="center" vertical="top" wrapText="1"/>
    </xf>
    <xf numFmtId="9" fontId="69" fillId="0" borderId="70" xfId="11" applyNumberFormat="1" applyFont="1" applyBorder="1" applyAlignment="1" applyProtection="1">
      <alignment horizontal="center" vertical="top"/>
    </xf>
    <xf numFmtId="0" fontId="73" fillId="3" borderId="70" xfId="0" applyFont="1" applyFill="1" applyBorder="1" applyAlignment="1" applyProtection="1">
      <alignment horizontal="center" vertical="top" textRotation="90" wrapText="1"/>
      <protection hidden="1"/>
    </xf>
    <xf numFmtId="0" fontId="22" fillId="0" borderId="1" xfId="9" applyFont="1" applyBorder="1" applyAlignment="1">
      <alignment horizontal="justify" vertical="top" wrapText="1"/>
    </xf>
    <xf numFmtId="0" fontId="22" fillId="2" borderId="1" xfId="9" applyFont="1" applyFill="1" applyBorder="1" applyAlignment="1" applyProtection="1">
      <alignment horizontal="center" vertical="top"/>
      <protection locked="0"/>
    </xf>
    <xf numFmtId="0" fontId="69" fillId="15" borderId="71" xfId="0" applyFont="1" applyFill="1" applyBorder="1" applyAlignment="1" applyProtection="1">
      <alignment horizontal="left" vertical="top" wrapText="1"/>
      <protection locked="0"/>
    </xf>
    <xf numFmtId="0" fontId="69" fillId="0" borderId="70" xfId="0" applyFont="1" applyBorder="1" applyAlignment="1" applyProtection="1">
      <alignment horizontal="center" vertical="top"/>
      <protection hidden="1"/>
    </xf>
    <xf numFmtId="0" fontId="70" fillId="0" borderId="70" xfId="0" applyFont="1" applyBorder="1" applyAlignment="1" applyProtection="1">
      <alignment horizontal="center" vertical="top" textRotation="90"/>
      <protection locked="0"/>
    </xf>
    <xf numFmtId="9" fontId="70" fillId="0" borderId="70" xfId="0" applyNumberFormat="1" applyFont="1" applyBorder="1" applyAlignment="1" applyProtection="1">
      <alignment horizontal="center" vertical="top"/>
      <protection hidden="1"/>
    </xf>
    <xf numFmtId="0" fontId="70" fillId="15" borderId="71" xfId="0" applyFont="1" applyFill="1" applyBorder="1" applyAlignment="1" applyProtection="1">
      <alignment horizontal="center" vertical="top" wrapText="1"/>
      <protection locked="0"/>
    </xf>
    <xf numFmtId="0" fontId="65" fillId="0" borderId="70" xfId="9" applyFont="1" applyBorder="1" applyAlignment="1">
      <alignment horizontal="center" vertical="center"/>
    </xf>
    <xf numFmtId="0" fontId="65" fillId="0" borderId="0" xfId="9" applyFont="1" applyAlignment="1">
      <alignment horizontal="justify" vertical="top"/>
    </xf>
    <xf numFmtId="0" fontId="68" fillId="0" borderId="0" xfId="9" applyFont="1" applyAlignment="1">
      <alignment horizontal="left" vertical="center"/>
    </xf>
    <xf numFmtId="0" fontId="65" fillId="0" borderId="0" xfId="9" applyFont="1" applyAlignment="1">
      <alignment horizontal="center" vertical="center"/>
    </xf>
    <xf numFmtId="0" fontId="65" fillId="0" borderId="0" xfId="9" applyFont="1" applyAlignment="1">
      <alignment horizontal="center"/>
    </xf>
    <xf numFmtId="0" fontId="11" fillId="11" borderId="28" xfId="17" applyFont="1" applyFill="1" applyBorder="1" applyAlignment="1">
      <alignment horizontal="center" vertical="center" textRotation="90" wrapText="1"/>
    </xf>
    <xf numFmtId="0" fontId="7" fillId="0" borderId="0" xfId="0" applyFont="1" applyAlignment="1">
      <alignment wrapText="1"/>
    </xf>
    <xf numFmtId="0" fontId="9" fillId="2" borderId="95" xfId="0" applyFont="1" applyFill="1" applyBorder="1" applyAlignment="1">
      <alignment vertical="center" wrapText="1"/>
    </xf>
    <xf numFmtId="0" fontId="17" fillId="0" borderId="13" xfId="0" applyFont="1" applyBorder="1" applyAlignment="1" applyProtection="1">
      <alignment horizontal="justify" vertical="top" wrapText="1"/>
      <protection locked="0"/>
    </xf>
    <xf numFmtId="0" fontId="7" fillId="0" borderId="13" xfId="0" applyFont="1" applyBorder="1" applyAlignment="1" applyProtection="1">
      <alignment horizontal="center" vertical="top" textRotation="90"/>
      <protection locked="0"/>
    </xf>
    <xf numFmtId="9" fontId="7" fillId="0" borderId="13" xfId="0" applyNumberFormat="1" applyFont="1" applyBorder="1" applyAlignment="1" applyProtection="1">
      <alignment horizontal="center" vertical="top"/>
      <protection hidden="1"/>
    </xf>
    <xf numFmtId="164" fontId="9" fillId="0" borderId="13" xfId="2" applyNumberFormat="1" applyFont="1" applyBorder="1" applyAlignment="1">
      <alignment horizontal="center" vertical="top"/>
    </xf>
    <xf numFmtId="0" fontId="8" fillId="0" borderId="13" xfId="0" applyFont="1" applyBorder="1" applyAlignment="1" applyProtection="1">
      <alignment horizontal="center" vertical="top" textRotation="90" wrapText="1"/>
      <protection hidden="1"/>
    </xf>
    <xf numFmtId="9" fontId="7" fillId="0" borderId="15" xfId="0" applyNumberFormat="1" applyFont="1" applyBorder="1" applyAlignment="1" applyProtection="1">
      <alignment horizontal="center" vertical="top"/>
      <protection hidden="1"/>
    </xf>
    <xf numFmtId="0" fontId="8" fillId="0" borderId="13" xfId="0" applyFont="1" applyBorder="1" applyAlignment="1" applyProtection="1">
      <alignment horizontal="center" vertical="top" textRotation="90"/>
      <protection hidden="1"/>
    </xf>
    <xf numFmtId="0" fontId="7" fillId="0" borderId="15" xfId="0" applyFont="1" applyBorder="1" applyAlignment="1" applyProtection="1">
      <alignment horizontal="center" vertical="top" textRotation="90"/>
      <protection locked="0"/>
    </xf>
    <xf numFmtId="0" fontId="7" fillId="0" borderId="13" xfId="0" applyFont="1" applyBorder="1" applyAlignment="1" applyProtection="1">
      <alignment horizontal="center" vertical="top" wrapText="1"/>
      <protection locked="0"/>
    </xf>
    <xf numFmtId="14" fontId="7" fillId="0" borderId="13" xfId="0" applyNumberFormat="1" applyFont="1" applyBorder="1" applyAlignment="1" applyProtection="1">
      <alignment horizontal="center" vertical="top"/>
      <protection locked="0"/>
    </xf>
    <xf numFmtId="0" fontId="7" fillId="0" borderId="1" xfId="0" applyFont="1" applyBorder="1" applyAlignment="1" applyProtection="1">
      <alignment horizontal="justify" vertical="top" wrapText="1"/>
      <protection locked="0"/>
    </xf>
    <xf numFmtId="0" fontId="7" fillId="0" borderId="1" xfId="0" applyFont="1" applyBorder="1" applyAlignment="1" applyProtection="1">
      <alignment horizontal="center" vertical="top"/>
      <protection locked="0"/>
    </xf>
    <xf numFmtId="0" fontId="7" fillId="2" borderId="1" xfId="0" applyFont="1" applyFill="1" applyBorder="1" applyAlignment="1">
      <alignment vertical="center"/>
    </xf>
    <xf numFmtId="0" fontId="7" fillId="2" borderId="1" xfId="0" applyFont="1" applyFill="1" applyBorder="1" applyAlignment="1">
      <alignment horizontal="justify" vertical="top" wrapText="1"/>
    </xf>
    <xf numFmtId="0" fontId="7" fillId="0" borderId="14" xfId="0" applyFont="1" applyBorder="1" applyAlignment="1" applyProtection="1">
      <alignment horizontal="center" vertical="top"/>
      <protection locked="0"/>
    </xf>
    <xf numFmtId="0" fontId="8" fillId="0" borderId="14" xfId="0" applyFont="1" applyBorder="1" applyAlignment="1" applyProtection="1">
      <alignment horizontal="center" vertical="top" wrapText="1"/>
      <protection hidden="1"/>
    </xf>
    <xf numFmtId="9" fontId="7" fillId="0" borderId="14" xfId="0" applyNumberFormat="1" applyFont="1" applyBorder="1" applyAlignment="1" applyProtection="1">
      <alignment horizontal="center" vertical="top" wrapText="1"/>
      <protection hidden="1"/>
    </xf>
    <xf numFmtId="9" fontId="7" fillId="0" borderId="14" xfId="0" applyNumberFormat="1" applyFont="1" applyBorder="1" applyAlignment="1" applyProtection="1">
      <alignment horizontal="center" vertical="top" wrapText="1"/>
      <protection locked="0"/>
    </xf>
    <xf numFmtId="0" fontId="7" fillId="0" borderId="15" xfId="0" applyFont="1" applyBorder="1" applyAlignment="1" applyProtection="1">
      <alignment horizontal="center" vertical="center" textRotation="90"/>
      <protection locked="0"/>
    </xf>
    <xf numFmtId="0" fontId="14" fillId="0" borderId="13" xfId="0" applyFont="1" applyBorder="1" applyAlignment="1" applyProtection="1">
      <alignment horizontal="justify" vertical="top" wrapText="1"/>
      <protection locked="0"/>
    </xf>
    <xf numFmtId="0" fontId="7" fillId="2" borderId="1" xfId="0" applyFont="1" applyFill="1" applyBorder="1" applyAlignment="1">
      <alignment vertical="top" wrapText="1"/>
    </xf>
    <xf numFmtId="0" fontId="76" fillId="0" borderId="13" xfId="0" applyFont="1" applyBorder="1" applyAlignment="1" applyProtection="1">
      <alignment horizontal="justify" vertical="top" wrapText="1"/>
      <protection locked="0"/>
    </xf>
    <xf numFmtId="164" fontId="7" fillId="0" borderId="13" xfId="2" applyNumberFormat="1" applyFont="1" applyBorder="1" applyAlignment="1">
      <alignment horizontal="center" vertical="top"/>
    </xf>
    <xf numFmtId="0" fontId="7" fillId="0" borderId="1" xfId="0" applyFont="1" applyFill="1" applyBorder="1" applyAlignment="1">
      <alignment horizontal="justify" vertical="top" wrapText="1"/>
    </xf>
    <xf numFmtId="0" fontId="7" fillId="0" borderId="1" xfId="0" applyFont="1" applyBorder="1" applyAlignment="1">
      <alignment horizontal="justify" vertical="top" wrapText="1"/>
    </xf>
    <xf numFmtId="0" fontId="7" fillId="2" borderId="5" xfId="0" applyFont="1" applyFill="1" applyBorder="1" applyAlignment="1">
      <alignment horizontal="left" vertical="top" wrapText="1"/>
    </xf>
    <xf numFmtId="0" fontId="7" fillId="2" borderId="1" xfId="0" applyFont="1" applyFill="1" applyBorder="1" applyAlignment="1">
      <alignment vertical="center" wrapText="1"/>
    </xf>
    <xf numFmtId="0" fontId="7" fillId="0" borderId="1" xfId="0" applyFont="1" applyBorder="1" applyAlignment="1">
      <alignment horizontal="justify" vertical="top"/>
    </xf>
    <xf numFmtId="0" fontId="9" fillId="2" borderId="95" xfId="0" applyFont="1" applyFill="1" applyBorder="1" applyAlignment="1">
      <alignment horizontal="center" vertical="center" wrapText="1"/>
    </xf>
    <xf numFmtId="9" fontId="9" fillId="0" borderId="15" xfId="0" applyNumberFormat="1" applyFont="1" applyBorder="1" applyAlignment="1" applyProtection="1">
      <alignment horizontal="center" vertical="top" wrapText="1"/>
      <protection locked="0"/>
    </xf>
    <xf numFmtId="0" fontId="7" fillId="0" borderId="1" xfId="0" applyFont="1" applyBorder="1" applyAlignment="1" applyProtection="1">
      <alignment horizontal="left" vertical="top" wrapText="1"/>
      <protection locked="0"/>
    </xf>
    <xf numFmtId="0" fontId="7" fillId="2" borderId="1" xfId="0" applyFont="1" applyFill="1" applyBorder="1" applyAlignment="1">
      <alignment horizontal="center" vertical="top" wrapText="1"/>
    </xf>
    <xf numFmtId="1" fontId="7" fillId="2" borderId="1" xfId="0" applyNumberFormat="1" applyFont="1" applyFill="1" applyBorder="1" applyAlignment="1">
      <alignment horizontal="center" vertical="center"/>
    </xf>
    <xf numFmtId="1" fontId="7" fillId="2" borderId="1" xfId="0" applyNumberFormat="1" applyFont="1" applyFill="1" applyBorder="1" applyAlignment="1">
      <alignment horizontal="center" vertical="center" wrapText="1"/>
    </xf>
    <xf numFmtId="2" fontId="7"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0" borderId="12" xfId="0" applyFont="1" applyBorder="1" applyAlignment="1">
      <alignment horizontal="center" vertical="center"/>
    </xf>
    <xf numFmtId="0" fontId="7" fillId="0" borderId="1" xfId="0" applyFont="1" applyBorder="1"/>
    <xf numFmtId="0" fontId="8" fillId="0" borderId="0" xfId="0" applyFont="1" applyAlignment="1">
      <alignment horizontal="left" vertical="center"/>
    </xf>
    <xf numFmtId="0" fontId="16" fillId="10" borderId="0" xfId="0" applyFont="1" applyFill="1" applyAlignment="1">
      <alignment horizontal="center" vertical="center"/>
    </xf>
    <xf numFmtId="0" fontId="9" fillId="2" borderId="0" xfId="0" applyFont="1" applyFill="1" applyAlignment="1">
      <alignment vertical="center"/>
    </xf>
    <xf numFmtId="0" fontId="16" fillId="10" borderId="2" xfId="0" applyFont="1" applyFill="1" applyBorder="1" applyAlignment="1">
      <alignment horizontal="center" vertical="center" textRotation="90"/>
    </xf>
    <xf numFmtId="0" fontId="16" fillId="10" borderId="25" xfId="0" applyFont="1" applyFill="1" applyBorder="1" applyAlignment="1">
      <alignment horizontal="center" vertical="center" textRotation="90"/>
    </xf>
    <xf numFmtId="0" fontId="78" fillId="7" borderId="119" xfId="15" applyFont="1" applyFill="1" applyBorder="1" applyAlignment="1">
      <alignment horizontal="justify" vertical="top" wrapText="1"/>
    </xf>
    <xf numFmtId="0" fontId="78" fillId="7" borderId="86" xfId="15" applyFont="1" applyFill="1" applyBorder="1" applyAlignment="1">
      <alignment horizontal="center" vertical="center" wrapText="1"/>
    </xf>
    <xf numFmtId="0" fontId="78" fillId="7" borderId="120" xfId="15" applyFont="1" applyFill="1" applyBorder="1" applyAlignment="1">
      <alignment horizontal="center" vertical="center" wrapText="1"/>
    </xf>
    <xf numFmtId="0" fontId="78" fillId="7" borderId="121" xfId="7" applyFont="1" applyFill="1" applyBorder="1" applyAlignment="1">
      <alignment horizontal="center" vertical="center" wrapText="1"/>
    </xf>
    <xf numFmtId="0" fontId="78" fillId="7" borderId="2" xfId="7" applyFont="1" applyFill="1" applyBorder="1" applyAlignment="1">
      <alignment horizontal="left" vertical="top" wrapText="1"/>
    </xf>
    <xf numFmtId="0" fontId="78" fillId="7" borderId="2" xfId="7" applyFont="1" applyFill="1" applyBorder="1" applyAlignment="1">
      <alignment horizontal="justify" vertical="top" wrapText="1"/>
    </xf>
    <xf numFmtId="0" fontId="78" fillId="7" borderId="122" xfId="7" applyFont="1" applyFill="1" applyBorder="1" applyAlignment="1">
      <alignment horizontal="justify" vertical="top" wrapText="1"/>
    </xf>
    <xf numFmtId="0" fontId="78" fillId="7" borderId="88" xfId="7" applyFont="1" applyFill="1" applyBorder="1" applyAlignment="1">
      <alignment horizontal="center" vertical="center" wrapText="1"/>
    </xf>
    <xf numFmtId="0" fontId="78" fillId="7" borderId="89" xfId="7" applyFont="1" applyFill="1" applyBorder="1" applyAlignment="1">
      <alignment horizontal="center" vertical="center" wrapText="1"/>
    </xf>
    <xf numFmtId="0" fontId="78" fillId="7" borderId="89" xfId="7" applyFont="1" applyFill="1" applyBorder="1" applyAlignment="1">
      <alignment horizontal="justify" vertical="top" wrapText="1"/>
    </xf>
    <xf numFmtId="0" fontId="78" fillId="7" borderId="90" xfId="7" applyFont="1" applyFill="1" applyBorder="1" applyAlignment="1">
      <alignment horizontal="center" vertical="center" wrapText="1"/>
    </xf>
    <xf numFmtId="0" fontId="79" fillId="7" borderId="121" xfId="7" applyFont="1" applyFill="1" applyBorder="1" applyAlignment="1">
      <alignment horizontal="center" vertical="center" wrapText="1"/>
    </xf>
    <xf numFmtId="0" fontId="79" fillId="7" borderId="2" xfId="7" applyFont="1" applyFill="1" applyBorder="1" applyAlignment="1">
      <alignment horizontal="center" vertical="center" wrapText="1"/>
    </xf>
    <xf numFmtId="0" fontId="79" fillId="7" borderId="122" xfId="7" applyFont="1" applyFill="1" applyBorder="1" applyAlignment="1">
      <alignment horizontal="center" vertical="center" wrapText="1"/>
    </xf>
    <xf numFmtId="0" fontId="16" fillId="2" borderId="0" xfId="0" applyFont="1" applyFill="1" applyAlignment="1">
      <alignment horizontal="center" vertical="center"/>
    </xf>
    <xf numFmtId="0" fontId="7" fillId="0" borderId="15" xfId="0" applyFont="1" applyBorder="1" applyAlignment="1" applyProtection="1">
      <alignment horizontal="center" vertical="top" wrapText="1"/>
      <protection locked="0"/>
    </xf>
    <xf numFmtId="0" fontId="9" fillId="0" borderId="13" xfId="0" applyFont="1" applyBorder="1" applyAlignment="1" applyProtection="1">
      <alignment horizontal="justify" vertical="center" wrapText="1"/>
      <protection locked="0"/>
    </xf>
    <xf numFmtId="0" fontId="7" fillId="0" borderId="1" xfId="0" applyFont="1" applyBorder="1" applyAlignment="1" applyProtection="1">
      <alignment horizontal="center" vertical="center" wrapText="1"/>
      <protection locked="0"/>
    </xf>
    <xf numFmtId="14" fontId="9" fillId="2" borderId="1" xfId="0" applyNumberFormat="1" applyFont="1" applyFill="1" applyBorder="1" applyAlignment="1">
      <alignment horizontal="center" vertical="center"/>
    </xf>
    <xf numFmtId="0" fontId="14" fillId="2" borderId="1" xfId="0" applyFont="1" applyFill="1" applyBorder="1" applyAlignment="1">
      <alignment vertical="top" wrapText="1"/>
    </xf>
    <xf numFmtId="0" fontId="76" fillId="2" borderId="6" xfId="15" applyFont="1" applyFill="1" applyBorder="1" applyAlignment="1">
      <alignment vertical="top"/>
    </xf>
    <xf numFmtId="0" fontId="14" fillId="2" borderId="7" xfId="0" applyFont="1" applyFill="1" applyBorder="1" applyAlignment="1">
      <alignment vertical="center" wrapText="1"/>
    </xf>
    <xf numFmtId="0" fontId="7" fillId="2" borderId="1" xfId="15" applyFont="1" applyFill="1" applyBorder="1" applyAlignment="1">
      <alignment horizontal="center" vertical="center"/>
    </xf>
    <xf numFmtId="0" fontId="9" fillId="2" borderId="2" xfId="0" applyFont="1" applyFill="1" applyBorder="1" applyAlignment="1">
      <alignment vertical="top" wrapText="1"/>
    </xf>
    <xf numFmtId="0" fontId="9" fillId="0" borderId="14" xfId="0" applyFont="1" applyBorder="1" applyAlignment="1">
      <alignment horizontal="center" vertical="center"/>
    </xf>
    <xf numFmtId="0" fontId="8" fillId="0" borderId="14" xfId="0" applyFont="1" applyBorder="1" applyAlignment="1" applyProtection="1">
      <alignment horizontal="center" vertical="top"/>
      <protection hidden="1"/>
    </xf>
    <xf numFmtId="0" fontId="9" fillId="0" borderId="1" xfId="0" applyFont="1" applyBorder="1" applyAlignment="1" applyProtection="1">
      <alignment horizontal="center" vertical="center" wrapText="1"/>
      <protection locked="0"/>
    </xf>
    <xf numFmtId="0" fontId="7" fillId="0" borderId="0" xfId="0" applyFont="1" applyAlignment="1" applyProtection="1">
      <alignment horizontal="center" vertical="top" wrapText="1"/>
      <protection locked="0"/>
    </xf>
    <xf numFmtId="0" fontId="9" fillId="0" borderId="95" xfId="0" applyFont="1" applyBorder="1" applyAlignment="1" applyProtection="1">
      <alignment horizontal="center" vertical="center" wrapText="1"/>
      <protection locked="0"/>
    </xf>
    <xf numFmtId="0" fontId="14" fillId="0" borderId="93" xfId="0" applyFont="1" applyBorder="1" applyAlignment="1" applyProtection="1">
      <alignment horizontal="center" vertical="top" wrapText="1"/>
      <protection locked="0"/>
    </xf>
    <xf numFmtId="0" fontId="9" fillId="0" borderId="117" xfId="0" applyFont="1" applyBorder="1" applyAlignment="1" applyProtection="1">
      <alignment horizontal="center" vertical="top" wrapText="1"/>
      <protection locked="0"/>
    </xf>
    <xf numFmtId="0" fontId="7" fillId="0" borderId="15" xfId="0" applyFont="1" applyBorder="1" applyAlignment="1" applyProtection="1">
      <alignment horizontal="center" vertical="top" textRotation="90"/>
      <protection locked="0"/>
    </xf>
    <xf numFmtId="14" fontId="7" fillId="0" borderId="1" xfId="0" applyNumberFormat="1" applyFont="1" applyBorder="1" applyAlignment="1" applyProtection="1">
      <alignment horizontal="center" vertical="center" wrapText="1"/>
      <protection locked="0"/>
    </xf>
    <xf numFmtId="0" fontId="82" fillId="2" borderId="2" xfId="0" applyFont="1" applyFill="1" applyBorder="1" applyAlignment="1">
      <alignment vertical="top" wrapText="1"/>
    </xf>
    <xf numFmtId="0" fontId="82" fillId="2" borderId="1" xfId="0" applyFont="1" applyFill="1" applyBorder="1" applyAlignment="1">
      <alignment vertical="top" wrapText="1"/>
    </xf>
    <xf numFmtId="0" fontId="9" fillId="0" borderId="95" xfId="0" applyFont="1" applyBorder="1" applyAlignment="1" applyProtection="1">
      <alignment horizontal="center" vertical="top" wrapText="1"/>
      <protection locked="0"/>
    </xf>
    <xf numFmtId="0" fontId="76" fillId="2" borderId="1" xfId="15" applyFont="1" applyFill="1" applyBorder="1" applyAlignment="1">
      <alignment vertical="top"/>
    </xf>
    <xf numFmtId="0" fontId="9" fillId="0" borderId="15" xfId="0" applyFont="1" applyBorder="1" applyAlignment="1">
      <alignment horizontal="center" vertical="center"/>
    </xf>
    <xf numFmtId="0" fontId="16" fillId="10" borderId="13" xfId="0" applyFont="1" applyFill="1" applyBorder="1" applyAlignment="1">
      <alignment horizontal="center" vertical="center" textRotation="90"/>
    </xf>
    <xf numFmtId="0" fontId="9" fillId="0" borderId="1" xfId="0" applyFont="1" applyBorder="1" applyAlignment="1" applyProtection="1">
      <alignment vertical="center" wrapText="1"/>
      <protection locked="0"/>
    </xf>
    <xf numFmtId="0" fontId="76" fillId="0" borderId="13" xfId="0" applyFont="1" applyBorder="1" applyAlignment="1" applyProtection="1">
      <alignment horizontal="justify" vertical="center" wrapText="1"/>
      <protection locked="0"/>
    </xf>
    <xf numFmtId="0" fontId="13" fillId="0" borderId="13" xfId="0" applyFont="1" applyBorder="1" applyAlignment="1" applyProtection="1">
      <alignment horizontal="center" vertical="center"/>
      <protection hidden="1"/>
    </xf>
    <xf numFmtId="0" fontId="7" fillId="0" borderId="13" xfId="0" applyFont="1" applyBorder="1" applyAlignment="1" applyProtection="1">
      <alignment horizontal="center" vertical="center" textRotation="90"/>
      <protection locked="0"/>
    </xf>
    <xf numFmtId="9" fontId="7" fillId="0" borderId="13" xfId="0" applyNumberFormat="1" applyFont="1" applyBorder="1" applyAlignment="1" applyProtection="1">
      <alignment horizontal="center" vertical="center"/>
      <protection hidden="1"/>
    </xf>
    <xf numFmtId="164" fontId="9" fillId="0" borderId="13" xfId="2" applyNumberFormat="1" applyFont="1" applyFill="1" applyBorder="1" applyAlignment="1">
      <alignment horizontal="center" vertical="center"/>
    </xf>
    <xf numFmtId="0" fontId="8" fillId="0" borderId="13" xfId="0" applyFont="1" applyBorder="1" applyAlignment="1" applyProtection="1">
      <alignment horizontal="center" vertical="center" textRotation="90" wrapText="1"/>
      <protection hidden="1"/>
    </xf>
    <xf numFmtId="9" fontId="7" fillId="0" borderId="15" xfId="0" applyNumberFormat="1" applyFont="1" applyBorder="1" applyAlignment="1" applyProtection="1">
      <alignment horizontal="center" vertical="center"/>
      <protection hidden="1"/>
    </xf>
    <xf numFmtId="0" fontId="8" fillId="0" borderId="13" xfId="0" applyFont="1" applyBorder="1" applyAlignment="1" applyProtection="1">
      <alignment horizontal="center" vertical="center" textRotation="90"/>
      <protection hidden="1"/>
    </xf>
    <xf numFmtId="0" fontId="7" fillId="0" borderId="15" xfId="0" applyFont="1" applyBorder="1" applyAlignment="1" applyProtection="1">
      <alignment horizontal="left" vertical="top" wrapText="1"/>
      <protection locked="0"/>
    </xf>
    <xf numFmtId="0" fontId="7" fillId="0" borderId="15"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0" fontId="0" fillId="0" borderId="1" xfId="0" applyBorder="1" applyAlignment="1">
      <alignment horizontal="justify" vertical="top" wrapText="1"/>
    </xf>
    <xf numFmtId="0" fontId="76" fillId="2" borderId="6" xfId="15" applyFont="1" applyFill="1" applyBorder="1" applyAlignment="1">
      <alignment horizontal="center" vertical="center"/>
    </xf>
    <xf numFmtId="0" fontId="0" fillId="0" borderId="1" xfId="0" applyBorder="1" applyAlignment="1">
      <alignment horizontal="justify" vertical="top" wrapText="1"/>
    </xf>
    <xf numFmtId="0" fontId="0" fillId="0" borderId="5" xfId="0" applyBorder="1" applyAlignment="1">
      <alignment horizontal="justify" vertical="top" wrapText="1"/>
    </xf>
    <xf numFmtId="0" fontId="83" fillId="0" borderId="1" xfId="0" applyFont="1" applyBorder="1" applyAlignment="1" applyProtection="1">
      <alignment horizontal="center" vertical="center" wrapText="1"/>
      <protection locked="0"/>
    </xf>
    <xf numFmtId="0" fontId="83" fillId="0" borderId="1" xfId="0" applyFont="1" applyBorder="1" applyAlignment="1" applyProtection="1">
      <alignment vertical="center" wrapText="1"/>
      <protection locked="0"/>
    </xf>
    <xf numFmtId="0" fontId="83" fillId="0" borderId="117" xfId="0" applyFont="1" applyBorder="1" applyAlignment="1" applyProtection="1">
      <alignment vertical="center" wrapText="1"/>
      <protection locked="0"/>
    </xf>
    <xf numFmtId="0" fontId="9" fillId="0" borderId="13" xfId="0" applyFont="1" applyBorder="1" applyAlignment="1" applyProtection="1">
      <alignment horizontal="center" vertical="center" textRotation="90"/>
      <protection locked="0"/>
    </xf>
    <xf numFmtId="0" fontId="9" fillId="0" borderId="15" xfId="0" applyFont="1" applyBorder="1" applyAlignment="1" applyProtection="1">
      <alignment vertical="center" textRotation="90"/>
      <protection locked="0"/>
    </xf>
    <xf numFmtId="0" fontId="16" fillId="0" borderId="15" xfId="0" applyFont="1" applyBorder="1" applyAlignment="1" applyProtection="1">
      <alignment vertical="center" textRotation="90" wrapText="1"/>
      <protection hidden="1"/>
    </xf>
    <xf numFmtId="9" fontId="9" fillId="0" borderId="15" xfId="0" applyNumberFormat="1" applyFont="1" applyBorder="1" applyAlignment="1" applyProtection="1">
      <alignment vertical="center"/>
      <protection hidden="1"/>
    </xf>
    <xf numFmtId="0" fontId="16" fillId="0" borderId="15" xfId="0" applyFont="1" applyBorder="1" applyAlignment="1" applyProtection="1">
      <alignment vertical="center" textRotation="90"/>
      <protection hidden="1"/>
    </xf>
    <xf numFmtId="0" fontId="9" fillId="0" borderId="16" xfId="0" applyFont="1" applyBorder="1" applyAlignment="1" applyProtection="1">
      <alignment vertical="center" textRotation="90"/>
      <protection locked="0"/>
    </xf>
    <xf numFmtId="0" fontId="83" fillId="0" borderId="1" xfId="0" applyFont="1" applyBorder="1" applyAlignment="1" applyProtection="1">
      <alignment vertical="top" wrapText="1"/>
      <protection locked="0"/>
    </xf>
    <xf numFmtId="0" fontId="9" fillId="0" borderId="117" xfId="0" applyFont="1" applyBorder="1" applyAlignment="1" applyProtection="1">
      <alignment horizontal="center" vertical="center" wrapText="1"/>
      <protection locked="0"/>
    </xf>
    <xf numFmtId="0" fontId="7" fillId="2" borderId="2" xfId="15" applyFont="1" applyFill="1" applyBorder="1" applyAlignment="1">
      <alignment vertical="center"/>
    </xf>
    <xf numFmtId="0" fontId="76" fillId="0" borderId="12" xfId="0" applyFont="1" applyBorder="1" applyAlignment="1" applyProtection="1">
      <alignment vertical="center" wrapText="1"/>
      <protection locked="0"/>
    </xf>
    <xf numFmtId="9" fontId="9" fillId="0" borderId="14" xfId="0" applyNumberFormat="1" applyFont="1" applyBorder="1" applyAlignment="1" applyProtection="1">
      <alignment horizontal="center" vertical="center" wrapText="1"/>
      <protection hidden="1"/>
    </xf>
    <xf numFmtId="0" fontId="76" fillId="0" borderId="15" xfId="0" applyFont="1" applyBorder="1" applyAlignment="1" applyProtection="1">
      <alignment vertical="center" wrapText="1"/>
      <protection locked="0"/>
    </xf>
    <xf numFmtId="0" fontId="7" fillId="0" borderId="15" xfId="0" applyFont="1" applyBorder="1" applyAlignment="1" applyProtection="1">
      <alignment vertical="center" wrapText="1"/>
      <protection locked="0"/>
    </xf>
    <xf numFmtId="0" fontId="7" fillId="0" borderId="14" xfId="0" applyFont="1" applyBorder="1" applyAlignment="1" applyProtection="1">
      <alignment vertical="center" wrapText="1"/>
      <protection locked="0"/>
    </xf>
    <xf numFmtId="0" fontId="7" fillId="2" borderId="134" xfId="0" applyFont="1" applyFill="1" applyBorder="1" applyAlignment="1">
      <alignment horizontal="left" vertical="top" wrapText="1"/>
    </xf>
    <xf numFmtId="9" fontId="7" fillId="0" borderId="117" xfId="0" applyNumberFormat="1" applyFont="1" applyBorder="1" applyAlignment="1" applyProtection="1">
      <alignment horizontal="center" vertical="top" wrapText="1"/>
      <protection hidden="1"/>
    </xf>
    <xf numFmtId="0" fontId="7" fillId="0" borderId="12" xfId="0" applyFont="1" applyBorder="1" applyAlignment="1" applyProtection="1">
      <alignment horizontal="center" vertical="top"/>
    </xf>
    <xf numFmtId="0" fontId="7" fillId="0" borderId="12" xfId="0" applyFont="1" applyBorder="1" applyAlignment="1" applyProtection="1">
      <alignment horizontal="center" vertical="top"/>
      <protection hidden="1"/>
    </xf>
    <xf numFmtId="0" fontId="7" fillId="0" borderId="12" xfId="0" applyFont="1" applyBorder="1" applyAlignment="1" applyProtection="1">
      <alignment horizontal="center" vertical="top" textRotation="90"/>
      <protection locked="0"/>
    </xf>
    <xf numFmtId="9" fontId="7" fillId="0" borderId="12" xfId="0" applyNumberFormat="1" applyFont="1" applyBorder="1" applyAlignment="1" applyProtection="1">
      <alignment horizontal="center" vertical="top"/>
      <protection hidden="1"/>
    </xf>
    <xf numFmtId="0" fontId="8" fillId="0" borderId="12" xfId="0" applyFont="1" applyFill="1" applyBorder="1" applyAlignment="1" applyProtection="1">
      <alignment horizontal="center" vertical="top" textRotation="90" wrapText="1"/>
      <protection hidden="1"/>
    </xf>
    <xf numFmtId="9" fontId="7" fillId="0" borderId="14" xfId="0" applyNumberFormat="1" applyFont="1" applyBorder="1" applyAlignment="1" applyProtection="1">
      <alignment horizontal="center" vertical="top"/>
      <protection hidden="1"/>
    </xf>
    <xf numFmtId="0" fontId="8" fillId="0" borderId="12" xfId="0" applyFont="1" applyBorder="1" applyAlignment="1" applyProtection="1">
      <alignment horizontal="center" vertical="top" textRotation="90"/>
      <protection hidden="1"/>
    </xf>
    <xf numFmtId="0" fontId="7" fillId="0" borderId="14" xfId="0" applyFont="1" applyBorder="1" applyAlignment="1" applyProtection="1">
      <alignment horizontal="center" vertical="top" textRotation="90"/>
      <protection locked="0"/>
    </xf>
    <xf numFmtId="0" fontId="7" fillId="0" borderId="13" xfId="0" applyFont="1" applyBorder="1" applyAlignment="1" applyProtection="1">
      <alignment horizontal="left" vertical="center" wrapText="1"/>
      <protection locked="0"/>
    </xf>
    <xf numFmtId="14" fontId="7" fillId="0" borderId="13" xfId="0" applyNumberFormat="1" applyFont="1" applyBorder="1" applyAlignment="1" applyProtection="1">
      <alignment horizontal="center" vertical="top" wrapText="1"/>
      <protection locked="0"/>
    </xf>
    <xf numFmtId="14" fontId="17" fillId="0" borderId="13" xfId="0" quotePrefix="1" applyNumberFormat="1" applyFont="1" applyFill="1" applyBorder="1" applyAlignment="1" applyProtection="1">
      <alignment horizontal="justify" vertical="top" wrapText="1"/>
      <protection locked="0"/>
    </xf>
    <xf numFmtId="0" fontId="7" fillId="0" borderId="19" xfId="0" applyFont="1" applyBorder="1" applyAlignment="1" applyProtection="1">
      <alignment horizontal="center" vertical="top"/>
      <protection locked="0"/>
    </xf>
    <xf numFmtId="0" fontId="7" fillId="2" borderId="138" xfId="0" applyFont="1" applyFill="1" applyBorder="1" applyAlignment="1">
      <alignment vertical="center"/>
    </xf>
    <xf numFmtId="0" fontId="17" fillId="2" borderId="139" xfId="0" applyFont="1" applyFill="1" applyBorder="1" applyAlignment="1">
      <alignment vertical="top" wrapText="1"/>
    </xf>
    <xf numFmtId="0" fontId="17" fillId="2" borderId="138" xfId="0" applyFont="1" applyFill="1" applyBorder="1" applyAlignment="1">
      <alignment vertical="top" wrapText="1"/>
    </xf>
    <xf numFmtId="0" fontId="7" fillId="2" borderId="134" xfId="0" applyFont="1" applyFill="1" applyBorder="1" applyAlignment="1">
      <alignment vertical="top" wrapText="1"/>
    </xf>
    <xf numFmtId="0" fontId="17" fillId="0" borderId="98" xfId="0" applyFont="1" applyBorder="1" applyAlignment="1" applyProtection="1">
      <alignment horizontal="left" vertical="top" wrapText="1"/>
      <protection locked="0"/>
    </xf>
    <xf numFmtId="9" fontId="7" fillId="0" borderId="113" xfId="0" applyNumberFormat="1" applyFont="1" applyBorder="1" applyAlignment="1" applyProtection="1">
      <alignment horizontal="center" vertical="top" wrapText="1"/>
      <protection hidden="1"/>
    </xf>
    <xf numFmtId="0" fontId="7" fillId="0" borderId="13" xfId="0" applyFont="1" applyBorder="1" applyAlignment="1" applyProtection="1">
      <alignment horizontal="center" vertical="top"/>
    </xf>
    <xf numFmtId="0" fontId="9" fillId="0" borderId="13" xfId="0" applyFont="1" applyBorder="1" applyAlignment="1" applyProtection="1">
      <alignment horizontal="left" vertical="top" wrapText="1"/>
      <protection locked="0"/>
    </xf>
    <xf numFmtId="0" fontId="9" fillId="0" borderId="13" xfId="0" applyFont="1" applyBorder="1" applyAlignment="1" applyProtection="1">
      <alignment horizontal="center" vertical="top" wrapText="1"/>
      <protection locked="0"/>
    </xf>
    <xf numFmtId="14" fontId="9" fillId="0" borderId="13" xfId="0" applyNumberFormat="1" applyFont="1" applyBorder="1" applyAlignment="1" applyProtection="1">
      <alignment horizontal="center" vertical="top" wrapText="1"/>
      <protection locked="0"/>
    </xf>
    <xf numFmtId="0" fontId="7" fillId="0" borderId="20" xfId="0" applyFont="1" applyBorder="1" applyAlignment="1" applyProtection="1">
      <alignment horizontal="center" vertical="top"/>
      <protection locked="0"/>
    </xf>
    <xf numFmtId="0" fontId="7" fillId="0" borderId="134" xfId="0" applyFont="1" applyBorder="1" applyAlignment="1" applyProtection="1">
      <alignment horizontal="left" vertical="top" wrapText="1"/>
      <protection locked="0"/>
    </xf>
    <xf numFmtId="0" fontId="76" fillId="0" borderId="13" xfId="0" applyFont="1" applyBorder="1" applyAlignment="1" applyProtection="1">
      <alignment horizontal="justify" vertical="top"/>
      <protection locked="0"/>
    </xf>
    <xf numFmtId="14" fontId="17" fillId="0" borderId="13" xfId="0" applyNumberFormat="1" applyFont="1" applyBorder="1" applyAlignment="1" applyProtection="1">
      <alignment horizontal="justify" vertical="top" wrapText="1"/>
      <protection locked="0"/>
    </xf>
    <xf numFmtId="0" fontId="7" fillId="0" borderId="12" xfId="0" applyFont="1" applyBorder="1" applyAlignment="1" applyProtection="1">
      <alignment vertical="center"/>
    </xf>
    <xf numFmtId="0" fontId="7" fillId="0" borderId="12" xfId="0" applyFont="1" applyBorder="1" applyAlignment="1" applyProtection="1">
      <alignment vertical="top" wrapText="1"/>
      <protection locked="0"/>
    </xf>
    <xf numFmtId="0" fontId="7" fillId="0" borderId="142" xfId="0" applyFont="1" applyBorder="1" applyAlignment="1" applyProtection="1">
      <alignment vertical="top" wrapText="1"/>
      <protection locked="0"/>
    </xf>
    <xf numFmtId="0" fontId="7" fillId="0" borderId="95" xfId="0" applyFont="1" applyBorder="1" applyAlignment="1" applyProtection="1">
      <alignment horizontal="center" vertical="top" wrapText="1"/>
      <protection locked="0"/>
    </xf>
    <xf numFmtId="0" fontId="17" fillId="0" borderId="95" xfId="0" applyFont="1" applyBorder="1" applyAlignment="1" applyProtection="1">
      <alignment vertical="top" wrapText="1"/>
      <protection locked="0"/>
    </xf>
    <xf numFmtId="0" fontId="7" fillId="0" borderId="13" xfId="0" applyFont="1" applyBorder="1" applyAlignment="1" applyProtection="1">
      <alignment horizontal="justify" vertical="top" wrapText="1"/>
      <protection locked="0"/>
    </xf>
    <xf numFmtId="0" fontId="7" fillId="0" borderId="13" xfId="0" applyFont="1" applyBorder="1" applyAlignment="1" applyProtection="1">
      <alignment horizontal="center" vertical="top"/>
      <protection hidden="1"/>
    </xf>
    <xf numFmtId="0" fontId="8" fillId="0" borderId="13" xfId="0" applyFont="1" applyFill="1" applyBorder="1" applyAlignment="1" applyProtection="1">
      <alignment horizontal="center" vertical="top" textRotation="90" wrapText="1"/>
      <protection hidden="1"/>
    </xf>
    <xf numFmtId="9" fontId="7" fillId="0" borderId="15" xfId="0" applyNumberFormat="1" applyFont="1" applyFill="1" applyBorder="1" applyAlignment="1" applyProtection="1">
      <alignment horizontal="center" vertical="top"/>
      <protection hidden="1"/>
    </xf>
    <xf numFmtId="0" fontId="7" fillId="0" borderId="13" xfId="0" applyFont="1" applyBorder="1" applyAlignment="1" applyProtection="1">
      <alignment horizontal="center" vertical="top"/>
      <protection locked="0"/>
    </xf>
    <xf numFmtId="0" fontId="7" fillId="0" borderId="12" xfId="0" applyFont="1" applyBorder="1" applyAlignment="1">
      <alignment vertical="top" wrapText="1"/>
    </xf>
    <xf numFmtId="0" fontId="7" fillId="0" borderId="143" xfId="0" applyFont="1" applyBorder="1" applyAlignment="1">
      <alignment vertical="top"/>
    </xf>
    <xf numFmtId="0" fontId="7" fillId="0" borderId="144" xfId="0" applyFont="1" applyBorder="1" applyAlignment="1">
      <alignment vertical="top" wrapText="1"/>
    </xf>
    <xf numFmtId="0" fontId="7" fillId="0" borderId="139" xfId="0" applyFont="1" applyBorder="1" applyAlignment="1">
      <alignment vertical="top" wrapText="1"/>
    </xf>
    <xf numFmtId="0" fontId="7" fillId="2" borderId="139" xfId="0" applyFont="1" applyFill="1" applyBorder="1" applyAlignment="1">
      <alignment vertical="center"/>
    </xf>
    <xf numFmtId="0" fontId="7" fillId="2" borderId="139" xfId="0" applyFont="1" applyFill="1" applyBorder="1"/>
    <xf numFmtId="0" fontId="7" fillId="2" borderId="139" xfId="0" applyFont="1" applyFill="1" applyBorder="1" applyAlignment="1">
      <alignment horizontal="justify" vertical="top" wrapText="1"/>
    </xf>
    <xf numFmtId="1" fontId="7" fillId="0" borderId="139" xfId="0" applyNumberFormat="1" applyFont="1" applyBorder="1" applyAlignment="1">
      <alignment vertical="center"/>
    </xf>
    <xf numFmtId="1" fontId="7" fillId="0" borderId="139" xfId="0" applyNumberFormat="1" applyFont="1" applyBorder="1" applyAlignment="1">
      <alignment vertical="center" wrapText="1"/>
    </xf>
    <xf numFmtId="2" fontId="7" fillId="0" borderId="139" xfId="0" applyNumberFormat="1" applyFont="1" applyBorder="1" applyAlignment="1">
      <alignment vertical="center" wrapText="1"/>
    </xf>
    <xf numFmtId="0" fontId="7" fillId="0" borderId="139" xfId="0" applyFont="1" applyBorder="1" applyAlignment="1">
      <alignment vertical="top"/>
    </xf>
    <xf numFmtId="0" fontId="7" fillId="0" borderId="14" xfId="0" applyFont="1" applyBorder="1" applyAlignment="1" applyProtection="1">
      <alignment horizontal="center" vertical="top" wrapText="1"/>
      <protection locked="0"/>
    </xf>
    <xf numFmtId="0" fontId="17" fillId="0" borderId="14" xfId="0" applyFont="1" applyBorder="1" applyAlignment="1" applyProtection="1">
      <alignment horizontal="center" vertical="top" wrapText="1"/>
      <protection locked="0"/>
    </xf>
    <xf numFmtId="0" fontId="7" fillId="0" borderId="13" xfId="0" applyFont="1" applyBorder="1" applyAlignment="1" applyProtection="1">
      <alignment horizontal="justify" vertical="top"/>
      <protection locked="0"/>
    </xf>
    <xf numFmtId="0" fontId="7" fillId="0" borderId="12" xfId="0" applyFont="1" applyBorder="1" applyAlignment="1" applyProtection="1">
      <alignment horizontal="center" vertical="top" wrapText="1"/>
      <protection locked="0"/>
    </xf>
    <xf numFmtId="0" fontId="17" fillId="0" borderId="12" xfId="0" applyFont="1" applyBorder="1" applyAlignment="1" applyProtection="1">
      <alignment horizontal="center" vertical="top" wrapText="1"/>
      <protection locked="0"/>
    </xf>
    <xf numFmtId="0" fontId="7" fillId="2" borderId="95" xfId="0" applyFont="1" applyFill="1" applyBorder="1" applyAlignment="1">
      <alignment horizontal="center" vertical="center" wrapText="1"/>
    </xf>
    <xf numFmtId="0" fontId="9" fillId="0" borderId="13" xfId="0" applyFont="1" applyBorder="1" applyAlignment="1" applyProtection="1">
      <alignment horizontal="justify" vertical="top" wrapText="1"/>
      <protection locked="0"/>
    </xf>
    <xf numFmtId="0" fontId="0" fillId="0" borderId="1" xfId="0" applyBorder="1" applyAlignment="1">
      <alignment horizontal="center" vertical="center"/>
    </xf>
    <xf numFmtId="0" fontId="0" fillId="0" borderId="1" xfId="0" applyBorder="1" applyAlignment="1">
      <alignment vertical="top" wrapText="1"/>
    </xf>
    <xf numFmtId="0" fontId="7" fillId="0" borderId="18" xfId="0" applyFont="1" applyBorder="1" applyAlignment="1" applyProtection="1">
      <alignment horizontal="center" vertical="top" wrapText="1"/>
      <protection locked="0"/>
    </xf>
    <xf numFmtId="0" fontId="9" fillId="0" borderId="13" xfId="0" applyFont="1" applyBorder="1" applyAlignment="1" applyProtection="1">
      <alignment horizontal="justify" vertical="top"/>
      <protection locked="0"/>
    </xf>
    <xf numFmtId="0" fontId="8" fillId="0" borderId="15" xfId="0" applyFont="1" applyBorder="1" applyAlignment="1" applyProtection="1">
      <alignment horizontal="center" vertical="top" textRotation="90" wrapText="1"/>
      <protection hidden="1"/>
    </xf>
    <xf numFmtId="0" fontId="8" fillId="0" borderId="15" xfId="0" applyFont="1" applyBorder="1" applyAlignment="1" applyProtection="1">
      <alignment horizontal="center" vertical="top" textRotation="90"/>
      <protection hidden="1"/>
    </xf>
    <xf numFmtId="0" fontId="7" fillId="0" borderId="14" xfId="0" applyFont="1" applyBorder="1" applyAlignment="1" applyProtection="1">
      <alignment horizontal="center" vertical="top" textRotation="90"/>
      <protection locked="0"/>
    </xf>
    <xf numFmtId="0" fontId="0" fillId="0" borderId="1" xfId="0" applyBorder="1" applyAlignment="1">
      <alignment vertical="top"/>
    </xf>
    <xf numFmtId="0" fontId="16" fillId="0" borderId="15" xfId="0" applyFont="1" applyBorder="1" applyAlignment="1" applyProtection="1">
      <alignment horizontal="center" vertical="top"/>
      <protection hidden="1"/>
    </xf>
    <xf numFmtId="0" fontId="83" fillId="0" borderId="13" xfId="0" applyFont="1" applyBorder="1" applyAlignment="1" applyProtection="1">
      <alignment horizontal="justify" vertical="top" wrapText="1"/>
      <protection locked="0"/>
    </xf>
    <xf numFmtId="0" fontId="9" fillId="0" borderId="13" xfId="0" applyFont="1" applyBorder="1" applyAlignment="1" applyProtection="1">
      <alignment horizontal="center" vertical="top"/>
      <protection locked="0"/>
    </xf>
    <xf numFmtId="14" fontId="9" fillId="0" borderId="20" xfId="0" applyNumberFormat="1" applyFont="1" applyBorder="1" applyAlignment="1" applyProtection="1">
      <alignment horizontal="center" vertical="top"/>
      <protection locked="0"/>
    </xf>
    <xf numFmtId="0" fontId="0" fillId="0" borderId="7" xfId="0" applyBorder="1" applyAlignment="1">
      <alignment horizontal="left" vertical="top"/>
    </xf>
    <xf numFmtId="0" fontId="14" fillId="0" borderId="95" xfId="0" applyFont="1" applyBorder="1" applyAlignment="1" applyProtection="1">
      <alignment horizontal="center" vertical="top" wrapText="1"/>
      <protection locked="0"/>
    </xf>
    <xf numFmtId="14" fontId="9" fillId="0" borderId="13" xfId="0" applyNumberFormat="1" applyFont="1" applyBorder="1" applyAlignment="1" applyProtection="1">
      <alignment horizontal="center" vertical="top"/>
      <protection locked="0"/>
    </xf>
    <xf numFmtId="0" fontId="7" fillId="2" borderId="141" xfId="0" applyFont="1" applyFill="1" applyBorder="1" applyAlignment="1">
      <alignment vertical="center" wrapText="1"/>
    </xf>
    <xf numFmtId="0" fontId="9" fillId="2" borderId="0" xfId="0" applyFont="1" applyFill="1"/>
    <xf numFmtId="14" fontId="17" fillId="2" borderId="1" xfId="0" applyNumberFormat="1" applyFont="1" applyFill="1" applyBorder="1" applyAlignment="1" applyProtection="1">
      <alignment horizontal="center" vertical="center" wrapText="1"/>
      <protection locked="0"/>
    </xf>
    <xf numFmtId="0" fontId="17" fillId="2" borderId="1" xfId="0" applyFont="1" applyFill="1" applyBorder="1" applyAlignment="1" applyProtection="1">
      <alignment horizontal="justify" vertical="top" wrapText="1"/>
      <protection locked="0"/>
    </xf>
    <xf numFmtId="0" fontId="17" fillId="2" borderId="1" xfId="0" applyFont="1" applyFill="1" applyBorder="1" applyAlignment="1" applyProtection="1">
      <alignment horizontal="center" vertical="top"/>
      <protection locked="0"/>
    </xf>
    <xf numFmtId="0" fontId="17" fillId="2" borderId="1" xfId="0" applyFont="1" applyFill="1" applyBorder="1" applyAlignment="1">
      <alignment vertical="center"/>
    </xf>
    <xf numFmtId="0" fontId="17" fillId="2" borderId="7" xfId="0" applyFont="1" applyFill="1" applyBorder="1" applyAlignment="1">
      <alignment horizontal="justify" vertical="top" wrapText="1"/>
    </xf>
    <xf numFmtId="0" fontId="17" fillId="2" borderId="1" xfId="0" applyFont="1" applyFill="1" applyBorder="1" applyAlignment="1">
      <alignment horizontal="justify" vertical="top" wrapText="1"/>
    </xf>
    <xf numFmtId="0" fontId="16" fillId="2" borderId="95" xfId="0" applyFont="1" applyFill="1" applyBorder="1" applyAlignment="1">
      <alignment vertical="center" wrapText="1"/>
    </xf>
    <xf numFmtId="0" fontId="76" fillId="2" borderId="13" xfId="0" applyFont="1" applyFill="1" applyBorder="1" applyAlignment="1" applyProtection="1">
      <alignment horizontal="justify" vertical="top" wrapText="1"/>
      <protection locked="0"/>
    </xf>
    <xf numFmtId="14" fontId="7" fillId="0" borderId="15" xfId="0" applyNumberFormat="1" applyFont="1" applyBorder="1" applyAlignment="1" applyProtection="1">
      <alignment vertical="top" wrapText="1"/>
      <protection locked="0"/>
    </xf>
    <xf numFmtId="14" fontId="7" fillId="0" borderId="14" xfId="0" applyNumberFormat="1" applyFont="1" applyBorder="1" applyAlignment="1" applyProtection="1">
      <alignment vertical="top" wrapText="1"/>
      <protection locked="0"/>
    </xf>
    <xf numFmtId="14" fontId="9" fillId="0" borderId="1" xfId="0" applyNumberFormat="1" applyFont="1" applyBorder="1" applyAlignment="1" applyProtection="1">
      <alignment horizontal="center" vertical="top" wrapText="1"/>
      <protection locked="0"/>
    </xf>
    <xf numFmtId="0" fontId="16" fillId="0" borderId="13" xfId="0" applyFont="1" applyBorder="1" applyAlignment="1" applyProtection="1">
      <alignment horizontal="center" vertical="top" textRotation="90"/>
      <protection hidden="1"/>
    </xf>
    <xf numFmtId="0" fontId="14" fillId="0" borderId="12" xfId="0" applyFont="1" applyBorder="1" applyAlignment="1" applyProtection="1">
      <alignment horizontal="center" vertical="top" wrapText="1"/>
      <protection locked="0"/>
    </xf>
    <xf numFmtId="0" fontId="9" fillId="0" borderId="12" xfId="0" applyFont="1" applyBorder="1" applyAlignment="1">
      <alignment vertical="center"/>
    </xf>
    <xf numFmtId="0" fontId="7" fillId="0" borderId="12" xfId="0" applyFont="1" applyBorder="1" applyAlignment="1" applyProtection="1">
      <alignment vertical="center" wrapText="1"/>
      <protection locked="0"/>
    </xf>
    <xf numFmtId="0" fontId="9" fillId="0" borderId="15" xfId="0" applyFont="1" applyBorder="1" applyAlignment="1" applyProtection="1">
      <alignment vertical="top" wrapText="1"/>
      <protection locked="0"/>
    </xf>
    <xf numFmtId="0" fontId="9" fillId="0" borderId="15" xfId="0" applyFont="1" applyBorder="1" applyAlignment="1" applyProtection="1">
      <alignment horizontal="center" vertical="center" wrapText="1"/>
      <protection locked="0"/>
    </xf>
    <xf numFmtId="0" fontId="17" fillId="0" borderId="95" xfId="0" applyFont="1" applyBorder="1" applyAlignment="1" applyProtection="1">
      <alignment vertical="center" wrapText="1"/>
      <protection locked="0"/>
    </xf>
    <xf numFmtId="0" fontId="17" fillId="0" borderId="101" xfId="0" applyFont="1" applyBorder="1" applyAlignment="1" applyProtection="1">
      <alignment vertical="center" wrapText="1"/>
      <protection locked="0"/>
    </xf>
    <xf numFmtId="0" fontId="7" fillId="0" borderId="112" xfId="0" applyFont="1" applyBorder="1" applyAlignment="1" applyProtection="1">
      <alignment vertical="center" wrapText="1"/>
      <protection locked="0"/>
    </xf>
    <xf numFmtId="0" fontId="7" fillId="0" borderId="12" xfId="0" applyFont="1" applyBorder="1" applyAlignment="1" applyProtection="1">
      <alignment vertical="top"/>
      <protection locked="0"/>
    </xf>
    <xf numFmtId="0" fontId="8" fillId="0" borderId="12" xfId="0" applyFont="1" applyBorder="1" applyAlignment="1" applyProtection="1">
      <alignment vertical="top" wrapText="1"/>
      <protection hidden="1"/>
    </xf>
    <xf numFmtId="9" fontId="7" fillId="0" borderId="12" xfId="0" applyNumberFormat="1" applyFont="1" applyBorder="1" applyAlignment="1" applyProtection="1">
      <alignment vertical="top" wrapText="1"/>
      <protection hidden="1"/>
    </xf>
    <xf numFmtId="9" fontId="7" fillId="0" borderId="12" xfId="0" applyNumberFormat="1" applyFont="1" applyBorder="1" applyAlignment="1" applyProtection="1">
      <alignment vertical="top" wrapText="1"/>
      <protection locked="0"/>
    </xf>
    <xf numFmtId="0" fontId="8" fillId="0" borderId="12" xfId="0" applyFont="1" applyBorder="1" applyAlignment="1" applyProtection="1">
      <alignment vertical="top"/>
      <protection hidden="1"/>
    </xf>
    <xf numFmtId="9" fontId="9" fillId="0" borderId="12" xfId="0" applyNumberFormat="1" applyFont="1" applyBorder="1" applyAlignment="1" applyProtection="1">
      <alignment horizontal="center" vertical="top" wrapText="1"/>
      <protection hidden="1"/>
    </xf>
    <xf numFmtId="0" fontId="22" fillId="2" borderId="1" xfId="0" applyFont="1" applyFill="1" applyBorder="1" applyAlignment="1">
      <alignment vertical="center"/>
    </xf>
    <xf numFmtId="0" fontId="22" fillId="2" borderId="1" xfId="0" applyFont="1" applyFill="1" applyBorder="1" applyAlignment="1">
      <alignment horizontal="justify" vertical="top" wrapText="1"/>
    </xf>
    <xf numFmtId="0" fontId="22" fillId="2" borderId="2" xfId="0" applyFont="1" applyFill="1" applyBorder="1" applyAlignment="1">
      <alignment horizontal="justify" vertical="top" wrapText="1"/>
    </xf>
    <xf numFmtId="0" fontId="0" fillId="0" borderId="0" xfId="0" applyBorder="1"/>
    <xf numFmtId="0" fontId="9" fillId="0" borderId="0" xfId="0" applyFont="1" applyBorder="1" applyAlignment="1">
      <alignment horizontal="center" vertical="top"/>
    </xf>
    <xf numFmtId="0" fontId="76" fillId="0" borderId="0" xfId="0" applyFont="1" applyBorder="1" applyAlignment="1">
      <alignment horizontal="left" vertical="top" wrapText="1"/>
    </xf>
    <xf numFmtId="0" fontId="7" fillId="0" borderId="0" xfId="0" applyFont="1" applyBorder="1" applyAlignment="1">
      <alignment horizontal="center" vertical="top" textRotation="90"/>
    </xf>
    <xf numFmtId="9" fontId="7" fillId="0" borderId="0" xfId="0" applyNumberFormat="1" applyFont="1" applyBorder="1" applyAlignment="1">
      <alignment horizontal="center" vertical="top"/>
    </xf>
    <xf numFmtId="164" fontId="9" fillId="0" borderId="0" xfId="0" applyNumberFormat="1" applyFont="1" applyBorder="1" applyAlignment="1">
      <alignment horizontal="center" vertical="top"/>
    </xf>
    <xf numFmtId="0" fontId="8" fillId="0" borderId="0" xfId="0" applyFont="1" applyBorder="1" applyAlignment="1">
      <alignment horizontal="center" vertical="top" textRotation="90" wrapText="1"/>
    </xf>
    <xf numFmtId="0" fontId="8" fillId="0" borderId="0" xfId="0" applyFont="1" applyBorder="1" applyAlignment="1">
      <alignment horizontal="center" vertical="top" textRotation="90"/>
    </xf>
    <xf numFmtId="0" fontId="9" fillId="0" borderId="0" xfId="0" applyFont="1" applyBorder="1" applyAlignment="1">
      <alignment horizontal="center" vertical="top" wrapText="1"/>
    </xf>
    <xf numFmtId="165" fontId="9" fillId="0" borderId="0" xfId="0" applyNumberFormat="1" applyFont="1" applyBorder="1" applyAlignment="1">
      <alignment horizontal="center" vertical="top"/>
    </xf>
    <xf numFmtId="0" fontId="9" fillId="9" borderId="0" xfId="0" applyFont="1" applyFill="1" applyBorder="1" applyAlignment="1"/>
    <xf numFmtId="0" fontId="9" fillId="9" borderId="0" xfId="0" applyFont="1" applyFill="1" applyBorder="1"/>
    <xf numFmtId="0" fontId="9" fillId="0" borderId="0" xfId="0" applyFont="1" applyBorder="1" applyAlignment="1">
      <alignment horizontal="left" vertical="top"/>
    </xf>
    <xf numFmtId="0" fontId="9" fillId="0" borderId="0" xfId="0" applyFont="1" applyBorder="1" applyAlignment="1"/>
    <xf numFmtId="0" fontId="9" fillId="0" borderId="0" xfId="0" applyFont="1" applyBorder="1"/>
    <xf numFmtId="0" fontId="9" fillId="0" borderId="154" xfId="0" applyFont="1" applyBorder="1" applyAlignment="1">
      <alignment horizontal="center" vertical="center"/>
    </xf>
    <xf numFmtId="0" fontId="9" fillId="0" borderId="0" xfId="0" applyFont="1" applyBorder="1" applyAlignment="1">
      <alignment horizontal="center"/>
    </xf>
    <xf numFmtId="0" fontId="16" fillId="0" borderId="0" xfId="0" applyFont="1" applyBorder="1" applyAlignment="1">
      <alignment horizontal="left" vertical="center"/>
    </xf>
    <xf numFmtId="0" fontId="9" fillId="0" borderId="0" xfId="0" applyFont="1" applyAlignment="1"/>
    <xf numFmtId="0" fontId="0" fillId="0" borderId="0" xfId="0" applyAlignment="1"/>
    <xf numFmtId="0" fontId="16" fillId="6" borderId="14" xfId="0" applyFont="1" applyFill="1" applyBorder="1" applyAlignment="1">
      <alignment horizontal="center" vertical="center"/>
    </xf>
    <xf numFmtId="0" fontId="16" fillId="6" borderId="13" xfId="0" applyFont="1" applyFill="1" applyBorder="1" applyAlignment="1">
      <alignment horizontal="center" vertical="center" textRotation="90"/>
    </xf>
    <xf numFmtId="0" fontId="7" fillId="2" borderId="95" xfId="0" applyFont="1" applyFill="1" applyBorder="1" applyAlignment="1">
      <alignment vertical="center" wrapText="1"/>
    </xf>
    <xf numFmtId="0" fontId="7" fillId="2" borderId="13" xfId="0" applyFont="1" applyFill="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14" fontId="7" fillId="0" borderId="13" xfId="0" applyNumberFormat="1"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22" fillId="2" borderId="13" xfId="0" applyFont="1" applyFill="1" applyBorder="1" applyAlignment="1" applyProtection="1">
      <alignment horizontal="center" vertical="top"/>
      <protection locked="0"/>
    </xf>
    <xf numFmtId="0" fontId="22" fillId="2" borderId="1" xfId="0" applyFont="1" applyFill="1" applyBorder="1" applyAlignment="1">
      <alignment horizontal="center" vertical="center"/>
    </xf>
    <xf numFmtId="9" fontId="7" fillId="0" borderId="15" xfId="0" applyNumberFormat="1" applyFont="1" applyBorder="1" applyAlignment="1" applyProtection="1">
      <alignment horizontal="center" vertical="top"/>
      <protection hidden="1"/>
    </xf>
    <xf numFmtId="0" fontId="7" fillId="2" borderId="15" xfId="0" applyFont="1" applyFill="1" applyBorder="1" applyAlignment="1" applyProtection="1">
      <alignment horizontal="center" vertical="center" wrapText="1"/>
      <protection locked="0"/>
    </xf>
    <xf numFmtId="14" fontId="7" fillId="0" borderId="15" xfId="0" applyNumberFormat="1"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22" fillId="2" borderId="2" xfId="0" applyFont="1" applyFill="1" applyBorder="1" applyAlignment="1">
      <alignment vertical="top" wrapText="1"/>
    </xf>
    <xf numFmtId="0" fontId="9" fillId="0" borderId="12" xfId="0" applyFont="1" applyBorder="1" applyAlignment="1">
      <alignment horizontal="center" vertical="top"/>
    </xf>
    <xf numFmtId="0" fontId="9" fillId="0" borderId="12" xfId="0" applyFont="1" applyBorder="1" applyAlignment="1" applyProtection="1">
      <alignment horizontal="center" vertical="top"/>
      <protection hidden="1"/>
    </xf>
    <xf numFmtId="9" fontId="7" fillId="0" borderId="12" xfId="0" applyNumberFormat="1" applyFont="1" applyBorder="1" applyAlignment="1" applyProtection="1">
      <alignment horizontal="center" vertical="top"/>
      <protection hidden="1"/>
    </xf>
    <xf numFmtId="164" fontId="9" fillId="0" borderId="12" xfId="2" applyNumberFormat="1" applyFont="1" applyBorder="1" applyAlignment="1">
      <alignment horizontal="center" vertical="top"/>
    </xf>
    <xf numFmtId="0" fontId="8" fillId="0" borderId="12" xfId="0" applyFont="1" applyBorder="1" applyAlignment="1" applyProtection="1">
      <alignment horizontal="center" vertical="top" textRotation="90" wrapText="1"/>
      <protection hidden="1"/>
    </xf>
    <xf numFmtId="0" fontId="8" fillId="0" borderId="12" xfId="0" applyFont="1" applyBorder="1" applyAlignment="1" applyProtection="1">
      <alignment horizontal="center" vertical="top" textRotation="90"/>
      <protection hidden="1"/>
    </xf>
    <xf numFmtId="0" fontId="7" fillId="0" borderId="95" xfId="0" applyFont="1" applyBorder="1" applyAlignment="1" applyProtection="1">
      <alignment horizontal="left" vertical="top" wrapText="1"/>
      <protection locked="0"/>
    </xf>
    <xf numFmtId="0" fontId="9" fillId="0" borderId="13" xfId="0" applyFont="1" applyBorder="1" applyAlignment="1" applyProtection="1">
      <alignment horizontal="center" vertical="center" wrapText="1"/>
      <protection locked="0"/>
    </xf>
    <xf numFmtId="14" fontId="9" fillId="0" borderId="13" xfId="0" applyNumberFormat="1" applyFont="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22" fillId="2" borderId="2" xfId="0" applyFont="1" applyFill="1" applyBorder="1" applyAlignment="1">
      <alignment vertical="center"/>
    </xf>
    <xf numFmtId="0" fontId="7" fillId="2" borderId="95" xfId="0" applyFont="1" applyFill="1" applyBorder="1" applyAlignment="1" applyProtection="1">
      <alignment horizontal="center" vertical="top" wrapText="1"/>
      <protection locked="0"/>
    </xf>
    <xf numFmtId="0" fontId="7" fillId="2" borderId="13" xfId="0" applyFont="1" applyFill="1" applyBorder="1" applyAlignment="1" applyProtection="1">
      <alignment horizontal="justify" vertical="top" wrapText="1"/>
      <protection locked="0"/>
    </xf>
    <xf numFmtId="0" fontId="22" fillId="2" borderId="1" xfId="0" applyFont="1" applyFill="1" applyBorder="1" applyAlignment="1">
      <alignment wrapText="1"/>
    </xf>
    <xf numFmtId="0" fontId="7" fillId="2" borderId="18" xfId="0" applyFont="1" applyFill="1" applyBorder="1" applyAlignment="1" applyProtection="1">
      <alignment horizontal="center" vertical="top" wrapText="1"/>
      <protection locked="0"/>
    </xf>
    <xf numFmtId="0" fontId="7" fillId="2" borderId="95" xfId="0" applyFont="1" applyFill="1" applyBorder="1" applyAlignment="1" applyProtection="1">
      <alignment horizontal="left" vertical="top" wrapText="1"/>
      <protection locked="0"/>
    </xf>
    <xf numFmtId="0" fontId="17" fillId="2" borderId="98" xfId="0" applyFont="1" applyFill="1" applyBorder="1" applyAlignment="1" applyProtection="1">
      <alignment horizontal="center" vertical="top" wrapText="1"/>
      <protection locked="0"/>
    </xf>
    <xf numFmtId="0" fontId="9" fillId="0" borderId="95" xfId="0" applyFont="1" applyBorder="1" applyAlignment="1" applyProtection="1">
      <alignment horizontal="left" vertical="top" wrapText="1"/>
      <protection locked="0"/>
    </xf>
    <xf numFmtId="0" fontId="9" fillId="2" borderId="95" xfId="0" applyFont="1" applyFill="1" applyBorder="1" applyAlignment="1">
      <alignment vertical="top" wrapText="1"/>
    </xf>
    <xf numFmtId="0" fontId="7" fillId="2" borderId="1" xfId="0" applyFont="1" applyFill="1" applyBorder="1" applyAlignment="1">
      <alignment vertical="top"/>
    </xf>
    <xf numFmtId="0" fontId="7" fillId="0" borderId="0" xfId="0" applyFont="1" applyAlignment="1">
      <alignment vertical="top"/>
    </xf>
    <xf numFmtId="0" fontId="7" fillId="2" borderId="5" xfId="0" applyFont="1" applyFill="1" applyBorder="1" applyAlignment="1">
      <alignment horizontal="center" vertical="top" wrapText="1"/>
    </xf>
    <xf numFmtId="1" fontId="7" fillId="2" borderId="5" xfId="0" applyNumberFormat="1" applyFont="1" applyFill="1" applyBorder="1" applyAlignment="1">
      <alignment horizontal="center" vertical="top"/>
    </xf>
    <xf numFmtId="1" fontId="7" fillId="2" borderId="5" xfId="0" applyNumberFormat="1" applyFont="1" applyFill="1" applyBorder="1" applyAlignment="1">
      <alignment horizontal="center" vertical="top" wrapText="1"/>
    </xf>
    <xf numFmtId="2" fontId="7" fillId="2" borderId="5" xfId="0" applyNumberFormat="1" applyFont="1" applyFill="1" applyBorder="1" applyAlignment="1">
      <alignment horizontal="center" vertical="top" wrapText="1"/>
    </xf>
    <xf numFmtId="0" fontId="7" fillId="2" borderId="3" xfId="0" applyFont="1" applyFill="1" applyBorder="1" applyAlignment="1">
      <alignment horizontal="center" vertical="top" wrapText="1"/>
    </xf>
    <xf numFmtId="0" fontId="22" fillId="2" borderId="61" xfId="0" applyFont="1" applyFill="1" applyBorder="1" applyAlignment="1" applyProtection="1">
      <alignment horizontal="justify" vertical="top" wrapText="1"/>
      <protection locked="0"/>
    </xf>
    <xf numFmtId="0" fontId="22" fillId="2" borderId="61" xfId="0" applyFont="1" applyFill="1" applyBorder="1" applyAlignment="1">
      <alignment vertical="center" wrapText="1"/>
    </xf>
    <xf numFmtId="0" fontId="22" fillId="2" borderId="61" xfId="0" applyFont="1" applyFill="1" applyBorder="1" applyAlignment="1" applyProtection="1">
      <alignment horizontal="center" vertical="top" wrapText="1"/>
      <protection locked="0"/>
    </xf>
    <xf numFmtId="0" fontId="22" fillId="2" borderId="61" xfId="0" applyFont="1" applyFill="1" applyBorder="1" applyAlignment="1">
      <alignment vertical="center"/>
    </xf>
    <xf numFmtId="1" fontId="22" fillId="0" borderId="61" xfId="0" applyNumberFormat="1" applyFont="1" applyBorder="1" applyAlignment="1">
      <alignment horizontal="center" vertical="center"/>
    </xf>
    <xf numFmtId="1" fontId="22" fillId="0" borderId="61" xfId="0" applyNumberFormat="1" applyFont="1" applyBorder="1" applyAlignment="1">
      <alignment horizontal="center" vertical="center" wrapText="1"/>
    </xf>
    <xf numFmtId="2" fontId="22" fillId="2" borderId="61" xfId="0" applyNumberFormat="1" applyFont="1" applyFill="1" applyBorder="1" applyAlignment="1">
      <alignment horizontal="center" vertical="center" wrapText="1"/>
    </xf>
    <xf numFmtId="0" fontId="22" fillId="2" borderId="61" xfId="0" applyFont="1" applyFill="1" applyBorder="1" applyAlignment="1">
      <alignment horizontal="center" vertical="center" wrapText="1"/>
    </xf>
    <xf numFmtId="0" fontId="22" fillId="0" borderId="61" xfId="0" applyFont="1" applyBorder="1" applyAlignment="1" applyProtection="1">
      <alignment horizontal="center" vertical="top"/>
      <protection locked="0"/>
    </xf>
    <xf numFmtId="1" fontId="22" fillId="2" borderId="61" xfId="0" applyNumberFormat="1" applyFont="1" applyFill="1" applyBorder="1" applyAlignment="1">
      <alignment horizontal="center" vertical="center"/>
    </xf>
    <xf numFmtId="1" fontId="22" fillId="2" borderId="61" xfId="0" applyNumberFormat="1" applyFont="1" applyFill="1" applyBorder="1" applyAlignment="1">
      <alignment horizontal="center" vertical="center" wrapText="1"/>
    </xf>
    <xf numFmtId="0" fontId="22" fillId="2" borderId="61" xfId="0" applyFont="1" applyFill="1" applyBorder="1" applyAlignment="1">
      <alignment vertical="top" wrapText="1"/>
    </xf>
    <xf numFmtId="0" fontId="22" fillId="2" borderId="61" xfId="0" applyFont="1" applyFill="1" applyBorder="1"/>
    <xf numFmtId="0" fontId="12" fillId="0" borderId="61" xfId="0" applyFont="1" applyBorder="1" applyAlignment="1">
      <alignment horizontal="justify" vertical="top" wrapText="1"/>
    </xf>
    <xf numFmtId="0" fontId="12" fillId="0" borderId="61" xfId="0" applyFont="1" applyBorder="1" applyAlignment="1">
      <alignment horizontal="justify" vertical="top"/>
    </xf>
    <xf numFmtId="0" fontId="12" fillId="0" borderId="61" xfId="0" applyFont="1" applyBorder="1"/>
    <xf numFmtId="0" fontId="16" fillId="16" borderId="2" xfId="0" applyFont="1" applyFill="1" applyBorder="1" applyAlignment="1">
      <alignment horizontal="center" vertical="center" textRotation="90"/>
    </xf>
    <xf numFmtId="0" fontId="9" fillId="9" borderId="61" xfId="0" applyFont="1" applyFill="1" applyBorder="1" applyAlignment="1">
      <alignment horizontal="left" vertical="top" wrapText="1"/>
    </xf>
    <xf numFmtId="0" fontId="7" fillId="2" borderId="61" xfId="0" applyFont="1" applyFill="1" applyBorder="1" applyAlignment="1">
      <alignment vertical="top" wrapText="1"/>
    </xf>
    <xf numFmtId="0" fontId="9" fillId="9" borderId="61" xfId="0" applyFont="1" applyFill="1" applyBorder="1" applyAlignment="1">
      <alignment vertical="top" wrapText="1"/>
    </xf>
    <xf numFmtId="0" fontId="7" fillId="0" borderId="61" xfId="0" applyFont="1" applyBorder="1" applyAlignment="1">
      <alignment vertical="top" wrapText="1"/>
    </xf>
    <xf numFmtId="0" fontId="7" fillId="2" borderId="61" xfId="0" applyFont="1" applyFill="1" applyBorder="1" applyAlignment="1">
      <alignment horizontal="left" vertical="top" wrapText="1"/>
    </xf>
    <xf numFmtId="9" fontId="7" fillId="2" borderId="61" xfId="0" applyNumberFormat="1" applyFont="1" applyFill="1" applyBorder="1" applyAlignment="1">
      <alignment vertical="top" wrapText="1"/>
    </xf>
    <xf numFmtId="0" fontId="76" fillId="0" borderId="61" xfId="0" applyFont="1" applyBorder="1" applyAlignment="1">
      <alignment horizontal="left" vertical="top" wrapText="1"/>
    </xf>
    <xf numFmtId="164" fontId="9" fillId="0" borderId="61" xfId="0" applyNumberFormat="1" applyFont="1" applyBorder="1" applyAlignment="1">
      <alignment horizontal="center" vertical="top"/>
    </xf>
    <xf numFmtId="0" fontId="8" fillId="0" borderId="61" xfId="0" applyFont="1" applyBorder="1" applyAlignment="1">
      <alignment horizontal="center" vertical="top" textRotation="90" wrapText="1"/>
    </xf>
    <xf numFmtId="9" fontId="7" fillId="0" borderId="61" xfId="0" applyNumberFormat="1" applyFont="1" applyBorder="1" applyAlignment="1">
      <alignment horizontal="center" vertical="top"/>
    </xf>
    <xf numFmtId="0" fontId="8" fillId="0" borderId="61" xfId="0" applyFont="1" applyBorder="1" applyAlignment="1">
      <alignment horizontal="center" vertical="top" textRotation="90"/>
    </xf>
    <xf numFmtId="0" fontId="7" fillId="0" borderId="61" xfId="0" applyFont="1" applyBorder="1" applyAlignment="1">
      <alignment horizontal="center" vertical="top" textRotation="90"/>
    </xf>
    <xf numFmtId="165" fontId="9" fillId="0" borderId="61" xfId="0" applyNumberFormat="1" applyFont="1" applyBorder="1" applyAlignment="1">
      <alignment horizontal="center" vertical="top" wrapText="1"/>
    </xf>
    <xf numFmtId="0" fontId="76" fillId="2" borderId="61" xfId="0" applyFont="1" applyFill="1" applyBorder="1" applyAlignment="1">
      <alignment horizontal="left" vertical="top" wrapText="1"/>
    </xf>
    <xf numFmtId="165" fontId="9" fillId="0" borderId="61" xfId="0" applyNumberFormat="1" applyFont="1" applyBorder="1" applyAlignment="1">
      <alignment horizontal="center" vertical="top"/>
    </xf>
    <xf numFmtId="9" fontId="9" fillId="2" borderId="61" xfId="0" applyNumberFormat="1" applyFont="1" applyFill="1" applyBorder="1" applyAlignment="1">
      <alignment vertical="top" wrapText="1"/>
    </xf>
    <xf numFmtId="0" fontId="16" fillId="2" borderId="61" xfId="0" applyFont="1" applyFill="1" applyBorder="1" applyAlignment="1">
      <alignment vertical="top"/>
    </xf>
    <xf numFmtId="0" fontId="89" fillId="0" borderId="61" xfId="0" applyFont="1" applyBorder="1" applyAlignment="1">
      <alignment vertical="top"/>
    </xf>
    <xf numFmtId="0" fontId="9" fillId="0" borderId="61" xfId="0" applyFont="1" applyBorder="1" applyAlignment="1">
      <alignment vertical="top" wrapText="1"/>
    </xf>
    <xf numFmtId="0" fontId="9" fillId="9" borderId="61" xfId="0" applyFont="1" applyFill="1" applyBorder="1" applyAlignment="1"/>
    <xf numFmtId="0" fontId="9" fillId="9" borderId="61" xfId="0" applyFont="1" applyFill="1" applyBorder="1"/>
    <xf numFmtId="0" fontId="14" fillId="9" borderId="61" xfId="0" applyFont="1" applyFill="1" applyBorder="1"/>
    <xf numFmtId="0" fontId="0" fillId="0" borderId="61" xfId="0" applyBorder="1"/>
    <xf numFmtId="0" fontId="9" fillId="0" borderId="22" xfId="0" applyFont="1" applyBorder="1" applyAlignment="1">
      <alignment horizontal="center" vertical="top"/>
    </xf>
    <xf numFmtId="0" fontId="7" fillId="0" borderId="147" xfId="0" applyFont="1" applyBorder="1" applyAlignment="1" applyProtection="1">
      <alignment vertical="top" wrapText="1"/>
      <protection locked="0"/>
    </xf>
    <xf numFmtId="0" fontId="7" fillId="0" borderId="15" xfId="0" applyFont="1" applyBorder="1" applyAlignment="1" applyProtection="1">
      <alignment vertical="top" wrapText="1"/>
      <protection locked="0"/>
    </xf>
    <xf numFmtId="14" fontId="7" fillId="0" borderId="148" xfId="0" applyNumberFormat="1" applyFont="1" applyBorder="1" applyAlignment="1" applyProtection="1">
      <alignment horizontal="center" vertical="top" wrapText="1"/>
      <protection locked="0"/>
    </xf>
    <xf numFmtId="14" fontId="7" fillId="0" borderId="149" xfId="0" applyNumberFormat="1" applyFont="1" applyBorder="1" applyAlignment="1" applyProtection="1">
      <alignment horizontal="center" vertical="top" wrapText="1"/>
      <protection locked="0"/>
    </xf>
    <xf numFmtId="14" fontId="17" fillId="2" borderId="1" xfId="0" applyNumberFormat="1" applyFont="1" applyFill="1" applyBorder="1" applyAlignment="1" applyProtection="1">
      <alignment horizontal="center" vertical="top" wrapText="1"/>
      <protection locked="0"/>
    </xf>
    <xf numFmtId="0" fontId="17" fillId="2" borderId="1" xfId="0" applyFont="1" applyFill="1" applyBorder="1" applyAlignment="1">
      <alignment vertical="top"/>
    </xf>
    <xf numFmtId="0" fontId="0" fillId="0" borderId="0" xfId="0" applyAlignment="1">
      <alignment vertical="top"/>
    </xf>
    <xf numFmtId="0" fontId="69" fillId="15" borderId="70" xfId="0" applyFont="1" applyFill="1" applyBorder="1" applyAlignment="1" applyProtection="1">
      <alignment horizontal="center" vertical="top" wrapText="1"/>
      <protection locked="0"/>
    </xf>
    <xf numFmtId="0" fontId="22" fillId="2" borderId="1" xfId="9" applyFont="1" applyFill="1" applyBorder="1" applyAlignment="1">
      <alignment vertical="top"/>
    </xf>
    <xf numFmtId="0" fontId="22" fillId="0" borderId="0" xfId="9" applyFont="1" applyAlignment="1">
      <alignment vertical="top"/>
    </xf>
    <xf numFmtId="0" fontId="65" fillId="0" borderId="0" xfId="9" applyFont="1" applyAlignment="1">
      <alignment vertical="top"/>
    </xf>
    <xf numFmtId="0" fontId="69" fillId="0" borderId="70" xfId="0" applyFont="1" applyBorder="1" applyAlignment="1" applyProtection="1">
      <alignment horizontal="center" vertical="top" wrapText="1"/>
      <protection locked="0"/>
    </xf>
    <xf numFmtId="14" fontId="70" fillId="0" borderId="71" xfId="0" applyNumberFormat="1" applyFont="1" applyBorder="1" applyAlignment="1" applyProtection="1">
      <alignment horizontal="center" vertical="top"/>
      <protection locked="0"/>
    </xf>
    <xf numFmtId="0" fontId="22" fillId="0" borderId="1" xfId="9" applyFont="1" applyBorder="1" applyAlignment="1">
      <alignment horizontal="center" vertical="top" wrapText="1"/>
    </xf>
    <xf numFmtId="0" fontId="22" fillId="0" borderId="1" xfId="9" applyFont="1" applyBorder="1" applyAlignment="1">
      <alignment vertical="top"/>
    </xf>
    <xf numFmtId="0" fontId="22" fillId="0" borderId="1" xfId="9" applyFont="1" applyBorder="1" applyAlignment="1">
      <alignment horizontal="center" vertical="top"/>
    </xf>
    <xf numFmtId="0" fontId="22" fillId="9" borderId="1" xfId="9" applyFont="1" applyFill="1" applyBorder="1" applyAlignment="1">
      <alignment vertical="top"/>
    </xf>
    <xf numFmtId="0" fontId="0" fillId="2" borderId="0" xfId="0" applyFill="1"/>
    <xf numFmtId="0" fontId="99" fillId="19" borderId="0" xfId="0" applyFont="1" applyFill="1" applyBorder="1" applyAlignment="1">
      <alignment horizontal="center"/>
    </xf>
    <xf numFmtId="0" fontId="98" fillId="19" borderId="0" xfId="0" applyFont="1" applyFill="1" applyBorder="1"/>
    <xf numFmtId="0" fontId="98" fillId="19" borderId="0" xfId="0" applyFont="1" applyFill="1" applyBorder="1" applyAlignment="1">
      <alignment horizontal="center"/>
    </xf>
    <xf numFmtId="0" fontId="100" fillId="19" borderId="0" xfId="1" applyFont="1" applyFill="1" applyBorder="1"/>
    <xf numFmtId="0" fontId="100" fillId="19" borderId="0" xfId="1" applyFont="1" applyFill="1" applyBorder="1" applyAlignment="1"/>
    <xf numFmtId="0" fontId="100" fillId="19" borderId="0" xfId="1" applyFont="1" applyFill="1" applyBorder="1" applyAlignment="1">
      <alignment horizontal="left"/>
    </xf>
    <xf numFmtId="0" fontId="16" fillId="0" borderId="15" xfId="0" applyFont="1" applyBorder="1" applyAlignment="1" applyProtection="1">
      <alignment horizontal="center" vertical="top"/>
      <protection hidden="1"/>
    </xf>
    <xf numFmtId="0" fontId="16" fillId="0" borderId="14" xfId="0" applyFont="1" applyBorder="1" applyAlignment="1" applyProtection="1">
      <alignment horizontal="center" vertical="top"/>
      <protection hidden="1"/>
    </xf>
    <xf numFmtId="0" fontId="16" fillId="0" borderId="12" xfId="0" applyFont="1" applyBorder="1" applyAlignment="1" applyProtection="1">
      <alignment horizontal="center" vertical="top"/>
      <protection hidden="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16" fillId="0" borderId="15" xfId="0" applyFont="1" applyBorder="1" applyAlignment="1" applyProtection="1">
      <alignment horizontal="center" vertical="top" wrapText="1"/>
      <protection hidden="1"/>
    </xf>
    <xf numFmtId="0" fontId="16" fillId="0" borderId="14" xfId="0" applyFont="1" applyBorder="1" applyAlignment="1" applyProtection="1">
      <alignment horizontal="center" vertical="top" wrapText="1"/>
      <protection hidden="1"/>
    </xf>
    <xf numFmtId="0" fontId="16" fillId="0" borderId="12" xfId="0" applyFont="1" applyBorder="1" applyAlignment="1" applyProtection="1">
      <alignment horizontal="center" vertical="top" wrapText="1"/>
      <protection hidden="1"/>
    </xf>
    <xf numFmtId="9" fontId="9" fillId="0" borderId="15" xfId="0" applyNumberFormat="1" applyFont="1" applyBorder="1" applyAlignment="1" applyProtection="1">
      <alignment horizontal="center" vertical="top" wrapText="1"/>
      <protection hidden="1"/>
    </xf>
    <xf numFmtId="9" fontId="9" fillId="0" borderId="14" xfId="0" applyNumberFormat="1" applyFont="1" applyBorder="1" applyAlignment="1" applyProtection="1">
      <alignment horizontal="center" vertical="top" wrapText="1"/>
      <protection hidden="1"/>
    </xf>
    <xf numFmtId="9" fontId="9" fillId="0" borderId="12" xfId="0" applyNumberFormat="1" applyFont="1" applyBorder="1" applyAlignment="1" applyProtection="1">
      <alignment horizontal="center" vertical="top" wrapText="1"/>
      <protection hidden="1"/>
    </xf>
    <xf numFmtId="9" fontId="9" fillId="0" borderId="15" xfId="0" applyNumberFormat="1" applyFont="1" applyBorder="1" applyAlignment="1" applyProtection="1">
      <alignment horizontal="center" vertical="top" wrapText="1"/>
      <protection locked="0"/>
    </xf>
    <xf numFmtId="9" fontId="9" fillId="0" borderId="14" xfId="0" applyNumberFormat="1" applyFont="1" applyBorder="1" applyAlignment="1" applyProtection="1">
      <alignment horizontal="center" vertical="top" wrapText="1"/>
      <protection locked="0"/>
    </xf>
    <xf numFmtId="9" fontId="9" fillId="0" borderId="12" xfId="0" applyNumberFormat="1" applyFont="1" applyBorder="1" applyAlignment="1" applyProtection="1">
      <alignment horizontal="center" vertical="top" wrapText="1"/>
      <protection locked="0"/>
    </xf>
    <xf numFmtId="0" fontId="9" fillId="0" borderId="15" xfId="0" applyFont="1" applyBorder="1" applyAlignment="1">
      <alignment horizontal="center" vertical="center"/>
    </xf>
    <xf numFmtId="0" fontId="9" fillId="0" borderId="14" xfId="0" applyFont="1" applyBorder="1" applyAlignment="1">
      <alignment horizontal="center" vertical="center"/>
    </xf>
    <xf numFmtId="0" fontId="9" fillId="0" borderId="12" xfId="0" applyFont="1" applyBorder="1" applyAlignment="1">
      <alignment horizontal="center" vertical="center"/>
    </xf>
    <xf numFmtId="0" fontId="9" fillId="0" borderId="15" xfId="0" applyFont="1" applyBorder="1" applyAlignment="1" applyProtection="1">
      <alignment horizontal="center" vertical="top" wrapText="1"/>
      <protection locked="0"/>
    </xf>
    <xf numFmtId="0" fontId="9" fillId="0" borderId="14" xfId="0" applyFont="1" applyBorder="1" applyAlignment="1" applyProtection="1">
      <alignment horizontal="center" vertical="top" wrapText="1"/>
      <protection locked="0"/>
    </xf>
    <xf numFmtId="0" fontId="9" fillId="0" borderId="12" xfId="0" applyFont="1" applyBorder="1" applyAlignment="1" applyProtection="1">
      <alignment horizontal="center" vertical="top" wrapText="1"/>
      <protection locked="0"/>
    </xf>
    <xf numFmtId="0" fontId="14" fillId="0" borderId="15" xfId="0" applyFont="1" applyBorder="1" applyAlignment="1" applyProtection="1">
      <alignment horizontal="center" vertical="top" wrapText="1"/>
      <protection locked="0"/>
    </xf>
    <xf numFmtId="0" fontId="14" fillId="0" borderId="14" xfId="0" applyFont="1" applyBorder="1" applyAlignment="1" applyProtection="1">
      <alignment horizontal="center" vertical="top" wrapText="1"/>
      <protection locked="0"/>
    </xf>
    <xf numFmtId="0" fontId="14" fillId="0" borderId="12" xfId="0" applyFont="1" applyBorder="1" applyAlignment="1" applyProtection="1">
      <alignment horizontal="center" vertical="top" wrapText="1"/>
      <protection locked="0"/>
    </xf>
    <xf numFmtId="0" fontId="9" fillId="0" borderId="15" xfId="0" applyFont="1" applyBorder="1" applyAlignment="1" applyProtection="1">
      <alignment horizontal="center" vertical="top"/>
      <protection locked="0"/>
    </xf>
    <xf numFmtId="0" fontId="9" fillId="0" borderId="14" xfId="0" applyFont="1" applyBorder="1" applyAlignment="1" applyProtection="1">
      <alignment horizontal="center" vertical="top"/>
      <protection locked="0"/>
    </xf>
    <xf numFmtId="0" fontId="9" fillId="0" borderId="12" xfId="0" applyFont="1" applyBorder="1" applyAlignment="1" applyProtection="1">
      <alignment horizontal="center" vertical="top"/>
      <protection locked="0"/>
    </xf>
    <xf numFmtId="0" fontId="9" fillId="0" borderId="117" xfId="0" applyFont="1" applyBorder="1" applyAlignment="1" applyProtection="1">
      <alignment horizontal="center" vertical="top" wrapText="1"/>
      <protection locked="0"/>
    </xf>
    <xf numFmtId="0" fontId="9" fillId="0" borderId="113" xfId="0" applyFont="1" applyBorder="1" applyAlignment="1" applyProtection="1">
      <alignment horizontal="center" vertical="top" wrapText="1"/>
      <protection locked="0"/>
    </xf>
    <xf numFmtId="0" fontId="9" fillId="0" borderId="112" xfId="0" applyFont="1" applyBorder="1" applyAlignment="1" applyProtection="1">
      <alignment horizontal="center" vertical="top" wrapText="1"/>
      <protection locked="0"/>
    </xf>
    <xf numFmtId="0" fontId="9" fillId="0" borderId="16" xfId="0" applyFont="1" applyBorder="1" applyAlignment="1" applyProtection="1">
      <alignment horizontal="center" vertical="top" wrapText="1"/>
      <protection locked="0"/>
    </xf>
    <xf numFmtId="0" fontId="9" fillId="0" borderId="18" xfId="0" applyFont="1" applyBorder="1" applyAlignment="1" applyProtection="1">
      <alignment horizontal="center" vertical="top" wrapText="1"/>
      <protection locked="0"/>
    </xf>
    <xf numFmtId="0" fontId="9" fillId="0" borderId="19" xfId="0" applyFont="1" applyBorder="1" applyAlignment="1" applyProtection="1">
      <alignment horizontal="center" vertical="top" wrapText="1"/>
      <protection locked="0"/>
    </xf>
    <xf numFmtId="0" fontId="14" fillId="0" borderId="95" xfId="0" applyFont="1" applyBorder="1" applyAlignment="1" applyProtection="1">
      <alignment horizontal="center" vertical="top" wrapText="1"/>
      <protection locked="0"/>
    </xf>
    <xf numFmtId="4" fontId="22" fillId="2" borderId="2" xfId="0" applyNumberFormat="1" applyFont="1" applyFill="1" applyBorder="1" applyAlignment="1">
      <alignment vertical="top"/>
    </xf>
    <xf numFmtId="4" fontId="22" fillId="2" borderId="5" xfId="0" applyNumberFormat="1" applyFont="1" applyFill="1" applyBorder="1" applyAlignment="1">
      <alignment vertical="top"/>
    </xf>
    <xf numFmtId="0" fontId="22" fillId="2" borderId="1" xfId="0" applyFont="1" applyFill="1" applyBorder="1" applyAlignment="1">
      <alignment horizontal="center" vertical="top" wrapText="1"/>
    </xf>
    <xf numFmtId="0" fontId="22" fillId="2" borderId="2" xfId="0" applyFont="1" applyFill="1" applyBorder="1" applyAlignment="1">
      <alignment horizontal="justify" vertical="top"/>
    </xf>
    <xf numFmtId="0" fontId="22" fillId="2" borderId="5" xfId="0" applyFont="1" applyFill="1" applyBorder="1" applyAlignment="1">
      <alignment horizontal="justify" vertical="top"/>
    </xf>
    <xf numFmtId="0" fontId="22" fillId="2" borderId="2" xfId="0" applyFont="1" applyFill="1" applyBorder="1" applyAlignment="1">
      <alignment horizontal="center" vertical="top" wrapText="1"/>
    </xf>
    <xf numFmtId="0" fontId="22" fillId="2" borderId="5" xfId="0" applyFont="1" applyFill="1" applyBorder="1" applyAlignment="1">
      <alignment horizontal="center" vertical="top" wrapText="1"/>
    </xf>
    <xf numFmtId="0" fontId="14" fillId="0" borderId="93" xfId="0" applyFont="1" applyBorder="1" applyAlignment="1" applyProtection="1">
      <alignment horizontal="center" vertical="top" wrapText="1"/>
      <protection locked="0"/>
    </xf>
    <xf numFmtId="0" fontId="14" fillId="0" borderId="98" xfId="0" applyFont="1" applyBorder="1" applyAlignment="1" applyProtection="1">
      <alignment horizontal="center" vertical="top" wrapText="1"/>
      <protection locked="0"/>
    </xf>
    <xf numFmtId="0" fontId="14" fillId="0" borderId="101" xfId="0" applyFont="1" applyBorder="1" applyAlignment="1" applyProtection="1">
      <alignment horizontal="center" vertical="top" wrapText="1"/>
      <protection locked="0"/>
    </xf>
    <xf numFmtId="0" fontId="22" fillId="2" borderId="2" xfId="0" applyFont="1" applyFill="1" applyBorder="1" applyAlignment="1">
      <alignment horizontal="justify" vertical="top" wrapText="1"/>
    </xf>
    <xf numFmtId="0" fontId="22" fillId="2" borderId="5" xfId="0" applyFont="1" applyFill="1" applyBorder="1" applyAlignment="1">
      <alignment horizontal="justify" vertical="top" wrapText="1"/>
    </xf>
    <xf numFmtId="0" fontId="7" fillId="0" borderId="117" xfId="0" applyFont="1" applyBorder="1" applyAlignment="1" applyProtection="1">
      <alignment horizontal="center" vertical="top" wrapText="1"/>
      <protection locked="0"/>
    </xf>
    <xf numFmtId="0" fontId="7" fillId="0" borderId="113" xfId="0" applyFont="1" applyBorder="1" applyAlignment="1" applyProtection="1">
      <alignment horizontal="center" vertical="top" wrapText="1"/>
      <protection locked="0"/>
    </xf>
    <xf numFmtId="0" fontId="7" fillId="0" borderId="112" xfId="0" applyFont="1" applyBorder="1" applyAlignment="1" applyProtection="1">
      <alignment horizontal="center" vertical="top" wrapText="1"/>
      <protection locked="0"/>
    </xf>
    <xf numFmtId="0" fontId="7" fillId="0" borderId="15" xfId="0" applyFont="1" applyBorder="1" applyAlignment="1" applyProtection="1">
      <alignment horizontal="center" vertical="top" wrapText="1"/>
      <protection locked="0"/>
    </xf>
    <xf numFmtId="0" fontId="7" fillId="0" borderId="14" xfId="0" applyFont="1" applyBorder="1" applyAlignment="1" applyProtection="1">
      <alignment horizontal="center" vertical="top" wrapText="1"/>
      <protection locked="0"/>
    </xf>
    <xf numFmtId="0" fontId="7" fillId="0" borderId="12" xfId="0" applyFont="1" applyBorder="1" applyAlignment="1" applyProtection="1">
      <alignment horizontal="center" vertical="top" wrapText="1"/>
      <protection locked="0"/>
    </xf>
    <xf numFmtId="0" fontId="7" fillId="2" borderId="16" xfId="0" applyFont="1" applyFill="1" applyBorder="1" applyAlignment="1" applyProtection="1">
      <alignment horizontal="center" vertical="top" wrapText="1"/>
      <protection locked="0"/>
    </xf>
    <xf numFmtId="0" fontId="7" fillId="2" borderId="18" xfId="0" applyFont="1" applyFill="1" applyBorder="1" applyAlignment="1" applyProtection="1">
      <alignment horizontal="center" vertical="top" wrapText="1"/>
      <protection locked="0"/>
    </xf>
    <xf numFmtId="0" fontId="7" fillId="2" borderId="19" xfId="0" applyFont="1" applyFill="1" applyBorder="1" applyAlignment="1" applyProtection="1">
      <alignment horizontal="center" vertical="top" wrapText="1"/>
      <protection locked="0"/>
    </xf>
    <xf numFmtId="0" fontId="17" fillId="0" borderId="95" xfId="0" applyFont="1" applyBorder="1" applyAlignment="1" applyProtection="1">
      <alignment horizontal="center" vertical="top" wrapText="1"/>
      <protection locked="0"/>
    </xf>
    <xf numFmtId="0" fontId="17" fillId="2" borderId="93" xfId="0" applyFont="1" applyFill="1" applyBorder="1" applyAlignment="1" applyProtection="1">
      <alignment horizontal="center" vertical="top" wrapText="1"/>
      <protection locked="0"/>
    </xf>
    <xf numFmtId="0" fontId="17" fillId="2" borderId="98" xfId="0" applyFont="1" applyFill="1" applyBorder="1" applyAlignment="1" applyProtection="1">
      <alignment horizontal="center" vertical="top" wrapText="1"/>
      <protection locked="0"/>
    </xf>
    <xf numFmtId="0" fontId="17" fillId="2" borderId="101" xfId="0" applyFont="1" applyFill="1" applyBorder="1" applyAlignment="1" applyProtection="1">
      <alignment horizontal="center" vertical="top" wrapText="1"/>
      <protection locked="0"/>
    </xf>
    <xf numFmtId="0" fontId="7" fillId="2" borderId="15" xfId="0" applyFont="1" applyFill="1" applyBorder="1" applyAlignment="1" applyProtection="1">
      <alignment horizontal="center" vertical="top" wrapText="1"/>
      <protection locked="0"/>
    </xf>
    <xf numFmtId="0" fontId="7" fillId="2" borderId="12" xfId="0" applyFont="1" applyFill="1" applyBorder="1" applyAlignment="1" applyProtection="1">
      <alignment horizontal="center" vertical="top" wrapText="1"/>
      <protection locked="0"/>
    </xf>
    <xf numFmtId="0" fontId="7" fillId="0" borderId="15"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14" fontId="7" fillId="0" borderId="15" xfId="0" applyNumberFormat="1" applyFont="1" applyBorder="1" applyAlignment="1" applyProtection="1">
      <alignment horizontal="center" vertical="center"/>
      <protection locked="0"/>
    </xf>
    <xf numFmtId="14" fontId="7" fillId="0" borderId="12" xfId="0" applyNumberFormat="1" applyFont="1" applyBorder="1" applyAlignment="1" applyProtection="1">
      <alignment horizontal="center" vertical="center"/>
      <protection locked="0"/>
    </xf>
    <xf numFmtId="14" fontId="9" fillId="0" borderId="15" xfId="0" applyNumberFormat="1" applyFont="1" applyBorder="1" applyAlignment="1" applyProtection="1">
      <alignment horizontal="center" vertical="center"/>
      <protection locked="0"/>
    </xf>
    <xf numFmtId="14" fontId="9" fillId="0" borderId="12" xfId="0" applyNumberFormat="1"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9" fillId="0" borderId="19" xfId="0" applyFont="1" applyBorder="1" applyAlignment="1" applyProtection="1">
      <alignment horizontal="center" vertical="center"/>
      <protection locked="0"/>
    </xf>
    <xf numFmtId="0" fontId="22" fillId="2" borderId="3" xfId="0" applyFont="1" applyFill="1" applyBorder="1" applyAlignment="1">
      <alignment horizontal="left" vertical="top" wrapText="1"/>
    </xf>
    <xf numFmtId="0" fontId="22" fillId="2" borderId="5" xfId="0" applyFont="1" applyFill="1" applyBorder="1" applyAlignment="1">
      <alignment horizontal="left" vertical="top" wrapText="1"/>
    </xf>
    <xf numFmtId="0" fontId="8" fillId="0" borderId="15" xfId="0" applyFont="1" applyBorder="1" applyAlignment="1" applyProtection="1">
      <alignment horizontal="center" vertical="top" textRotation="90" wrapText="1"/>
      <protection hidden="1"/>
    </xf>
    <xf numFmtId="0" fontId="8" fillId="0" borderId="12" xfId="0" applyFont="1" applyBorder="1" applyAlignment="1" applyProtection="1">
      <alignment horizontal="center" vertical="top" textRotation="90" wrapText="1"/>
      <protection hidden="1"/>
    </xf>
    <xf numFmtId="9" fontId="7" fillId="0" borderId="15" xfId="0" applyNumberFormat="1" applyFont="1" applyBorder="1" applyAlignment="1" applyProtection="1">
      <alignment horizontal="center" vertical="top"/>
      <protection hidden="1"/>
    </xf>
    <xf numFmtId="9" fontId="7" fillId="0" borderId="12" xfId="0" applyNumberFormat="1" applyFont="1" applyBorder="1" applyAlignment="1" applyProtection="1">
      <alignment horizontal="center" vertical="top"/>
      <protection hidden="1"/>
    </xf>
    <xf numFmtId="0" fontId="8" fillId="0" borderId="15" xfId="0" applyFont="1" applyBorder="1" applyAlignment="1" applyProtection="1">
      <alignment horizontal="center" vertical="top" textRotation="90"/>
      <protection hidden="1"/>
    </xf>
    <xf numFmtId="0" fontId="8" fillId="0" borderId="12" xfId="0" applyFont="1" applyBorder="1" applyAlignment="1" applyProtection="1">
      <alignment horizontal="center" vertical="top" textRotation="90"/>
      <protection hidden="1"/>
    </xf>
    <xf numFmtId="0" fontId="7" fillId="0" borderId="15" xfId="0" applyFont="1" applyBorder="1" applyAlignment="1" applyProtection="1">
      <alignment horizontal="center" vertical="top" textRotation="90"/>
      <protection locked="0"/>
    </xf>
    <xf numFmtId="0" fontId="7" fillId="0" borderId="12" xfId="0" applyFont="1" applyBorder="1" applyAlignment="1" applyProtection="1">
      <alignment horizontal="center" vertical="top" textRotation="90"/>
      <protection locked="0"/>
    </xf>
    <xf numFmtId="164" fontId="9" fillId="0" borderId="15" xfId="2" applyNumberFormat="1" applyFont="1" applyBorder="1" applyAlignment="1">
      <alignment horizontal="center" vertical="top"/>
    </xf>
    <xf numFmtId="164" fontId="9" fillId="0" borderId="12" xfId="2" applyNumberFormat="1" applyFont="1" applyBorder="1" applyAlignment="1">
      <alignment horizontal="center" vertical="top"/>
    </xf>
    <xf numFmtId="2" fontId="22" fillId="2" borderId="2" xfId="0" applyNumberFormat="1" applyFont="1" applyFill="1" applyBorder="1" applyAlignment="1">
      <alignment horizontal="center" vertical="top" wrapText="1"/>
    </xf>
    <xf numFmtId="2" fontId="22" fillId="2" borderId="3" xfId="0" applyNumberFormat="1" applyFont="1" applyFill="1" applyBorder="1" applyAlignment="1">
      <alignment horizontal="center" vertical="top" wrapText="1"/>
    </xf>
    <xf numFmtId="0" fontId="22" fillId="2" borderId="3" xfId="0" applyFont="1" applyFill="1" applyBorder="1" applyAlignment="1">
      <alignment horizontal="center" vertical="top" wrapText="1"/>
    </xf>
    <xf numFmtId="0" fontId="22" fillId="2" borderId="3" xfId="0" applyFont="1" applyFill="1" applyBorder="1" applyAlignment="1">
      <alignment horizontal="justify" vertical="top"/>
    </xf>
    <xf numFmtId="0" fontId="7" fillId="2" borderId="93" xfId="0" applyFont="1" applyFill="1" applyBorder="1" applyAlignment="1">
      <alignment horizontal="center" vertical="center" wrapText="1"/>
    </xf>
    <xf numFmtId="0" fontId="7" fillId="2" borderId="101" xfId="0" applyFont="1" applyFill="1" applyBorder="1" applyAlignment="1">
      <alignment horizontal="center" vertical="center" wrapText="1"/>
    </xf>
    <xf numFmtId="0" fontId="9" fillId="0" borderId="15" xfId="0" applyFont="1" applyBorder="1" applyAlignment="1">
      <alignment horizontal="center" vertical="top"/>
    </xf>
    <xf numFmtId="0" fontId="9" fillId="0" borderId="12" xfId="0" applyFont="1" applyBorder="1" applyAlignment="1">
      <alignment horizontal="center" vertical="top"/>
    </xf>
    <xf numFmtId="0" fontId="9" fillId="0" borderId="15" xfId="0" applyFont="1" applyBorder="1" applyAlignment="1" applyProtection="1">
      <alignment horizontal="center" vertical="top"/>
      <protection hidden="1"/>
    </xf>
    <xf numFmtId="0" fontId="9" fillId="0" borderId="12" xfId="0" applyFont="1" applyBorder="1" applyAlignment="1" applyProtection="1">
      <alignment horizontal="center" vertical="top"/>
      <protection hidden="1"/>
    </xf>
    <xf numFmtId="0" fontId="22" fillId="2" borderId="2" xfId="0" applyFont="1" applyFill="1" applyBorder="1" applyAlignment="1">
      <alignment horizontal="left" vertical="top" wrapText="1"/>
    </xf>
    <xf numFmtId="0" fontId="22" fillId="2" borderId="3" xfId="0" applyFont="1" applyFill="1" applyBorder="1" applyAlignment="1">
      <alignment horizontal="justify" vertical="top" wrapText="1"/>
    </xf>
    <xf numFmtId="1" fontId="22" fillId="2" borderId="2" xfId="0" applyNumberFormat="1" applyFont="1" applyFill="1" applyBorder="1" applyAlignment="1">
      <alignment horizontal="center" vertical="top"/>
    </xf>
    <xf numFmtId="1" fontId="22" fillId="2" borderId="3" xfId="0" applyNumberFormat="1" applyFont="1" applyFill="1" applyBorder="1" applyAlignment="1">
      <alignment horizontal="center" vertical="top"/>
    </xf>
    <xf numFmtId="0" fontId="22" fillId="2" borderId="3" xfId="0" applyFont="1" applyFill="1" applyBorder="1" applyAlignment="1">
      <alignment horizontal="center" vertical="top"/>
    </xf>
    <xf numFmtId="0" fontId="22" fillId="2" borderId="5" xfId="0" applyFont="1" applyFill="1" applyBorder="1" applyAlignment="1">
      <alignment horizontal="center" vertical="top"/>
    </xf>
    <xf numFmtId="1" fontId="22" fillId="2" borderId="2" xfId="0" applyNumberFormat="1" applyFont="1" applyFill="1" applyBorder="1" applyAlignment="1">
      <alignment horizontal="center" vertical="top" wrapText="1"/>
    </xf>
    <xf numFmtId="1" fontId="22" fillId="2" borderId="3" xfId="0" applyNumberFormat="1" applyFont="1" applyFill="1" applyBorder="1" applyAlignment="1">
      <alignment horizontal="center" vertical="top" wrapText="1"/>
    </xf>
    <xf numFmtId="0" fontId="22" fillId="2" borderId="2" xfId="0" applyFont="1" applyFill="1" applyBorder="1" applyAlignment="1">
      <alignment horizontal="center" vertical="top"/>
    </xf>
    <xf numFmtId="0" fontId="22" fillId="2" borderId="2" xfId="0" applyFont="1" applyFill="1" applyBorder="1" applyAlignment="1">
      <alignment vertical="top"/>
    </xf>
    <xf numFmtId="0" fontId="22" fillId="2" borderId="5" xfId="0" applyFont="1" applyFill="1" applyBorder="1" applyAlignment="1">
      <alignment vertical="top"/>
    </xf>
    <xf numFmtId="14" fontId="22" fillId="2" borderId="2" xfId="0" applyNumberFormat="1" applyFont="1" applyFill="1" applyBorder="1" applyAlignment="1" applyProtection="1">
      <alignment horizontal="center" vertical="top" wrapText="1"/>
      <protection locked="0"/>
    </xf>
    <xf numFmtId="0" fontId="22" fillId="2" borderId="3" xfId="0" applyFont="1" applyFill="1" applyBorder="1"/>
    <xf numFmtId="0" fontId="22" fillId="2" borderId="5" xfId="0" applyFont="1" applyFill="1" applyBorder="1"/>
    <xf numFmtId="9" fontId="7" fillId="0" borderId="15" xfId="0" applyNumberFormat="1" applyFont="1" applyBorder="1" applyAlignment="1" applyProtection="1">
      <alignment horizontal="center" vertical="top" wrapText="1"/>
      <protection hidden="1"/>
    </xf>
    <xf numFmtId="9" fontId="7" fillId="0" borderId="14" xfId="0" applyNumberFormat="1" applyFont="1" applyBorder="1" applyAlignment="1" applyProtection="1">
      <alignment horizontal="center" vertical="top" wrapText="1"/>
      <protection hidden="1"/>
    </xf>
    <xf numFmtId="9" fontId="7" fillId="0" borderId="15" xfId="0" applyNumberFormat="1" applyFont="1" applyBorder="1" applyAlignment="1" applyProtection="1">
      <alignment horizontal="center" vertical="top" wrapText="1"/>
      <protection locked="0"/>
    </xf>
    <xf numFmtId="9" fontId="7" fillId="0" borderId="14" xfId="0" applyNumberFormat="1" applyFont="1" applyBorder="1" applyAlignment="1" applyProtection="1">
      <alignment horizontal="center" vertical="top" wrapText="1"/>
      <protection locked="0"/>
    </xf>
    <xf numFmtId="0" fontId="8" fillId="0" borderId="15" xfId="0" applyFont="1" applyBorder="1" applyAlignment="1" applyProtection="1">
      <alignment horizontal="center" vertical="top" wrapText="1"/>
      <protection hidden="1"/>
    </xf>
    <xf numFmtId="0" fontId="8" fillId="0" borderId="14" xfId="0" applyFont="1" applyBorder="1" applyAlignment="1" applyProtection="1">
      <alignment horizontal="center" vertical="top" wrapText="1"/>
      <protection hidden="1"/>
    </xf>
    <xf numFmtId="0" fontId="8" fillId="0" borderId="15" xfId="0" applyFont="1" applyBorder="1" applyAlignment="1" applyProtection="1">
      <alignment horizontal="center" vertical="top"/>
      <protection hidden="1"/>
    </xf>
    <xf numFmtId="0" fontId="8" fillId="0" borderId="14" xfId="0" applyFont="1" applyBorder="1" applyAlignment="1" applyProtection="1">
      <alignment horizontal="center" vertical="top"/>
      <protection hidden="1"/>
    </xf>
    <xf numFmtId="0" fontId="31" fillId="7" borderId="1" xfId="19" applyFont="1" applyFill="1" applyBorder="1" applyAlignment="1">
      <alignment horizontal="center" vertical="center" wrapText="1"/>
    </xf>
    <xf numFmtId="0" fontId="7" fillId="0" borderId="16" xfId="0" applyFont="1" applyBorder="1" applyAlignment="1" applyProtection="1">
      <alignment horizontal="center" vertical="top" wrapText="1"/>
      <protection locked="0"/>
    </xf>
    <xf numFmtId="0" fontId="7" fillId="0" borderId="18" xfId="0" applyFont="1" applyBorder="1" applyAlignment="1" applyProtection="1">
      <alignment horizontal="center" vertical="top" wrapText="1"/>
      <protection locked="0"/>
    </xf>
    <xf numFmtId="0" fontId="7" fillId="0" borderId="15" xfId="0" applyFont="1" applyBorder="1" applyAlignment="1" applyProtection="1">
      <alignment horizontal="center" vertical="top"/>
      <protection locked="0"/>
    </xf>
    <xf numFmtId="0" fontId="7" fillId="0" borderId="14" xfId="0" applyFont="1" applyBorder="1" applyAlignment="1" applyProtection="1">
      <alignment horizontal="center" vertical="top"/>
      <protection locked="0"/>
    </xf>
    <xf numFmtId="0" fontId="29" fillId="7" borderId="1" xfId="19" applyFont="1" applyFill="1" applyBorder="1" applyAlignment="1">
      <alignment horizontal="center" vertical="center" wrapText="1"/>
    </xf>
    <xf numFmtId="0" fontId="29" fillId="7" borderId="1" xfId="19" applyFont="1" applyFill="1" applyBorder="1" applyAlignment="1">
      <alignment horizontal="justify" vertical="top" wrapText="1"/>
    </xf>
    <xf numFmtId="0" fontId="29" fillId="7" borderId="1" xfId="0" applyFont="1" applyFill="1" applyBorder="1" applyAlignment="1">
      <alignment horizontal="center" vertical="center" wrapText="1"/>
    </xf>
    <xf numFmtId="0" fontId="16" fillId="6" borderId="15" xfId="0" applyFont="1" applyFill="1" applyBorder="1" applyAlignment="1">
      <alignment horizontal="center" vertical="center" textRotation="90" wrapText="1"/>
    </xf>
    <xf numFmtId="0" fontId="16" fillId="6" borderId="12" xfId="0" applyFont="1" applyFill="1" applyBorder="1" applyAlignment="1">
      <alignment horizontal="center" vertical="center" textRotation="90" wrapText="1"/>
    </xf>
    <xf numFmtId="0" fontId="16" fillId="6" borderId="13" xfId="0" applyFont="1" applyFill="1" applyBorder="1" applyAlignment="1">
      <alignment horizontal="center" vertical="center" wrapText="1"/>
    </xf>
    <xf numFmtId="0" fontId="16" fillId="6" borderId="15"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6" fillId="6" borderId="13" xfId="0" applyFont="1" applyFill="1" applyBorder="1" applyAlignment="1">
      <alignment horizontal="center" vertical="center" textRotation="90" wrapText="1"/>
    </xf>
    <xf numFmtId="0" fontId="16" fillId="6" borderId="18" xfId="0" applyFont="1" applyFill="1" applyBorder="1" applyAlignment="1">
      <alignment horizontal="center" vertical="center"/>
    </xf>
    <xf numFmtId="0" fontId="16" fillId="6" borderId="19" xfId="0" applyFont="1" applyFill="1" applyBorder="1" applyAlignment="1">
      <alignment horizontal="center" vertical="center"/>
    </xf>
    <xf numFmtId="0" fontId="16" fillId="6" borderId="12" xfId="0" applyFont="1" applyFill="1" applyBorder="1" applyAlignment="1">
      <alignment horizontal="center" vertical="center" wrapText="1"/>
    </xf>
    <xf numFmtId="0" fontId="16" fillId="6" borderId="14" xfId="0" applyFont="1" applyFill="1" applyBorder="1" applyAlignment="1">
      <alignment horizontal="center" vertical="center" wrapText="1"/>
    </xf>
    <xf numFmtId="0" fontId="16" fillId="6" borderId="18" xfId="0" applyFont="1" applyFill="1" applyBorder="1" applyAlignment="1">
      <alignment horizontal="center" vertical="center" wrapText="1"/>
    </xf>
    <xf numFmtId="0" fontId="31" fillId="6" borderId="1" xfId="18" applyFont="1" applyFill="1" applyBorder="1" applyAlignment="1">
      <alignment horizontal="center" vertical="center"/>
    </xf>
    <xf numFmtId="0" fontId="29" fillId="6" borderId="1" xfId="0" applyFont="1" applyFill="1" applyBorder="1" applyAlignment="1">
      <alignment horizontal="center" vertical="center"/>
    </xf>
    <xf numFmtId="0" fontId="29" fillId="6" borderId="2" xfId="0" applyFont="1" applyFill="1" applyBorder="1" applyAlignment="1">
      <alignment horizontal="center" vertical="center"/>
    </xf>
    <xf numFmtId="0" fontId="31" fillId="6" borderId="83" xfId="18" applyFont="1" applyFill="1" applyBorder="1" applyAlignment="1">
      <alignment horizontal="center" vertical="center"/>
    </xf>
    <xf numFmtId="0" fontId="29" fillId="6" borderId="11"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0" xfId="0" applyFont="1" applyFill="1" applyAlignment="1">
      <alignment horizontal="center" vertical="center"/>
    </xf>
    <xf numFmtId="0" fontId="31" fillId="6" borderId="4" xfId="18" applyFont="1" applyFill="1" applyBorder="1" applyAlignment="1">
      <alignment horizontal="center" vertical="center"/>
    </xf>
    <xf numFmtId="0" fontId="31" fillId="6" borderId="0" xfId="18" applyFont="1" applyFill="1" applyBorder="1" applyAlignment="1">
      <alignment horizontal="center" vertical="center"/>
    </xf>
    <xf numFmtId="0" fontId="31" fillId="6" borderId="9" xfId="18" applyFont="1" applyFill="1" applyBorder="1" applyAlignment="1">
      <alignment horizontal="center" vertical="center"/>
    </xf>
    <xf numFmtId="0" fontId="31" fillId="6" borderId="10" xfId="18" applyFont="1" applyFill="1" applyBorder="1" applyAlignment="1">
      <alignment horizontal="center" vertical="center"/>
    </xf>
    <xf numFmtId="0" fontId="80" fillId="6" borderId="15" xfId="0" applyFont="1" applyFill="1" applyBorder="1" applyAlignment="1">
      <alignment horizontal="center" vertical="center" textRotation="90"/>
    </xf>
    <xf numFmtId="0" fontId="80" fillId="6" borderId="12" xfId="0" applyFont="1" applyFill="1" applyBorder="1" applyAlignment="1">
      <alignment horizontal="center" vertical="center" textRotation="90"/>
    </xf>
    <xf numFmtId="0" fontId="16" fillId="6" borderId="13" xfId="0" applyFont="1" applyFill="1" applyBorder="1" applyAlignment="1">
      <alignment horizontal="center" vertical="center"/>
    </xf>
    <xf numFmtId="0" fontId="16" fillId="6" borderId="12" xfId="0" applyFont="1" applyFill="1" applyBorder="1" applyAlignment="1">
      <alignment horizontal="center" vertical="center"/>
    </xf>
    <xf numFmtId="0" fontId="16" fillId="6" borderId="15" xfId="0" applyFont="1" applyFill="1" applyBorder="1" applyAlignment="1">
      <alignment horizontal="center" vertical="center"/>
    </xf>
    <xf numFmtId="0" fontId="16" fillId="6" borderId="0" xfId="0" applyFont="1" applyFill="1" applyAlignment="1">
      <alignment horizontal="center" vertical="center"/>
    </xf>
    <xf numFmtId="0" fontId="16" fillId="6" borderId="113" xfId="0" applyFont="1" applyFill="1" applyBorder="1" applyAlignment="1">
      <alignment horizontal="center" vertical="center"/>
    </xf>
    <xf numFmtId="0" fontId="29" fillId="6" borderId="0" xfId="0" applyFont="1" applyFill="1" applyAlignment="1">
      <alignment horizontal="center" vertical="center" wrapText="1"/>
    </xf>
    <xf numFmtId="0" fontId="29" fillId="6" borderId="82" xfId="0" applyFont="1" applyFill="1" applyBorder="1" applyAlignment="1">
      <alignment horizontal="center" vertical="center" wrapText="1"/>
    </xf>
    <xf numFmtId="0" fontId="7" fillId="2" borderId="1" xfId="0" applyFont="1" applyFill="1" applyBorder="1" applyAlignment="1">
      <alignment horizontal="justify" vertical="top" wrapText="1"/>
    </xf>
    <xf numFmtId="0" fontId="7" fillId="0" borderId="1" xfId="0" applyFont="1" applyBorder="1" applyAlignment="1">
      <alignment horizontal="justify" vertical="top"/>
    </xf>
    <xf numFmtId="0" fontId="7"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9" fillId="2" borderId="93" xfId="0" applyFont="1" applyFill="1" applyBorder="1" applyAlignment="1">
      <alignment horizontal="center" vertical="center" wrapText="1"/>
    </xf>
    <xf numFmtId="0" fontId="9" fillId="2" borderId="101" xfId="0" applyFont="1" applyFill="1" applyBorder="1" applyAlignment="1">
      <alignment horizontal="center" vertical="center" wrapText="1"/>
    </xf>
    <xf numFmtId="0" fontId="7" fillId="0" borderId="19" xfId="0" applyFont="1" applyBorder="1" applyAlignment="1">
      <alignment horizontal="left" vertical="center" wrapText="1"/>
    </xf>
    <xf numFmtId="0" fontId="7" fillId="0" borderId="62" xfId="0" applyFont="1" applyBorder="1" applyAlignment="1">
      <alignment horizontal="left" vertical="center" wrapText="1"/>
    </xf>
    <xf numFmtId="0" fontId="7" fillId="0" borderId="112" xfId="0" applyFont="1" applyBorder="1" applyAlignment="1">
      <alignment horizontal="left" vertical="center" wrapText="1"/>
    </xf>
    <xf numFmtId="0" fontId="7" fillId="2" borderId="1" xfId="0" applyFont="1" applyFill="1" applyBorder="1" applyAlignment="1">
      <alignment horizontal="center" vertical="top" wrapText="1"/>
    </xf>
    <xf numFmtId="1" fontId="7" fillId="2" borderId="1" xfId="0" applyNumberFormat="1" applyFont="1" applyFill="1" applyBorder="1" applyAlignment="1">
      <alignment horizontal="center" vertical="center"/>
    </xf>
    <xf numFmtId="1" fontId="7" fillId="2" borderId="1" xfId="0" applyNumberFormat="1" applyFont="1" applyFill="1" applyBorder="1" applyAlignment="1">
      <alignment horizontal="center" vertical="center" wrapText="1"/>
    </xf>
    <xf numFmtId="2" fontId="7" fillId="2" borderId="1" xfId="0" applyNumberFormat="1" applyFont="1" applyFill="1" applyBorder="1" applyAlignment="1">
      <alignment horizontal="center" vertical="center" wrapText="1"/>
    </xf>
    <xf numFmtId="2" fontId="7" fillId="0" borderId="1" xfId="0" applyNumberFormat="1" applyFont="1" applyBorder="1" applyAlignment="1">
      <alignment horizontal="center" vertical="center" wrapText="1"/>
    </xf>
    <xf numFmtId="0" fontId="9" fillId="2" borderId="16"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111" xfId="0" applyFont="1" applyFill="1" applyBorder="1" applyAlignment="1">
      <alignment horizontal="center" vertical="center" wrapText="1"/>
    </xf>
    <xf numFmtId="0" fontId="8" fillId="0" borderId="16" xfId="0" applyFont="1" applyBorder="1" applyAlignment="1" applyProtection="1">
      <alignment horizontal="center" vertical="top" wrapText="1"/>
      <protection hidden="1"/>
    </xf>
    <xf numFmtId="0" fontId="8" fillId="0" borderId="18" xfId="0" applyFont="1" applyBorder="1" applyAlignment="1" applyProtection="1">
      <alignment horizontal="center" vertical="top" wrapText="1"/>
      <protection hidden="1"/>
    </xf>
    <xf numFmtId="0" fontId="7" fillId="2" borderId="2" xfId="0" applyFont="1" applyFill="1" applyBorder="1" applyAlignment="1">
      <alignment horizontal="center" vertical="top" wrapText="1"/>
    </xf>
    <xf numFmtId="0" fontId="7" fillId="2" borderId="3" xfId="0" applyFont="1" applyFill="1" applyBorder="1" applyAlignment="1">
      <alignment horizontal="center" vertical="top" wrapText="1"/>
    </xf>
    <xf numFmtId="0" fontId="7" fillId="2" borderId="5" xfId="0" applyFont="1" applyFill="1" applyBorder="1" applyAlignment="1">
      <alignment horizontal="center" vertical="top" wrapText="1"/>
    </xf>
    <xf numFmtId="0" fontId="17" fillId="0" borderId="93" xfId="0" applyFont="1" applyBorder="1" applyAlignment="1" applyProtection="1">
      <alignment horizontal="center" vertical="top" wrapText="1"/>
      <protection locked="0"/>
    </xf>
    <xf numFmtId="0" fontId="17" fillId="0" borderId="98" xfId="0" applyFont="1" applyBorder="1" applyAlignment="1" applyProtection="1">
      <alignment horizontal="center" vertical="top" wrapText="1"/>
      <protection locked="0"/>
    </xf>
    <xf numFmtId="0" fontId="7" fillId="0" borderId="105" xfId="0" applyFont="1" applyBorder="1" applyAlignment="1">
      <alignment horizontal="center" vertical="center"/>
    </xf>
    <xf numFmtId="0" fontId="7" fillId="0" borderId="99" xfId="0" applyFont="1" applyBorder="1" applyAlignment="1">
      <alignment horizontal="center" vertical="center"/>
    </xf>
    <xf numFmtId="0" fontId="7" fillId="0" borderId="109" xfId="0" applyFont="1" applyBorder="1" applyAlignment="1">
      <alignment horizontal="center" vertical="center"/>
    </xf>
    <xf numFmtId="0" fontId="7" fillId="0" borderId="105" xfId="0" applyFont="1" applyBorder="1" applyAlignment="1">
      <alignment horizontal="center" vertical="center" wrapText="1"/>
    </xf>
    <xf numFmtId="0" fontId="7" fillId="0" borderId="99" xfId="0" applyFont="1" applyBorder="1" applyAlignment="1">
      <alignment horizontal="center" vertical="center" wrapText="1"/>
    </xf>
    <xf numFmtId="0" fontId="7" fillId="0" borderId="109" xfId="0" applyFont="1" applyBorder="1" applyAlignment="1">
      <alignment horizontal="center" vertical="center" wrapText="1"/>
    </xf>
    <xf numFmtId="0" fontId="9" fillId="2" borderId="98" xfId="0" applyFont="1" applyFill="1" applyBorder="1" applyAlignment="1">
      <alignment horizontal="center" vertical="center" wrapText="1"/>
    </xf>
    <xf numFmtId="0" fontId="9" fillId="2" borderId="106" xfId="0" applyFont="1" applyFill="1" applyBorder="1" applyAlignment="1">
      <alignment horizontal="center" vertical="center" wrapText="1"/>
    </xf>
    <xf numFmtId="0" fontId="9" fillId="2" borderId="107" xfId="0" applyFont="1" applyFill="1" applyBorder="1" applyAlignment="1">
      <alignment horizontal="center" vertical="center" wrapText="1"/>
    </xf>
    <xf numFmtId="0" fontId="9" fillId="2" borderId="108" xfId="0" applyFont="1" applyFill="1" applyBorder="1" applyAlignment="1">
      <alignment horizontal="center" vertical="center" wrapText="1"/>
    </xf>
    <xf numFmtId="0" fontId="9" fillId="2" borderId="110" xfId="0" applyFont="1" applyFill="1" applyBorder="1" applyAlignment="1">
      <alignment horizontal="center" vertical="center" wrapText="1"/>
    </xf>
    <xf numFmtId="1" fontId="7" fillId="2" borderId="2" xfId="0" applyNumberFormat="1" applyFont="1" applyFill="1" applyBorder="1" applyAlignment="1">
      <alignment horizontal="center" vertical="top"/>
    </xf>
    <xf numFmtId="1" fontId="7" fillId="2" borderId="3" xfId="0" applyNumberFormat="1" applyFont="1" applyFill="1" applyBorder="1" applyAlignment="1">
      <alignment horizontal="center" vertical="top"/>
    </xf>
    <xf numFmtId="1" fontId="7" fillId="2" borderId="5" xfId="0" applyNumberFormat="1" applyFont="1" applyFill="1" applyBorder="1" applyAlignment="1">
      <alignment horizontal="center" vertical="top"/>
    </xf>
    <xf numFmtId="1" fontId="7" fillId="2" borderId="2" xfId="0" applyNumberFormat="1" applyFont="1" applyFill="1" applyBorder="1" applyAlignment="1">
      <alignment horizontal="center" vertical="top" wrapText="1"/>
    </xf>
    <xf numFmtId="1" fontId="7" fillId="2" borderId="3" xfId="0" applyNumberFormat="1" applyFont="1" applyFill="1" applyBorder="1" applyAlignment="1">
      <alignment horizontal="center" vertical="top" wrapText="1"/>
    </xf>
    <xf numFmtId="1" fontId="7" fillId="2" borderId="5" xfId="0" applyNumberFormat="1" applyFont="1" applyFill="1" applyBorder="1" applyAlignment="1">
      <alignment horizontal="center" vertical="top" wrapText="1"/>
    </xf>
    <xf numFmtId="2" fontId="7" fillId="2" borderId="2" xfId="0" applyNumberFormat="1" applyFont="1" applyFill="1" applyBorder="1" applyAlignment="1">
      <alignment horizontal="center" vertical="top" wrapText="1"/>
    </xf>
    <xf numFmtId="2" fontId="7" fillId="2" borderId="3" xfId="0" applyNumberFormat="1" applyFont="1" applyFill="1" applyBorder="1" applyAlignment="1">
      <alignment horizontal="center" vertical="top" wrapText="1"/>
    </xf>
    <xf numFmtId="2" fontId="7" fillId="2" borderId="5" xfId="0" applyNumberFormat="1" applyFont="1" applyFill="1" applyBorder="1" applyAlignment="1">
      <alignment horizontal="center" vertical="top" wrapText="1"/>
    </xf>
    <xf numFmtId="0" fontId="7" fillId="0" borderId="1" xfId="0" applyFont="1" applyFill="1" applyBorder="1" applyAlignment="1">
      <alignment horizontal="justify" vertical="top" wrapText="1"/>
    </xf>
    <xf numFmtId="0" fontId="7" fillId="2" borderId="2" xfId="0" applyFont="1" applyFill="1" applyBorder="1" applyAlignment="1">
      <alignment horizontal="left" vertical="top" wrapText="1"/>
    </xf>
    <xf numFmtId="0" fontId="7" fillId="2" borderId="3"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0" borderId="1" xfId="0" applyFont="1" applyBorder="1" applyAlignment="1">
      <alignment horizontal="justify" vertical="top" wrapText="1"/>
    </xf>
    <xf numFmtId="9" fontId="7" fillId="0" borderId="12" xfId="0" applyNumberFormat="1" applyFont="1" applyBorder="1" applyAlignment="1" applyProtection="1">
      <alignment horizontal="center" vertical="top" wrapText="1"/>
      <protection locked="0"/>
    </xf>
    <xf numFmtId="9" fontId="7" fillId="0" borderId="12" xfId="0" applyNumberFormat="1" applyFont="1" applyBorder="1" applyAlignment="1" applyProtection="1">
      <alignment horizontal="center" vertical="top" wrapText="1"/>
      <protection hidden="1"/>
    </xf>
    <xf numFmtId="0" fontId="8" fillId="0" borderId="104" xfId="0" applyFont="1" applyBorder="1" applyAlignment="1" applyProtection="1">
      <alignment horizontal="center" vertical="top" wrapText="1"/>
      <protection hidden="1"/>
    </xf>
    <xf numFmtId="0" fontId="8" fillId="0" borderId="97" xfId="0" applyFont="1" applyBorder="1" applyAlignment="1" applyProtection="1">
      <alignment horizontal="center" vertical="top"/>
      <protection hidden="1"/>
    </xf>
    <xf numFmtId="0" fontId="8" fillId="0" borderId="0" xfId="0" applyFont="1" applyBorder="1" applyAlignment="1" applyProtection="1">
      <alignment horizontal="center" vertical="top"/>
      <protection hidden="1"/>
    </xf>
    <xf numFmtId="0" fontId="8" fillId="0" borderId="10" xfId="0" applyFont="1" applyBorder="1" applyAlignment="1" applyProtection="1">
      <alignment horizontal="center" vertical="top"/>
      <protection hidden="1"/>
    </xf>
    <xf numFmtId="14" fontId="7" fillId="0" borderId="16" xfId="0" applyNumberFormat="1" applyFont="1" applyBorder="1" applyAlignment="1" applyProtection="1">
      <alignment horizontal="center" vertical="top" wrapText="1"/>
      <protection locked="0"/>
    </xf>
    <xf numFmtId="14" fontId="7" fillId="0" borderId="18" xfId="0" applyNumberFormat="1" applyFont="1" applyBorder="1" applyAlignment="1" applyProtection="1">
      <alignment horizontal="center" vertical="top" wrapText="1"/>
      <protection locked="0"/>
    </xf>
    <xf numFmtId="0" fontId="69" fillId="0" borderId="71" xfId="0" applyFont="1" applyBorder="1" applyAlignment="1">
      <alignment horizontal="center" vertical="top" wrapText="1"/>
    </xf>
    <xf numFmtId="0" fontId="69" fillId="0" borderId="75" xfId="0" applyFont="1" applyBorder="1" applyAlignment="1">
      <alignment horizontal="center" vertical="top" wrapText="1"/>
    </xf>
    <xf numFmtId="0" fontId="69" fillId="0" borderId="76" xfId="0" applyFont="1" applyBorder="1" applyAlignment="1">
      <alignment horizontal="center" vertical="top" wrapText="1"/>
    </xf>
    <xf numFmtId="0" fontId="17" fillId="0" borderId="101" xfId="0" applyFont="1" applyBorder="1" applyAlignment="1" applyProtection="1">
      <alignment horizontal="center" vertical="top" wrapText="1"/>
      <protection locked="0"/>
    </xf>
    <xf numFmtId="0" fontId="7" fillId="0" borderId="96" xfId="0" applyFont="1" applyBorder="1" applyAlignment="1" applyProtection="1">
      <alignment horizontal="center" vertical="top" wrapText="1"/>
      <protection locked="0"/>
    </xf>
    <xf numFmtId="0" fontId="7" fillId="0" borderId="100" xfId="0" applyFont="1" applyBorder="1" applyAlignment="1" applyProtection="1">
      <alignment horizontal="center" vertical="top" wrapText="1"/>
      <protection locked="0"/>
    </xf>
    <xf numFmtId="0" fontId="7" fillId="0" borderId="103" xfId="0" applyFont="1" applyBorder="1" applyAlignment="1" applyProtection="1">
      <alignment horizontal="center" vertical="top" wrapText="1"/>
      <protection locked="0"/>
    </xf>
    <xf numFmtId="0" fontId="7" fillId="0" borderId="12" xfId="0" applyFont="1" applyBorder="1" applyAlignment="1" applyProtection="1">
      <alignment horizontal="center" vertical="top"/>
      <protection locked="0"/>
    </xf>
    <xf numFmtId="0" fontId="8" fillId="0" borderId="12" xfId="0" applyFont="1" applyBorder="1" applyAlignment="1" applyProtection="1">
      <alignment horizontal="center" vertical="top" wrapText="1"/>
      <protection hidden="1"/>
    </xf>
    <xf numFmtId="0" fontId="11" fillId="7" borderId="3" xfId="4" applyFont="1" applyFill="1" applyBorder="1" applyAlignment="1">
      <alignment horizontal="center" vertical="center" wrapText="1"/>
    </xf>
    <xf numFmtId="0" fontId="11" fillId="7" borderId="91" xfId="4" applyFont="1" applyFill="1" applyBorder="1" applyAlignment="1">
      <alignment horizontal="center" vertical="center" wrapText="1"/>
    </xf>
    <xf numFmtId="0" fontId="7" fillId="0" borderId="94" xfId="0" applyFont="1" applyBorder="1" applyAlignment="1" applyProtection="1">
      <alignment horizontal="center" vertical="top" wrapText="1"/>
      <protection locked="0"/>
    </xf>
    <xf numFmtId="0" fontId="7" fillId="0" borderId="99" xfId="0" applyFont="1" applyBorder="1" applyAlignment="1" applyProtection="1">
      <alignment horizontal="center" vertical="top" wrapText="1"/>
      <protection locked="0"/>
    </xf>
    <xf numFmtId="0" fontId="7" fillId="0" borderId="102" xfId="0" applyFont="1" applyBorder="1" applyAlignment="1" applyProtection="1">
      <alignment horizontal="center" vertical="top" wrapText="1"/>
      <protection locked="0"/>
    </xf>
    <xf numFmtId="0" fontId="8" fillId="7" borderId="89"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8" fillId="7" borderId="90" xfId="4" applyFont="1" applyFill="1" applyBorder="1" applyAlignment="1">
      <alignment horizontal="center" vertical="center" wrapText="1"/>
    </xf>
    <xf numFmtId="0" fontId="8" fillId="7" borderId="91" xfId="4" applyFont="1" applyFill="1" applyBorder="1" applyAlignment="1">
      <alignment horizontal="center" vertical="center" wrapText="1"/>
    </xf>
    <xf numFmtId="0" fontId="11" fillId="7" borderId="87" xfId="4" applyFont="1" applyFill="1" applyBorder="1" applyAlignment="1">
      <alignment horizontal="center" vertical="center" wrapText="1"/>
    </xf>
    <xf numFmtId="0" fontId="8" fillId="7" borderId="4" xfId="4" applyFont="1" applyFill="1" applyBorder="1" applyAlignment="1">
      <alignment horizontal="justify" vertical="top" wrapText="1"/>
    </xf>
    <xf numFmtId="0" fontId="8" fillId="7" borderId="91" xfId="4" applyFont="1" applyFill="1" applyBorder="1" applyAlignment="1">
      <alignment horizontal="justify" vertical="top" wrapText="1"/>
    </xf>
    <xf numFmtId="0" fontId="8" fillId="7" borderId="88" xfId="4" applyFont="1" applyFill="1" applyBorder="1" applyAlignment="1">
      <alignment horizontal="center" vertical="center" wrapText="1"/>
    </xf>
    <xf numFmtId="0" fontId="8" fillId="7" borderId="87" xfId="4" applyFont="1" applyFill="1" applyBorder="1" applyAlignment="1">
      <alignment horizontal="center" vertical="center" wrapText="1"/>
    </xf>
    <xf numFmtId="0" fontId="8" fillId="7" borderId="86" xfId="0" applyFont="1" applyFill="1" applyBorder="1" applyAlignment="1">
      <alignment horizontal="center" vertical="center" wrapText="1"/>
    </xf>
    <xf numFmtId="0" fontId="8" fillId="0" borderId="14" xfId="0" applyFont="1" applyBorder="1" applyAlignment="1">
      <alignment horizontal="center" vertical="center" wrapText="1"/>
    </xf>
    <xf numFmtId="0" fontId="8" fillId="7" borderId="3" xfId="4" applyFont="1" applyFill="1" applyBorder="1" applyAlignment="1">
      <alignment horizontal="justify" vertical="top" wrapText="1"/>
    </xf>
    <xf numFmtId="0" fontId="11" fillId="11" borderId="28" xfId="17" applyFont="1" applyFill="1" applyBorder="1" applyAlignment="1">
      <alignment horizontal="center" vertical="center" textRotation="90" wrapText="1"/>
    </xf>
    <xf numFmtId="0" fontId="17" fillId="0" borderId="31" xfId="17" applyFont="1" applyBorder="1" applyAlignment="1">
      <alignment textRotation="90" wrapText="1"/>
    </xf>
    <xf numFmtId="0" fontId="11" fillId="11" borderId="28" xfId="17" applyFont="1" applyFill="1" applyBorder="1" applyAlignment="1">
      <alignment horizontal="center" vertical="center" wrapText="1"/>
    </xf>
    <xf numFmtId="0" fontId="17" fillId="0" borderId="31" xfId="17" applyFont="1" applyBorder="1" applyAlignment="1">
      <alignment wrapText="1"/>
    </xf>
    <xf numFmtId="0" fontId="11" fillId="11" borderId="32" xfId="17" applyFont="1" applyFill="1" applyBorder="1" applyAlignment="1">
      <alignment horizontal="center" vertical="center"/>
    </xf>
    <xf numFmtId="0" fontId="11" fillId="11" borderId="33" xfId="17" applyFont="1" applyFill="1" applyBorder="1" applyAlignment="1">
      <alignment horizontal="center" vertical="center"/>
    </xf>
    <xf numFmtId="0" fontId="11" fillId="11" borderId="34" xfId="17" applyFont="1" applyFill="1" applyBorder="1" applyAlignment="1">
      <alignment horizontal="center" vertical="center"/>
    </xf>
    <xf numFmtId="0" fontId="11" fillId="11" borderId="28" xfId="17" applyFont="1" applyFill="1" applyBorder="1" applyAlignment="1">
      <alignment horizontal="center" vertical="center"/>
    </xf>
    <xf numFmtId="0" fontId="17" fillId="0" borderId="31" xfId="17" applyFont="1" applyBorder="1" applyAlignment="1"/>
    <xf numFmtId="0" fontId="11" fillId="3" borderId="83" xfId="3" applyFont="1" applyFill="1" applyBorder="1" applyAlignment="1">
      <alignment horizontal="center" vertical="center"/>
    </xf>
    <xf numFmtId="0" fontId="8" fillId="0" borderId="11" xfId="0" applyFont="1" applyBorder="1" applyAlignment="1">
      <alignment horizontal="center" vertical="center"/>
    </xf>
    <xf numFmtId="0" fontId="8" fillId="0" borderId="84" xfId="0" applyFont="1" applyBorder="1" applyAlignment="1">
      <alignment horizontal="center" vertical="center"/>
    </xf>
    <xf numFmtId="0" fontId="8" fillId="0" borderId="85" xfId="0" applyFont="1" applyBorder="1" applyAlignment="1">
      <alignment horizontal="center" vertical="center"/>
    </xf>
    <xf numFmtId="0" fontId="11" fillId="3" borderId="1" xfId="3" applyFont="1" applyFill="1" applyBorder="1" applyAlignment="1">
      <alignment horizontal="center" vertical="center"/>
    </xf>
    <xf numFmtId="0" fontId="8" fillId="0" borderId="1" xfId="0" applyFont="1" applyBorder="1" applyAlignment="1">
      <alignment horizontal="center" vertical="center"/>
    </xf>
    <xf numFmtId="0" fontId="11" fillId="11" borderId="28" xfId="17" applyFont="1" applyFill="1" applyBorder="1" applyAlignment="1">
      <alignment horizontal="center" vertical="center" textRotation="90"/>
    </xf>
    <xf numFmtId="0" fontId="17" fillId="0" borderId="31" xfId="17" applyFont="1" applyBorder="1"/>
    <xf numFmtId="0" fontId="11" fillId="11" borderId="35" xfId="17" applyFont="1" applyFill="1" applyBorder="1" applyAlignment="1">
      <alignment horizontal="center" vertical="center"/>
    </xf>
    <xf numFmtId="0" fontId="11" fillId="11" borderId="92" xfId="17" applyFont="1" applyFill="1" applyBorder="1" applyAlignment="1">
      <alignment horizontal="center" vertical="center"/>
    </xf>
    <xf numFmtId="0" fontId="8" fillId="6" borderId="1" xfId="0" applyFont="1" applyFill="1" applyBorder="1" applyAlignment="1">
      <alignment horizontal="center" vertical="center"/>
    </xf>
    <xf numFmtId="0" fontId="8" fillId="6" borderId="1" xfId="0" applyFont="1" applyFill="1" applyBorder="1" applyAlignment="1"/>
    <xf numFmtId="0" fontId="8" fillId="6" borderId="1" xfId="0" applyFont="1" applyFill="1" applyBorder="1" applyAlignment="1">
      <alignment vertical="center"/>
    </xf>
    <xf numFmtId="0" fontId="8" fillId="6" borderId="4" xfId="0" applyFont="1" applyFill="1" applyBorder="1" applyAlignment="1">
      <alignment horizontal="center"/>
    </xf>
    <xf numFmtId="0" fontId="8" fillId="6" borderId="0" xfId="0" applyFont="1" applyFill="1" applyBorder="1" applyAlignment="1">
      <alignment horizontal="center"/>
    </xf>
    <xf numFmtId="0" fontId="8" fillId="0" borderId="0" xfId="0" applyFont="1" applyAlignment="1"/>
    <xf numFmtId="0" fontId="8" fillId="6" borderId="9" xfId="0" applyFont="1" applyFill="1" applyBorder="1" applyAlignment="1">
      <alignment horizontal="center"/>
    </xf>
    <xf numFmtId="0" fontId="8" fillId="6" borderId="10" xfId="0" applyFont="1" applyFill="1" applyBorder="1" applyAlignment="1">
      <alignment horizontal="center"/>
    </xf>
    <xf numFmtId="0" fontId="8" fillId="0" borderId="10" xfId="0" applyFont="1" applyBorder="1" applyAlignment="1"/>
    <xf numFmtId="0" fontId="11" fillId="3" borderId="0" xfId="3" applyFont="1" applyFill="1" applyBorder="1" applyAlignment="1">
      <alignment horizontal="center" vertical="center"/>
    </xf>
    <xf numFmtId="0" fontId="11" fillId="3" borderId="82" xfId="3" applyFont="1" applyFill="1" applyBorder="1" applyAlignment="1">
      <alignment horizontal="center" vertical="center"/>
    </xf>
    <xf numFmtId="0" fontId="11" fillId="3" borderId="10" xfId="3" applyFont="1" applyFill="1" applyBorder="1" applyAlignment="1">
      <alignment horizontal="center" vertical="center"/>
    </xf>
    <xf numFmtId="0" fontId="11" fillId="3" borderId="8" xfId="3" applyFont="1" applyFill="1" applyBorder="1" applyAlignment="1">
      <alignment horizontal="center" vertical="center"/>
    </xf>
    <xf numFmtId="0" fontId="21" fillId="3" borderId="6" xfId="6" applyFont="1" applyFill="1" applyBorder="1" applyAlignment="1">
      <alignment horizontal="center" vertical="center"/>
    </xf>
    <xf numFmtId="0" fontId="21" fillId="3" borderId="23" xfId="6" applyFont="1" applyFill="1" applyBorder="1" applyAlignment="1">
      <alignment horizontal="center" vertical="center"/>
    </xf>
    <xf numFmtId="0" fontId="21" fillId="3" borderId="7" xfId="6" applyFont="1" applyFill="1" applyBorder="1" applyAlignment="1">
      <alignment horizontal="center" vertical="center"/>
    </xf>
    <xf numFmtId="0" fontId="16" fillId="7" borderId="2" xfId="7" applyFont="1" applyFill="1" applyBorder="1" applyAlignment="1">
      <alignment horizontal="center" vertical="top" wrapText="1"/>
    </xf>
    <xf numFmtId="0" fontId="16" fillId="7" borderId="3" xfId="7" applyFont="1" applyFill="1" applyBorder="1" applyAlignment="1">
      <alignment horizontal="center" vertical="top" wrapText="1"/>
    </xf>
    <xf numFmtId="0" fontId="16" fillId="3" borderId="6" xfId="15" applyFont="1" applyFill="1" applyBorder="1" applyAlignment="1">
      <alignment horizontal="center" vertical="center" wrapText="1"/>
    </xf>
    <xf numFmtId="0" fontId="16" fillId="3" borderId="23" xfId="15" applyFont="1" applyFill="1" applyBorder="1" applyAlignment="1">
      <alignment horizontal="center" vertical="center" wrapText="1"/>
    </xf>
    <xf numFmtId="0" fontId="16" fillId="3" borderId="7" xfId="15" applyFont="1" applyFill="1" applyBorder="1" applyAlignment="1">
      <alignment horizontal="center" vertical="center" wrapText="1"/>
    </xf>
    <xf numFmtId="0" fontId="16" fillId="7" borderId="2" xfId="15" applyFont="1" applyFill="1" applyBorder="1" applyAlignment="1">
      <alignment horizontal="center" vertical="top" wrapText="1"/>
    </xf>
    <xf numFmtId="0" fontId="16" fillId="7" borderId="3" xfId="15" applyFont="1" applyFill="1" applyBorder="1" applyAlignment="1">
      <alignment horizontal="center" vertical="top" wrapText="1"/>
    </xf>
    <xf numFmtId="0" fontId="21" fillId="7" borderId="2" xfId="7" applyFont="1" applyFill="1" applyBorder="1" applyAlignment="1">
      <alignment horizontal="center" vertical="top" wrapText="1"/>
    </xf>
    <xf numFmtId="0" fontId="21" fillId="7" borderId="3" xfId="7" applyFont="1" applyFill="1" applyBorder="1" applyAlignment="1">
      <alignment horizontal="center" vertical="top" wrapText="1"/>
    </xf>
    <xf numFmtId="0" fontId="21" fillId="7" borderId="25" xfId="7" applyFont="1" applyFill="1" applyBorder="1" applyAlignment="1">
      <alignment horizontal="center" vertical="top" wrapText="1"/>
    </xf>
    <xf numFmtId="0" fontId="21" fillId="7" borderId="4" xfId="7" applyFont="1" applyFill="1" applyBorder="1" applyAlignment="1">
      <alignment horizontal="center" vertical="top" wrapText="1"/>
    </xf>
    <xf numFmtId="0" fontId="16" fillId="0" borderId="61" xfId="0" applyFont="1" applyBorder="1" applyAlignment="1" applyProtection="1">
      <alignment horizontal="center" vertical="top" wrapText="1"/>
      <protection hidden="1"/>
    </xf>
    <xf numFmtId="9" fontId="9" fillId="0" borderId="61" xfId="0" applyNumberFormat="1" applyFont="1" applyBorder="1" applyAlignment="1" applyProtection="1">
      <alignment horizontal="center" vertical="top" wrapText="1"/>
      <protection hidden="1"/>
    </xf>
    <xf numFmtId="9" fontId="9" fillId="0" borderId="61" xfId="0" applyNumberFormat="1" applyFont="1" applyBorder="1" applyAlignment="1" applyProtection="1">
      <alignment horizontal="center" vertical="top" wrapText="1"/>
      <protection locked="0"/>
    </xf>
    <xf numFmtId="0" fontId="16" fillId="10" borderId="18" xfId="0" applyFont="1" applyFill="1" applyBorder="1" applyAlignment="1">
      <alignment horizontal="center" vertical="center"/>
    </xf>
    <xf numFmtId="0" fontId="16" fillId="10" borderId="12" xfId="0" applyFont="1" applyFill="1" applyBorder="1" applyAlignment="1">
      <alignment horizontal="center" vertical="center" wrapText="1"/>
    </xf>
    <xf numFmtId="0" fontId="16" fillId="10" borderId="15" xfId="0" applyFont="1" applyFill="1" applyBorder="1" applyAlignment="1">
      <alignment horizontal="center" vertical="center" wrapText="1"/>
    </xf>
    <xf numFmtId="0" fontId="16" fillId="10" borderId="15" xfId="0" applyFont="1" applyFill="1" applyBorder="1" applyAlignment="1">
      <alignment horizontal="center" vertical="center" textRotation="90" wrapText="1"/>
    </xf>
    <xf numFmtId="0" fontId="16" fillId="10" borderId="14" xfId="0" applyFont="1" applyFill="1" applyBorder="1" applyAlignment="1">
      <alignment horizontal="center" vertical="center" textRotation="90" wrapText="1"/>
    </xf>
    <xf numFmtId="0" fontId="16" fillId="10" borderId="13" xfId="0" applyFont="1" applyFill="1" applyBorder="1" applyAlignment="1">
      <alignment horizontal="center" vertical="center" wrapText="1"/>
    </xf>
    <xf numFmtId="0" fontId="16" fillId="10" borderId="20" xfId="0" applyFont="1" applyFill="1" applyBorder="1" applyAlignment="1">
      <alignment horizontal="left" vertical="center" wrapText="1"/>
    </xf>
    <xf numFmtId="0" fontId="16" fillId="10" borderId="16" xfId="0" applyFont="1" applyFill="1" applyBorder="1" applyAlignment="1">
      <alignment horizontal="left" vertical="center" wrapText="1"/>
    </xf>
    <xf numFmtId="0" fontId="16" fillId="10" borderId="13" xfId="0" applyFont="1" applyFill="1" applyBorder="1" applyAlignment="1">
      <alignment horizontal="center" vertical="center" textRotation="90" wrapText="1"/>
    </xf>
    <xf numFmtId="0" fontId="16" fillId="6" borderId="6" xfId="0" applyFont="1" applyFill="1" applyBorder="1" applyAlignment="1">
      <alignment horizontal="center" vertical="center"/>
    </xf>
    <xf numFmtId="0" fontId="16" fillId="6" borderId="23" xfId="0" applyFont="1" applyFill="1" applyBorder="1" applyAlignment="1">
      <alignment horizontal="center" vertical="center"/>
    </xf>
    <xf numFmtId="0" fontId="16" fillId="6" borderId="7" xfId="0" applyFont="1" applyFill="1" applyBorder="1" applyAlignment="1">
      <alignment horizontal="center" vertical="center"/>
    </xf>
    <xf numFmtId="0" fontId="16" fillId="10" borderId="14" xfId="0" applyFont="1" applyFill="1" applyBorder="1" applyAlignment="1">
      <alignment horizontal="center" vertical="center" wrapText="1"/>
    </xf>
    <xf numFmtId="0" fontId="16" fillId="10" borderId="15" xfId="0" applyFont="1" applyFill="1" applyBorder="1" applyAlignment="1">
      <alignment horizontal="center" vertical="center" textRotation="90"/>
    </xf>
    <xf numFmtId="0" fontId="16" fillId="10" borderId="14" xfId="0" applyFont="1" applyFill="1" applyBorder="1" applyAlignment="1">
      <alignment horizontal="center" vertical="center" textRotation="90"/>
    </xf>
    <xf numFmtId="0" fontId="16" fillId="10" borderId="13" xfId="0" applyFont="1" applyFill="1" applyBorder="1" applyAlignment="1">
      <alignment horizontal="center" vertical="center"/>
    </xf>
    <xf numFmtId="0" fontId="16" fillId="10" borderId="15" xfId="0"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14" xfId="0" applyFont="1" applyFill="1" applyBorder="1" applyAlignment="1">
      <alignment horizontal="center" vertical="center"/>
    </xf>
    <xf numFmtId="0" fontId="16" fillId="6" borderId="1" xfId="0" applyFont="1" applyFill="1" applyBorder="1" applyAlignment="1">
      <alignment horizontal="center" vertical="center"/>
    </xf>
    <xf numFmtId="0" fontId="16" fillId="6" borderId="1" xfId="0" applyFont="1" applyFill="1" applyBorder="1" applyAlignment="1"/>
    <xf numFmtId="0" fontId="16" fillId="10" borderId="18" xfId="0" applyFont="1" applyFill="1" applyBorder="1" applyAlignment="1">
      <alignment horizontal="center" vertical="center" wrapText="1"/>
    </xf>
    <xf numFmtId="0" fontId="9" fillId="0" borderId="61" xfId="0" applyFont="1" applyBorder="1" applyAlignment="1" applyProtection="1">
      <alignment horizontal="center" vertical="top" wrapText="1"/>
      <protection locked="0"/>
    </xf>
    <xf numFmtId="0" fontId="9" fillId="0" borderId="61" xfId="0" applyFont="1" applyBorder="1" applyAlignment="1">
      <alignment horizontal="center" vertical="center"/>
    </xf>
    <xf numFmtId="0" fontId="14" fillId="0" borderId="61" xfId="0" applyFont="1" applyBorder="1" applyAlignment="1" applyProtection="1">
      <alignment horizontal="center" vertical="top" wrapText="1"/>
      <protection locked="0"/>
    </xf>
    <xf numFmtId="0" fontId="14" fillId="0" borderId="61" xfId="0" applyFont="1" applyBorder="1" applyAlignment="1" applyProtection="1">
      <alignment horizontal="left" vertical="top" wrapText="1"/>
      <protection locked="0"/>
    </xf>
    <xf numFmtId="0" fontId="9" fillId="0" borderId="61" xfId="0" applyFont="1" applyBorder="1" applyAlignment="1" applyProtection="1">
      <alignment horizontal="center" vertical="top"/>
      <protection locked="0"/>
    </xf>
    <xf numFmtId="0" fontId="9" fillId="0" borderId="61" xfId="0" applyFont="1" applyFill="1" applyBorder="1" applyAlignment="1" applyProtection="1">
      <alignment horizontal="center" vertical="top" wrapText="1"/>
      <protection locked="0"/>
    </xf>
    <xf numFmtId="0" fontId="9" fillId="2" borderId="61" xfId="0" applyFont="1" applyFill="1" applyBorder="1" applyAlignment="1">
      <alignment horizontal="center" vertical="top"/>
    </xf>
    <xf numFmtId="0" fontId="9" fillId="13" borderId="61" xfId="15" applyFont="1" applyFill="1" applyBorder="1" applyAlignment="1">
      <alignment horizontal="center" vertical="top"/>
    </xf>
    <xf numFmtId="0" fontId="16" fillId="0" borderId="61" xfId="0" applyFont="1" applyBorder="1" applyAlignment="1" applyProtection="1">
      <alignment horizontal="center" vertical="top"/>
      <protection hidden="1"/>
    </xf>
    <xf numFmtId="0" fontId="9" fillId="0" borderId="61" xfId="0" applyFont="1" applyBorder="1" applyAlignment="1">
      <alignment horizontal="center" vertical="top"/>
    </xf>
    <xf numFmtId="0" fontId="14" fillId="2" borderId="61" xfId="0" applyFont="1" applyFill="1" applyBorder="1" applyAlignment="1" applyProtection="1">
      <alignment horizontal="left" vertical="top" wrapText="1"/>
      <protection locked="0"/>
    </xf>
    <xf numFmtId="0" fontId="9" fillId="0" borderId="61" xfId="0" applyFont="1" applyBorder="1" applyAlignment="1" applyProtection="1">
      <alignment horizontal="center" vertical="top"/>
      <protection hidden="1"/>
    </xf>
    <xf numFmtId="0" fontId="9" fillId="0" borderId="61" xfId="0" applyFont="1" applyBorder="1" applyAlignment="1" applyProtection="1">
      <alignment horizontal="center" vertical="top" textRotation="90"/>
      <protection locked="0"/>
    </xf>
    <xf numFmtId="9" fontId="9" fillId="0" borderId="61" xfId="0" applyNumberFormat="1" applyFont="1" applyBorder="1" applyAlignment="1" applyProtection="1">
      <alignment horizontal="center" vertical="top"/>
      <protection hidden="1"/>
    </xf>
    <xf numFmtId="164" fontId="9" fillId="0" borderId="61" xfId="2" applyNumberFormat="1" applyFont="1" applyBorder="1" applyAlignment="1">
      <alignment horizontal="center" vertical="top"/>
    </xf>
    <xf numFmtId="0" fontId="16" fillId="0" borderId="61" xfId="0" applyFont="1" applyBorder="1" applyAlignment="1" applyProtection="1">
      <alignment horizontal="center" vertical="top" textRotation="90" wrapText="1"/>
      <protection hidden="1"/>
    </xf>
    <xf numFmtId="0" fontId="16" fillId="0" borderId="61" xfId="0" applyFont="1" applyBorder="1" applyAlignment="1" applyProtection="1">
      <alignment horizontal="center" vertical="top" textRotation="90"/>
      <protection hidden="1"/>
    </xf>
    <xf numFmtId="0" fontId="9" fillId="2" borderId="61" xfId="0" applyFont="1" applyFill="1" applyBorder="1" applyAlignment="1" applyProtection="1">
      <alignment horizontal="center" vertical="top" wrapText="1"/>
      <protection locked="0"/>
    </xf>
    <xf numFmtId="14" fontId="9" fillId="0" borderId="61" xfId="0" applyNumberFormat="1" applyFont="1" applyBorder="1" applyAlignment="1" applyProtection="1">
      <alignment horizontal="center" vertical="top" wrapText="1"/>
      <protection locked="0"/>
    </xf>
    <xf numFmtId="14" fontId="9" fillId="8" borderId="61" xfId="0" applyNumberFormat="1" applyFont="1" applyFill="1" applyBorder="1" applyAlignment="1" applyProtection="1">
      <alignment horizontal="center" vertical="top" wrapText="1"/>
      <protection locked="0"/>
    </xf>
    <xf numFmtId="0" fontId="9" fillId="2" borderId="61" xfId="15" applyFont="1" applyFill="1" applyBorder="1" applyAlignment="1">
      <alignment horizontal="center" vertical="top"/>
    </xf>
    <xf numFmtId="0" fontId="9" fillId="2" borderId="61" xfId="0" applyFont="1" applyFill="1" applyBorder="1" applyAlignment="1">
      <alignment horizontal="center" vertical="top" wrapText="1"/>
    </xf>
    <xf numFmtId="0" fontId="9" fillId="2" borderId="61" xfId="0" applyFont="1" applyFill="1" applyBorder="1" applyAlignment="1" applyProtection="1">
      <alignment horizontal="left" vertical="top"/>
      <protection locked="0"/>
    </xf>
    <xf numFmtId="0" fontId="9" fillId="2" borderId="61" xfId="0" applyFont="1" applyFill="1" applyBorder="1" applyAlignment="1">
      <alignment horizontal="left" vertical="top" wrapText="1"/>
    </xf>
    <xf numFmtId="0" fontId="14" fillId="2" borderId="61" xfId="0" applyFont="1" applyFill="1" applyBorder="1" applyAlignment="1">
      <alignment horizontal="left" vertical="top" wrapText="1"/>
    </xf>
    <xf numFmtId="14" fontId="9" fillId="2" borderId="61" xfId="0" applyNumberFormat="1" applyFont="1" applyFill="1" applyBorder="1" applyAlignment="1">
      <alignment horizontal="center" vertical="top"/>
    </xf>
    <xf numFmtId="0" fontId="21" fillId="7" borderId="61" xfId="4" applyFont="1" applyFill="1" applyBorder="1" applyAlignment="1">
      <alignment horizontal="center" vertical="top" wrapText="1"/>
    </xf>
    <xf numFmtId="0" fontId="9" fillId="0" borderId="66" xfId="0" applyFont="1" applyFill="1" applyBorder="1" applyAlignment="1">
      <alignment horizontal="left" vertical="top" wrapText="1"/>
    </xf>
    <xf numFmtId="0" fontId="9" fillId="0" borderId="67" xfId="0" applyFont="1" applyFill="1" applyBorder="1" applyAlignment="1">
      <alignment horizontal="left" vertical="top" wrapText="1"/>
    </xf>
    <xf numFmtId="0" fontId="9" fillId="0" borderId="68" xfId="0" applyFont="1" applyFill="1" applyBorder="1" applyAlignment="1">
      <alignment horizontal="left" vertical="top" wrapText="1"/>
    </xf>
    <xf numFmtId="0" fontId="9" fillId="0" borderId="63" xfId="0" applyFont="1" applyBorder="1" applyAlignment="1">
      <alignment horizontal="left" vertical="center" wrapText="1"/>
    </xf>
    <xf numFmtId="0" fontId="9" fillId="0" borderId="64" xfId="0" applyFont="1" applyBorder="1" applyAlignment="1">
      <alignment horizontal="left" vertical="center" wrapText="1"/>
    </xf>
    <xf numFmtId="0" fontId="14" fillId="2" borderId="61" xfId="0" applyFont="1" applyFill="1" applyBorder="1" applyAlignment="1">
      <alignment horizontal="center" vertical="top" wrapText="1"/>
    </xf>
    <xf numFmtId="0" fontId="9" fillId="0" borderId="65" xfId="0" applyFont="1" applyFill="1" applyBorder="1" applyAlignment="1" applyProtection="1">
      <alignment horizontal="left" vertical="top" wrapText="1"/>
      <protection locked="0"/>
    </xf>
    <xf numFmtId="0" fontId="9" fillId="0" borderId="61" xfId="0" applyFont="1" applyBorder="1" applyAlignment="1" applyProtection="1">
      <alignment horizontal="left" vertical="top"/>
      <protection locked="0"/>
    </xf>
    <xf numFmtId="0" fontId="9" fillId="0" borderId="0" xfId="0" applyFont="1" applyBorder="1" applyAlignment="1">
      <alignment horizontal="left" vertical="center" wrapText="1"/>
    </xf>
    <xf numFmtId="0" fontId="89" fillId="0" borderId="0" xfId="0" applyFont="1" applyBorder="1"/>
    <xf numFmtId="9" fontId="9" fillId="0" borderId="0" xfId="0" applyNumberFormat="1" applyFont="1" applyBorder="1" applyAlignment="1">
      <alignment horizontal="center" vertical="top" wrapText="1"/>
    </xf>
    <xf numFmtId="0" fontId="16" fillId="0" borderId="0" xfId="0" applyFont="1" applyBorder="1" applyAlignment="1">
      <alignment horizontal="center" vertical="top" wrapText="1"/>
    </xf>
    <xf numFmtId="0" fontId="16" fillId="0" borderId="0" xfId="0" applyFont="1" applyBorder="1" applyAlignment="1">
      <alignment horizontal="center" vertical="top"/>
    </xf>
    <xf numFmtId="0" fontId="9" fillId="0" borderId="153" xfId="0" applyFont="1" applyBorder="1" applyAlignment="1">
      <alignment horizontal="center" vertical="center"/>
    </xf>
    <xf numFmtId="0" fontId="89" fillId="0" borderId="151" xfId="0" applyFont="1" applyBorder="1"/>
    <xf numFmtId="0" fontId="89" fillId="0" borderId="152" xfId="0" applyFont="1" applyBorder="1"/>
    <xf numFmtId="0" fontId="9" fillId="0" borderId="0" xfId="0" applyFont="1" applyBorder="1" applyAlignment="1">
      <alignment horizontal="center" vertical="top" wrapText="1"/>
    </xf>
    <xf numFmtId="0" fontId="7" fillId="0" borderId="0" xfId="0" applyFont="1" applyBorder="1" applyAlignment="1">
      <alignment horizontal="center" vertical="top" wrapText="1"/>
    </xf>
    <xf numFmtId="0" fontId="9" fillId="0" borderId="0" xfId="0" applyFont="1" applyBorder="1" applyAlignment="1">
      <alignment horizontal="center" vertical="top"/>
    </xf>
    <xf numFmtId="0" fontId="22" fillId="0" borderId="61" xfId="0" applyFont="1" applyBorder="1" applyAlignment="1">
      <alignment horizontal="justify" vertical="top"/>
    </xf>
    <xf numFmtId="0" fontId="22" fillId="2" borderId="61" xfId="0" applyFont="1" applyFill="1" applyBorder="1" applyAlignment="1">
      <alignment vertical="center" wrapText="1"/>
    </xf>
    <xf numFmtId="0" fontId="0" fillId="0" borderId="61" xfId="0" applyBorder="1" applyAlignment="1"/>
    <xf numFmtId="9" fontId="9" fillId="2" borderId="61" xfId="0" applyNumberFormat="1" applyFont="1" applyFill="1" applyBorder="1" applyAlignment="1">
      <alignment horizontal="center" vertical="top" wrapText="1"/>
    </xf>
    <xf numFmtId="0" fontId="89" fillId="2" borderId="61" xfId="0" applyFont="1" applyFill="1" applyBorder="1" applyAlignment="1">
      <alignment vertical="top"/>
    </xf>
    <xf numFmtId="0" fontId="9" fillId="0" borderId="151" xfId="0" applyFont="1" applyBorder="1" applyAlignment="1">
      <alignment horizontal="center" vertical="center"/>
    </xf>
    <xf numFmtId="0" fontId="7" fillId="2" borderId="61" xfId="0" applyFont="1" applyFill="1" applyBorder="1" applyAlignment="1">
      <alignment horizontal="left" vertical="top" wrapText="1"/>
    </xf>
    <xf numFmtId="0" fontId="7" fillId="2" borderId="61" xfId="0" applyFont="1" applyFill="1" applyBorder="1" applyAlignment="1">
      <alignment horizontal="center" vertical="top" wrapText="1"/>
    </xf>
    <xf numFmtId="0" fontId="7" fillId="2" borderId="61" xfId="0" applyFont="1" applyFill="1" applyBorder="1" applyAlignment="1">
      <alignment horizontal="center" vertical="top"/>
    </xf>
    <xf numFmtId="0" fontId="8" fillId="2" borderId="61" xfId="0" applyFont="1" applyFill="1" applyBorder="1" applyAlignment="1">
      <alignment horizontal="center" vertical="top" wrapText="1"/>
    </xf>
    <xf numFmtId="9" fontId="7" fillId="2" borderId="61" xfId="0" applyNumberFormat="1" applyFont="1" applyFill="1" applyBorder="1" applyAlignment="1">
      <alignment horizontal="center" vertical="top" wrapText="1"/>
    </xf>
    <xf numFmtId="0" fontId="0" fillId="0" borderId="61" xfId="0" applyBorder="1" applyAlignment="1">
      <alignment vertical="top"/>
    </xf>
    <xf numFmtId="0" fontId="7" fillId="0" borderId="61" xfId="0" applyFont="1" applyBorder="1" applyAlignment="1">
      <alignment horizontal="center" vertical="top" wrapText="1"/>
    </xf>
    <xf numFmtId="0" fontId="89" fillId="0" borderId="61" xfId="0" applyFont="1" applyBorder="1" applyAlignment="1">
      <alignment vertical="top"/>
    </xf>
    <xf numFmtId="0" fontId="76" fillId="2" borderId="61" xfId="0" applyFont="1" applyFill="1" applyBorder="1" applyAlignment="1">
      <alignment horizontal="left" vertical="top" wrapText="1"/>
    </xf>
    <xf numFmtId="165" fontId="7" fillId="0" borderId="61" xfId="0" applyNumberFormat="1" applyFont="1" applyBorder="1" applyAlignment="1">
      <alignment horizontal="center" vertical="top" wrapText="1"/>
    </xf>
    <xf numFmtId="14" fontId="22" fillId="2" borderId="61" xfId="0" applyNumberFormat="1" applyFont="1" applyFill="1" applyBorder="1" applyAlignment="1">
      <alignment horizontal="center" vertical="top"/>
    </xf>
    <xf numFmtId="0" fontId="12" fillId="0" borderId="61" xfId="0" applyFont="1" applyBorder="1" applyAlignment="1">
      <alignment horizontal="center" vertical="top"/>
    </xf>
    <xf numFmtId="0" fontId="22" fillId="2" borderId="61" xfId="0" applyFont="1" applyFill="1" applyBorder="1" applyAlignment="1">
      <alignment horizontal="justify" vertical="top" wrapText="1"/>
    </xf>
    <xf numFmtId="0" fontId="0" fillId="0" borderId="61" xfId="0" applyBorder="1" applyAlignment="1">
      <alignment horizontal="justify" vertical="top" wrapText="1"/>
    </xf>
    <xf numFmtId="9" fontId="7" fillId="0" borderId="61" xfId="0" applyNumberFormat="1" applyFont="1" applyBorder="1" applyAlignment="1">
      <alignment horizontal="center" vertical="top"/>
    </xf>
    <xf numFmtId="0" fontId="7" fillId="0" borderId="61" xfId="0" applyFont="1" applyBorder="1" applyAlignment="1">
      <alignment horizontal="center" vertical="top" textRotation="90"/>
    </xf>
    <xf numFmtId="0" fontId="9" fillId="0" borderId="61" xfId="0" applyFont="1" applyBorder="1" applyAlignment="1">
      <alignment horizontal="left" vertical="top" wrapText="1"/>
    </xf>
    <xf numFmtId="0" fontId="9" fillId="0" borderId="61" xfId="0" applyFont="1" applyBorder="1" applyAlignment="1">
      <alignment horizontal="center" vertical="top" wrapText="1"/>
    </xf>
    <xf numFmtId="2" fontId="22" fillId="2" borderId="61" xfId="0" applyNumberFormat="1" applyFont="1" applyFill="1" applyBorder="1" applyAlignment="1">
      <alignment horizontal="center" vertical="center" wrapText="1"/>
    </xf>
    <xf numFmtId="0" fontId="12" fillId="0" borderId="61" xfId="0" applyFont="1" applyBorder="1" applyAlignment="1">
      <alignment horizontal="center" vertical="center" wrapText="1"/>
    </xf>
    <xf numFmtId="0" fontId="22" fillId="2" borderId="61" xfId="0" applyFont="1" applyFill="1" applyBorder="1" applyAlignment="1">
      <alignment horizontal="center" vertical="center" wrapText="1"/>
    </xf>
    <xf numFmtId="0" fontId="0" fillId="0" borderId="61" xfId="0" applyBorder="1" applyAlignment="1">
      <alignment horizontal="justify" vertical="top"/>
    </xf>
    <xf numFmtId="0" fontId="9" fillId="0" borderId="61" xfId="0" applyFont="1" applyBorder="1" applyAlignment="1">
      <alignment vertical="top"/>
    </xf>
    <xf numFmtId="0" fontId="22" fillId="0" borderId="61" xfId="0" applyFont="1" applyBorder="1" applyAlignment="1">
      <alignment horizontal="justify" vertical="top" wrapText="1"/>
    </xf>
    <xf numFmtId="1" fontId="22" fillId="2" borderId="61" xfId="0" applyNumberFormat="1" applyFont="1" applyFill="1" applyBorder="1" applyAlignment="1">
      <alignment horizontal="center" vertical="center"/>
    </xf>
    <xf numFmtId="0" fontId="12" fillId="0" borderId="61" xfId="0" applyFont="1" applyBorder="1" applyAlignment="1">
      <alignment horizontal="center" vertical="center"/>
    </xf>
    <xf numFmtId="1" fontId="22" fillId="2" borderId="61" xfId="0" applyNumberFormat="1" applyFont="1" applyFill="1" applyBorder="1" applyAlignment="1">
      <alignment horizontal="center" vertical="center" wrapText="1"/>
    </xf>
    <xf numFmtId="0" fontId="22" fillId="2" borderId="61" xfId="0" applyFont="1" applyFill="1" applyBorder="1" applyAlignment="1">
      <alignment horizontal="center" vertical="center"/>
    </xf>
    <xf numFmtId="14" fontId="22" fillId="2" borderId="61" xfId="0" applyNumberFormat="1" applyFont="1" applyFill="1" applyBorder="1" applyAlignment="1" applyProtection="1">
      <alignment horizontal="center" vertical="top"/>
      <protection locked="0"/>
    </xf>
    <xf numFmtId="0" fontId="31" fillId="2" borderId="61" xfId="0" applyFont="1" applyFill="1" applyBorder="1" applyAlignment="1">
      <alignment horizontal="justify" vertical="top"/>
    </xf>
    <xf numFmtId="0" fontId="92" fillId="0" borderId="61" xfId="0" applyFont="1" applyBorder="1" applyAlignment="1">
      <alignment horizontal="justify" vertical="top"/>
    </xf>
    <xf numFmtId="0" fontId="12" fillId="0" borderId="61" xfId="0" applyFont="1" applyBorder="1" applyAlignment="1"/>
    <xf numFmtId="0" fontId="12" fillId="0" borderId="61" xfId="0" applyFont="1" applyBorder="1" applyAlignment="1">
      <alignment horizontal="justify" vertical="top" wrapText="1"/>
    </xf>
    <xf numFmtId="14" fontId="22" fillId="2" borderId="61" xfId="0" applyNumberFormat="1" applyFont="1" applyFill="1" applyBorder="1" applyAlignment="1">
      <alignment horizontal="center" vertical="top" shrinkToFit="1"/>
    </xf>
    <xf numFmtId="0" fontId="12" fillId="0" borderId="61" xfId="0" applyFont="1" applyBorder="1" applyAlignment="1">
      <alignment shrinkToFit="1"/>
    </xf>
    <xf numFmtId="0" fontId="8" fillId="0" borderId="61" xfId="0" applyFont="1" applyBorder="1" applyAlignment="1">
      <alignment horizontal="center" vertical="top" textRotation="90"/>
    </xf>
    <xf numFmtId="164" fontId="9" fillId="0" borderId="61" xfId="0" applyNumberFormat="1" applyFont="1" applyBorder="1" applyAlignment="1">
      <alignment horizontal="center" vertical="top"/>
    </xf>
    <xf numFmtId="0" fontId="8" fillId="0" borderId="61" xfId="0" applyFont="1" applyBorder="1" applyAlignment="1">
      <alignment horizontal="center" vertical="top" textRotation="90" wrapText="1"/>
    </xf>
    <xf numFmtId="0" fontId="8" fillId="2" borderId="61" xfId="0" applyFont="1" applyFill="1" applyBorder="1" applyAlignment="1">
      <alignment horizontal="center" vertical="top"/>
    </xf>
    <xf numFmtId="0" fontId="90" fillId="0" borderId="61" xfId="0" applyFont="1" applyBorder="1" applyAlignment="1">
      <alignment horizontal="center" vertical="top" wrapText="1"/>
    </xf>
    <xf numFmtId="0" fontId="16" fillId="2" borderId="61" xfId="0" applyFont="1" applyFill="1" applyBorder="1" applyAlignment="1">
      <alignment horizontal="center" vertical="top" wrapText="1"/>
    </xf>
    <xf numFmtId="0" fontId="31" fillId="3" borderId="1" xfId="4" applyFont="1" applyFill="1" applyBorder="1" applyAlignment="1">
      <alignment horizontal="center" vertical="center" wrapText="1"/>
    </xf>
    <xf numFmtId="0" fontId="31" fillId="3" borderId="2" xfId="4" applyFont="1" applyFill="1" applyBorder="1" applyAlignment="1">
      <alignment horizontal="center" vertical="center" wrapText="1"/>
    </xf>
    <xf numFmtId="0" fontId="11" fillId="2" borderId="61" xfId="0" applyFont="1" applyFill="1" applyBorder="1" applyAlignment="1">
      <alignment horizontal="center" vertical="top" wrapText="1"/>
    </xf>
    <xf numFmtId="0" fontId="91" fillId="2" borderId="61" xfId="0" applyFont="1" applyFill="1" applyBorder="1" applyAlignment="1">
      <alignment vertical="top"/>
    </xf>
    <xf numFmtId="0" fontId="29" fillId="3" borderId="1" xfId="4" applyFont="1" applyFill="1" applyBorder="1" applyAlignment="1">
      <alignment horizontal="center" vertical="center" wrapText="1"/>
    </xf>
    <xf numFmtId="0" fontId="29" fillId="3" borderId="2" xfId="4" applyFont="1" applyFill="1" applyBorder="1" applyAlignment="1">
      <alignment horizontal="center" vertical="center" wrapText="1"/>
    </xf>
    <xf numFmtId="0" fontId="29" fillId="3" borderId="1" xfId="4" applyFont="1" applyFill="1" applyBorder="1" applyAlignment="1">
      <alignment horizontal="justify" vertical="top" wrapText="1"/>
    </xf>
    <xf numFmtId="0" fontId="29" fillId="3" borderId="2" xfId="4" applyFont="1" applyFill="1" applyBorder="1" applyAlignment="1">
      <alignment horizontal="justify" vertical="top" wrapText="1"/>
    </xf>
    <xf numFmtId="0" fontId="16" fillId="16" borderId="1" xfId="0" applyFont="1" applyFill="1" applyBorder="1" applyAlignment="1">
      <alignment horizontal="center" vertical="center" wrapText="1"/>
    </xf>
    <xf numFmtId="0" fontId="89" fillId="0" borderId="2" xfId="0" applyFont="1" applyBorder="1"/>
    <xf numFmtId="0" fontId="29" fillId="3" borderId="7" xfId="0" applyFont="1" applyFill="1" applyBorder="1" applyAlignment="1">
      <alignment horizontal="center" vertical="center"/>
    </xf>
    <xf numFmtId="0" fontId="29" fillId="3" borderId="24" xfId="0" applyFont="1" applyFill="1" applyBorder="1" applyAlignment="1">
      <alignment horizontal="center" vertical="center"/>
    </xf>
    <xf numFmtId="0" fontId="29" fillId="3" borderId="1"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16" fillId="16" borderId="1" xfId="0" applyFont="1" applyFill="1" applyBorder="1" applyAlignment="1">
      <alignment horizontal="center" vertical="center" textRotation="90" wrapText="1"/>
    </xf>
    <xf numFmtId="0" fontId="88" fillId="17" borderId="1" xfId="0" applyFont="1" applyFill="1" applyBorder="1" applyAlignment="1">
      <alignment horizontal="center" vertical="center" wrapText="1"/>
    </xf>
    <xf numFmtId="0" fontId="89" fillId="18" borderId="2" xfId="0" applyFont="1" applyFill="1" applyBorder="1"/>
    <xf numFmtId="0" fontId="89" fillId="0" borderId="1" xfId="0" applyFont="1" applyBorder="1"/>
    <xf numFmtId="0" fontId="16" fillId="16" borderId="1" xfId="0" applyFont="1" applyFill="1" applyBorder="1" applyAlignment="1">
      <alignment horizontal="center" vertical="center"/>
    </xf>
    <xf numFmtId="0" fontId="16" fillId="16" borderId="2" xfId="0" applyFont="1" applyFill="1" applyBorder="1" applyAlignment="1">
      <alignment horizontal="center" vertical="center"/>
    </xf>
    <xf numFmtId="0" fontId="0" fillId="0" borderId="3" xfId="0" applyBorder="1" applyAlignment="1">
      <alignment horizontal="center" vertical="center"/>
    </xf>
    <xf numFmtId="0" fontId="31" fillId="3" borderId="1" xfId="3" applyFont="1" applyFill="1" applyBorder="1" applyAlignment="1">
      <alignment horizontal="center" vertical="center"/>
    </xf>
    <xf numFmtId="0" fontId="29" fillId="3" borderId="1" xfId="0" applyFont="1" applyFill="1" applyBorder="1" applyAlignment="1">
      <alignment horizontal="center" vertical="center"/>
    </xf>
    <xf numFmtId="0" fontId="29" fillId="0" borderId="1" xfId="0" applyFont="1" applyBorder="1" applyAlignment="1">
      <alignment horizontal="center" vertical="center"/>
    </xf>
    <xf numFmtId="0" fontId="80" fillId="16" borderId="1" xfId="0" applyFont="1" applyFill="1" applyBorder="1" applyAlignment="1">
      <alignment horizontal="center" vertical="center" textRotation="90"/>
    </xf>
    <xf numFmtId="0" fontId="0" fillId="0" borderId="1" xfId="0" applyBorder="1" applyAlignment="1"/>
    <xf numFmtId="0" fontId="29" fillId="0" borderId="1" xfId="0" applyFont="1" applyBorder="1" applyAlignment="1">
      <alignment horizontal="center" vertical="center" wrapText="1"/>
    </xf>
    <xf numFmtId="0" fontId="64" fillId="8" borderId="61" xfId="0" applyFont="1" applyFill="1" applyBorder="1" applyAlignment="1">
      <alignment horizontal="center" vertical="center" wrapText="1"/>
    </xf>
    <xf numFmtId="0" fontId="9" fillId="2" borderId="1" xfId="0" applyFont="1" applyFill="1" applyBorder="1" applyAlignment="1">
      <alignment horizontal="center" vertical="center"/>
    </xf>
    <xf numFmtId="0" fontId="82" fillId="2" borderId="1" xfId="0" applyFont="1" applyFill="1" applyBorder="1" applyAlignment="1">
      <alignment horizontal="center" vertical="center" wrapText="1"/>
    </xf>
    <xf numFmtId="0" fontId="82" fillId="2" borderId="1" xfId="0" applyFont="1" applyFill="1" applyBorder="1" applyAlignment="1">
      <alignment horizontal="center" vertical="top" wrapText="1"/>
    </xf>
    <xf numFmtId="9" fontId="9" fillId="0" borderId="117" xfId="0" applyNumberFormat="1" applyFont="1" applyBorder="1" applyAlignment="1" applyProtection="1">
      <alignment horizontal="center" vertical="top" wrapText="1"/>
      <protection locked="0"/>
    </xf>
    <xf numFmtId="9" fontId="9" fillId="0" borderId="130" xfId="0" applyNumberFormat="1" applyFont="1" applyBorder="1" applyAlignment="1" applyProtection="1">
      <alignment horizontal="center" vertical="top" wrapText="1"/>
      <protection locked="0"/>
    </xf>
    <xf numFmtId="0" fontId="16" fillId="0" borderId="16" xfId="0" applyFont="1" applyBorder="1" applyAlignment="1" applyProtection="1">
      <alignment horizontal="center" vertical="top" wrapText="1"/>
      <protection hidden="1"/>
    </xf>
    <xf numFmtId="0" fontId="16" fillId="0" borderId="111" xfId="0" applyFont="1" applyBorder="1" applyAlignment="1" applyProtection="1">
      <alignment horizontal="center" vertical="top" wrapText="1"/>
      <protection hidden="1"/>
    </xf>
    <xf numFmtId="9" fontId="9" fillId="0" borderId="97" xfId="0" applyNumberFormat="1" applyFont="1" applyBorder="1" applyAlignment="1" applyProtection="1">
      <alignment horizontal="center" vertical="top" wrapText="1"/>
      <protection hidden="1"/>
    </xf>
    <xf numFmtId="9" fontId="9" fillId="0" borderId="131" xfId="0" applyNumberFormat="1" applyFont="1" applyBorder="1" applyAlignment="1" applyProtection="1">
      <alignment horizontal="center" vertical="top" wrapText="1"/>
      <protection hidden="1"/>
    </xf>
    <xf numFmtId="0" fontId="16" fillId="0" borderId="117" xfId="0" applyFont="1" applyBorder="1" applyAlignment="1" applyProtection="1">
      <alignment horizontal="center" vertical="top"/>
      <protection hidden="1"/>
    </xf>
    <xf numFmtId="0" fontId="16" fillId="0" borderId="130" xfId="0" applyFont="1" applyBorder="1" applyAlignment="1" applyProtection="1">
      <alignment horizontal="center" vertical="top"/>
      <protection hidden="1"/>
    </xf>
    <xf numFmtId="14" fontId="9" fillId="2" borderId="2" xfId="0" applyNumberFormat="1" applyFont="1" applyFill="1" applyBorder="1" applyAlignment="1">
      <alignment horizontal="center" vertical="top" wrapText="1"/>
    </xf>
    <xf numFmtId="14" fontId="9" fillId="2" borderId="5" xfId="0" applyNumberFormat="1" applyFont="1" applyFill="1" applyBorder="1" applyAlignment="1">
      <alignment horizontal="center" vertical="top" wrapText="1"/>
    </xf>
    <xf numFmtId="0" fontId="9" fillId="0" borderId="93" xfId="0" applyFont="1" applyBorder="1" applyAlignment="1" applyProtection="1">
      <alignment horizontal="center" vertical="top" wrapText="1"/>
      <protection locked="0"/>
    </xf>
    <xf numFmtId="0" fontId="9" fillId="0" borderId="101" xfId="0" applyFont="1" applyBorder="1" applyAlignment="1" applyProtection="1">
      <alignment horizontal="center" vertical="top" wrapText="1"/>
      <protection locked="0"/>
    </xf>
    <xf numFmtId="0" fontId="16" fillId="0" borderId="107" xfId="0" applyFont="1" applyBorder="1" applyAlignment="1" applyProtection="1">
      <alignment horizontal="center" vertical="top" wrapText="1"/>
      <protection hidden="1"/>
    </xf>
    <xf numFmtId="0" fontId="16" fillId="0" borderId="110" xfId="0" applyFont="1" applyBorder="1" applyAlignment="1" applyProtection="1">
      <alignment horizontal="center" vertical="top" wrapText="1"/>
      <protection hidden="1"/>
    </xf>
    <xf numFmtId="0" fontId="9" fillId="0" borderId="128" xfId="0" applyFont="1" applyBorder="1" applyAlignment="1" applyProtection="1">
      <alignment horizontal="center" vertical="center" wrapText="1"/>
      <protection locked="0"/>
    </xf>
    <xf numFmtId="0" fontId="9" fillId="0" borderId="129" xfId="0" applyFont="1" applyBorder="1" applyAlignment="1" applyProtection="1">
      <alignment horizontal="center" vertical="center" wrapText="1"/>
      <protection locked="0"/>
    </xf>
    <xf numFmtId="9" fontId="9" fillId="0" borderId="117" xfId="0" applyNumberFormat="1" applyFont="1" applyBorder="1" applyAlignment="1" applyProtection="1">
      <alignment horizontal="center" vertical="center" wrapText="1"/>
      <protection hidden="1"/>
    </xf>
    <xf numFmtId="9" fontId="9" fillId="0" borderId="113" xfId="0" applyNumberFormat="1" applyFont="1" applyBorder="1" applyAlignment="1" applyProtection="1">
      <alignment horizontal="center" vertical="center" wrapText="1"/>
      <protection hidden="1"/>
    </xf>
    <xf numFmtId="0" fontId="9" fillId="2" borderId="2" xfId="0" applyFont="1" applyFill="1" applyBorder="1" applyAlignment="1">
      <alignment horizontal="center" vertical="top"/>
    </xf>
    <xf numFmtId="0" fontId="9" fillId="2" borderId="3" xfId="0" applyFont="1" applyFill="1" applyBorder="1" applyAlignment="1">
      <alignment horizontal="center" vertical="top"/>
    </xf>
    <xf numFmtId="0" fontId="9" fillId="2" borderId="5" xfId="0" applyFont="1" applyFill="1" applyBorder="1" applyAlignment="1">
      <alignment horizontal="center" vertical="top"/>
    </xf>
    <xf numFmtId="0" fontId="9" fillId="2" borderId="1" xfId="0" applyFont="1" applyFill="1" applyBorder="1" applyAlignment="1">
      <alignment horizontal="center" vertical="top" wrapText="1"/>
    </xf>
    <xf numFmtId="0" fontId="9" fillId="0" borderId="15" xfId="0" applyFont="1" applyBorder="1" applyAlignment="1" applyProtection="1">
      <alignment horizontal="center" vertical="center" wrapText="1"/>
      <protection locked="0"/>
    </xf>
    <xf numFmtId="0" fontId="9" fillId="0" borderId="14" xfId="0" applyFont="1" applyBorder="1" applyAlignment="1" applyProtection="1">
      <alignment horizontal="center" vertical="center" wrapText="1"/>
      <protection locked="0"/>
    </xf>
    <xf numFmtId="0" fontId="9" fillId="0" borderId="123" xfId="0" applyFont="1" applyBorder="1" applyAlignment="1" applyProtection="1">
      <alignment horizontal="center" vertical="center" wrapText="1"/>
      <protection locked="0"/>
    </xf>
    <xf numFmtId="0" fontId="9" fillId="0" borderId="125" xfId="0" applyFont="1" applyBorder="1" applyAlignment="1" applyProtection="1">
      <alignment horizontal="center" vertical="center" wrapText="1"/>
      <protection locked="0"/>
    </xf>
    <xf numFmtId="0" fontId="14" fillId="0" borderId="93" xfId="0" applyFont="1" applyBorder="1" applyAlignment="1" applyProtection="1">
      <alignment horizontal="center" vertical="center" wrapText="1"/>
      <protection locked="0"/>
    </xf>
    <xf numFmtId="0" fontId="14" fillId="0" borderId="98" xfId="0" applyFont="1" applyBorder="1" applyAlignment="1" applyProtection="1">
      <alignment horizontal="center" vertical="center" wrapText="1"/>
      <protection locked="0"/>
    </xf>
    <xf numFmtId="0" fontId="9" fillId="2" borderId="1" xfId="0" applyFont="1" applyFill="1" applyBorder="1" applyAlignment="1">
      <alignment horizontal="left" vertical="top" wrapText="1"/>
    </xf>
    <xf numFmtId="0" fontId="14" fillId="2" borderId="1" xfId="0" applyFont="1" applyFill="1" applyBorder="1" applyAlignment="1">
      <alignment horizontal="left" vertical="top" wrapText="1"/>
    </xf>
    <xf numFmtId="0" fontId="7" fillId="0" borderId="124" xfId="0" applyFont="1" applyBorder="1" applyAlignment="1" applyProtection="1">
      <alignment horizontal="center" vertical="top" textRotation="90"/>
      <protection locked="0"/>
    </xf>
    <xf numFmtId="0" fontId="7" fillId="0" borderId="126" xfId="0" applyFont="1" applyBorder="1" applyAlignment="1" applyProtection="1">
      <alignment horizontal="center" vertical="top" textRotation="90"/>
      <protection locked="0"/>
    </xf>
    <xf numFmtId="0" fontId="7" fillId="0" borderId="127" xfId="0" applyFont="1" applyBorder="1" applyAlignment="1" applyProtection="1">
      <alignment horizontal="center" vertical="top" textRotation="90"/>
      <protection locked="0"/>
    </xf>
    <xf numFmtId="14" fontId="9" fillId="2" borderId="1" xfId="0" applyNumberFormat="1" applyFont="1" applyFill="1" applyBorder="1" applyAlignment="1">
      <alignment horizontal="center" vertical="top" wrapText="1"/>
    </xf>
    <xf numFmtId="9" fontId="7" fillId="0" borderId="0" xfId="0" applyNumberFormat="1" applyFont="1" applyAlignment="1" applyProtection="1">
      <alignment horizontal="center" vertical="center" wrapText="1"/>
      <protection hidden="1"/>
    </xf>
    <xf numFmtId="0" fontId="16" fillId="10" borderId="2" xfId="0" applyFont="1" applyFill="1" applyBorder="1" applyAlignment="1">
      <alignment horizontal="center" vertical="center" wrapText="1"/>
    </xf>
    <xf numFmtId="0" fontId="16" fillId="10" borderId="3" xfId="0" applyFont="1" applyFill="1" applyBorder="1" applyAlignment="1">
      <alignment horizontal="center" vertical="center" wrapText="1"/>
    </xf>
    <xf numFmtId="0" fontId="7" fillId="0" borderId="14" xfId="0" applyFont="1" applyBorder="1" applyAlignment="1" applyProtection="1">
      <alignment horizontal="center" vertical="center" wrapText="1"/>
      <protection locked="0"/>
    </xf>
    <xf numFmtId="0" fontId="7" fillId="0" borderId="123" xfId="0" applyFont="1" applyBorder="1" applyAlignment="1" applyProtection="1">
      <alignment horizontal="center" vertical="top" wrapText="1"/>
      <protection locked="0"/>
    </xf>
    <xf numFmtId="0" fontId="7" fillId="0" borderId="125" xfId="0" applyFont="1" applyBorder="1" applyAlignment="1" applyProtection="1">
      <alignment horizontal="center" vertical="top" wrapText="1"/>
      <protection locked="0"/>
    </xf>
    <xf numFmtId="0" fontId="16" fillId="10" borderId="116" xfId="0" applyFont="1" applyFill="1" applyBorder="1" applyAlignment="1">
      <alignment horizontal="center" vertical="center" textRotation="90" wrapText="1"/>
    </xf>
    <xf numFmtId="0" fontId="16" fillId="10" borderId="115" xfId="0" applyFont="1" applyFill="1" applyBorder="1" applyAlignment="1">
      <alignment horizontal="center" vertical="center" textRotation="90" wrapText="1"/>
    </xf>
    <xf numFmtId="0" fontId="16" fillId="10" borderId="2" xfId="0" applyFont="1" applyFill="1" applyBorder="1" applyAlignment="1">
      <alignment horizontal="center" vertical="center" textRotation="90" wrapText="1"/>
    </xf>
    <xf numFmtId="0" fontId="16" fillId="10" borderId="3" xfId="0" applyFont="1" applyFill="1" applyBorder="1" applyAlignment="1">
      <alignment horizontal="center" vertical="center" textRotation="90" wrapText="1"/>
    </xf>
    <xf numFmtId="0" fontId="16" fillId="10" borderId="116" xfId="0" applyFont="1" applyFill="1" applyBorder="1" applyAlignment="1">
      <alignment horizontal="center" vertical="center" wrapText="1"/>
    </xf>
    <xf numFmtId="0" fontId="16" fillId="10" borderId="115" xfId="0" applyFont="1" applyFill="1" applyBorder="1" applyAlignment="1">
      <alignment horizontal="center" vertical="center" wrapText="1"/>
    </xf>
    <xf numFmtId="0" fontId="16" fillId="10" borderId="117" xfId="0" applyFont="1" applyFill="1" applyBorder="1" applyAlignment="1">
      <alignment horizontal="center" vertical="center" wrapText="1"/>
    </xf>
    <xf numFmtId="0" fontId="16" fillId="10" borderId="16" xfId="0" applyFont="1" applyFill="1" applyBorder="1" applyAlignment="1">
      <alignment horizontal="center" vertical="center" wrapText="1"/>
    </xf>
    <xf numFmtId="0" fontId="16" fillId="10" borderId="2" xfId="0" applyFont="1" applyFill="1" applyBorder="1" applyAlignment="1">
      <alignment horizontal="center" vertical="center"/>
    </xf>
    <xf numFmtId="0" fontId="16" fillId="10" borderId="3" xfId="0" applyFont="1" applyFill="1" applyBorder="1" applyAlignment="1">
      <alignment horizontal="center" vertical="center"/>
    </xf>
    <xf numFmtId="0" fontId="16" fillId="10" borderId="97" xfId="0" applyFont="1" applyFill="1" applyBorder="1" applyAlignment="1">
      <alignment horizontal="center" vertical="center" wrapText="1"/>
    </xf>
    <xf numFmtId="0" fontId="16" fillId="10" borderId="0" xfId="0" applyFont="1" applyFill="1" applyAlignment="1">
      <alignment horizontal="center" vertical="center" wrapText="1"/>
    </xf>
    <xf numFmtId="0" fontId="79" fillId="3" borderId="25" xfId="6" applyFont="1" applyFill="1" applyBorder="1" applyAlignment="1">
      <alignment horizontal="center" vertical="center"/>
    </xf>
    <xf numFmtId="0" fontId="79" fillId="3" borderId="17" xfId="6" applyFont="1" applyFill="1" applyBorder="1" applyAlignment="1">
      <alignment horizontal="center" vertical="center"/>
    </xf>
    <xf numFmtId="0" fontId="79" fillId="3" borderId="24" xfId="6" applyFont="1" applyFill="1" applyBorder="1" applyAlignment="1">
      <alignment horizontal="center" vertical="center"/>
    </xf>
    <xf numFmtId="0" fontId="79" fillId="3" borderId="9" xfId="6" applyFont="1" applyFill="1" applyBorder="1" applyAlignment="1">
      <alignment horizontal="center" vertical="center"/>
    </xf>
    <xf numFmtId="0" fontId="79" fillId="3" borderId="10" xfId="6" applyFont="1" applyFill="1" applyBorder="1" applyAlignment="1">
      <alignment horizontal="center" vertical="center"/>
    </xf>
    <xf numFmtId="0" fontId="79" fillId="3" borderId="8" xfId="6" applyFont="1" applyFill="1" applyBorder="1" applyAlignment="1">
      <alignment horizontal="center" vertical="center"/>
    </xf>
    <xf numFmtId="0" fontId="79" fillId="3" borderId="83" xfId="6" applyFont="1" applyFill="1" applyBorder="1" applyAlignment="1">
      <alignment horizontal="center" vertical="center"/>
    </xf>
    <xf numFmtId="0" fontId="79" fillId="3" borderId="11" xfId="6" applyFont="1" applyFill="1" applyBorder="1" applyAlignment="1">
      <alignment horizontal="center" vertical="center"/>
    </xf>
    <xf numFmtId="0" fontId="79" fillId="3" borderId="114" xfId="6" applyFont="1" applyFill="1" applyBorder="1" applyAlignment="1">
      <alignment horizontal="center" vertical="center"/>
    </xf>
    <xf numFmtId="0" fontId="79" fillId="3" borderId="84" xfId="6" applyFont="1" applyFill="1" applyBorder="1" applyAlignment="1">
      <alignment horizontal="center" vertical="center"/>
    </xf>
    <xf numFmtId="0" fontId="79" fillId="3" borderId="85" xfId="6" applyFont="1" applyFill="1" applyBorder="1" applyAlignment="1">
      <alignment horizontal="center" vertical="center"/>
    </xf>
    <xf numFmtId="0" fontId="79" fillId="3" borderId="118" xfId="6" applyFont="1" applyFill="1" applyBorder="1" applyAlignment="1">
      <alignment horizontal="center" vertical="center"/>
    </xf>
    <xf numFmtId="0" fontId="80" fillId="10" borderId="2" xfId="0" applyFont="1" applyFill="1" applyBorder="1" applyAlignment="1">
      <alignment horizontal="center" vertical="center" textRotation="90"/>
    </xf>
    <xf numFmtId="0" fontId="80" fillId="10" borderId="3" xfId="0" applyFont="1" applyFill="1" applyBorder="1" applyAlignment="1">
      <alignment horizontal="center" vertical="center" textRotation="90"/>
    </xf>
    <xf numFmtId="0" fontId="16" fillId="10" borderId="115" xfId="0" applyFont="1" applyFill="1" applyBorder="1" applyAlignment="1">
      <alignment horizontal="center" vertical="center"/>
    </xf>
    <xf numFmtId="0" fontId="16" fillId="10" borderId="5" xfId="0" applyFont="1" applyFill="1" applyBorder="1" applyAlignment="1">
      <alignment horizontal="center" vertical="center"/>
    </xf>
    <xf numFmtId="0" fontId="16" fillId="10" borderId="16" xfId="0" applyFont="1" applyFill="1" applyBorder="1" applyAlignment="1">
      <alignment horizontal="center" vertical="center"/>
    </xf>
    <xf numFmtId="0" fontId="16" fillId="10" borderId="97" xfId="0" applyFont="1" applyFill="1" applyBorder="1" applyAlignment="1">
      <alignment horizontal="center" vertical="center"/>
    </xf>
    <xf numFmtId="0" fontId="16" fillId="10" borderId="0" xfId="0" applyFont="1" applyFill="1" applyAlignment="1">
      <alignment horizontal="center" vertical="center"/>
    </xf>
    <xf numFmtId="0" fontId="16" fillId="10" borderId="62" xfId="0" applyFont="1" applyFill="1" applyBorder="1" applyAlignment="1">
      <alignment horizontal="center" vertical="center"/>
    </xf>
    <xf numFmtId="0" fontId="16" fillId="10" borderId="113" xfId="0" applyFont="1" applyFill="1" applyBorder="1" applyAlignment="1">
      <alignment horizontal="center" vertical="center"/>
    </xf>
    <xf numFmtId="0" fontId="16" fillId="10" borderId="112" xfId="0" applyFont="1" applyFill="1" applyBorder="1" applyAlignment="1">
      <alignment horizontal="center" vertical="center"/>
    </xf>
    <xf numFmtId="0" fontId="16" fillId="10" borderId="0" xfId="0" applyFont="1" applyFill="1" applyBorder="1" applyAlignment="1">
      <alignment horizontal="center" vertical="center"/>
    </xf>
    <xf numFmtId="0" fontId="78" fillId="3" borderId="0" xfId="15" applyFont="1" applyFill="1" applyAlignment="1">
      <alignment horizontal="center" vertical="center" wrapText="1"/>
    </xf>
    <xf numFmtId="0" fontId="78" fillId="3" borderId="82" xfId="15" applyFont="1" applyFill="1" applyBorder="1" applyAlignment="1">
      <alignment horizontal="center" vertical="center" wrapText="1"/>
    </xf>
    <xf numFmtId="0" fontId="78" fillId="3" borderId="10" xfId="15" applyFont="1" applyFill="1" applyBorder="1" applyAlignment="1">
      <alignment horizontal="center" vertical="center" wrapText="1"/>
    </xf>
    <xf numFmtId="0" fontId="78" fillId="3" borderId="8" xfId="15" applyFont="1" applyFill="1" applyBorder="1" applyAlignment="1">
      <alignment horizontal="center" vertical="center" wrapText="1"/>
    </xf>
    <xf numFmtId="0" fontId="7" fillId="2" borderId="1" xfId="0" applyFont="1" applyFill="1"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justify" vertical="top" wrapText="1"/>
    </xf>
    <xf numFmtId="0" fontId="0" fillId="0" borderId="5" xfId="0" applyBorder="1" applyAlignment="1">
      <alignment horizontal="justify" vertical="top" wrapText="1"/>
    </xf>
    <xf numFmtId="0" fontId="7" fillId="0" borderId="14" xfId="0" applyFont="1" applyBorder="1" applyAlignment="1" applyProtection="1">
      <alignment horizontal="center" vertical="top" textRotation="90"/>
      <protection locked="0"/>
    </xf>
    <xf numFmtId="0" fontId="0" fillId="0" borderId="1" xfId="0" applyBorder="1" applyAlignment="1">
      <alignment horizontal="center" vertical="center" wrapText="1"/>
    </xf>
    <xf numFmtId="0" fontId="0" fillId="0" borderId="1" xfId="0" applyBorder="1" applyAlignment="1">
      <alignment horizontal="justify" vertical="top" wrapText="1"/>
    </xf>
    <xf numFmtId="0" fontId="0" fillId="0" borderId="5" xfId="0" applyBorder="1" applyAlignment="1">
      <alignment horizontal="center" vertical="center"/>
    </xf>
    <xf numFmtId="14" fontId="7" fillId="0" borderId="16" xfId="0" applyNumberFormat="1" applyFont="1" applyBorder="1" applyAlignment="1" applyProtection="1">
      <alignment horizontal="center" vertical="center"/>
      <protection locked="0"/>
    </xf>
    <xf numFmtId="14" fontId="7" fillId="0" borderId="19" xfId="0" applyNumberFormat="1" applyFont="1" applyBorder="1" applyAlignment="1" applyProtection="1">
      <alignment horizontal="center" vertical="center"/>
      <protection locked="0"/>
    </xf>
    <xf numFmtId="0" fontId="11" fillId="7" borderId="1" xfId="4" applyFont="1" applyFill="1" applyBorder="1" applyAlignment="1">
      <alignment horizontal="center" vertical="center" wrapText="1"/>
    </xf>
    <xf numFmtId="0" fontId="8" fillId="7" borderId="1" xfId="4" applyFont="1" applyFill="1" applyBorder="1" applyAlignment="1">
      <alignment horizontal="center" vertical="center" wrapText="1"/>
    </xf>
    <xf numFmtId="0" fontId="8" fillId="7" borderId="1" xfId="4" applyFont="1" applyFill="1" applyBorder="1" applyAlignment="1">
      <alignment horizontal="left" vertical="center" wrapText="1"/>
    </xf>
    <xf numFmtId="0" fontId="8" fillId="7" borderId="1" xfId="4" applyFont="1" applyFill="1" applyBorder="1" applyAlignment="1">
      <alignment horizontal="justify" vertical="top" wrapText="1"/>
    </xf>
    <xf numFmtId="0" fontId="8" fillId="7" borderId="1" xfId="4" applyFont="1" applyFill="1" applyBorder="1" applyAlignment="1">
      <alignment horizontal="left" vertical="top" wrapText="1"/>
    </xf>
    <xf numFmtId="0" fontId="8" fillId="7"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6" fillId="10" borderId="12" xfId="0" applyFont="1" applyFill="1" applyBorder="1" applyAlignment="1">
      <alignment horizontal="center" vertical="center" textRotation="90" wrapText="1"/>
    </xf>
    <xf numFmtId="0" fontId="16" fillId="10" borderId="19" xfId="0" applyFont="1" applyFill="1" applyBorder="1" applyAlignment="1">
      <alignment horizontal="center" vertical="center"/>
    </xf>
    <xf numFmtId="0" fontId="16" fillId="10" borderId="133" xfId="0" applyFont="1" applyFill="1" applyBorder="1" applyAlignment="1">
      <alignment horizontal="center" vertical="center"/>
    </xf>
    <xf numFmtId="0" fontId="16" fillId="10" borderId="133" xfId="0" applyFont="1" applyFill="1" applyBorder="1" applyAlignment="1">
      <alignment horizontal="center" vertical="center" wrapText="1"/>
    </xf>
    <xf numFmtId="0" fontId="16" fillId="10" borderId="20" xfId="0" applyFont="1" applyFill="1" applyBorder="1" applyAlignment="1">
      <alignment horizontal="center" vertical="center"/>
    </xf>
    <xf numFmtId="0" fontId="16" fillId="10" borderId="21" xfId="0" applyFont="1" applyFill="1" applyBorder="1" applyAlignment="1">
      <alignment horizontal="center" vertical="center"/>
    </xf>
    <xf numFmtId="0" fontId="80" fillId="10" borderId="15" xfId="0" applyFont="1" applyFill="1" applyBorder="1" applyAlignment="1">
      <alignment horizontal="center" vertical="center" textRotation="90"/>
    </xf>
    <xf numFmtId="0" fontId="80" fillId="10" borderId="12" xfId="0" applyFont="1" applyFill="1" applyBorder="1" applyAlignment="1">
      <alignment horizontal="center" vertical="center" textRotation="90"/>
    </xf>
    <xf numFmtId="0" fontId="9" fillId="0" borderId="61" xfId="0" applyFont="1" applyBorder="1" applyAlignment="1">
      <alignment horizontal="left" vertical="top"/>
    </xf>
    <xf numFmtId="0" fontId="9" fillId="0" borderId="61" xfId="0" applyFont="1" applyBorder="1" applyAlignment="1" applyProtection="1">
      <alignment horizontal="left" vertical="top" wrapText="1"/>
      <protection locked="0"/>
    </xf>
    <xf numFmtId="0" fontId="52" fillId="0" borderId="61" xfId="0" applyFont="1" applyBorder="1" applyAlignment="1" applyProtection="1">
      <alignment horizontal="left" vertical="top" wrapText="1"/>
      <protection locked="0"/>
    </xf>
    <xf numFmtId="0" fontId="45" fillId="0" borderId="61" xfId="0" applyFont="1" applyBorder="1" applyAlignment="1" applyProtection="1">
      <alignment horizontal="left" vertical="top" wrapText="1"/>
      <protection locked="0"/>
    </xf>
    <xf numFmtId="0" fontId="21" fillId="11" borderId="61" xfId="13" applyFont="1" applyFill="1" applyBorder="1" applyAlignment="1">
      <alignment horizontal="center" vertical="center" textRotation="90"/>
    </xf>
    <xf numFmtId="0" fontId="14" fillId="0" borderId="61" xfId="13" applyFont="1" applyBorder="1"/>
    <xf numFmtId="0" fontId="21" fillId="11" borderId="61" xfId="13" applyFont="1" applyFill="1" applyBorder="1" applyAlignment="1">
      <alignment horizontal="center" vertical="center"/>
    </xf>
    <xf numFmtId="0" fontId="14" fillId="0" borderId="61" xfId="13" applyFont="1" applyBorder="1" applyAlignment="1">
      <alignment textRotation="90"/>
    </xf>
    <xf numFmtId="0" fontId="21" fillId="11" borderId="61" xfId="13" applyFont="1" applyFill="1" applyBorder="1" applyAlignment="1">
      <alignment horizontal="center" vertical="center" textRotation="90" wrapText="1"/>
    </xf>
    <xf numFmtId="0" fontId="14" fillId="0" borderId="61" xfId="13" applyFont="1" applyBorder="1" applyAlignment="1">
      <alignment textRotation="90" wrapText="1"/>
    </xf>
    <xf numFmtId="0" fontId="21" fillId="11" borderId="61" xfId="13" applyFont="1" applyFill="1" applyBorder="1" applyAlignment="1">
      <alignment horizontal="center" vertical="center" wrapText="1"/>
    </xf>
    <xf numFmtId="0" fontId="14" fillId="0" borderId="61" xfId="13" applyFont="1" applyBorder="1" applyAlignment="1">
      <alignment wrapText="1"/>
    </xf>
    <xf numFmtId="0" fontId="21" fillId="0" borderId="61" xfId="0" applyFont="1" applyBorder="1" applyAlignment="1" applyProtection="1">
      <alignment horizontal="left" vertical="top" wrapText="1"/>
      <protection locked="0"/>
    </xf>
    <xf numFmtId="0" fontId="38" fillId="0" borderId="61" xfId="0" applyFont="1" applyBorder="1" applyAlignment="1" applyProtection="1">
      <alignment horizontal="justify" vertical="top" wrapText="1"/>
      <protection locked="0"/>
    </xf>
    <xf numFmtId="0" fontId="16" fillId="0" borderId="61" xfId="0" applyFont="1" applyBorder="1" applyAlignment="1" applyProtection="1">
      <alignment horizontal="justify" vertical="top" wrapText="1"/>
      <protection locked="0"/>
    </xf>
    <xf numFmtId="9" fontId="9" fillId="0" borderId="61" xfId="0" applyNumberFormat="1" applyFont="1" applyBorder="1" applyAlignment="1" applyProtection="1">
      <alignment horizontal="left" vertical="top" wrapText="1"/>
      <protection locked="0"/>
    </xf>
    <xf numFmtId="9" fontId="9" fillId="0" borderId="61" xfId="0" applyNumberFormat="1" applyFont="1" applyBorder="1" applyAlignment="1" applyProtection="1">
      <alignment horizontal="left" vertical="top" wrapText="1"/>
      <protection hidden="1"/>
    </xf>
    <xf numFmtId="0" fontId="16" fillId="0" borderId="61" xfId="0" applyFont="1" applyBorder="1" applyAlignment="1" applyProtection="1">
      <alignment horizontal="left" vertical="top" wrapText="1"/>
      <protection hidden="1"/>
    </xf>
    <xf numFmtId="0" fontId="16" fillId="0" borderId="61" xfId="0" applyFont="1" applyBorder="1" applyAlignment="1" applyProtection="1">
      <alignment horizontal="left" vertical="top"/>
      <protection hidden="1"/>
    </xf>
    <xf numFmtId="0" fontId="16" fillId="6" borderId="2" xfId="0" applyFont="1" applyFill="1" applyBorder="1" applyAlignment="1">
      <alignment horizontal="center" vertical="center"/>
    </xf>
    <xf numFmtId="0" fontId="14" fillId="0" borderId="61" xfId="13" applyFont="1" applyBorder="1" applyAlignment="1"/>
    <xf numFmtId="0" fontId="16" fillId="6" borderId="25" xfId="0" applyFont="1" applyFill="1" applyBorder="1" applyAlignment="1">
      <alignment horizontal="center" vertical="center"/>
    </xf>
    <xf numFmtId="0" fontId="16" fillId="6" borderId="17" xfId="0" applyFont="1" applyFill="1" applyBorder="1" applyAlignment="1">
      <alignment horizontal="center" vertical="center"/>
    </xf>
    <xf numFmtId="0" fontId="16" fillId="6" borderId="24" xfId="0" applyFont="1" applyFill="1" applyBorder="1" applyAlignment="1">
      <alignment horizontal="center" vertical="center"/>
    </xf>
    <xf numFmtId="0" fontId="16" fillId="7" borderId="61" xfId="4" applyFont="1" applyFill="1" applyBorder="1" applyAlignment="1">
      <alignment horizontal="left" vertical="top" wrapText="1"/>
    </xf>
    <xf numFmtId="0" fontId="9" fillId="2" borderId="61" xfId="0" applyFont="1" applyFill="1" applyBorder="1" applyAlignment="1" applyProtection="1">
      <alignment horizontal="center" vertical="top" textRotation="90"/>
      <protection locked="0"/>
    </xf>
    <xf numFmtId="0" fontId="9" fillId="0" borderId="61" xfId="0" applyFont="1" applyBorder="1" applyAlignment="1" applyProtection="1">
      <alignment horizontal="justify" vertical="top" wrapText="1"/>
      <protection locked="0"/>
    </xf>
    <xf numFmtId="0" fontId="9" fillId="0" borderId="61" xfId="0" applyFont="1" applyBorder="1" applyAlignment="1" applyProtection="1">
      <alignment horizontal="center" vertical="top" textRotation="90" wrapText="1"/>
      <protection locked="0"/>
    </xf>
    <xf numFmtId="14" fontId="9" fillId="0" borderId="61" xfId="0" applyNumberFormat="1" applyFont="1" applyFill="1" applyBorder="1" applyAlignment="1" applyProtection="1">
      <alignment horizontal="center" vertical="top"/>
      <protection locked="0"/>
    </xf>
    <xf numFmtId="0" fontId="16" fillId="7" borderId="61" xfId="4" applyFont="1" applyFill="1" applyBorder="1" applyAlignment="1">
      <alignment horizontal="center" vertical="center" wrapText="1"/>
    </xf>
    <xf numFmtId="0" fontId="9" fillId="0" borderId="19" xfId="0" applyFont="1" applyBorder="1" applyAlignment="1">
      <alignment horizontal="left" vertical="top" wrapText="1"/>
    </xf>
    <xf numFmtId="0" fontId="9" fillId="0" borderId="62" xfId="0" applyFont="1" applyBorder="1" applyAlignment="1">
      <alignment horizontal="left" vertical="top" wrapText="1"/>
    </xf>
    <xf numFmtId="14" fontId="9" fillId="0" borderId="61" xfId="0" applyNumberFormat="1" applyFont="1" applyBorder="1" applyAlignment="1" applyProtection="1">
      <alignment horizontal="left" vertical="top" wrapText="1"/>
      <protection locked="0"/>
    </xf>
    <xf numFmtId="0" fontId="9" fillId="0" borderId="61" xfId="0" applyFont="1" applyFill="1" applyBorder="1" applyAlignment="1" applyProtection="1">
      <alignment horizontal="left" vertical="top" wrapText="1"/>
      <protection locked="0"/>
    </xf>
    <xf numFmtId="0" fontId="21" fillId="7" borderId="61" xfId="4" applyFont="1" applyFill="1" applyBorder="1" applyAlignment="1">
      <alignment horizontal="center" vertical="center" wrapText="1"/>
    </xf>
    <xf numFmtId="0" fontId="21" fillId="3" borderId="11" xfId="3" applyFont="1" applyFill="1" applyBorder="1" applyAlignment="1">
      <alignment horizontal="left" vertical="top" wrapText="1"/>
    </xf>
    <xf numFmtId="0" fontId="16" fillId="0" borderId="11" xfId="0" applyFont="1" applyBorder="1" applyAlignment="1">
      <alignment horizontal="left" vertical="top" wrapText="1"/>
    </xf>
    <xf numFmtId="0" fontId="21" fillId="3" borderId="30" xfId="3" applyFont="1" applyFill="1" applyBorder="1" applyAlignment="1">
      <alignment vertical="top" wrapText="1"/>
    </xf>
    <xf numFmtId="0" fontId="16" fillId="0" borderId="11" xfId="0" applyFont="1" applyBorder="1" applyAlignment="1">
      <alignment vertical="top" wrapText="1"/>
    </xf>
    <xf numFmtId="0" fontId="16" fillId="0" borderId="29" xfId="0" applyFont="1" applyBorder="1" applyAlignment="1">
      <alignment vertical="top" wrapText="1"/>
    </xf>
    <xf numFmtId="0" fontId="21" fillId="3" borderId="11" xfId="3" applyFont="1" applyFill="1" applyBorder="1" applyAlignment="1">
      <alignment vertical="top" wrapText="1"/>
    </xf>
    <xf numFmtId="0" fontId="21" fillId="3" borderId="29" xfId="3" applyFont="1" applyFill="1" applyBorder="1" applyAlignment="1">
      <alignment vertical="top" wrapText="1"/>
    </xf>
    <xf numFmtId="0" fontId="9" fillId="0" borderId="61" xfId="0" applyFont="1" applyFill="1" applyBorder="1" applyAlignment="1">
      <alignment horizontal="center" vertical="top"/>
    </xf>
    <xf numFmtId="0" fontId="13" fillId="0" borderId="61" xfId="10" applyFont="1" applyBorder="1" applyAlignment="1">
      <alignment horizontal="center" vertical="top" wrapText="1"/>
    </xf>
    <xf numFmtId="0" fontId="9" fillId="0" borderId="96" xfId="0" applyFont="1" applyBorder="1" applyAlignment="1" applyProtection="1">
      <alignment horizontal="center" vertical="top" wrapText="1"/>
      <protection locked="0"/>
    </xf>
    <xf numFmtId="0" fontId="9" fillId="0" borderId="100" xfId="0" applyFont="1" applyBorder="1" applyAlignment="1" applyProtection="1">
      <alignment horizontal="center" vertical="top" wrapText="1"/>
      <protection locked="0"/>
    </xf>
    <xf numFmtId="0" fontId="9" fillId="0" borderId="103" xfId="0" applyFont="1" applyBorder="1" applyAlignment="1" applyProtection="1">
      <alignment horizontal="center" vertical="top" wrapText="1"/>
      <protection locked="0"/>
    </xf>
    <xf numFmtId="0" fontId="9" fillId="0" borderId="123" xfId="0" applyFont="1" applyBorder="1" applyAlignment="1" applyProtection="1">
      <alignment horizontal="center" vertical="top" wrapText="1"/>
      <protection locked="0"/>
    </xf>
    <xf numFmtId="0" fontId="9" fillId="0" borderId="125" xfId="0" applyFont="1" applyBorder="1" applyAlignment="1" applyProtection="1">
      <alignment horizontal="center" vertical="top" wrapText="1"/>
      <protection locked="0"/>
    </xf>
    <xf numFmtId="0" fontId="9" fillId="0" borderId="142" xfId="0" applyFont="1" applyBorder="1" applyAlignment="1" applyProtection="1">
      <alignment horizontal="center" vertical="top" wrapText="1"/>
      <protection locked="0"/>
    </xf>
    <xf numFmtId="0" fontId="9" fillId="0" borderId="1" xfId="0" applyFont="1" applyBorder="1" applyAlignment="1">
      <alignment horizontal="center" vertical="top" wrapText="1"/>
    </xf>
    <xf numFmtId="1" fontId="9" fillId="0" borderId="1" xfId="0" applyNumberFormat="1" applyFont="1" applyBorder="1" applyAlignment="1">
      <alignment horizontal="center" vertical="top"/>
    </xf>
    <xf numFmtId="0" fontId="9" fillId="0" borderId="1" xfId="0" applyFont="1" applyBorder="1" applyAlignment="1">
      <alignment horizontal="center" vertical="top"/>
    </xf>
    <xf numFmtId="0" fontId="17" fillId="2" borderId="1" xfId="0" applyFont="1" applyFill="1" applyBorder="1" applyAlignment="1">
      <alignment horizontal="center" vertical="top" wrapText="1"/>
    </xf>
    <xf numFmtId="0" fontId="17" fillId="2" borderId="1" xfId="0" applyFont="1" applyFill="1" applyBorder="1" applyAlignment="1">
      <alignment horizontal="left" vertical="top" wrapText="1"/>
    </xf>
    <xf numFmtId="0" fontId="9" fillId="0" borderId="1" xfId="0" applyFont="1" applyBorder="1" applyAlignment="1">
      <alignment vertical="top" wrapText="1"/>
    </xf>
    <xf numFmtId="0" fontId="9" fillId="0" borderId="1" xfId="0" applyFont="1" applyBorder="1" applyAlignment="1">
      <alignment horizontal="left" vertical="top" wrapText="1"/>
    </xf>
    <xf numFmtId="9" fontId="7" fillId="0" borderId="146" xfId="0" applyNumberFormat="1" applyFont="1" applyBorder="1" applyAlignment="1" applyProtection="1">
      <alignment horizontal="center" vertical="top" wrapText="1"/>
      <protection hidden="1"/>
    </xf>
    <xf numFmtId="9" fontId="7" fillId="0" borderId="150" xfId="0" applyNumberFormat="1" applyFont="1" applyBorder="1" applyAlignment="1" applyProtection="1">
      <alignment horizontal="center" vertical="top" wrapText="1"/>
      <protection hidden="1"/>
    </xf>
    <xf numFmtId="9" fontId="7" fillId="0" borderId="1" xfId="0" applyNumberFormat="1" applyFont="1" applyBorder="1" applyAlignment="1" applyProtection="1">
      <alignment horizontal="center" vertical="top" wrapText="1"/>
      <protection hidden="1"/>
    </xf>
    <xf numFmtId="0" fontId="8" fillId="0" borderId="1" xfId="0" applyFont="1" applyBorder="1" applyAlignment="1" applyProtection="1">
      <alignment horizontal="center" vertical="top"/>
      <protection hidden="1"/>
    </xf>
    <xf numFmtId="0" fontId="17" fillId="0" borderId="1" xfId="0"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0" fontId="7" fillId="0" borderId="1" xfId="0" applyFont="1" applyBorder="1" applyAlignment="1" applyProtection="1">
      <alignment horizontal="center" vertical="top"/>
      <protection locked="0"/>
    </xf>
    <xf numFmtId="0" fontId="8" fillId="0" borderId="1" xfId="0" applyFont="1" applyBorder="1" applyAlignment="1" applyProtection="1">
      <alignment horizontal="center" vertical="top" wrapText="1"/>
      <protection hidden="1"/>
    </xf>
    <xf numFmtId="9" fontId="7" fillId="0" borderId="1" xfId="0" applyNumberFormat="1" applyFont="1" applyBorder="1" applyAlignment="1" applyProtection="1">
      <alignment horizontal="center" vertical="top" wrapText="1"/>
      <protection locked="0"/>
    </xf>
    <xf numFmtId="0" fontId="9" fillId="0" borderId="124" xfId="0" applyFont="1" applyBorder="1" applyAlignment="1">
      <alignment horizontal="center" vertical="top"/>
    </xf>
    <xf numFmtId="0" fontId="9" fillId="0" borderId="126" xfId="0" applyFont="1" applyBorder="1" applyAlignment="1">
      <alignment horizontal="center" vertical="top"/>
    </xf>
    <xf numFmtId="0" fontId="9" fillId="0" borderId="1" xfId="0" applyFont="1" applyBorder="1" applyAlignment="1" applyProtection="1">
      <alignment horizontal="center" vertical="top" wrapText="1"/>
      <protection locked="0"/>
    </xf>
    <xf numFmtId="0" fontId="8" fillId="3" borderId="6"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11" fillId="11" borderId="28" xfId="13" applyFont="1" applyFill="1" applyBorder="1" applyAlignment="1">
      <alignment horizontal="center" vertical="center"/>
    </xf>
    <xf numFmtId="0" fontId="17" fillId="0" borderId="28" xfId="13" applyFont="1" applyBorder="1" applyAlignment="1"/>
    <xf numFmtId="0" fontId="29" fillId="6" borderId="1" xfId="9" applyFont="1" applyFill="1" applyBorder="1" applyAlignment="1">
      <alignment horizontal="center" vertical="center"/>
    </xf>
    <xf numFmtId="0" fontId="29" fillId="6" borderId="6" xfId="9" applyFont="1" applyFill="1" applyBorder="1" applyAlignment="1">
      <alignment horizontal="center" vertical="center"/>
    </xf>
    <xf numFmtId="0" fontId="29" fillId="6" borderId="23" xfId="9" applyFont="1" applyFill="1" applyBorder="1" applyAlignment="1">
      <alignment horizontal="center" vertical="center"/>
    </xf>
    <xf numFmtId="0" fontId="29" fillId="6" borderId="7" xfId="9" applyFont="1" applyFill="1" applyBorder="1" applyAlignment="1">
      <alignment horizontal="center" vertical="center"/>
    </xf>
    <xf numFmtId="0" fontId="11" fillId="11" borderId="28" xfId="13" applyFont="1" applyFill="1" applyBorder="1" applyAlignment="1">
      <alignment horizontal="center" vertical="center" textRotation="90"/>
    </xf>
    <xf numFmtId="0" fontId="17" fillId="0" borderId="28" xfId="13" applyFont="1" applyBorder="1"/>
    <xf numFmtId="0" fontId="11" fillId="11" borderId="28" xfId="13" applyFont="1" applyFill="1" applyBorder="1" applyAlignment="1">
      <alignment horizontal="center" vertical="center" wrapText="1"/>
    </xf>
    <xf numFmtId="0" fontId="17" fillId="0" borderId="28" xfId="13" applyFont="1" applyBorder="1" applyAlignment="1">
      <alignment wrapText="1"/>
    </xf>
    <xf numFmtId="0" fontId="17" fillId="0" borderId="28" xfId="13" applyFont="1" applyBorder="1" applyAlignment="1">
      <alignment textRotation="90"/>
    </xf>
    <xf numFmtId="0" fontId="21" fillId="11" borderId="32" xfId="13" applyFont="1" applyFill="1" applyBorder="1" applyAlignment="1">
      <alignment horizontal="center" vertical="center"/>
    </xf>
    <xf numFmtId="0" fontId="35" fillId="11" borderId="33" xfId="13" applyFont="1" applyFill="1" applyBorder="1" applyAlignment="1">
      <alignment horizontal="center" vertical="center"/>
    </xf>
    <xf numFmtId="0" fontId="35" fillId="11" borderId="34" xfId="13" applyFont="1" applyFill="1" applyBorder="1" applyAlignment="1">
      <alignment horizontal="center" vertical="center"/>
    </xf>
    <xf numFmtId="0" fontId="29" fillId="3" borderId="6" xfId="0" applyFont="1" applyFill="1" applyBorder="1" applyAlignment="1">
      <alignment horizontal="center" vertical="center"/>
    </xf>
    <xf numFmtId="0" fontId="29" fillId="3" borderId="23" xfId="0" applyFont="1" applyFill="1" applyBorder="1" applyAlignment="1">
      <alignment horizontal="center" vertical="center"/>
    </xf>
    <xf numFmtId="0" fontId="29" fillId="7" borderId="1" xfId="4" applyFont="1" applyFill="1" applyBorder="1" applyAlignment="1">
      <alignment horizontal="center" vertical="top" wrapText="1"/>
    </xf>
    <xf numFmtId="0" fontId="29" fillId="7" borderId="2" xfId="4" applyFont="1" applyFill="1" applyBorder="1" applyAlignment="1">
      <alignment horizontal="center" vertical="top" wrapText="1"/>
    </xf>
    <xf numFmtId="0" fontId="29" fillId="7" borderId="1" xfId="4" applyFont="1" applyFill="1" applyBorder="1" applyAlignment="1">
      <alignment horizontal="justify" vertical="top" wrapText="1"/>
    </xf>
    <xf numFmtId="0" fontId="29" fillId="7" borderId="2" xfId="4" applyFont="1" applyFill="1" applyBorder="1" applyAlignment="1">
      <alignment horizontal="justify" vertical="top" wrapText="1"/>
    </xf>
    <xf numFmtId="0" fontId="29" fillId="7" borderId="2" xfId="0" applyFont="1" applyFill="1" applyBorder="1" applyAlignment="1">
      <alignment horizontal="center" vertical="center" wrapText="1"/>
    </xf>
    <xf numFmtId="0" fontId="29" fillId="0" borderId="2" xfId="0" applyFont="1" applyBorder="1" applyAlignment="1">
      <alignment horizontal="center" vertical="center" wrapText="1"/>
    </xf>
    <xf numFmtId="0" fontId="29" fillId="7" borderId="1" xfId="4" applyFont="1" applyFill="1" applyBorder="1" applyAlignment="1">
      <alignment horizontal="center" vertical="center" wrapText="1"/>
    </xf>
    <xf numFmtId="0" fontId="29" fillId="7" borderId="2" xfId="4" applyFont="1" applyFill="1" applyBorder="1" applyAlignment="1">
      <alignment horizontal="center" vertical="center" wrapText="1"/>
    </xf>
    <xf numFmtId="0" fontId="7" fillId="0" borderId="61" xfId="0" applyFont="1" applyBorder="1" applyAlignment="1" applyProtection="1">
      <alignment horizontal="center" vertical="center" textRotation="90"/>
      <protection locked="0"/>
    </xf>
    <xf numFmtId="0" fontId="18" fillId="0" borderId="61" xfId="0" applyFont="1" applyFill="1" applyBorder="1" applyAlignment="1" applyProtection="1">
      <alignment horizontal="center" vertical="top" wrapText="1"/>
      <protection locked="0"/>
    </xf>
    <xf numFmtId="0" fontId="18" fillId="0" borderId="61" xfId="0" applyFont="1" applyBorder="1" applyAlignment="1" applyProtection="1">
      <alignment horizontal="center" vertical="top" wrapText="1"/>
      <protection locked="0"/>
    </xf>
    <xf numFmtId="14" fontId="17" fillId="0" borderId="61" xfId="0" applyNumberFormat="1" applyFont="1" applyFill="1" applyBorder="1" applyAlignment="1" applyProtection="1">
      <alignment horizontal="center" vertical="top"/>
      <protection locked="0"/>
    </xf>
    <xf numFmtId="14" fontId="17" fillId="0" borderId="66" xfId="0" applyNumberFormat="1" applyFont="1" applyFill="1" applyBorder="1" applyAlignment="1" applyProtection="1">
      <alignment horizontal="center" vertical="top"/>
      <protection locked="0"/>
    </xf>
    <xf numFmtId="14" fontId="17" fillId="0" borderId="68" xfId="0" applyNumberFormat="1" applyFont="1" applyFill="1" applyBorder="1" applyAlignment="1" applyProtection="1">
      <alignment horizontal="center" vertical="top"/>
      <protection locked="0"/>
    </xf>
    <xf numFmtId="0" fontId="31" fillId="7" borderId="1" xfId="4" applyFont="1" applyFill="1" applyBorder="1" applyAlignment="1">
      <alignment horizontal="center" vertical="top" wrapText="1"/>
    </xf>
    <xf numFmtId="0" fontId="31" fillId="7" borderId="2" xfId="4" applyFont="1" applyFill="1" applyBorder="1" applyAlignment="1">
      <alignment horizontal="center" vertical="top" wrapText="1"/>
    </xf>
    <xf numFmtId="0" fontId="18" fillId="0" borderId="61" xfId="0" applyFont="1" applyBorder="1" applyAlignment="1" applyProtection="1">
      <alignment horizontal="center" vertical="center"/>
    </xf>
    <xf numFmtId="0" fontId="22" fillId="0" borderId="61" xfId="0" applyFont="1" applyBorder="1" applyAlignment="1" applyProtection="1">
      <alignment horizontal="center" vertical="top" wrapText="1"/>
      <protection locked="0"/>
    </xf>
    <xf numFmtId="0" fontId="18" fillId="0" borderId="61" xfId="0" applyFont="1" applyBorder="1" applyAlignment="1" applyProtection="1">
      <alignment horizontal="center" vertical="top"/>
      <protection locked="0"/>
    </xf>
    <xf numFmtId="0" fontId="29" fillId="0" borderId="61" xfId="0" applyFont="1" applyFill="1" applyBorder="1" applyAlignment="1" applyProtection="1">
      <alignment horizontal="center" vertical="top" wrapText="1"/>
      <protection hidden="1"/>
    </xf>
    <xf numFmtId="0" fontId="22" fillId="2" borderId="66" xfId="0" applyFont="1" applyFill="1" applyBorder="1" applyAlignment="1">
      <alignment horizontal="center" vertical="top" wrapText="1"/>
    </xf>
    <xf numFmtId="0" fontId="22" fillId="2" borderId="68" xfId="0" applyFont="1" applyFill="1" applyBorder="1" applyAlignment="1">
      <alignment horizontal="center" vertical="top" wrapText="1"/>
    </xf>
    <xf numFmtId="0" fontId="22" fillId="0" borderId="61" xfId="0" applyFont="1" applyFill="1" applyBorder="1" applyAlignment="1">
      <alignment horizontal="justify" vertical="top" wrapText="1"/>
    </xf>
    <xf numFmtId="0" fontId="22" fillId="0" borderId="61" xfId="0" applyFont="1" applyFill="1" applyBorder="1" applyAlignment="1">
      <alignment horizontal="justify" vertical="top"/>
    </xf>
    <xf numFmtId="0" fontId="22" fillId="0" borderId="61" xfId="0" applyFont="1" applyBorder="1" applyAlignment="1">
      <alignment vertical="top" wrapText="1"/>
    </xf>
    <xf numFmtId="0" fontId="22" fillId="0" borderId="61" xfId="0" applyFont="1" applyBorder="1" applyAlignment="1">
      <alignment vertical="top"/>
    </xf>
    <xf numFmtId="0" fontId="22" fillId="2" borderId="61" xfId="0" applyFont="1" applyFill="1" applyBorder="1" applyAlignment="1">
      <alignment horizontal="justify" vertical="top"/>
    </xf>
    <xf numFmtId="1" fontId="22" fillId="2" borderId="61" xfId="0" applyNumberFormat="1" applyFont="1" applyFill="1" applyBorder="1" applyAlignment="1">
      <alignment horizontal="center" vertical="top"/>
    </xf>
    <xf numFmtId="1" fontId="22" fillId="2" borderId="61" xfId="0" applyNumberFormat="1" applyFont="1" applyFill="1" applyBorder="1" applyAlignment="1">
      <alignment horizontal="center" vertical="top" wrapText="1"/>
    </xf>
    <xf numFmtId="2" fontId="22" fillId="2" borderId="61" xfId="0" applyNumberFormat="1" applyFont="1" applyFill="1" applyBorder="1" applyAlignment="1">
      <alignment horizontal="center" vertical="top" wrapText="1"/>
    </xf>
    <xf numFmtId="9" fontId="18" fillId="0" borderId="61" xfId="0" applyNumberFormat="1" applyFont="1" applyBorder="1" applyAlignment="1" applyProtection="1">
      <alignment horizontal="center" vertical="top" wrapText="1"/>
      <protection hidden="1"/>
    </xf>
    <xf numFmtId="9" fontId="18" fillId="0" borderId="61" xfId="0" applyNumberFormat="1" applyFont="1" applyBorder="1" applyAlignment="1" applyProtection="1">
      <alignment horizontal="center" vertical="top" wrapText="1"/>
      <protection locked="0"/>
    </xf>
    <xf numFmtId="0" fontId="8" fillId="0" borderId="61" xfId="0" applyFont="1" applyBorder="1" applyAlignment="1" applyProtection="1">
      <alignment horizontal="center" vertical="top" wrapText="1"/>
      <protection hidden="1"/>
    </xf>
    <xf numFmtId="0" fontId="29" fillId="0" borderId="61" xfId="0" applyFont="1" applyBorder="1" applyAlignment="1" applyProtection="1">
      <alignment horizontal="center" vertical="top"/>
      <protection hidden="1"/>
    </xf>
    <xf numFmtId="0" fontId="22" fillId="0" borderId="1" xfId="9" applyFont="1" applyBorder="1" applyAlignment="1">
      <alignment vertical="top" wrapText="1"/>
    </xf>
    <xf numFmtId="0" fontId="74" fillId="0" borderId="70" xfId="9" applyFont="1" applyBorder="1" applyAlignment="1">
      <alignment horizontal="left" vertical="center" wrapText="1"/>
    </xf>
    <xf numFmtId="0" fontId="74" fillId="0" borderId="72" xfId="9" applyFont="1" applyBorder="1" applyAlignment="1">
      <alignment horizontal="left" vertical="center" wrapText="1"/>
    </xf>
    <xf numFmtId="0" fontId="70" fillId="15" borderId="79" xfId="0" applyFont="1" applyFill="1" applyBorder="1" applyAlignment="1" applyProtection="1">
      <alignment horizontal="center" vertical="top" wrapText="1"/>
      <protection locked="0"/>
    </xf>
    <xf numFmtId="0" fontId="70" fillId="15" borderId="81" xfId="0" applyFont="1" applyFill="1" applyBorder="1" applyAlignment="1" applyProtection="1">
      <alignment horizontal="center" vertical="top" wrapText="1"/>
      <protection locked="0"/>
    </xf>
    <xf numFmtId="0" fontId="22" fillId="2" borderId="2" xfId="9" applyFont="1" applyFill="1" applyBorder="1" applyAlignment="1" applyProtection="1">
      <alignment horizontal="left" vertical="top" wrapText="1"/>
      <protection locked="0"/>
    </xf>
    <xf numFmtId="0" fontId="22" fillId="2" borderId="5" xfId="9" applyFont="1" applyFill="1" applyBorder="1" applyAlignment="1" applyProtection="1">
      <alignment horizontal="left" vertical="top" wrapText="1"/>
      <protection locked="0"/>
    </xf>
    <xf numFmtId="0" fontId="22" fillId="2" borderId="2" xfId="9" applyFont="1" applyFill="1" applyBorder="1" applyAlignment="1" applyProtection="1">
      <alignment horizontal="center" vertical="top"/>
      <protection locked="0"/>
    </xf>
    <xf numFmtId="0" fontId="22" fillId="2" borderId="5" xfId="9" applyFont="1" applyFill="1" applyBorder="1" applyAlignment="1" applyProtection="1">
      <alignment horizontal="center" vertical="top"/>
      <protection locked="0"/>
    </xf>
    <xf numFmtId="1" fontId="22" fillId="2" borderId="1" xfId="9" applyNumberFormat="1" applyFont="1" applyFill="1" applyBorder="1" applyAlignment="1">
      <alignment horizontal="center" vertical="top"/>
    </xf>
    <xf numFmtId="0" fontId="22" fillId="0" borderId="1" xfId="9" applyFont="1" applyBorder="1" applyAlignment="1">
      <alignment vertical="top"/>
    </xf>
    <xf numFmtId="1" fontId="22" fillId="0" borderId="1" xfId="9" applyNumberFormat="1" applyFont="1" applyBorder="1" applyAlignment="1">
      <alignment horizontal="center" vertical="top" wrapText="1"/>
    </xf>
    <xf numFmtId="2" fontId="22" fillId="0" borderId="1" xfId="9" applyNumberFormat="1" applyFont="1" applyBorder="1" applyAlignment="1">
      <alignment horizontal="center" vertical="top" wrapText="1"/>
    </xf>
    <xf numFmtId="9" fontId="70" fillId="0" borderId="70" xfId="0" applyNumberFormat="1" applyFont="1" applyBorder="1" applyAlignment="1" applyProtection="1">
      <alignment horizontal="center" vertical="top" wrapText="1"/>
      <protection hidden="1"/>
    </xf>
    <xf numFmtId="0" fontId="73" fillId="0" borderId="70" xfId="0" applyFont="1" applyBorder="1" applyAlignment="1" applyProtection="1">
      <alignment horizontal="center" vertical="top"/>
      <protection hidden="1"/>
    </xf>
    <xf numFmtId="0" fontId="70" fillId="0" borderId="70" xfId="0" applyFont="1" applyBorder="1" applyAlignment="1" applyProtection="1">
      <alignment horizontal="center" vertical="top" textRotation="90"/>
      <protection locked="0"/>
    </xf>
    <xf numFmtId="0" fontId="69" fillId="15" borderId="73" xfId="0" applyFont="1" applyFill="1" applyBorder="1" applyAlignment="1" applyProtection="1">
      <alignment horizontal="center" vertical="top" wrapText="1"/>
      <protection locked="0"/>
    </xf>
    <xf numFmtId="0" fontId="69" fillId="15" borderId="80" xfId="0" applyFont="1" applyFill="1" applyBorder="1" applyAlignment="1" applyProtection="1">
      <alignment horizontal="center" vertical="top" wrapText="1"/>
      <protection locked="0"/>
    </xf>
    <xf numFmtId="0" fontId="69" fillId="15" borderId="71" xfId="0" applyFont="1" applyFill="1" applyBorder="1" applyAlignment="1" applyProtection="1">
      <alignment horizontal="center" vertical="top" wrapText="1"/>
      <protection locked="0"/>
    </xf>
    <xf numFmtId="0" fontId="69" fillId="15" borderId="72" xfId="0" applyFont="1" applyFill="1" applyBorder="1" applyAlignment="1" applyProtection="1">
      <alignment horizontal="center" vertical="top" wrapText="1"/>
      <protection locked="0"/>
    </xf>
    <xf numFmtId="14" fontId="70" fillId="0" borderId="71" xfId="0" applyNumberFormat="1" applyFont="1" applyBorder="1" applyAlignment="1" applyProtection="1">
      <alignment horizontal="center" vertical="top"/>
      <protection locked="0"/>
    </xf>
    <xf numFmtId="14" fontId="70" fillId="0" borderId="75" xfId="0" applyNumberFormat="1" applyFont="1" applyBorder="1" applyAlignment="1" applyProtection="1">
      <alignment horizontal="center" vertical="top"/>
      <protection locked="0"/>
    </xf>
    <xf numFmtId="0" fontId="70" fillId="15" borderId="71" xfId="0" applyFont="1" applyFill="1" applyBorder="1" applyAlignment="1" applyProtection="1">
      <alignment horizontal="center" vertical="top" wrapText="1"/>
      <protection locked="0"/>
    </xf>
    <xf numFmtId="0" fontId="70" fillId="15" borderId="75" xfId="0" applyFont="1" applyFill="1" applyBorder="1" applyAlignment="1" applyProtection="1">
      <alignment horizontal="center" vertical="top" wrapText="1"/>
      <protection locked="0"/>
    </xf>
    <xf numFmtId="0" fontId="72" fillId="0" borderId="71" xfId="0" applyFont="1" applyBorder="1" applyAlignment="1" applyProtection="1">
      <alignment horizontal="center" vertical="top" wrapText="1"/>
      <protection hidden="1"/>
    </xf>
    <xf numFmtId="0" fontId="72" fillId="0" borderId="75" xfId="0" applyFont="1" applyBorder="1" applyAlignment="1" applyProtection="1">
      <alignment horizontal="center" vertical="top" wrapText="1"/>
      <protection hidden="1"/>
    </xf>
    <xf numFmtId="9" fontId="69" fillId="0" borderId="70" xfId="0" applyNumberFormat="1" applyFont="1" applyBorder="1" applyAlignment="1" applyProtection="1">
      <alignment horizontal="center" vertical="top" wrapText="1"/>
      <protection hidden="1"/>
    </xf>
    <xf numFmtId="9" fontId="70" fillId="0" borderId="71" xfId="0" applyNumberFormat="1" applyFont="1" applyBorder="1" applyAlignment="1" applyProtection="1">
      <alignment horizontal="center" vertical="top" wrapText="1"/>
      <protection locked="0"/>
    </xf>
    <xf numFmtId="9" fontId="70" fillId="0" borderId="75" xfId="0" applyNumberFormat="1" applyFont="1" applyBorder="1" applyAlignment="1" applyProtection="1">
      <alignment horizontal="center" vertical="top" wrapText="1"/>
      <protection locked="0"/>
    </xf>
    <xf numFmtId="9" fontId="70" fillId="0" borderId="71" xfId="0" applyNumberFormat="1" applyFont="1" applyBorder="1" applyAlignment="1" applyProtection="1">
      <alignment horizontal="center" vertical="top" wrapText="1"/>
      <protection hidden="1"/>
    </xf>
    <xf numFmtId="9" fontId="70" fillId="0" borderId="75" xfId="0" applyNumberFormat="1" applyFont="1" applyBorder="1" applyAlignment="1" applyProtection="1">
      <alignment horizontal="center" vertical="top" wrapText="1"/>
      <protection hidden="1"/>
    </xf>
    <xf numFmtId="0" fontId="73" fillId="0" borderId="71" xfId="0" applyFont="1" applyBorder="1" applyAlignment="1" applyProtection="1">
      <alignment horizontal="center" vertical="top" wrapText="1"/>
      <protection hidden="1"/>
    </xf>
    <xf numFmtId="0" fontId="73" fillId="0" borderId="75" xfId="0" applyFont="1" applyBorder="1" applyAlignment="1" applyProtection="1">
      <alignment horizontal="center" vertical="top" wrapText="1"/>
      <protection hidden="1"/>
    </xf>
    <xf numFmtId="0" fontId="22" fillId="2" borderId="1" xfId="9" applyFont="1" applyFill="1" applyBorder="1" applyAlignment="1">
      <alignment horizontal="center" vertical="top" wrapText="1"/>
    </xf>
    <xf numFmtId="0" fontId="70" fillId="15" borderId="76" xfId="0" applyFont="1" applyFill="1" applyBorder="1" applyAlignment="1" applyProtection="1">
      <alignment horizontal="center" vertical="top" wrapText="1"/>
      <protection locked="0"/>
    </xf>
    <xf numFmtId="0" fontId="69" fillId="0" borderId="70" xfId="0" applyFont="1" applyBorder="1" applyAlignment="1">
      <alignment horizontal="center" vertical="top"/>
    </xf>
    <xf numFmtId="0" fontId="70" fillId="15" borderId="70" xfId="0" applyFont="1" applyFill="1" applyBorder="1" applyAlignment="1" applyProtection="1">
      <alignment horizontal="center" vertical="top" wrapText="1"/>
      <protection locked="0"/>
    </xf>
    <xf numFmtId="0" fontId="69" fillId="0" borderId="73" xfId="0" applyFont="1" applyBorder="1" applyAlignment="1">
      <alignment horizontal="center" vertical="top" wrapText="1"/>
    </xf>
    <xf numFmtId="0" fontId="69" fillId="0" borderId="74" xfId="0" applyFont="1" applyBorder="1" applyAlignment="1">
      <alignment horizontal="center" vertical="top" wrapText="1"/>
    </xf>
    <xf numFmtId="0" fontId="69" fillId="0" borderId="78" xfId="0" applyFont="1" applyBorder="1" applyAlignment="1">
      <alignment horizontal="center" vertical="top" wrapText="1"/>
    </xf>
    <xf numFmtId="0" fontId="69" fillId="0" borderId="72" xfId="0" applyFont="1" applyBorder="1" applyAlignment="1">
      <alignment horizontal="center" vertical="top" wrapText="1"/>
    </xf>
    <xf numFmtId="0" fontId="73" fillId="0" borderId="72" xfId="0" applyFont="1" applyBorder="1" applyAlignment="1" applyProtection="1">
      <alignment horizontal="center" vertical="top" wrapText="1"/>
      <protection hidden="1"/>
    </xf>
    <xf numFmtId="9" fontId="70" fillId="0" borderId="72" xfId="0" applyNumberFormat="1" applyFont="1" applyBorder="1" applyAlignment="1" applyProtection="1">
      <alignment horizontal="center" vertical="top" wrapText="1"/>
      <protection hidden="1"/>
    </xf>
    <xf numFmtId="0" fontId="73" fillId="0" borderId="71" xfId="0" applyFont="1" applyBorder="1" applyAlignment="1" applyProtection="1">
      <alignment horizontal="center" vertical="top"/>
      <protection hidden="1"/>
    </xf>
    <xf numFmtId="0" fontId="73" fillId="0" borderId="75" xfId="0" applyFont="1" applyBorder="1" applyAlignment="1" applyProtection="1">
      <alignment horizontal="center" vertical="top"/>
      <protection hidden="1"/>
    </xf>
    <xf numFmtId="0" fontId="73" fillId="0" borderId="72" xfId="0" applyFont="1" applyBorder="1" applyAlignment="1" applyProtection="1">
      <alignment horizontal="center" vertical="top"/>
      <protection hidden="1"/>
    </xf>
    <xf numFmtId="0" fontId="70" fillId="15" borderId="72" xfId="0" applyFont="1" applyFill="1" applyBorder="1" applyAlignment="1" applyProtection="1">
      <alignment horizontal="center" vertical="top" wrapText="1"/>
      <protection locked="0"/>
    </xf>
    <xf numFmtId="0" fontId="22" fillId="0" borderId="1" xfId="9" applyFont="1" applyBorder="1" applyAlignment="1">
      <alignment horizontal="center" vertical="top"/>
    </xf>
    <xf numFmtId="0" fontId="72" fillId="0" borderId="72" xfId="0" applyFont="1" applyBorder="1" applyAlignment="1" applyProtection="1">
      <alignment horizontal="center" vertical="top" wrapText="1"/>
      <protection hidden="1"/>
    </xf>
    <xf numFmtId="9" fontId="69" fillId="0" borderId="71" xfId="0" applyNumberFormat="1" applyFont="1" applyBorder="1" applyAlignment="1" applyProtection="1">
      <alignment horizontal="center" vertical="top" wrapText="1"/>
      <protection hidden="1"/>
    </xf>
    <xf numFmtId="9" fontId="69" fillId="0" borderId="75" xfId="0" applyNumberFormat="1" applyFont="1" applyBorder="1" applyAlignment="1" applyProtection="1">
      <alignment horizontal="center" vertical="top" wrapText="1"/>
      <protection hidden="1"/>
    </xf>
    <xf numFmtId="9" fontId="69" fillId="0" borderId="72" xfId="0" applyNumberFormat="1" applyFont="1" applyBorder="1" applyAlignment="1" applyProtection="1">
      <alignment horizontal="center" vertical="top" wrapText="1"/>
      <protection hidden="1"/>
    </xf>
    <xf numFmtId="9" fontId="70" fillId="0" borderId="72" xfId="0" applyNumberFormat="1" applyFont="1" applyBorder="1" applyAlignment="1" applyProtection="1">
      <alignment horizontal="center" vertical="top" wrapText="1"/>
      <protection locked="0"/>
    </xf>
    <xf numFmtId="0" fontId="22" fillId="0" borderId="1" xfId="9" applyFont="1" applyBorder="1" applyAlignment="1">
      <alignment horizontal="center" vertical="top" wrapText="1"/>
    </xf>
    <xf numFmtId="0" fontId="22" fillId="2" borderId="2" xfId="9" applyFont="1" applyFill="1" applyBorder="1" applyAlignment="1">
      <alignment horizontal="justify" vertical="top" wrapText="1"/>
    </xf>
    <xf numFmtId="0" fontId="22" fillId="2" borderId="3" xfId="9" applyFont="1" applyFill="1" applyBorder="1" applyAlignment="1">
      <alignment horizontal="justify" vertical="top" wrapText="1"/>
    </xf>
    <xf numFmtId="0" fontId="22" fillId="0" borderId="3" xfId="9" applyFont="1" applyBorder="1" applyAlignment="1">
      <alignment horizontal="justify" vertical="top"/>
    </xf>
    <xf numFmtId="0" fontId="22" fillId="0" borderId="5" xfId="9" applyFont="1" applyBorder="1" applyAlignment="1">
      <alignment vertical="top"/>
    </xf>
    <xf numFmtId="0" fontId="22" fillId="0" borderId="2" xfId="9" applyFont="1" applyBorder="1" applyAlignment="1">
      <alignment horizontal="center" vertical="top" wrapText="1"/>
    </xf>
    <xf numFmtId="0" fontId="22" fillId="0" borderId="3" xfId="9" applyFont="1" applyBorder="1" applyAlignment="1">
      <alignment horizontal="center" vertical="top" wrapText="1"/>
    </xf>
    <xf numFmtId="0" fontId="22" fillId="0" borderId="5" xfId="9" applyFont="1" applyBorder="1" applyAlignment="1">
      <alignment horizontal="center" vertical="top" wrapText="1"/>
    </xf>
    <xf numFmtId="0" fontId="69" fillId="0" borderId="77" xfId="0" applyFont="1" applyBorder="1" applyAlignment="1">
      <alignment horizontal="center" vertical="top" wrapText="1"/>
    </xf>
    <xf numFmtId="0" fontId="22" fillId="2" borderId="1" xfId="9" applyFont="1" applyFill="1" applyBorder="1" applyAlignment="1">
      <alignment horizontal="justify" vertical="top" wrapText="1"/>
    </xf>
    <xf numFmtId="0" fontId="22" fillId="2" borderId="2" xfId="9" applyFont="1" applyFill="1" applyBorder="1" applyAlignment="1">
      <alignment horizontal="center" vertical="top" wrapText="1"/>
    </xf>
    <xf numFmtId="0" fontId="22" fillId="2" borderId="3" xfId="9" applyFont="1" applyFill="1" applyBorder="1" applyAlignment="1">
      <alignment horizontal="center" vertical="top" wrapText="1"/>
    </xf>
    <xf numFmtId="0" fontId="22" fillId="2" borderId="5" xfId="9" applyFont="1" applyFill="1" applyBorder="1" applyAlignment="1">
      <alignment horizontal="center" vertical="top" wrapText="1"/>
    </xf>
    <xf numFmtId="1" fontId="22" fillId="2" borderId="1" xfId="9" applyNumberFormat="1" applyFont="1" applyFill="1" applyBorder="1" applyAlignment="1">
      <alignment horizontal="center" vertical="top" wrapText="1"/>
    </xf>
    <xf numFmtId="2" fontId="22" fillId="2" borderId="1" xfId="9" applyNumberFormat="1" applyFont="1" applyFill="1" applyBorder="1" applyAlignment="1">
      <alignment horizontal="center" vertical="top" wrapText="1"/>
    </xf>
    <xf numFmtId="14" fontId="22" fillId="2" borderId="2" xfId="9" applyNumberFormat="1" applyFont="1" applyFill="1" applyBorder="1" applyAlignment="1" applyProtection="1">
      <alignment horizontal="center" vertical="top" wrapText="1"/>
      <protection locked="0"/>
    </xf>
    <xf numFmtId="14" fontId="22" fillId="2" borderId="3" xfId="9" applyNumberFormat="1" applyFont="1" applyFill="1" applyBorder="1" applyAlignment="1" applyProtection="1">
      <alignment horizontal="center" vertical="top" wrapText="1"/>
      <protection locked="0"/>
    </xf>
    <xf numFmtId="14" fontId="22" fillId="2" borderId="5" xfId="9" applyNumberFormat="1" applyFont="1" applyFill="1" applyBorder="1" applyAlignment="1" applyProtection="1">
      <alignment horizontal="center" vertical="top" wrapText="1"/>
      <protection locked="0"/>
    </xf>
    <xf numFmtId="0" fontId="22" fillId="2" borderId="2" xfId="9" applyFont="1" applyFill="1" applyBorder="1" applyAlignment="1">
      <alignment horizontal="left" vertical="top" wrapText="1"/>
    </xf>
    <xf numFmtId="0" fontId="22" fillId="2" borderId="3" xfId="9" applyFont="1" applyFill="1" applyBorder="1" applyAlignment="1">
      <alignment horizontal="left" vertical="top" wrapText="1"/>
    </xf>
    <xf numFmtId="0" fontId="22" fillId="2" borderId="5" xfId="9" applyFont="1" applyFill="1" applyBorder="1" applyAlignment="1">
      <alignment horizontal="left" vertical="top" wrapText="1"/>
    </xf>
    <xf numFmtId="0" fontId="69" fillId="0" borderId="70" xfId="0" applyFont="1" applyBorder="1" applyAlignment="1" applyProtection="1">
      <alignment horizontal="center" vertical="top" wrapText="1"/>
      <protection locked="0"/>
    </xf>
    <xf numFmtId="14" fontId="70" fillId="0" borderId="72" xfId="0" applyNumberFormat="1" applyFont="1" applyBorder="1" applyAlignment="1" applyProtection="1">
      <alignment horizontal="center" vertical="top"/>
      <protection locked="0"/>
    </xf>
    <xf numFmtId="14" fontId="70" fillId="0" borderId="71" xfId="0" applyNumberFormat="1" applyFont="1" applyBorder="1" applyAlignment="1" applyProtection="1">
      <alignment horizontal="center" vertical="top" wrapText="1"/>
      <protection locked="0"/>
    </xf>
    <xf numFmtId="14" fontId="70" fillId="0" borderId="72" xfId="0" applyNumberFormat="1" applyFont="1" applyBorder="1" applyAlignment="1" applyProtection="1">
      <alignment horizontal="center" vertical="top" wrapText="1"/>
      <protection locked="0"/>
    </xf>
    <xf numFmtId="0" fontId="72" fillId="0" borderId="70" xfId="0" applyFont="1" applyBorder="1" applyAlignment="1" applyProtection="1">
      <alignment horizontal="center" vertical="top" wrapText="1"/>
      <protection hidden="1"/>
    </xf>
    <xf numFmtId="9" fontId="70" fillId="0" borderId="70" xfId="0" applyNumberFormat="1" applyFont="1" applyBorder="1" applyAlignment="1" applyProtection="1">
      <alignment horizontal="center" vertical="top" wrapText="1"/>
      <protection locked="0"/>
    </xf>
    <xf numFmtId="0" fontId="73" fillId="0" borderId="70" xfId="0" applyFont="1" applyBorder="1" applyAlignment="1" applyProtection="1">
      <alignment horizontal="center" vertical="top" wrapText="1"/>
      <protection hidden="1"/>
    </xf>
    <xf numFmtId="0" fontId="31" fillId="7" borderId="1" xfId="4" applyFont="1" applyFill="1" applyBorder="1" applyAlignment="1">
      <alignment horizontal="center" vertical="center" wrapText="1"/>
    </xf>
    <xf numFmtId="0" fontId="71" fillId="0" borderId="15" xfId="0" applyFont="1" applyBorder="1" applyAlignment="1" applyProtection="1">
      <alignment horizontal="center" vertical="top" wrapText="1"/>
      <protection locked="0"/>
    </xf>
    <xf numFmtId="0" fontId="71" fillId="0" borderId="14" xfId="0" applyFont="1" applyBorder="1" applyAlignment="1" applyProtection="1">
      <alignment horizontal="center" vertical="top" wrapText="1"/>
      <protection locked="0"/>
    </xf>
    <xf numFmtId="0" fontId="29" fillId="7" borderId="1" xfId="9" applyFont="1" applyFill="1" applyBorder="1" applyAlignment="1">
      <alignment horizontal="center" vertical="center" wrapText="1"/>
    </xf>
    <xf numFmtId="0" fontId="29" fillId="0" borderId="1" xfId="9" applyFont="1" applyBorder="1" applyAlignment="1">
      <alignment horizontal="center" vertical="center" wrapText="1"/>
    </xf>
    <xf numFmtId="0" fontId="21" fillId="11" borderId="32" xfId="17" applyFont="1" applyFill="1" applyBorder="1" applyAlignment="1">
      <alignment horizontal="center" vertical="center"/>
    </xf>
    <xf numFmtId="0" fontId="67" fillId="11" borderId="33" xfId="17" applyFont="1" applyFill="1" applyBorder="1" applyAlignment="1">
      <alignment horizontal="center" vertical="center"/>
    </xf>
    <xf numFmtId="0" fontId="67" fillId="11" borderId="34" xfId="17" applyFont="1" applyFill="1" applyBorder="1" applyAlignment="1">
      <alignment horizontal="center" vertical="center"/>
    </xf>
    <xf numFmtId="0" fontId="29" fillId="3" borderId="1" xfId="9" applyFont="1" applyFill="1" applyBorder="1" applyAlignment="1">
      <alignment horizontal="center" vertical="center"/>
    </xf>
    <xf numFmtId="0" fontId="29" fillId="0" borderId="1" xfId="9" applyFont="1" applyBorder="1" applyAlignment="1">
      <alignment horizontal="center" vertical="center"/>
    </xf>
    <xf numFmtId="0" fontId="11" fillId="11" borderId="69" xfId="17" applyFont="1" applyFill="1" applyBorder="1" applyAlignment="1">
      <alignment horizontal="center" vertical="center"/>
    </xf>
    <xf numFmtId="0" fontId="29" fillId="6" borderId="25" xfId="9" applyFont="1" applyFill="1" applyBorder="1" applyAlignment="1">
      <alignment horizontal="center" vertical="center"/>
    </xf>
    <xf numFmtId="0" fontId="29" fillId="6" borderId="17" xfId="9" applyFont="1" applyFill="1" applyBorder="1" applyAlignment="1">
      <alignment horizontal="center" vertical="center"/>
    </xf>
    <xf numFmtId="0" fontId="29" fillId="6" borderId="24" xfId="9" applyFont="1" applyFill="1" applyBorder="1" applyAlignment="1">
      <alignment horizontal="center" vertical="center"/>
    </xf>
    <xf numFmtId="0" fontId="29" fillId="6" borderId="9" xfId="9" applyFont="1" applyFill="1" applyBorder="1" applyAlignment="1">
      <alignment horizontal="center" vertical="center"/>
    </xf>
    <xf numFmtId="0" fontId="29" fillId="6" borderId="10" xfId="9" applyFont="1" applyFill="1" applyBorder="1" applyAlignment="1">
      <alignment horizontal="center" vertical="center"/>
    </xf>
    <xf numFmtId="0" fontId="29" fillId="6" borderId="8" xfId="9" applyFont="1" applyFill="1" applyBorder="1" applyAlignment="1">
      <alignment horizontal="center" vertical="center"/>
    </xf>
    <xf numFmtId="0" fontId="29" fillId="3" borderId="1" xfId="9" applyFont="1" applyFill="1" applyBorder="1" applyAlignment="1">
      <alignment horizontal="center" vertical="center" wrapText="1"/>
    </xf>
    <xf numFmtId="0" fontId="8" fillId="0" borderId="14" xfId="0" applyFont="1" applyFill="1" applyBorder="1" applyAlignment="1" applyProtection="1">
      <alignment horizontal="center" vertical="top" wrapText="1"/>
      <protection hidden="1"/>
    </xf>
    <xf numFmtId="0" fontId="8" fillId="0" borderId="12" xfId="0" applyFont="1" applyFill="1" applyBorder="1" applyAlignment="1" applyProtection="1">
      <alignment horizontal="center" vertical="top" wrapText="1"/>
      <protection hidden="1"/>
    </xf>
    <xf numFmtId="0" fontId="8" fillId="0" borderId="12" xfId="0" applyFont="1" applyBorder="1" applyAlignment="1" applyProtection="1">
      <alignment horizontal="center" vertical="top"/>
      <protection hidden="1"/>
    </xf>
    <xf numFmtId="0" fontId="7" fillId="2" borderId="140" xfId="0" applyFont="1" applyFill="1" applyBorder="1" applyAlignment="1">
      <alignment horizontal="center" vertical="center" wrapText="1"/>
    </xf>
    <xf numFmtId="0" fontId="7" fillId="2" borderId="141" xfId="0" applyFont="1" applyFill="1" applyBorder="1" applyAlignment="1">
      <alignment horizontal="center" vertical="center" wrapText="1"/>
    </xf>
    <xf numFmtId="0" fontId="7" fillId="0" borderId="14" xfId="0" applyFont="1" applyBorder="1" applyAlignment="1" applyProtection="1">
      <alignment horizontal="center" vertical="center"/>
    </xf>
    <xf numFmtId="0" fontId="7" fillId="0" borderId="12" xfId="0" applyFont="1" applyBorder="1" applyAlignment="1" applyProtection="1">
      <alignment horizontal="center" vertical="center"/>
    </xf>
    <xf numFmtId="0" fontId="17" fillId="0" borderId="14" xfId="0" applyFont="1" applyBorder="1" applyAlignment="1" applyProtection="1">
      <alignment horizontal="center" vertical="top" wrapText="1"/>
      <protection locked="0"/>
    </xf>
    <xf numFmtId="0" fontId="17" fillId="0" borderId="12" xfId="0" applyFont="1" applyBorder="1" applyAlignment="1" applyProtection="1">
      <alignment horizontal="center" vertical="top" wrapText="1"/>
      <protection locked="0"/>
    </xf>
    <xf numFmtId="0" fontId="7" fillId="2" borderId="138" xfId="0" applyFont="1" applyFill="1" applyBorder="1" applyAlignment="1">
      <alignment horizontal="center" vertical="top" wrapText="1"/>
    </xf>
    <xf numFmtId="0" fontId="7" fillId="2" borderId="139" xfId="0" applyFont="1" applyFill="1" applyBorder="1" applyAlignment="1">
      <alignment horizontal="center" vertical="top" wrapText="1"/>
    </xf>
    <xf numFmtId="1" fontId="7" fillId="2" borderId="138" xfId="0" applyNumberFormat="1" applyFont="1" applyFill="1" applyBorder="1" applyAlignment="1">
      <alignment horizontal="center" vertical="center"/>
    </xf>
    <xf numFmtId="1" fontId="7" fillId="2" borderId="139" xfId="0" applyNumberFormat="1" applyFont="1" applyFill="1" applyBorder="1" applyAlignment="1">
      <alignment horizontal="center" vertical="center"/>
    </xf>
    <xf numFmtId="1" fontId="7" fillId="2" borderId="138" xfId="0" applyNumberFormat="1" applyFont="1" applyFill="1" applyBorder="1" applyAlignment="1">
      <alignment horizontal="center" vertical="center" wrapText="1"/>
    </xf>
    <xf numFmtId="1" fontId="7" fillId="2" borderId="139" xfId="0" applyNumberFormat="1" applyFont="1" applyFill="1" applyBorder="1" applyAlignment="1">
      <alignment horizontal="center" vertical="center" wrapText="1"/>
    </xf>
    <xf numFmtId="0" fontId="7" fillId="2" borderId="138" xfId="0" applyFont="1" applyFill="1" applyBorder="1" applyAlignment="1">
      <alignment horizontal="center" vertical="center" wrapText="1"/>
    </xf>
    <xf numFmtId="0" fontId="7" fillId="2" borderId="139" xfId="0" applyFont="1" applyFill="1" applyBorder="1" applyAlignment="1">
      <alignment horizontal="center" vertical="center" wrapText="1"/>
    </xf>
    <xf numFmtId="0" fontId="17" fillId="2" borderId="137" xfId="0" applyFont="1" applyFill="1" applyBorder="1" applyAlignment="1">
      <alignment horizontal="left" vertical="top" wrapText="1"/>
    </xf>
    <xf numFmtId="0" fontId="7" fillId="2" borderId="138" xfId="0" applyFont="1" applyFill="1" applyBorder="1" applyAlignment="1">
      <alignment horizontal="left" vertical="top" wrapText="1"/>
    </xf>
    <xf numFmtId="0" fontId="7" fillId="2" borderId="139" xfId="0" applyFont="1" applyFill="1" applyBorder="1" applyAlignment="1">
      <alignment horizontal="left" vertical="top" wrapText="1"/>
    </xf>
    <xf numFmtId="0" fontId="17" fillId="2" borderId="138" xfId="0" applyFont="1" applyFill="1" applyBorder="1" applyAlignment="1">
      <alignment horizontal="left" vertical="top" wrapText="1"/>
    </xf>
    <xf numFmtId="0" fontId="17" fillId="2" borderId="139" xfId="0" applyFont="1" applyFill="1" applyBorder="1" applyAlignment="1">
      <alignment horizontal="left" vertical="top" wrapText="1"/>
    </xf>
    <xf numFmtId="0" fontId="8" fillId="0" borderId="136" xfId="0" applyFont="1" applyFill="1" applyBorder="1" applyAlignment="1" applyProtection="1">
      <alignment horizontal="center" vertical="top" wrapText="1"/>
      <protection hidden="1"/>
    </xf>
    <xf numFmtId="9" fontId="7" fillId="0" borderId="136" xfId="0" applyNumberFormat="1" applyFont="1" applyBorder="1" applyAlignment="1" applyProtection="1">
      <alignment horizontal="center" vertical="top" wrapText="1"/>
      <protection hidden="1"/>
    </xf>
    <xf numFmtId="9" fontId="7" fillId="0" borderId="128" xfId="0" applyNumberFormat="1" applyFont="1" applyBorder="1" applyAlignment="1" applyProtection="1">
      <alignment horizontal="center" vertical="top" wrapText="1"/>
      <protection locked="0"/>
    </xf>
    <xf numFmtId="9" fontId="7" fillId="0" borderId="125" xfId="0" applyNumberFormat="1" applyFont="1" applyBorder="1" applyAlignment="1" applyProtection="1">
      <alignment horizontal="center" vertical="top" wrapText="1"/>
      <protection locked="0"/>
    </xf>
    <xf numFmtId="0" fontId="8" fillId="0" borderId="15" xfId="0" applyFont="1" applyFill="1" applyBorder="1" applyAlignment="1" applyProtection="1">
      <alignment horizontal="center" vertical="top" wrapText="1"/>
      <protection hidden="1"/>
    </xf>
    <xf numFmtId="0" fontId="17" fillId="0" borderId="93" xfId="0" applyFont="1" applyBorder="1" applyAlignment="1" applyProtection="1">
      <alignment horizontal="left" vertical="top" wrapText="1"/>
      <protection locked="0"/>
    </xf>
    <xf numFmtId="0" fontId="17" fillId="0" borderId="98" xfId="0" applyFont="1" applyBorder="1" applyAlignment="1" applyProtection="1">
      <alignment horizontal="left" vertical="top" wrapText="1"/>
      <protection locked="0"/>
    </xf>
    <xf numFmtId="0" fontId="17" fillId="0" borderId="106" xfId="0" applyFont="1" applyBorder="1" applyAlignment="1" applyProtection="1">
      <alignment horizontal="left" vertical="top" wrapText="1"/>
      <protection locked="0"/>
    </xf>
    <xf numFmtId="0" fontId="7" fillId="0" borderId="135" xfId="0" applyFont="1" applyBorder="1" applyAlignment="1" applyProtection="1">
      <alignment horizontal="center" vertical="top" wrapText="1"/>
      <protection locked="0"/>
    </xf>
    <xf numFmtId="0" fontId="7" fillId="0" borderId="136" xfId="0" applyFont="1" applyBorder="1" applyAlignment="1" applyProtection="1">
      <alignment horizontal="center" vertical="top"/>
      <protection locked="0"/>
    </xf>
    <xf numFmtId="0" fontId="8" fillId="7" borderId="1" xfId="4" applyFont="1" applyFill="1" applyBorder="1" applyAlignment="1">
      <alignment horizontal="justify" vertical="center" wrapText="1"/>
    </xf>
    <xf numFmtId="0" fontId="17" fillId="0" borderId="31" xfId="17" applyFont="1" applyBorder="1" applyAlignment="1">
      <alignment textRotation="90"/>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0" fontId="8" fillId="0" borderId="4" xfId="0" applyFont="1" applyBorder="1" applyAlignment="1">
      <alignment horizontal="center" vertical="center"/>
    </xf>
    <xf numFmtId="0" fontId="8" fillId="0" borderId="0" xfId="0" applyFont="1" applyBorder="1" applyAlignment="1">
      <alignment horizontal="center" vertical="center"/>
    </xf>
    <xf numFmtId="0" fontId="8" fillId="0" borderId="2" xfId="0" applyFont="1" applyBorder="1" applyAlignment="1">
      <alignment horizontal="center" vertical="center"/>
    </xf>
    <xf numFmtId="0" fontId="8" fillId="6" borderId="1" xfId="0" applyFont="1" applyFill="1" applyBorder="1" applyAlignment="1">
      <alignment horizontal="center"/>
    </xf>
    <xf numFmtId="0" fontId="8" fillId="3" borderId="0" xfId="0" applyFont="1" applyFill="1" applyAlignment="1">
      <alignment horizontal="center" vertical="center" wrapText="1"/>
    </xf>
    <xf numFmtId="0" fontId="8" fillId="0" borderId="0" xfId="0" applyFont="1" applyAlignment="1">
      <alignment horizontal="center" vertical="center" wrapText="1"/>
    </xf>
    <xf numFmtId="0" fontId="8" fillId="0" borderId="82"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8" xfId="0" applyFont="1" applyBorder="1" applyAlignment="1">
      <alignment horizontal="center" vertical="center" wrapText="1"/>
    </xf>
    <xf numFmtId="0" fontId="21" fillId="7" borderId="1" xfId="7" applyFont="1" applyFill="1" applyBorder="1" applyAlignment="1">
      <alignment horizontal="center" vertical="top" wrapText="1"/>
    </xf>
    <xf numFmtId="0" fontId="16" fillId="3" borderId="6" xfId="15" applyFont="1" applyFill="1" applyBorder="1" applyAlignment="1">
      <alignment horizontal="center" vertical="top" wrapText="1"/>
    </xf>
    <xf numFmtId="0" fontId="16" fillId="3" borderId="23" xfId="15" applyFont="1" applyFill="1" applyBorder="1" applyAlignment="1">
      <alignment horizontal="center" vertical="top" wrapText="1"/>
    </xf>
    <xf numFmtId="0" fontId="16" fillId="3" borderId="7" xfId="15" applyFont="1" applyFill="1" applyBorder="1" applyAlignment="1">
      <alignment horizontal="center" vertical="top" wrapText="1"/>
    </xf>
    <xf numFmtId="0" fontId="16" fillId="7" borderId="5" xfId="15" applyFont="1" applyFill="1" applyBorder="1" applyAlignment="1">
      <alignment horizontal="center" vertical="top" wrapText="1"/>
    </xf>
    <xf numFmtId="0" fontId="21" fillId="3" borderId="6" xfId="6" applyFont="1" applyFill="1" applyBorder="1" applyAlignment="1">
      <alignment horizontal="center" vertical="top"/>
    </xf>
    <xf numFmtId="0" fontId="21" fillId="3" borderId="23" xfId="6" applyFont="1" applyFill="1" applyBorder="1" applyAlignment="1">
      <alignment horizontal="center" vertical="top"/>
    </xf>
    <xf numFmtId="0" fontId="21" fillId="3" borderId="7" xfId="6" applyFont="1" applyFill="1" applyBorder="1" applyAlignment="1">
      <alignment horizontal="center" vertical="top"/>
    </xf>
    <xf numFmtId="0" fontId="16" fillId="7" borderId="5" xfId="7" applyFont="1" applyFill="1" applyBorder="1" applyAlignment="1">
      <alignment horizontal="center" vertical="top" wrapText="1"/>
    </xf>
    <xf numFmtId="0" fontId="21" fillId="11" borderId="38" xfId="13" applyFont="1" applyFill="1" applyBorder="1" applyAlignment="1">
      <alignment horizontal="center" vertical="top" textRotation="90"/>
    </xf>
    <xf numFmtId="0" fontId="21" fillId="11" borderId="36" xfId="13" applyFont="1" applyFill="1" applyBorder="1" applyAlignment="1">
      <alignment horizontal="center" vertical="top" textRotation="90"/>
    </xf>
    <xf numFmtId="0" fontId="14" fillId="0" borderId="15" xfId="0" applyFont="1" applyBorder="1" applyAlignment="1" applyProtection="1">
      <alignment horizontal="left" vertical="top" wrapText="1"/>
      <protection locked="0"/>
    </xf>
    <xf numFmtId="0" fontId="14" fillId="0" borderId="14" xfId="0" applyFont="1" applyBorder="1" applyAlignment="1" applyProtection="1">
      <alignment horizontal="left" vertical="top" wrapText="1"/>
      <protection locked="0"/>
    </xf>
    <xf numFmtId="0" fontId="14" fillId="2" borderId="1" xfId="0" applyFont="1" applyFill="1" applyBorder="1" applyAlignment="1">
      <alignment horizontal="justify" vertical="top" wrapText="1"/>
    </xf>
    <xf numFmtId="14" fontId="9" fillId="2" borderId="1" xfId="0" applyNumberFormat="1" applyFont="1" applyFill="1" applyBorder="1" applyAlignment="1">
      <alignment horizontal="center" vertical="top"/>
    </xf>
    <xf numFmtId="0" fontId="9" fillId="2" borderId="1" xfId="0" applyFont="1" applyFill="1" applyBorder="1" applyAlignment="1">
      <alignment horizontal="center" vertical="top"/>
    </xf>
    <xf numFmtId="0" fontId="9" fillId="2" borderId="6" xfId="0" applyFont="1" applyFill="1" applyBorder="1" applyAlignment="1">
      <alignment horizontal="center" vertical="top"/>
    </xf>
    <xf numFmtId="17" fontId="9" fillId="0" borderId="15" xfId="0" applyNumberFormat="1" applyFont="1" applyBorder="1" applyAlignment="1" applyProtection="1">
      <alignment horizontal="center" vertical="top" wrapText="1"/>
      <protection locked="0"/>
    </xf>
    <xf numFmtId="0" fontId="9" fillId="0" borderId="15" xfId="0" applyFont="1" applyBorder="1" applyAlignment="1" applyProtection="1">
      <alignment horizontal="center" vertical="top" textRotation="90"/>
      <protection locked="0"/>
    </xf>
    <xf numFmtId="0" fontId="9" fillId="0" borderId="12" xfId="0" applyFont="1" applyBorder="1" applyAlignment="1" applyProtection="1">
      <alignment horizontal="center" vertical="top" textRotation="90"/>
      <protection locked="0"/>
    </xf>
    <xf numFmtId="0" fontId="16" fillId="0" borderId="15" xfId="0" applyFont="1" applyBorder="1" applyAlignment="1" applyProtection="1">
      <alignment horizontal="center" vertical="top" textRotation="90" wrapText="1"/>
      <protection hidden="1"/>
    </xf>
    <xf numFmtId="0" fontId="16" fillId="0" borderId="12" xfId="0" applyFont="1" applyBorder="1" applyAlignment="1" applyProtection="1">
      <alignment horizontal="center" vertical="top" textRotation="90" wrapText="1"/>
      <protection hidden="1"/>
    </xf>
    <xf numFmtId="9" fontId="9" fillId="0" borderId="15" xfId="0" applyNumberFormat="1" applyFont="1" applyBorder="1" applyAlignment="1" applyProtection="1">
      <alignment horizontal="center" vertical="top"/>
      <protection hidden="1"/>
    </xf>
    <xf numFmtId="9" fontId="9" fillId="0" borderId="12" xfId="0" applyNumberFormat="1" applyFont="1" applyBorder="1" applyAlignment="1" applyProtection="1">
      <alignment horizontal="center" vertical="top"/>
      <protection hidden="1"/>
    </xf>
    <xf numFmtId="0" fontId="16" fillId="0" borderId="15" xfId="0" applyFont="1" applyBorder="1" applyAlignment="1" applyProtection="1">
      <alignment horizontal="center" vertical="top" textRotation="90"/>
      <protection hidden="1"/>
    </xf>
    <xf numFmtId="0" fontId="16" fillId="0" borderId="12" xfId="0" applyFont="1" applyBorder="1" applyAlignment="1" applyProtection="1">
      <alignment horizontal="center" vertical="top" textRotation="90"/>
      <protection hidden="1"/>
    </xf>
    <xf numFmtId="0" fontId="9" fillId="0" borderId="15" xfId="0" applyFont="1" applyBorder="1" applyAlignment="1" applyProtection="1">
      <alignment horizontal="center" vertical="top" textRotation="90" wrapText="1"/>
      <protection locked="0"/>
    </xf>
    <xf numFmtId="0" fontId="9" fillId="0" borderId="12" xfId="0" applyFont="1" applyBorder="1" applyAlignment="1" applyProtection="1">
      <alignment horizontal="center" vertical="top" textRotation="90" wrapText="1"/>
      <protection locked="0"/>
    </xf>
    <xf numFmtId="0" fontId="9" fillId="0" borderId="14" xfId="0" applyFont="1" applyBorder="1" applyAlignment="1">
      <alignment horizontal="center" vertical="top"/>
    </xf>
    <xf numFmtId="0" fontId="9" fillId="0" borderId="15" xfId="0" applyFont="1" applyBorder="1" applyAlignment="1">
      <alignment horizontal="center" vertical="top" wrapText="1"/>
    </xf>
    <xf numFmtId="0" fontId="9" fillId="0" borderId="14" xfId="0" applyFont="1" applyBorder="1" applyAlignment="1">
      <alignment horizontal="center" vertical="top" wrapText="1"/>
    </xf>
    <xf numFmtId="0" fontId="9" fillId="2" borderId="49" xfId="0" applyFont="1" applyFill="1" applyBorder="1" applyAlignment="1">
      <alignment horizontal="center" vertical="top" wrapText="1"/>
    </xf>
    <xf numFmtId="0" fontId="9" fillId="2" borderId="48" xfId="0" applyFont="1" applyFill="1" applyBorder="1" applyAlignment="1">
      <alignment horizontal="center" vertical="top" wrapText="1"/>
    </xf>
    <xf numFmtId="0" fontId="9" fillId="2" borderId="48" xfId="0" applyFont="1" applyFill="1" applyBorder="1" applyAlignment="1">
      <alignment horizontal="justify" vertical="top" wrapText="1"/>
    </xf>
    <xf numFmtId="0" fontId="9" fillId="2" borderId="50" xfId="0" applyFont="1" applyFill="1" applyBorder="1" applyAlignment="1">
      <alignment horizontal="center" vertical="top"/>
    </xf>
    <xf numFmtId="0" fontId="9" fillId="2" borderId="51" xfId="0" applyFont="1" applyFill="1" applyBorder="1" applyAlignment="1">
      <alignment horizontal="center" vertical="top"/>
    </xf>
    <xf numFmtId="0" fontId="14" fillId="0" borderId="1" xfId="0" applyFont="1" applyBorder="1" applyAlignment="1">
      <alignment horizontal="center" vertical="top" wrapText="1"/>
    </xf>
    <xf numFmtId="0" fontId="14" fillId="0" borderId="7" xfId="0" applyFont="1" applyBorder="1" applyAlignment="1">
      <alignment horizontal="center" vertical="top" wrapText="1"/>
    </xf>
    <xf numFmtId="0" fontId="9" fillId="2" borderId="1" xfId="0" applyFont="1" applyFill="1" applyBorder="1" applyAlignment="1">
      <alignment horizontal="justify" vertical="top" wrapText="1"/>
    </xf>
    <xf numFmtId="0" fontId="9" fillId="2" borderId="48" xfId="0" applyFont="1" applyFill="1" applyBorder="1" applyAlignment="1">
      <alignment horizontal="center" vertical="top"/>
    </xf>
    <xf numFmtId="9" fontId="9" fillId="0" borderId="15" xfId="0" applyNumberFormat="1" applyFont="1" applyBorder="1" applyAlignment="1" applyProtection="1">
      <alignment horizontal="left" vertical="top" wrapText="1"/>
      <protection locked="0"/>
    </xf>
    <xf numFmtId="9" fontId="9" fillId="0" borderId="14" xfId="0" applyNumberFormat="1" applyFont="1" applyBorder="1" applyAlignment="1" applyProtection="1">
      <alignment horizontal="left" vertical="top" wrapText="1"/>
      <protection locked="0"/>
    </xf>
    <xf numFmtId="9" fontId="9" fillId="12" borderId="15" xfId="0" applyNumberFormat="1" applyFont="1" applyFill="1" applyBorder="1" applyAlignment="1" applyProtection="1">
      <alignment horizontal="center" vertical="top" wrapText="1"/>
      <protection hidden="1"/>
    </xf>
    <xf numFmtId="9" fontId="9" fillId="12" borderId="14" xfId="0" applyNumberFormat="1" applyFont="1" applyFill="1" applyBorder="1" applyAlignment="1" applyProtection="1">
      <alignment horizontal="center" vertical="top" wrapText="1"/>
      <protection hidden="1"/>
    </xf>
    <xf numFmtId="0" fontId="9" fillId="0" borderId="14" xfId="0" applyFont="1" applyBorder="1" applyAlignment="1">
      <alignment horizontal="left" vertical="top" wrapText="1"/>
    </xf>
    <xf numFmtId="0" fontId="9" fillId="0" borderId="12" xfId="0" applyFont="1" applyBorder="1" applyAlignment="1">
      <alignment horizontal="left" vertical="top" wrapText="1"/>
    </xf>
    <xf numFmtId="0" fontId="3" fillId="0" borderId="25" xfId="0" applyFont="1" applyBorder="1" applyAlignment="1">
      <alignment horizontal="center" vertical="top" wrapText="1"/>
    </xf>
    <xf numFmtId="0" fontId="3" fillId="0" borderId="9" xfId="0" applyFont="1" applyBorder="1" applyAlignment="1">
      <alignment horizontal="center" vertical="top" wrapText="1"/>
    </xf>
    <xf numFmtId="0" fontId="3" fillId="0" borderId="4" xfId="0" applyFont="1" applyBorder="1" applyAlignment="1">
      <alignment horizontal="center" vertical="top" wrapText="1"/>
    </xf>
    <xf numFmtId="0" fontId="16" fillId="0" borderId="2" xfId="0" applyFont="1" applyBorder="1" applyAlignment="1">
      <alignment horizontal="left" vertical="top" wrapText="1"/>
    </xf>
    <xf numFmtId="0" fontId="16" fillId="0" borderId="3" xfId="0" applyFont="1" applyBorder="1" applyAlignment="1">
      <alignment horizontal="left" vertical="top" wrapText="1"/>
    </xf>
    <xf numFmtId="0" fontId="9" fillId="0" borderId="2" xfId="0" applyFont="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0" fontId="16" fillId="2" borderId="49" xfId="0" applyFont="1" applyFill="1" applyBorder="1" applyAlignment="1">
      <alignment horizontal="justify" vertical="top" wrapText="1"/>
    </xf>
    <xf numFmtId="0" fontId="16" fillId="2" borderId="49" xfId="0" applyFont="1" applyFill="1" applyBorder="1" applyAlignment="1">
      <alignment horizontal="justify" vertical="top"/>
    </xf>
    <xf numFmtId="0" fontId="9" fillId="0" borderId="15" xfId="0" applyFont="1" applyBorder="1" applyAlignment="1" applyProtection="1">
      <alignment horizontal="left" vertical="top" wrapText="1"/>
      <protection locked="0"/>
    </xf>
    <xf numFmtId="0" fontId="9" fillId="0" borderId="14" xfId="0" applyFont="1" applyBorder="1" applyAlignment="1" applyProtection="1">
      <alignment horizontal="left" vertical="top" wrapText="1"/>
      <protection locked="0"/>
    </xf>
    <xf numFmtId="9" fontId="9" fillId="0" borderId="15" xfId="2" applyFont="1" applyBorder="1" applyAlignment="1">
      <alignment horizontal="center" vertical="top"/>
    </xf>
    <xf numFmtId="9" fontId="9" fillId="0" borderId="12" xfId="2" applyFont="1" applyBorder="1" applyAlignment="1">
      <alignment horizontal="center" vertical="top"/>
    </xf>
    <xf numFmtId="0" fontId="9" fillId="0" borderId="15" xfId="0" applyFont="1" applyBorder="1" applyAlignment="1" applyProtection="1">
      <alignment horizontal="justify" vertical="top" wrapText="1"/>
      <protection locked="0"/>
    </xf>
    <xf numFmtId="0" fontId="9" fillId="0" borderId="14" xfId="0" applyFont="1" applyBorder="1" applyAlignment="1" applyProtection="1">
      <alignment horizontal="justify" vertical="top" wrapText="1"/>
      <protection locked="0"/>
    </xf>
    <xf numFmtId="0" fontId="14" fillId="0" borderId="15" xfId="0" applyFont="1" applyBorder="1" applyAlignment="1" applyProtection="1">
      <alignment horizontal="justify" vertical="top" wrapText="1"/>
      <protection locked="0"/>
    </xf>
    <xf numFmtId="0" fontId="14" fillId="0" borderId="14" xfId="0" applyFont="1" applyBorder="1" applyAlignment="1" applyProtection="1">
      <alignment horizontal="justify" vertical="top" wrapText="1"/>
      <protection locked="0"/>
    </xf>
    <xf numFmtId="0" fontId="21" fillId="11" borderId="39" xfId="13" applyFont="1" applyFill="1" applyBorder="1" applyAlignment="1">
      <alignment horizontal="center" vertical="top" textRotation="90" wrapText="1"/>
    </xf>
    <xf numFmtId="0" fontId="21" fillId="11" borderId="40" xfId="13" applyFont="1" applyFill="1" applyBorder="1" applyAlignment="1">
      <alignment horizontal="center" vertical="top" textRotation="90" wrapText="1"/>
    </xf>
    <xf numFmtId="0" fontId="21" fillId="11" borderId="37" xfId="13" applyFont="1" applyFill="1" applyBorder="1" applyAlignment="1">
      <alignment horizontal="center" vertical="top" textRotation="90" wrapText="1"/>
    </xf>
    <xf numFmtId="0" fontId="21" fillId="11" borderId="39" xfId="13" applyFont="1" applyFill="1" applyBorder="1" applyAlignment="1">
      <alignment horizontal="center" vertical="top"/>
    </xf>
    <xf numFmtId="0" fontId="21" fillId="11" borderId="40" xfId="13" applyFont="1" applyFill="1" applyBorder="1" applyAlignment="1">
      <alignment horizontal="center" vertical="top"/>
    </xf>
    <xf numFmtId="0" fontId="21" fillId="11" borderId="37" xfId="13" applyFont="1" applyFill="1" applyBorder="1" applyAlignment="1">
      <alignment horizontal="center" vertical="top"/>
    </xf>
    <xf numFmtId="0" fontId="21" fillId="11" borderId="39" xfId="13" applyFont="1" applyFill="1" applyBorder="1" applyAlignment="1">
      <alignment horizontal="center" vertical="top" wrapText="1"/>
    </xf>
    <xf numFmtId="0" fontId="21" fillId="11" borderId="40" xfId="13" applyFont="1" applyFill="1" applyBorder="1" applyAlignment="1">
      <alignment horizontal="center" vertical="top" wrapText="1"/>
    </xf>
    <xf numFmtId="0" fontId="21" fillId="11" borderId="37" xfId="13" applyFont="1" applyFill="1" applyBorder="1" applyAlignment="1">
      <alignment horizontal="center" vertical="top" wrapText="1"/>
    </xf>
    <xf numFmtId="0" fontId="21" fillId="11" borderId="32" xfId="13" applyFont="1" applyFill="1" applyBorder="1" applyAlignment="1">
      <alignment horizontal="center" vertical="top"/>
    </xf>
    <xf numFmtId="0" fontId="21" fillId="11" borderId="33" xfId="13" applyFont="1" applyFill="1" applyBorder="1" applyAlignment="1">
      <alignment horizontal="center" vertical="top"/>
    </xf>
    <xf numFmtId="0" fontId="21" fillId="11" borderId="34" xfId="13" applyFont="1" applyFill="1" applyBorder="1" applyAlignment="1">
      <alignment horizontal="center" vertical="top"/>
    </xf>
    <xf numFmtId="0" fontId="13" fillId="2" borderId="60" xfId="0" applyFont="1" applyFill="1" applyBorder="1" applyAlignment="1">
      <alignment horizontal="center" vertical="top" wrapText="1"/>
    </xf>
    <xf numFmtId="0" fontId="13" fillId="2" borderId="59" xfId="0" applyFont="1" applyFill="1" applyBorder="1" applyAlignment="1">
      <alignment horizontal="center" vertical="top"/>
    </xf>
    <xf numFmtId="0" fontId="13" fillId="2" borderId="51" xfId="0" applyFont="1" applyFill="1" applyBorder="1" applyAlignment="1">
      <alignment horizontal="center" vertical="top"/>
    </xf>
    <xf numFmtId="0" fontId="16" fillId="10" borderId="20" xfId="0" applyFont="1" applyFill="1" applyBorder="1" applyAlignment="1">
      <alignment horizontal="center" vertical="top"/>
    </xf>
    <xf numFmtId="0" fontId="16" fillId="10" borderId="21" xfId="0" applyFont="1" applyFill="1" applyBorder="1" applyAlignment="1">
      <alignment horizontal="center" vertical="top"/>
    </xf>
    <xf numFmtId="0" fontId="16" fillId="10" borderId="22" xfId="0" applyFont="1" applyFill="1" applyBorder="1" applyAlignment="1">
      <alignment horizontal="center" vertical="top"/>
    </xf>
    <xf numFmtId="0" fontId="21" fillId="11" borderId="41" xfId="13" applyFont="1" applyFill="1" applyBorder="1" applyAlignment="1">
      <alignment horizontal="center" vertical="top" textRotation="90"/>
    </xf>
    <xf numFmtId="0" fontId="21" fillId="11" borderId="42" xfId="13" applyFont="1" applyFill="1" applyBorder="1" applyAlignment="1">
      <alignment horizontal="center" vertical="top" textRotation="90"/>
    </xf>
    <xf numFmtId="0" fontId="21" fillId="11" borderId="28" xfId="13" applyFont="1" applyFill="1" applyBorder="1" applyAlignment="1">
      <alignment horizontal="center" vertical="top" textRotation="90"/>
    </xf>
    <xf numFmtId="0" fontId="21" fillId="11" borderId="38" xfId="13" applyFont="1" applyFill="1" applyBorder="1" applyAlignment="1">
      <alignment horizontal="center" vertical="top"/>
    </xf>
    <xf numFmtId="0" fontId="21" fillId="11" borderId="28" xfId="13" applyFont="1" applyFill="1" applyBorder="1" applyAlignment="1">
      <alignment horizontal="center" vertical="top"/>
    </xf>
    <xf numFmtId="0" fontId="21" fillId="11" borderId="36" xfId="13" applyFont="1" applyFill="1" applyBorder="1" applyAlignment="1">
      <alignment horizontal="center" vertical="top"/>
    </xf>
    <xf numFmtId="0" fontId="9" fillId="0" borderId="1" xfId="10" applyFont="1" applyBorder="1" applyAlignment="1">
      <alignment horizontal="center" vertical="top" wrapText="1"/>
    </xf>
    <xf numFmtId="0" fontId="9" fillId="0" borderId="2" xfId="10" applyFont="1" applyBorder="1" applyAlignment="1">
      <alignment horizontal="center" vertical="top" wrapText="1"/>
    </xf>
    <xf numFmtId="0" fontId="14" fillId="2" borderId="50" xfId="10" applyFont="1" applyFill="1" applyBorder="1" applyAlignment="1">
      <alignment horizontal="center" vertical="top" wrapText="1"/>
    </xf>
    <xf numFmtId="0" fontId="14" fillId="2" borderId="59" xfId="10" applyFont="1" applyFill="1" applyBorder="1" applyAlignment="1">
      <alignment horizontal="center" vertical="top" wrapText="1"/>
    </xf>
    <xf numFmtId="0" fontId="14" fillId="2" borderId="51" xfId="10" applyFont="1" applyFill="1" applyBorder="1" applyAlignment="1">
      <alignment horizontal="center" vertical="top" wrapText="1"/>
    </xf>
    <xf numFmtId="0" fontId="13" fillId="0" borderId="50" xfId="10" applyFont="1" applyBorder="1" applyAlignment="1">
      <alignment horizontal="center" vertical="top" wrapText="1"/>
    </xf>
    <xf numFmtId="0" fontId="13" fillId="0" borderId="59" xfId="10" applyFont="1" applyBorder="1" applyAlignment="1">
      <alignment horizontal="center" vertical="top" wrapText="1"/>
    </xf>
    <xf numFmtId="0" fontId="13" fillId="0" borderId="51" xfId="10" applyFont="1" applyBorder="1" applyAlignment="1">
      <alignment horizontal="center" vertical="top" wrapText="1"/>
    </xf>
    <xf numFmtId="0" fontId="21" fillId="3" borderId="1" xfId="3" applyFont="1" applyFill="1" applyBorder="1" applyAlignment="1">
      <alignment horizontal="center" vertical="center"/>
    </xf>
    <xf numFmtId="0" fontId="16" fillId="3" borderId="1" xfId="10" applyFont="1" applyFill="1" applyBorder="1" applyAlignment="1">
      <alignment horizontal="center" vertical="center"/>
    </xf>
    <xf numFmtId="0" fontId="16" fillId="0" borderId="1" xfId="10" applyFont="1" applyBorder="1" applyAlignment="1">
      <alignment horizontal="center" vertical="center"/>
    </xf>
    <xf numFmtId="0" fontId="16" fillId="7" borderId="1" xfId="4" applyFont="1" applyFill="1" applyBorder="1" applyAlignment="1">
      <alignment horizontal="justify" vertical="top" wrapText="1"/>
    </xf>
    <xf numFmtId="0" fontId="16" fillId="7" borderId="2" xfId="4" applyFont="1" applyFill="1" applyBorder="1" applyAlignment="1">
      <alignment horizontal="justify" vertical="top" wrapText="1"/>
    </xf>
    <xf numFmtId="0" fontId="21" fillId="11" borderId="35" xfId="13" applyFont="1" applyFill="1" applyBorder="1" applyAlignment="1">
      <alignment horizontal="center" vertical="center" textRotation="90"/>
    </xf>
    <xf numFmtId="0" fontId="21" fillId="11" borderId="28" xfId="13" applyFont="1" applyFill="1" applyBorder="1" applyAlignment="1">
      <alignment horizontal="center" vertical="center" textRotation="90"/>
    </xf>
    <xf numFmtId="0" fontId="21" fillId="11" borderId="35" xfId="13" applyFont="1" applyFill="1" applyBorder="1" applyAlignment="1">
      <alignment horizontal="center" vertical="center"/>
    </xf>
    <xf numFmtId="0" fontId="21" fillId="11" borderId="28" xfId="13" applyFont="1" applyFill="1" applyBorder="1" applyAlignment="1">
      <alignment horizontal="center" vertical="center"/>
    </xf>
    <xf numFmtId="0" fontId="21" fillId="11" borderId="35" xfId="13" applyFont="1" applyFill="1" applyBorder="1" applyAlignment="1">
      <alignment horizontal="center" vertical="center" wrapText="1"/>
    </xf>
    <xf numFmtId="0" fontId="21" fillId="11" borderId="28" xfId="13" applyFont="1" applyFill="1" applyBorder="1" applyAlignment="1">
      <alignment horizontal="center" vertical="center" wrapText="1"/>
    </xf>
    <xf numFmtId="0" fontId="16" fillId="6" borderId="25" xfId="9" applyFont="1" applyFill="1" applyBorder="1" applyAlignment="1">
      <alignment horizontal="center" vertical="center"/>
    </xf>
    <xf numFmtId="0" fontId="16" fillId="6" borderId="17" xfId="9" applyFont="1" applyFill="1" applyBorder="1" applyAlignment="1">
      <alignment horizontal="center" vertical="center"/>
    </xf>
    <xf numFmtId="0" fontId="16" fillId="6" borderId="24" xfId="9" applyFont="1" applyFill="1" applyBorder="1" applyAlignment="1">
      <alignment horizontal="center" vertical="center"/>
    </xf>
    <xf numFmtId="0" fontId="16" fillId="6" borderId="9" xfId="9" applyFont="1" applyFill="1" applyBorder="1" applyAlignment="1">
      <alignment horizontal="center" vertical="center"/>
    </xf>
    <xf numFmtId="0" fontId="16" fillId="6" borderId="10" xfId="9" applyFont="1" applyFill="1" applyBorder="1" applyAlignment="1">
      <alignment horizontal="center" vertical="center"/>
    </xf>
    <xf numFmtId="0" fontId="16" fillId="6" borderId="8" xfId="9" applyFont="1" applyFill="1" applyBorder="1" applyAlignment="1">
      <alignment horizontal="center" vertical="center"/>
    </xf>
    <xf numFmtId="0" fontId="21" fillId="11" borderId="43" xfId="13" applyFont="1" applyFill="1" applyBorder="1" applyAlignment="1">
      <alignment horizontal="center" vertical="center"/>
    </xf>
    <xf numFmtId="0" fontId="16" fillId="6" borderId="1" xfId="9" applyFont="1" applyFill="1" applyBorder="1" applyAlignment="1">
      <alignment horizontal="center" vertical="center"/>
    </xf>
    <xf numFmtId="0" fontId="57" fillId="6" borderId="1" xfId="9" applyFont="1" applyFill="1" applyBorder="1" applyAlignment="1">
      <alignment horizontal="center" vertical="center"/>
    </xf>
    <xf numFmtId="0" fontId="16" fillId="3" borderId="1" xfId="9" applyFont="1" applyFill="1" applyBorder="1" applyAlignment="1">
      <alignment horizontal="center" vertical="center" wrapText="1"/>
    </xf>
    <xf numFmtId="0" fontId="57" fillId="0" borderId="1" xfId="9" applyFont="1" applyBorder="1" applyAlignment="1">
      <alignment horizontal="center" vertical="center" wrapText="1"/>
    </xf>
    <xf numFmtId="0" fontId="21" fillId="11" borderId="43" xfId="13" applyFont="1" applyFill="1" applyBorder="1" applyAlignment="1">
      <alignment horizontal="center" vertical="center" wrapText="1"/>
    </xf>
    <xf numFmtId="0" fontId="14" fillId="0" borderId="31" xfId="13" applyFont="1" applyBorder="1" applyAlignment="1"/>
    <xf numFmtId="0" fontId="14" fillId="0" borderId="31" xfId="13" applyFont="1" applyBorder="1" applyAlignment="1">
      <alignment textRotation="90"/>
    </xf>
    <xf numFmtId="0" fontId="21" fillId="11" borderId="33" xfId="13" applyFont="1" applyFill="1" applyBorder="1" applyAlignment="1">
      <alignment horizontal="center" vertical="center"/>
    </xf>
    <xf numFmtId="0" fontId="21" fillId="11" borderId="34" xfId="13" applyFont="1" applyFill="1" applyBorder="1" applyAlignment="1">
      <alignment horizontal="center" vertical="center"/>
    </xf>
    <xf numFmtId="0" fontId="21" fillId="11" borderId="44" xfId="13" applyFont="1" applyFill="1" applyBorder="1" applyAlignment="1">
      <alignment horizontal="center" vertical="center" wrapText="1"/>
    </xf>
    <xf numFmtId="0" fontId="21" fillId="11" borderId="45" xfId="13" applyFont="1" applyFill="1" applyBorder="1" applyAlignment="1">
      <alignment horizontal="center" vertical="center" wrapText="1"/>
    </xf>
    <xf numFmtId="0" fontId="16" fillId="7" borderId="1" xfId="4" applyFont="1" applyFill="1" applyBorder="1" applyAlignment="1">
      <alignment horizontal="center" vertical="center" wrapText="1"/>
    </xf>
    <xf numFmtId="0" fontId="16" fillId="7" borderId="2" xfId="4" applyFont="1" applyFill="1" applyBorder="1" applyAlignment="1">
      <alignment horizontal="center" vertical="center" wrapText="1"/>
    </xf>
    <xf numFmtId="0" fontId="21" fillId="7" borderId="1" xfId="4" applyFont="1" applyFill="1" applyBorder="1" applyAlignment="1">
      <alignment horizontal="center" vertical="top" wrapText="1"/>
    </xf>
    <xf numFmtId="0" fontId="21" fillId="7" borderId="2" xfId="4" applyFont="1" applyFill="1" applyBorder="1" applyAlignment="1">
      <alignment horizontal="center" vertical="top" wrapText="1"/>
    </xf>
    <xf numFmtId="0" fontId="16" fillId="7" borderId="1" xfId="4" applyFont="1" applyFill="1" applyBorder="1" applyAlignment="1">
      <alignment horizontal="center" vertical="top" wrapText="1"/>
    </xf>
    <xf numFmtId="0" fontId="16" fillId="7" borderId="2" xfId="4" applyFont="1" applyFill="1" applyBorder="1" applyAlignment="1">
      <alignment horizontal="center" vertical="top" wrapText="1"/>
    </xf>
    <xf numFmtId="0" fontId="16" fillId="7" borderId="1" xfId="10" applyFont="1" applyFill="1" applyBorder="1" applyAlignment="1">
      <alignment horizontal="center" vertical="center" wrapText="1"/>
    </xf>
    <xf numFmtId="0" fontId="16" fillId="0" borderId="2" xfId="10" applyFont="1" applyBorder="1" applyAlignment="1">
      <alignment horizontal="center" vertical="center" wrapText="1"/>
    </xf>
    <xf numFmtId="0" fontId="9" fillId="0" borderId="48" xfId="0" applyFont="1" applyBorder="1" applyAlignment="1">
      <alignment horizontal="center" vertical="top" wrapText="1"/>
    </xf>
    <xf numFmtId="14" fontId="9" fillId="2" borderId="6" xfId="10" applyNumberFormat="1" applyFont="1" applyFill="1" applyBorder="1" applyAlignment="1" applyProtection="1">
      <alignment horizontal="center" vertical="top" wrapText="1"/>
      <protection locked="0"/>
    </xf>
    <xf numFmtId="0" fontId="9" fillId="2" borderId="6" xfId="10" applyFont="1" applyFill="1" applyBorder="1" applyAlignment="1">
      <alignment horizontal="center" vertical="top" wrapText="1"/>
    </xf>
    <xf numFmtId="0" fontId="9" fillId="2" borderId="57" xfId="10" applyFont="1" applyFill="1" applyBorder="1" applyAlignment="1">
      <alignment horizontal="center" vertical="top" wrapText="1"/>
    </xf>
    <xf numFmtId="0" fontId="14" fillId="2" borderId="48" xfId="10" applyFont="1" applyFill="1" applyBorder="1" applyAlignment="1">
      <alignment horizontal="justify" vertical="top"/>
    </xf>
    <xf numFmtId="0" fontId="14" fillId="0" borderId="48" xfId="10" applyFont="1" applyBorder="1" applyAlignment="1">
      <alignment horizontal="justify" vertical="top"/>
    </xf>
    <xf numFmtId="0" fontId="14" fillId="2" borderId="48" xfId="10" applyFont="1" applyFill="1" applyBorder="1" applyAlignment="1">
      <alignment horizontal="justify" vertical="top" wrapText="1"/>
    </xf>
    <xf numFmtId="0" fontId="14" fillId="0" borderId="48" xfId="10" applyFont="1" applyBorder="1" applyAlignment="1">
      <alignment horizontal="justify" vertical="top" wrapText="1"/>
    </xf>
    <xf numFmtId="0" fontId="14" fillId="2" borderId="48" xfId="10" applyFont="1" applyFill="1" applyBorder="1" applyAlignment="1">
      <alignment horizontal="center" vertical="top" wrapText="1"/>
    </xf>
    <xf numFmtId="0" fontId="14" fillId="0" borderId="48" xfId="10" applyFont="1" applyBorder="1" applyAlignment="1">
      <alignment horizontal="center" vertical="top"/>
    </xf>
    <xf numFmtId="0" fontId="14" fillId="0" borderId="48" xfId="10" applyFont="1" applyBorder="1" applyAlignment="1">
      <alignment horizontal="center" vertical="top" wrapText="1"/>
    </xf>
    <xf numFmtId="0" fontId="14" fillId="0" borderId="48" xfId="10" applyFont="1" applyBorder="1" applyAlignment="1">
      <alignment vertical="top"/>
    </xf>
    <xf numFmtId="1" fontId="14" fillId="2" borderId="48" xfId="10" applyNumberFormat="1" applyFont="1" applyFill="1" applyBorder="1" applyAlignment="1">
      <alignment horizontal="center" vertical="top" wrapText="1"/>
    </xf>
    <xf numFmtId="1" fontId="14" fillId="0" borderId="48" xfId="10" applyNumberFormat="1" applyFont="1" applyBorder="1" applyAlignment="1">
      <alignment horizontal="center" vertical="top" wrapText="1"/>
    </xf>
    <xf numFmtId="2" fontId="14" fillId="2" borderId="48" xfId="10" applyNumberFormat="1" applyFont="1" applyFill="1" applyBorder="1" applyAlignment="1">
      <alignment horizontal="center" vertical="top" wrapText="1"/>
    </xf>
    <xf numFmtId="2" fontId="14" fillId="0" borderId="48" xfId="10" applyNumberFormat="1" applyFont="1" applyBorder="1" applyAlignment="1">
      <alignment horizontal="center" vertical="top" wrapText="1"/>
    </xf>
    <xf numFmtId="0" fontId="18" fillId="0" borderId="58" xfId="10" applyFont="1" applyBorder="1" applyAlignment="1">
      <alignment horizontal="left" vertical="center" wrapText="1"/>
    </xf>
    <xf numFmtId="0" fontId="18" fillId="0" borderId="0" xfId="10" applyFont="1" applyBorder="1" applyAlignment="1">
      <alignment horizontal="left" vertical="center" wrapText="1"/>
    </xf>
    <xf numFmtId="0" fontId="18" fillId="0" borderId="54" xfId="10" applyFont="1" applyBorder="1" applyAlignment="1">
      <alignment horizontal="left" vertical="center" wrapText="1"/>
    </xf>
    <xf numFmtId="1" fontId="14" fillId="2" borderId="48" xfId="10" applyNumberFormat="1" applyFont="1" applyFill="1" applyBorder="1" applyAlignment="1">
      <alignment horizontal="center" vertical="top"/>
    </xf>
    <xf numFmtId="0" fontId="9" fillId="0" borderId="48" xfId="0" applyFont="1" applyBorder="1" applyAlignment="1">
      <alignment horizontal="center" vertical="top"/>
    </xf>
    <xf numFmtId="0" fontId="16" fillId="0" borderId="48" xfId="0" applyFont="1" applyBorder="1" applyAlignment="1">
      <alignment horizontal="center" vertical="top" wrapText="1"/>
    </xf>
    <xf numFmtId="9" fontId="9" fillId="0" borderId="48" xfId="0" applyNumberFormat="1" applyFont="1" applyBorder="1" applyAlignment="1">
      <alignment horizontal="center" vertical="top" wrapText="1"/>
    </xf>
    <xf numFmtId="0" fontId="16" fillId="0" borderId="48" xfId="0" applyFont="1" applyBorder="1" applyAlignment="1">
      <alignment horizontal="center" vertical="top"/>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1" xfId="0" applyBorder="1" applyAlignment="1">
      <alignment vertical="center"/>
    </xf>
    <xf numFmtId="0" fontId="0" fillId="0" borderId="2" xfId="0" applyBorder="1" applyAlignment="1">
      <alignment horizontal="center" vertical="center"/>
    </xf>
    <xf numFmtId="0" fontId="7" fillId="2" borderId="2" xfId="15" applyFont="1" applyFill="1" applyBorder="1" applyAlignment="1">
      <alignment horizontal="center" vertical="center"/>
    </xf>
    <xf numFmtId="0" fontId="7" fillId="2" borderId="3" xfId="15" applyFont="1" applyFill="1" applyBorder="1" applyAlignment="1">
      <alignment horizontal="center" vertical="center"/>
    </xf>
    <xf numFmtId="0" fontId="7" fillId="2" borderId="5" xfId="15" applyFont="1" applyFill="1" applyBorder="1" applyAlignment="1">
      <alignment horizontal="center" vertical="center"/>
    </xf>
    <xf numFmtId="0" fontId="9" fillId="2" borderId="15"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9" fillId="2" borderId="12" xfId="0" applyFont="1" applyFill="1" applyBorder="1" applyAlignment="1" applyProtection="1">
      <alignment horizontal="left" vertical="top" wrapText="1"/>
      <protection locked="0"/>
    </xf>
    <xf numFmtId="0" fontId="9" fillId="0" borderId="12"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9" fillId="0" borderId="18" xfId="0" applyFont="1" applyBorder="1" applyAlignment="1" applyProtection="1">
      <alignment horizontal="center" vertical="center" wrapText="1"/>
      <protection locked="0"/>
    </xf>
    <xf numFmtId="0" fontId="9" fillId="0" borderId="19" xfId="0" applyFont="1" applyBorder="1" applyAlignment="1" applyProtection="1">
      <alignment horizontal="center" vertical="center" wrapText="1"/>
      <protection locked="0"/>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5" xfId="0" applyBorder="1" applyAlignment="1">
      <alignment horizontal="center" vertical="top" wrapText="1"/>
    </xf>
    <xf numFmtId="0" fontId="16" fillId="0" borderId="15" xfId="0" applyFont="1" applyBorder="1" applyAlignment="1" applyProtection="1">
      <alignment horizontal="center" vertical="center" textRotation="90" wrapText="1"/>
      <protection hidden="1"/>
    </xf>
    <xf numFmtId="0" fontId="16" fillId="0" borderId="14" xfId="0" applyFont="1" applyBorder="1" applyAlignment="1" applyProtection="1">
      <alignment horizontal="center" vertical="center" textRotation="90" wrapText="1"/>
      <protection hidden="1"/>
    </xf>
    <xf numFmtId="0" fontId="16" fillId="0" borderId="12" xfId="0" applyFont="1" applyBorder="1" applyAlignment="1" applyProtection="1">
      <alignment horizontal="center" vertical="center" textRotation="90" wrapText="1"/>
      <protection hidden="1"/>
    </xf>
    <xf numFmtId="9" fontId="9" fillId="0" borderId="15" xfId="0" applyNumberFormat="1" applyFont="1" applyBorder="1" applyAlignment="1" applyProtection="1">
      <alignment horizontal="center" vertical="center"/>
      <protection hidden="1"/>
    </xf>
    <xf numFmtId="9" fontId="9" fillId="0" borderId="14" xfId="0" applyNumberFormat="1" applyFont="1" applyBorder="1" applyAlignment="1" applyProtection="1">
      <alignment horizontal="center" vertical="center"/>
      <protection hidden="1"/>
    </xf>
    <xf numFmtId="9" fontId="9" fillId="0" borderId="12" xfId="0" applyNumberFormat="1" applyFont="1" applyBorder="1" applyAlignment="1" applyProtection="1">
      <alignment horizontal="center" vertical="center"/>
      <protection hidden="1"/>
    </xf>
    <xf numFmtId="0" fontId="16" fillId="0" borderId="15" xfId="0" applyFont="1" applyBorder="1" applyAlignment="1" applyProtection="1">
      <alignment horizontal="center" vertical="center" textRotation="90"/>
      <protection hidden="1"/>
    </xf>
    <xf numFmtId="0" fontId="16" fillId="0" borderId="14" xfId="0" applyFont="1" applyBorder="1" applyAlignment="1" applyProtection="1">
      <alignment horizontal="center" vertical="center" textRotation="90"/>
      <protection hidden="1"/>
    </xf>
    <xf numFmtId="0" fontId="16" fillId="0" borderId="12" xfId="0" applyFont="1" applyBorder="1" applyAlignment="1" applyProtection="1">
      <alignment horizontal="center" vertical="center" textRotation="90"/>
      <protection hidden="1"/>
    </xf>
    <xf numFmtId="0" fontId="9" fillId="0" borderId="15" xfId="0" applyFont="1" applyBorder="1" applyAlignment="1" applyProtection="1">
      <alignment horizontal="center" vertical="center" textRotation="90"/>
      <protection locked="0"/>
    </xf>
    <xf numFmtId="0" fontId="9" fillId="0" borderId="14" xfId="0" applyFont="1" applyBorder="1" applyAlignment="1" applyProtection="1">
      <alignment horizontal="center" vertical="center" textRotation="90"/>
      <protection locked="0"/>
    </xf>
    <xf numFmtId="0" fontId="9" fillId="0" borderId="12" xfId="0" applyFont="1" applyBorder="1" applyAlignment="1" applyProtection="1">
      <alignment horizontal="center" vertical="center" textRotation="90"/>
      <protection locked="0"/>
    </xf>
    <xf numFmtId="164" fontId="9" fillId="0" borderId="15" xfId="2" applyNumberFormat="1" applyFont="1" applyFill="1" applyBorder="1" applyAlignment="1">
      <alignment horizontal="center" vertical="center"/>
    </xf>
    <xf numFmtId="164" fontId="9" fillId="0" borderId="14" xfId="2" applyNumberFormat="1" applyFont="1" applyFill="1" applyBorder="1" applyAlignment="1">
      <alignment horizontal="center" vertical="center"/>
    </xf>
    <xf numFmtId="164" fontId="9" fillId="0" borderId="12" xfId="2" applyNumberFormat="1" applyFont="1" applyFill="1" applyBorder="1" applyAlignment="1">
      <alignment horizontal="center" vertical="center"/>
    </xf>
    <xf numFmtId="0" fontId="16" fillId="0" borderId="15" xfId="0" applyFont="1" applyBorder="1" applyAlignment="1" applyProtection="1">
      <alignment horizontal="center" vertical="center" wrapText="1"/>
      <protection hidden="1"/>
    </xf>
    <xf numFmtId="0" fontId="16" fillId="0" borderId="14" xfId="0" applyFont="1" applyBorder="1" applyAlignment="1" applyProtection="1">
      <alignment horizontal="center" vertical="center" wrapText="1"/>
      <protection hidden="1"/>
    </xf>
    <xf numFmtId="0" fontId="16" fillId="0" borderId="12" xfId="0" applyFont="1" applyBorder="1" applyAlignment="1" applyProtection="1">
      <alignment horizontal="center" vertical="center" wrapText="1"/>
      <protection hidden="1"/>
    </xf>
    <xf numFmtId="9" fontId="9" fillId="0" borderId="15" xfId="0" applyNumberFormat="1" applyFont="1" applyBorder="1" applyAlignment="1" applyProtection="1">
      <alignment horizontal="center" vertical="center" wrapText="1"/>
      <protection hidden="1"/>
    </xf>
    <xf numFmtId="9" fontId="9" fillId="0" borderId="14" xfId="0" applyNumberFormat="1" applyFont="1" applyBorder="1" applyAlignment="1" applyProtection="1">
      <alignment horizontal="center" vertical="center" wrapText="1"/>
      <protection hidden="1"/>
    </xf>
    <xf numFmtId="9" fontId="9" fillId="0" borderId="12" xfId="0" applyNumberFormat="1" applyFont="1" applyBorder="1" applyAlignment="1" applyProtection="1">
      <alignment horizontal="center" vertical="center" wrapText="1"/>
      <protection hidden="1"/>
    </xf>
    <xf numFmtId="0" fontId="16" fillId="0" borderId="15" xfId="0" applyFont="1" applyBorder="1" applyAlignment="1" applyProtection="1">
      <alignment horizontal="center" vertical="center"/>
      <protection hidden="1"/>
    </xf>
    <xf numFmtId="0" fontId="16" fillId="0" borderId="14" xfId="0" applyFont="1" applyBorder="1" applyAlignment="1" applyProtection="1">
      <alignment horizontal="center" vertical="center"/>
      <protection hidden="1"/>
    </xf>
    <xf numFmtId="0" fontId="16" fillId="0" borderId="12" xfId="0" applyFont="1" applyBorder="1" applyAlignment="1" applyProtection="1">
      <alignment horizontal="center" vertical="center"/>
      <protection hidden="1"/>
    </xf>
    <xf numFmtId="0" fontId="76" fillId="0" borderId="15"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76" fillId="0" borderId="12" xfId="0" applyFont="1" applyBorder="1" applyAlignment="1" applyProtection="1">
      <alignment horizontal="center" vertical="center" wrapText="1"/>
      <protection locked="0"/>
    </xf>
    <xf numFmtId="0" fontId="85" fillId="0" borderId="15"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2"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9" fontId="9" fillId="0" borderId="15" xfId="0" applyNumberFormat="1" applyFont="1" applyBorder="1" applyAlignment="1" applyProtection="1">
      <alignment horizontal="center" vertical="center" wrapText="1"/>
      <protection locked="0"/>
    </xf>
    <xf numFmtId="9" fontId="9" fillId="0" borderId="14" xfId="0" applyNumberFormat="1" applyFont="1" applyBorder="1" applyAlignment="1" applyProtection="1">
      <alignment horizontal="center" vertical="center" wrapText="1"/>
      <protection locked="0"/>
    </xf>
    <xf numFmtId="9" fontId="9" fillId="0" borderId="12" xfId="0" applyNumberFormat="1"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71" fillId="0" borderId="133" xfId="0" applyFont="1" applyBorder="1" applyAlignment="1" applyProtection="1">
      <alignment horizontal="center" vertical="center" wrapText="1"/>
      <protection locked="0"/>
    </xf>
    <xf numFmtId="0" fontId="14" fillId="0" borderId="15" xfId="0"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0" fillId="0" borderId="3" xfId="0" applyBorder="1" applyAlignment="1">
      <alignment horizontal="justify" vertical="top" wrapText="1"/>
    </xf>
    <xf numFmtId="0" fontId="76" fillId="0" borderId="1"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2" xfId="0" applyFont="1" applyBorder="1" applyAlignment="1" applyProtection="1">
      <alignment horizontal="center" vertical="center" wrapText="1"/>
      <protection locked="0"/>
    </xf>
    <xf numFmtId="0" fontId="9" fillId="0" borderId="16" xfId="0" applyFont="1" applyBorder="1" applyAlignment="1">
      <alignment horizontal="center" vertical="center"/>
    </xf>
    <xf numFmtId="0" fontId="14" fillId="0" borderId="16"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71" fillId="0" borderId="117" xfId="0" applyFont="1" applyBorder="1" applyAlignment="1" applyProtection="1">
      <alignment horizontal="center" vertical="center" wrapText="1"/>
      <protection locked="0"/>
    </xf>
    <xf numFmtId="0" fontId="71" fillId="0" borderId="113" xfId="0" applyFont="1" applyBorder="1" applyAlignment="1" applyProtection="1">
      <alignment horizontal="center" vertical="center" wrapText="1"/>
      <protection locked="0"/>
    </xf>
    <xf numFmtId="0" fontId="71" fillId="0" borderId="112" xfId="0" applyFont="1" applyBorder="1" applyAlignment="1" applyProtection="1">
      <alignment horizontal="center" vertical="center" wrapText="1"/>
      <protection locked="0"/>
    </xf>
    <xf numFmtId="0" fontId="7" fillId="0" borderId="113" xfId="0" applyFont="1" applyBorder="1" applyAlignment="1" applyProtection="1">
      <alignment horizontal="center" vertical="center" wrapText="1"/>
      <protection locked="0"/>
    </xf>
    <xf numFmtId="0" fontId="7" fillId="0" borderId="112"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9" fontId="7" fillId="0" borderId="15" xfId="0" applyNumberFormat="1" applyFont="1" applyBorder="1" applyAlignment="1" applyProtection="1">
      <alignment vertical="center"/>
      <protection hidden="1"/>
    </xf>
    <xf numFmtId="9" fontId="7" fillId="0" borderId="14" xfId="0" applyNumberFormat="1" applyFont="1" applyBorder="1" applyAlignment="1" applyProtection="1">
      <alignment vertical="center"/>
      <protection hidden="1"/>
    </xf>
    <xf numFmtId="9" fontId="7" fillId="0" borderId="12" xfId="0" applyNumberFormat="1" applyFont="1" applyBorder="1" applyAlignment="1" applyProtection="1">
      <alignment vertical="center"/>
      <protection hidden="1"/>
    </xf>
    <xf numFmtId="0" fontId="8" fillId="0" borderId="15" xfId="0" applyFont="1" applyBorder="1" applyAlignment="1" applyProtection="1">
      <alignment horizontal="center" vertical="center" textRotation="90" wrapText="1"/>
      <protection hidden="1"/>
    </xf>
    <xf numFmtId="0" fontId="8" fillId="0" borderId="14" xfId="0" applyFont="1" applyBorder="1" applyAlignment="1" applyProtection="1">
      <alignment horizontal="center" vertical="center" textRotation="90" wrapText="1"/>
      <protection hidden="1"/>
    </xf>
    <xf numFmtId="0" fontId="8" fillId="0" borderId="12" xfId="0" applyFont="1" applyBorder="1" applyAlignment="1" applyProtection="1">
      <alignment horizontal="center" vertical="center" textRotation="90" wrapText="1"/>
      <protection hidden="1"/>
    </xf>
    <xf numFmtId="9" fontId="7" fillId="0" borderId="15" xfId="0" applyNumberFormat="1" applyFont="1" applyBorder="1" applyAlignment="1" applyProtection="1">
      <alignment horizontal="center" vertical="center"/>
      <protection hidden="1"/>
    </xf>
    <xf numFmtId="9" fontId="7" fillId="0" borderId="14" xfId="0" applyNumberFormat="1" applyFont="1" applyBorder="1" applyAlignment="1" applyProtection="1">
      <alignment horizontal="center" vertical="center"/>
      <protection hidden="1"/>
    </xf>
    <xf numFmtId="9" fontId="7" fillId="0" borderId="12" xfId="0" applyNumberFormat="1" applyFont="1" applyBorder="1" applyAlignment="1" applyProtection="1">
      <alignment horizontal="center" vertical="center"/>
      <protection hidden="1"/>
    </xf>
    <xf numFmtId="0" fontId="8" fillId="0" borderId="15" xfId="0" applyFont="1" applyBorder="1" applyAlignment="1" applyProtection="1">
      <alignment horizontal="center" vertical="center" textRotation="90"/>
      <protection hidden="1"/>
    </xf>
    <xf numFmtId="0" fontId="8" fillId="0" borderId="14" xfId="0" applyFont="1" applyBorder="1" applyAlignment="1" applyProtection="1">
      <alignment horizontal="center" vertical="center" textRotation="90"/>
      <protection hidden="1"/>
    </xf>
    <xf numFmtId="0" fontId="8" fillId="0" borderId="12" xfId="0" applyFont="1" applyBorder="1" applyAlignment="1" applyProtection="1">
      <alignment horizontal="center" vertical="center" textRotation="90"/>
      <protection hidden="1"/>
    </xf>
    <xf numFmtId="0" fontId="7" fillId="0" borderId="16" xfId="0" applyFont="1" applyBorder="1" applyAlignment="1" applyProtection="1">
      <alignment horizontal="center" vertical="center" textRotation="90"/>
      <protection locked="0"/>
    </xf>
    <xf numFmtId="0" fontId="7" fillId="0" borderId="18" xfId="0" applyFont="1" applyBorder="1" applyAlignment="1" applyProtection="1">
      <alignment horizontal="center" vertical="center" textRotation="90"/>
      <protection locked="0"/>
    </xf>
    <xf numFmtId="0" fontId="7" fillId="0" borderId="19" xfId="0" applyFont="1" applyBorder="1" applyAlignment="1" applyProtection="1">
      <alignment horizontal="center" vertical="center" textRotation="90"/>
      <protection locked="0"/>
    </xf>
    <xf numFmtId="0" fontId="7" fillId="2" borderId="1" xfId="0" applyFont="1" applyFill="1" applyBorder="1" applyAlignment="1" applyProtection="1">
      <alignment horizontal="left" vertical="top" wrapText="1"/>
      <protection locked="0"/>
    </xf>
    <xf numFmtId="0" fontId="76" fillId="0" borderId="132" xfId="0" applyFont="1" applyBorder="1" applyAlignment="1" applyProtection="1">
      <alignment horizontal="center" vertical="center" wrapText="1"/>
      <protection locked="0"/>
    </xf>
    <xf numFmtId="0" fontId="13" fillId="0" borderId="15" xfId="0" applyFont="1" applyBorder="1" applyAlignment="1" applyProtection="1">
      <alignment horizontal="center" vertical="center"/>
      <protection hidden="1"/>
    </xf>
    <xf numFmtId="0" fontId="13" fillId="0" borderId="14" xfId="0" applyFont="1" applyBorder="1" applyAlignment="1" applyProtection="1">
      <alignment horizontal="center" vertical="center"/>
      <protection hidden="1"/>
    </xf>
    <xf numFmtId="0" fontId="13" fillId="0" borderId="12" xfId="0" applyFont="1" applyBorder="1" applyAlignment="1" applyProtection="1">
      <alignment horizontal="center" vertical="center"/>
      <protection hidden="1"/>
    </xf>
    <xf numFmtId="0" fontId="7" fillId="0" borderId="15" xfId="0" applyFont="1" applyBorder="1" applyAlignment="1" applyProtection="1">
      <alignment horizontal="center" vertical="center" textRotation="90"/>
      <protection locked="0"/>
    </xf>
    <xf numFmtId="0" fontId="7" fillId="0" borderId="14" xfId="0" applyFont="1" applyBorder="1" applyAlignment="1" applyProtection="1">
      <alignment horizontal="center" vertical="center" textRotation="90"/>
      <protection locked="0"/>
    </xf>
    <xf numFmtId="0" fontId="7" fillId="0" borderId="12" xfId="0" applyFont="1" applyBorder="1" applyAlignment="1" applyProtection="1">
      <alignment horizontal="center" vertical="center" textRotation="90"/>
      <protection locked="0"/>
    </xf>
    <xf numFmtId="0" fontId="7" fillId="2" borderId="1" xfId="15" applyFont="1" applyFill="1" applyBorder="1" applyAlignment="1">
      <alignment horizontal="left" vertical="top" wrapText="1"/>
    </xf>
    <xf numFmtId="9" fontId="7" fillId="0" borderId="15" xfId="0" applyNumberFormat="1" applyFont="1" applyBorder="1" applyAlignment="1" applyProtection="1">
      <alignment horizontal="center" vertical="center" wrapText="1"/>
      <protection hidden="1"/>
    </xf>
    <xf numFmtId="9" fontId="7" fillId="0" borderId="14" xfId="0" applyNumberFormat="1"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protection hidden="1"/>
    </xf>
    <xf numFmtId="0" fontId="8" fillId="0" borderId="14" xfId="0" applyFont="1" applyBorder="1" applyAlignment="1" applyProtection="1">
      <alignment horizontal="center" vertical="center"/>
      <protection hidden="1"/>
    </xf>
    <xf numFmtId="14" fontId="7" fillId="0" borderId="5" xfId="0" applyNumberFormat="1" applyFont="1" applyFill="1" applyBorder="1" applyAlignment="1" applyProtection="1">
      <alignment horizontal="center" vertical="center" wrapText="1"/>
      <protection locked="0"/>
    </xf>
    <xf numFmtId="14" fontId="7" fillId="0" borderId="1" xfId="0" applyNumberFormat="1" applyFont="1" applyFill="1" applyBorder="1" applyAlignment="1" applyProtection="1">
      <alignment horizontal="center" vertical="center" wrapText="1"/>
      <protection locked="0"/>
    </xf>
    <xf numFmtId="0" fontId="0" fillId="0" borderId="1" xfId="0" applyBorder="1" applyAlignment="1">
      <alignment horizontal="justify" vertical="center" wrapText="1"/>
    </xf>
    <xf numFmtId="0" fontId="8" fillId="0" borderId="12" xfId="0" applyFont="1" applyBorder="1" applyAlignment="1" applyProtection="1">
      <alignment horizontal="center" vertical="center"/>
      <protection hidden="1"/>
    </xf>
    <xf numFmtId="0" fontId="17" fillId="0" borderId="15" xfId="0" applyFont="1" applyBorder="1" applyAlignment="1" applyProtection="1">
      <alignment horizontal="center" vertical="center" wrapText="1"/>
      <protection locked="0"/>
    </xf>
    <xf numFmtId="0" fontId="17" fillId="0" borderId="14"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9" fontId="7" fillId="0" borderId="15" xfId="0" applyNumberFormat="1" applyFont="1" applyBorder="1" applyAlignment="1" applyProtection="1">
      <alignment horizontal="center" vertical="center" wrapText="1"/>
      <protection locked="0"/>
    </xf>
    <xf numFmtId="9" fontId="7" fillId="0" borderId="14" xfId="0" applyNumberFormat="1" applyFont="1" applyBorder="1" applyAlignment="1" applyProtection="1">
      <alignment horizontal="center" vertical="center" wrapText="1"/>
      <protection locked="0"/>
    </xf>
    <xf numFmtId="0" fontId="79" fillId="7" borderId="1" xfId="7" applyFont="1" applyFill="1" applyBorder="1" applyAlignment="1">
      <alignment horizontal="center" vertical="center" wrapText="1"/>
    </xf>
    <xf numFmtId="0" fontId="7" fillId="0" borderId="16" xfId="0" applyFont="1" applyBorder="1" applyAlignment="1" applyProtection="1">
      <alignment horizontal="center" vertical="center" wrapText="1"/>
      <protection locked="0"/>
    </xf>
    <xf numFmtId="0" fontId="78" fillId="7" borderId="1" xfId="7" applyFont="1" applyFill="1" applyBorder="1" applyAlignment="1">
      <alignment horizontal="center" vertical="top" wrapText="1"/>
    </xf>
    <xf numFmtId="0" fontId="78" fillId="7" borderId="1" xfId="15" applyFont="1" applyFill="1" applyBorder="1" applyAlignment="1">
      <alignment horizontal="center" vertical="center" wrapText="1"/>
    </xf>
    <xf numFmtId="0" fontId="78" fillId="7" borderId="1" xfId="7" applyFont="1" applyFill="1" applyBorder="1" applyAlignment="1">
      <alignment horizontal="center" vertical="center" wrapText="1"/>
    </xf>
    <xf numFmtId="0" fontId="78" fillId="7" borderId="1" xfId="7" applyFont="1" applyFill="1" applyBorder="1" applyAlignment="1">
      <alignment horizontal="left" vertical="top" wrapText="1"/>
    </xf>
    <xf numFmtId="0" fontId="16" fillId="10" borderId="19" xfId="0" applyFont="1" applyFill="1" applyBorder="1" applyAlignment="1">
      <alignment horizontal="center" vertical="center" wrapText="1"/>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8" xfId="0" applyFont="1" applyFill="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7" fillId="2" borderId="3" xfId="0" applyFont="1" applyFill="1" applyBorder="1" applyAlignment="1">
      <alignment horizontal="center" vertical="center" wrapText="1"/>
    </xf>
    <xf numFmtId="0" fontId="17" fillId="2" borderId="2" xfId="0" applyFont="1" applyFill="1" applyBorder="1" applyAlignment="1">
      <alignment horizontal="center" vertical="top" wrapText="1"/>
    </xf>
    <xf numFmtId="0" fontId="17" fillId="2" borderId="3" xfId="0" applyFont="1" applyFill="1" applyBorder="1" applyAlignment="1">
      <alignment horizontal="center" vertical="top" wrapText="1"/>
    </xf>
    <xf numFmtId="0" fontId="17" fillId="2" borderId="5" xfId="0" applyFont="1" applyFill="1" applyBorder="1" applyAlignment="1">
      <alignment horizontal="center" vertical="top"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0" fontId="9" fillId="0" borderId="5" xfId="0" applyFont="1" applyBorder="1" applyAlignment="1">
      <alignment horizontal="center" vertical="top" wrapText="1"/>
    </xf>
    <xf numFmtId="1" fontId="9" fillId="0" borderId="2" xfId="0" applyNumberFormat="1" applyFont="1" applyBorder="1" applyAlignment="1">
      <alignment horizontal="center" vertical="center"/>
    </xf>
    <xf numFmtId="1" fontId="9" fillId="0" borderId="3" xfId="0" applyNumberFormat="1" applyFont="1" applyBorder="1" applyAlignment="1">
      <alignment horizontal="center" vertical="center"/>
    </xf>
    <xf numFmtId="1" fontId="9" fillId="0" borderId="5" xfId="0" applyNumberFormat="1" applyFont="1" applyBorder="1" applyAlignment="1">
      <alignment horizontal="center" vertical="center"/>
    </xf>
    <xf numFmtId="14" fontId="7" fillId="0" borderId="15" xfId="0" applyNumberFormat="1" applyFont="1" applyBorder="1" applyAlignment="1" applyProtection="1">
      <alignment horizontal="center" vertical="top" wrapText="1"/>
      <protection locked="0"/>
    </xf>
    <xf numFmtId="14" fontId="7" fillId="0" borderId="14" xfId="0" applyNumberFormat="1" applyFont="1" applyBorder="1" applyAlignment="1" applyProtection="1">
      <alignment horizontal="center" vertical="top" wrapText="1"/>
      <protection locked="0"/>
    </xf>
    <xf numFmtId="14" fontId="7" fillId="0" borderId="12" xfId="0" applyNumberFormat="1" applyFont="1" applyBorder="1" applyAlignment="1" applyProtection="1">
      <alignment horizontal="center" vertical="top" wrapText="1"/>
      <protection locked="0"/>
    </xf>
    <xf numFmtId="0" fontId="11" fillId="3" borderId="9" xfId="3" applyFont="1" applyFill="1" applyBorder="1" applyAlignment="1">
      <alignment horizontal="center" vertical="center"/>
    </xf>
    <xf numFmtId="0" fontId="11" fillId="3" borderId="145" xfId="3" applyFont="1" applyFill="1" applyBorder="1" applyAlignment="1">
      <alignment horizontal="center" vertical="center"/>
    </xf>
    <xf numFmtId="0" fontId="80" fillId="6" borderId="25" xfId="0" applyFont="1" applyFill="1" applyBorder="1" applyAlignment="1">
      <alignment horizontal="center" vertical="center" wrapText="1"/>
    </xf>
    <xf numFmtId="0" fontId="80" fillId="6" borderId="17" xfId="0" applyFont="1" applyFill="1" applyBorder="1" applyAlignment="1">
      <alignment horizontal="center" vertical="center" wrapText="1"/>
    </xf>
    <xf numFmtId="0" fontId="80" fillId="6" borderId="24" xfId="0" applyFont="1" applyFill="1" applyBorder="1" applyAlignment="1">
      <alignment horizontal="center" vertical="center" wrapText="1"/>
    </xf>
    <xf numFmtId="0" fontId="8" fillId="6" borderId="25" xfId="0" applyFont="1" applyFill="1" applyBorder="1" applyAlignment="1">
      <alignment horizontal="center" vertical="center" wrapText="1"/>
    </xf>
    <xf numFmtId="0" fontId="0" fillId="0" borderId="17" xfId="0" applyBorder="1" applyAlignment="1">
      <alignment horizontal="center" vertical="center" wrapText="1"/>
    </xf>
    <xf numFmtId="0" fontId="0" fillId="0" borderId="24" xfId="0" applyBorder="1" applyAlignment="1">
      <alignment horizontal="center" vertical="center" wrapText="1"/>
    </xf>
    <xf numFmtId="0" fontId="104" fillId="3" borderId="4" xfId="0" applyFont="1" applyFill="1" applyBorder="1" applyAlignment="1">
      <alignment horizontal="center" vertical="center" wrapText="1"/>
    </xf>
    <xf numFmtId="0" fontId="104" fillId="3" borderId="0" xfId="0" applyFont="1" applyFill="1" applyAlignment="1">
      <alignment horizontal="center" vertical="center" wrapText="1"/>
    </xf>
    <xf numFmtId="0" fontId="104" fillId="3" borderId="82" xfId="0" applyFont="1" applyFill="1" applyBorder="1" applyAlignment="1">
      <alignment horizontal="center" vertical="center" wrapText="1"/>
    </xf>
    <xf numFmtId="0" fontId="104" fillId="3" borderId="25" xfId="3" applyFont="1" applyFill="1" applyBorder="1" applyAlignment="1">
      <alignment horizontal="center" vertical="center"/>
    </xf>
    <xf numFmtId="0" fontId="104" fillId="3" borderId="17" xfId="3" applyFont="1" applyFill="1" applyBorder="1" applyAlignment="1">
      <alignment horizontal="center" vertical="center"/>
    </xf>
    <xf numFmtId="0" fontId="104" fillId="3" borderId="24" xfId="3" applyFont="1" applyFill="1" applyBorder="1" applyAlignment="1">
      <alignment horizontal="center" vertical="center"/>
    </xf>
    <xf numFmtId="0" fontId="104" fillId="3" borderId="83" xfId="3" applyFont="1" applyFill="1" applyBorder="1" applyAlignment="1">
      <alignment horizontal="center" vertical="center"/>
    </xf>
    <xf numFmtId="0" fontId="104" fillId="3" borderId="11" xfId="3" applyFont="1" applyFill="1" applyBorder="1" applyAlignment="1">
      <alignment horizontal="center" vertical="center"/>
    </xf>
    <xf numFmtId="0" fontId="104" fillId="3" borderId="114" xfId="3" applyFont="1" applyFill="1" applyBorder="1" applyAlignment="1">
      <alignment horizontal="center" vertical="center"/>
    </xf>
    <xf numFmtId="0" fontId="105" fillId="3" borderId="4" xfId="0" applyFont="1" applyFill="1" applyBorder="1" applyAlignment="1">
      <alignment horizontal="justify" vertical="top" wrapText="1"/>
    </xf>
    <xf numFmtId="0" fontId="80" fillId="6" borderId="9" xfId="0" applyFont="1" applyFill="1" applyBorder="1" applyAlignment="1">
      <alignment horizontal="center" vertical="center" wrapText="1"/>
    </xf>
    <xf numFmtId="0" fontId="80" fillId="6" borderId="10" xfId="0" applyFont="1" applyFill="1" applyBorder="1" applyAlignment="1">
      <alignment horizontal="center" vertical="center" wrapText="1"/>
    </xf>
    <xf numFmtId="0" fontId="80" fillId="6" borderId="8" xfId="0" applyFont="1" applyFill="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104" fillId="3" borderId="9" xfId="0" applyFont="1" applyFill="1" applyBorder="1" applyAlignment="1">
      <alignment horizontal="center" vertical="center" wrapText="1"/>
    </xf>
    <xf numFmtId="0" fontId="104" fillId="3" borderId="10" xfId="0" applyFont="1" applyFill="1" applyBorder="1" applyAlignment="1">
      <alignment horizontal="center" vertical="center" wrapText="1"/>
    </xf>
    <xf numFmtId="0" fontId="104" fillId="3" borderId="8" xfId="0" applyFont="1" applyFill="1" applyBorder="1" applyAlignment="1">
      <alignment horizontal="center" vertical="center" wrapText="1"/>
    </xf>
    <xf numFmtId="0" fontId="104" fillId="3" borderId="9" xfId="3" applyFont="1" applyFill="1" applyBorder="1" applyAlignment="1">
      <alignment horizontal="center" vertical="center"/>
    </xf>
    <xf numFmtId="0" fontId="104" fillId="3" borderId="10" xfId="3" applyFont="1" applyFill="1" applyBorder="1" applyAlignment="1">
      <alignment horizontal="center" vertical="center"/>
    </xf>
    <xf numFmtId="0" fontId="104" fillId="3" borderId="8" xfId="3" applyFont="1" applyFill="1" applyBorder="1" applyAlignment="1">
      <alignment horizontal="center" vertical="center"/>
    </xf>
    <xf numFmtId="0" fontId="101" fillId="3" borderId="4" xfId="0" applyFont="1" applyFill="1" applyBorder="1" applyAlignment="1">
      <alignment horizontal="justify" vertical="top" wrapText="1"/>
    </xf>
    <xf numFmtId="0" fontId="80" fillId="6" borderId="1" xfId="0" applyFont="1" applyFill="1" applyBorder="1" applyAlignment="1">
      <alignment horizontal="center" vertical="center" textRotation="90"/>
    </xf>
    <xf numFmtId="0" fontId="16" fillId="6" borderId="1" xfId="0" applyFont="1" applyFill="1" applyBorder="1" applyAlignment="1">
      <alignment horizontal="center" vertical="center" wrapText="1"/>
    </xf>
    <xf numFmtId="0" fontId="16" fillId="6" borderId="1" xfId="0" applyFont="1" applyFill="1" applyBorder="1" applyAlignment="1">
      <alignment horizontal="center" vertical="center" textRotation="90" wrapText="1"/>
    </xf>
    <xf numFmtId="0" fontId="64" fillId="7" borderId="1" xfId="0" applyFont="1" applyFill="1" applyBorder="1" applyAlignment="1">
      <alignment horizontal="justify" vertical="top" wrapText="1"/>
    </xf>
    <xf numFmtId="0" fontId="88" fillId="2" borderId="1" xfId="0" applyFont="1" applyFill="1" applyBorder="1" applyAlignment="1">
      <alignment horizontal="center" vertical="center" wrapText="1"/>
    </xf>
    <xf numFmtId="0" fontId="88" fillId="7" borderId="1" xfId="0" applyFont="1" applyFill="1" applyBorder="1" applyAlignment="1">
      <alignment horizontal="center" vertical="center" wrapText="1"/>
    </xf>
    <xf numFmtId="0" fontId="88" fillId="7" borderId="1" xfId="4" applyFont="1" applyFill="1" applyBorder="1" applyAlignment="1">
      <alignment horizontal="center" vertical="center" wrapText="1"/>
    </xf>
    <xf numFmtId="0" fontId="99" fillId="7" borderId="1" xfId="4" applyFont="1" applyFill="1" applyBorder="1" applyAlignment="1">
      <alignment horizontal="justify" vertical="top" wrapText="1"/>
    </xf>
    <xf numFmtId="0" fontId="0" fillId="0" borderId="4" xfId="0" applyBorder="1" applyAlignment="1">
      <alignment horizontal="justify" vertical="top" wrapText="1"/>
    </xf>
    <xf numFmtId="0" fontId="16" fillId="6" borderId="1" xfId="0" applyFont="1" applyFill="1" applyBorder="1" applyAlignment="1">
      <alignment horizontal="center" vertical="center" textRotation="90"/>
    </xf>
    <xf numFmtId="0" fontId="106" fillId="0" borderId="1" xfId="0" applyFont="1" applyBorder="1" applyAlignment="1">
      <alignment horizontal="justify" vertical="top" wrapText="1"/>
    </xf>
    <xf numFmtId="0" fontId="0" fillId="0" borderId="9" xfId="0" applyBorder="1" applyAlignment="1">
      <alignment horizontal="justify" vertical="top" wrapText="1"/>
    </xf>
    <xf numFmtId="0" fontId="14" fillId="0" borderId="28" xfId="0" applyFont="1" applyBorder="1" applyAlignment="1">
      <alignment horizontal="center" vertical="center" wrapText="1"/>
    </xf>
    <xf numFmtId="9" fontId="14" fillId="0" borderId="28" xfId="0" applyNumberFormat="1" applyFont="1" applyBorder="1" applyAlignment="1">
      <alignment horizontal="center" vertical="center" wrapText="1"/>
    </xf>
    <xf numFmtId="0" fontId="14" fillId="0" borderId="28" xfId="0" applyFont="1" applyBorder="1" applyAlignment="1">
      <alignment horizontal="center" vertical="center" textRotation="90" wrapText="1"/>
    </xf>
    <xf numFmtId="165" fontId="14" fillId="0" borderId="28" xfId="0" applyNumberFormat="1" applyFont="1" applyBorder="1" applyAlignment="1">
      <alignment horizontal="center" vertical="center" wrapText="1"/>
    </xf>
    <xf numFmtId="165" fontId="14" fillId="0" borderId="151" xfId="0" applyNumberFormat="1" applyFont="1" applyBorder="1" applyAlignment="1">
      <alignment horizontal="center" vertical="center" wrapText="1"/>
    </xf>
    <xf numFmtId="14" fontId="107" fillId="2" borderId="2" xfId="0" applyNumberFormat="1" applyFont="1" applyFill="1" applyBorder="1" applyAlignment="1">
      <alignment horizontal="justify" vertical="top" wrapText="1"/>
    </xf>
    <xf numFmtId="0" fontId="14" fillId="2" borderId="1" xfId="0" applyFont="1" applyFill="1" applyBorder="1" applyAlignment="1">
      <alignment horizontal="center" vertical="center"/>
    </xf>
    <xf numFmtId="0" fontId="14" fillId="2" borderId="2" xfId="0" applyFont="1" applyFill="1" applyBorder="1" applyAlignment="1">
      <alignment horizontal="justify" vertical="top"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89" fillId="0" borderId="28" xfId="0" applyFont="1" applyBorder="1" applyAlignment="1">
      <alignment horizontal="center" vertical="center"/>
    </xf>
    <xf numFmtId="0" fontId="14" fillId="0" borderId="26" xfId="0" applyFont="1" applyBorder="1" applyAlignment="1">
      <alignment horizontal="center" vertical="center" wrapText="1"/>
    </xf>
    <xf numFmtId="0" fontId="89" fillId="0" borderId="28" xfId="0" applyFont="1" applyBorder="1"/>
    <xf numFmtId="0" fontId="14" fillId="0" borderId="27" xfId="0" applyFont="1" applyBorder="1" applyAlignment="1">
      <alignment horizontal="center" vertical="center" wrapText="1"/>
    </xf>
    <xf numFmtId="0" fontId="14" fillId="0" borderId="27" xfId="0" applyFont="1" applyBorder="1" applyAlignment="1">
      <alignment horizontal="center" vertical="center" textRotation="90" wrapText="1"/>
    </xf>
    <xf numFmtId="9" fontId="14" fillId="0" borderId="27" xfId="0" applyNumberFormat="1" applyFont="1" applyBorder="1" applyAlignment="1">
      <alignment horizontal="center" vertical="center" wrapText="1"/>
    </xf>
    <xf numFmtId="164" fontId="14" fillId="0" borderId="27" xfId="0" applyNumberFormat="1" applyFont="1" applyBorder="1" applyAlignment="1">
      <alignment horizontal="center" vertical="center" wrapText="1"/>
    </xf>
    <xf numFmtId="0" fontId="14" fillId="0" borderId="26" xfId="0" applyFont="1" applyBorder="1" applyAlignment="1">
      <alignment horizontal="center" vertical="center" wrapText="1"/>
    </xf>
    <xf numFmtId="0" fontId="89" fillId="0" borderId="151" xfId="0" applyFont="1" applyBorder="1" applyAlignment="1">
      <alignment horizontal="center" vertical="center"/>
    </xf>
    <xf numFmtId="0" fontId="108" fillId="0" borderId="3" xfId="0" applyFont="1" applyBorder="1" applyAlignment="1">
      <alignment horizontal="justify" vertical="top" wrapText="1"/>
    </xf>
    <xf numFmtId="0" fontId="14" fillId="2" borderId="3" xfId="0" applyFont="1" applyFill="1" applyBorder="1" applyAlignment="1">
      <alignment horizontal="justify" vertical="top" wrapText="1"/>
    </xf>
    <xf numFmtId="0" fontId="0" fillId="2" borderId="3" xfId="0" applyFill="1" applyBorder="1" applyAlignment="1">
      <alignment horizontal="justify" vertical="top" wrapText="1"/>
    </xf>
    <xf numFmtId="0" fontId="89" fillId="0" borderId="31" xfId="0" applyFont="1" applyBorder="1" applyAlignment="1">
      <alignment horizontal="center" vertical="center"/>
    </xf>
    <xf numFmtId="0" fontId="89" fillId="0" borderId="31" xfId="0" applyFont="1" applyBorder="1"/>
    <xf numFmtId="0" fontId="14" fillId="0" borderId="31" xfId="0" applyFont="1" applyBorder="1" applyAlignment="1">
      <alignment horizontal="center" vertical="center" textRotation="90" wrapText="1"/>
    </xf>
    <xf numFmtId="9" fontId="14" fillId="0" borderId="31" xfId="0" applyNumberFormat="1" applyFont="1" applyBorder="1" applyAlignment="1">
      <alignment horizontal="center" vertical="center" wrapText="1"/>
    </xf>
    <xf numFmtId="0" fontId="89" fillId="0" borderId="152" xfId="0" applyFont="1" applyBorder="1" applyAlignment="1">
      <alignment horizontal="center" vertical="center"/>
    </xf>
    <xf numFmtId="0" fontId="109" fillId="2" borderId="1" xfId="0" applyFont="1" applyFill="1" applyBorder="1" applyAlignment="1">
      <alignment horizontal="justify" vertical="top" wrapText="1"/>
    </xf>
    <xf numFmtId="0" fontId="14" fillId="2" borderId="5" xfId="0" applyFont="1" applyFill="1" applyBorder="1" applyAlignment="1">
      <alignment horizontal="justify" vertical="top" wrapText="1"/>
    </xf>
    <xf numFmtId="0" fontId="0" fillId="0" borderId="5" xfId="0" applyBorder="1"/>
    <xf numFmtId="0" fontId="0" fillId="2" borderId="5" xfId="0" applyFill="1" applyBorder="1" applyAlignment="1">
      <alignment horizontal="justify" vertical="top" wrapText="1"/>
    </xf>
    <xf numFmtId="0" fontId="14" fillId="9" borderId="26" xfId="0" applyFont="1" applyFill="1" applyBorder="1" applyAlignment="1">
      <alignment horizontal="center" vertical="center" wrapText="1"/>
    </xf>
    <xf numFmtId="9" fontId="14" fillId="0" borderId="26" xfId="0" applyNumberFormat="1" applyFont="1" applyBorder="1" applyAlignment="1">
      <alignment horizontal="center" vertical="center" wrapText="1"/>
    </xf>
    <xf numFmtId="0" fontId="14" fillId="0" borderId="26" xfId="0" applyFont="1" applyBorder="1" applyAlignment="1">
      <alignment horizontal="center" vertical="center" textRotation="90" wrapText="1"/>
    </xf>
    <xf numFmtId="164" fontId="14" fillId="0" borderId="26" xfId="0" applyNumberFormat="1" applyFont="1" applyBorder="1" applyAlignment="1">
      <alignment horizontal="center" vertical="center" wrapText="1"/>
    </xf>
    <xf numFmtId="165" fontId="14" fillId="0" borderId="27" xfId="0" applyNumberFormat="1" applyFont="1" applyBorder="1" applyAlignment="1">
      <alignment horizontal="center" vertical="center" wrapText="1"/>
    </xf>
    <xf numFmtId="0" fontId="14" fillId="0" borderId="154" xfId="0" applyFont="1" applyBorder="1" applyAlignment="1">
      <alignment horizontal="center" vertical="center" wrapText="1"/>
    </xf>
    <xf numFmtId="0" fontId="17" fillId="2" borderId="2" xfId="0" applyFont="1" applyFill="1" applyBorder="1" applyAlignment="1">
      <alignment horizontal="justify" vertical="top" wrapText="1"/>
    </xf>
    <xf numFmtId="0" fontId="14" fillId="2" borderId="2" xfId="0" applyFont="1" applyFill="1" applyBorder="1" applyAlignment="1">
      <alignment horizontal="center" vertical="center" wrapText="1"/>
    </xf>
    <xf numFmtId="0" fontId="4" fillId="0" borderId="2" xfId="0" applyFont="1" applyBorder="1" applyAlignment="1">
      <alignment horizontal="justify" vertical="top" wrapText="1"/>
    </xf>
    <xf numFmtId="0" fontId="4" fillId="2" borderId="2" xfId="0" applyFont="1" applyFill="1" applyBorder="1" applyAlignment="1">
      <alignment horizontal="justify" vertical="top" wrapText="1"/>
    </xf>
    <xf numFmtId="0" fontId="14" fillId="2" borderId="2" xfId="0" applyFont="1" applyFill="1" applyBorder="1" applyAlignment="1">
      <alignment horizontal="justify" vertical="top"/>
    </xf>
    <xf numFmtId="0" fontId="14" fillId="0" borderId="31" xfId="0" applyFont="1" applyBorder="1" applyAlignment="1">
      <alignment horizontal="center" vertical="center" wrapText="1"/>
    </xf>
    <xf numFmtId="165" fontId="14" fillId="0" borderId="154" xfId="0" applyNumberFormat="1" applyFont="1" applyBorder="1" applyAlignment="1">
      <alignment horizontal="center" vertical="center" wrapText="1"/>
    </xf>
    <xf numFmtId="0" fontId="110" fillId="2" borderId="1" xfId="0" applyFont="1" applyFill="1" applyBorder="1" applyAlignment="1">
      <alignment horizontal="justify" vertical="top" wrapText="1"/>
    </xf>
    <xf numFmtId="0" fontId="18" fillId="2" borderId="5" xfId="0" applyFont="1" applyFill="1" applyBorder="1" applyAlignment="1">
      <alignment horizontal="justify" vertical="top" wrapText="1"/>
    </xf>
    <xf numFmtId="0" fontId="0" fillId="0" borderId="5" xfId="0" applyBorder="1" applyAlignment="1">
      <alignment horizontal="center" vertical="center" wrapText="1"/>
    </xf>
    <xf numFmtId="0" fontId="0" fillId="0" borderId="5" xfId="0" applyBorder="1" applyAlignment="1">
      <alignment horizontal="justify" vertical="top"/>
    </xf>
    <xf numFmtId="0" fontId="9" fillId="0" borderId="19" xfId="0" applyFont="1" applyBorder="1" applyAlignment="1">
      <alignment horizontal="left" vertical="center" wrapText="1"/>
    </xf>
    <xf numFmtId="0" fontId="0" fillId="0" borderId="62" xfId="0" applyBorder="1"/>
    <xf numFmtId="0" fontId="108" fillId="0" borderId="5" xfId="0" applyFont="1" applyBorder="1" applyAlignment="1">
      <alignment horizontal="justify" vertical="top" wrapText="1"/>
    </xf>
    <xf numFmtId="0" fontId="9" fillId="0" borderId="1" xfId="0" applyFont="1" applyBorder="1"/>
    <xf numFmtId="0" fontId="0" fillId="0" borderId="4" xfId="0" applyBorder="1" applyAlignment="1">
      <alignment wrapText="1"/>
    </xf>
    <xf numFmtId="0" fontId="76" fillId="6"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76" fillId="6" borderId="25" xfId="0" applyFont="1" applyFill="1" applyBorder="1" applyAlignment="1">
      <alignment horizontal="center" vertical="center" wrapText="1"/>
    </xf>
    <xf numFmtId="0" fontId="113" fillId="3" borderId="0" xfId="0" applyFont="1" applyFill="1" applyAlignment="1">
      <alignment horizontal="center" vertical="center" wrapText="1"/>
    </xf>
    <xf numFmtId="0" fontId="114" fillId="0" borderId="0" xfId="0" applyFont="1" applyAlignment="1">
      <alignment horizontal="center" vertical="center" wrapText="1"/>
    </xf>
    <xf numFmtId="0" fontId="114" fillId="0" borderId="82" xfId="0" applyFont="1" applyBorder="1" applyAlignment="1">
      <alignment horizontal="center" vertical="center" wrapText="1"/>
    </xf>
    <xf numFmtId="0" fontId="113" fillId="3" borderId="1" xfId="3" applyFont="1" applyFill="1" applyBorder="1" applyAlignment="1">
      <alignment horizontal="center" vertical="center"/>
    </xf>
    <xf numFmtId="0" fontId="113" fillId="3" borderId="1" xfId="0" applyFont="1" applyFill="1" applyBorder="1" applyAlignment="1">
      <alignment horizontal="center" vertical="center"/>
    </xf>
    <xf numFmtId="0" fontId="113" fillId="3" borderId="83" xfId="3" applyFont="1" applyFill="1" applyBorder="1" applyAlignment="1">
      <alignment horizontal="center" vertical="center" wrapText="1"/>
    </xf>
    <xf numFmtId="0" fontId="113" fillId="0" borderId="11" xfId="0" applyFont="1" applyBorder="1" applyAlignment="1">
      <alignment horizontal="center" vertical="center" wrapText="1"/>
    </xf>
    <xf numFmtId="0" fontId="113" fillId="3" borderId="1" xfId="3" applyFont="1" applyFill="1" applyBorder="1" applyAlignment="1">
      <alignment horizontal="center" vertical="center" wrapText="1"/>
    </xf>
    <xf numFmtId="0" fontId="113" fillId="0" borderId="1" xfId="0" applyFont="1" applyBorder="1" applyAlignment="1">
      <alignment horizontal="center" vertical="center" wrapText="1"/>
    </xf>
    <xf numFmtId="0" fontId="105" fillId="3" borderId="25" xfId="0" applyFont="1" applyFill="1" applyBorder="1" applyAlignment="1">
      <alignment horizontal="center" vertical="center" wrapText="1"/>
    </xf>
    <xf numFmtId="0" fontId="76" fillId="0" borderId="0" xfId="0" applyFont="1"/>
    <xf numFmtId="0" fontId="114" fillId="0" borderId="10" xfId="0" applyFont="1" applyBorder="1" applyAlignment="1">
      <alignment horizontal="center" vertical="center" wrapText="1"/>
    </xf>
    <xf numFmtId="0" fontId="114" fillId="0" borderId="8" xfId="0" applyFont="1" applyBorder="1" applyAlignment="1">
      <alignment horizontal="center" vertical="center" wrapText="1"/>
    </xf>
    <xf numFmtId="0" fontId="113" fillId="0" borderId="84" xfId="0" applyFont="1" applyBorder="1" applyAlignment="1">
      <alignment horizontal="center" vertical="center" wrapText="1"/>
    </xf>
    <xf numFmtId="0" fontId="113" fillId="0" borderId="85" xfId="0" applyFont="1" applyBorder="1" applyAlignment="1">
      <alignment horizontal="center" vertical="center" wrapText="1"/>
    </xf>
    <xf numFmtId="0" fontId="115" fillId="3" borderId="4" xfId="0" applyFont="1" applyFill="1" applyBorder="1" applyAlignment="1">
      <alignment horizontal="center" vertical="center" wrapText="1"/>
    </xf>
    <xf numFmtId="0" fontId="76" fillId="2" borderId="0" xfId="0" applyFont="1" applyFill="1"/>
    <xf numFmtId="0" fontId="116" fillId="21" borderId="1" xfId="0" applyFont="1" applyFill="1" applyBorder="1" applyAlignment="1">
      <alignment horizontal="center" vertical="center" textRotation="90"/>
    </xf>
    <xf numFmtId="0" fontId="116" fillId="21" borderId="1" xfId="0" applyFont="1" applyFill="1" applyBorder="1" applyAlignment="1">
      <alignment horizontal="center" vertical="center"/>
    </xf>
    <xf numFmtId="0" fontId="116" fillId="21" borderId="1" xfId="0" applyFont="1" applyFill="1" applyBorder="1" applyAlignment="1">
      <alignment horizontal="center" vertical="center" wrapText="1"/>
    </xf>
    <xf numFmtId="0" fontId="116" fillId="21" borderId="2" xfId="0" applyFont="1" applyFill="1" applyBorder="1" applyAlignment="1">
      <alignment horizontal="center" vertical="center" wrapText="1"/>
    </xf>
    <xf numFmtId="0" fontId="116" fillId="21" borderId="1" xfId="0" applyFont="1" applyFill="1" applyBorder="1" applyAlignment="1">
      <alignment horizontal="center" vertical="center" textRotation="90" wrapText="1"/>
    </xf>
    <xf numFmtId="0" fontId="11" fillId="22" borderId="155" xfId="20" applyFont="1" applyFill="1" applyBorder="1" applyAlignment="1">
      <alignment horizontal="center" vertical="center" wrapText="1"/>
    </xf>
    <xf numFmtId="0" fontId="11" fillId="22" borderId="155" xfId="20" applyFont="1" applyFill="1" applyBorder="1" applyAlignment="1">
      <alignment horizontal="justify" vertical="top" wrapText="1"/>
    </xf>
    <xf numFmtId="0" fontId="80" fillId="23" borderId="2" xfId="0" applyFont="1" applyFill="1" applyBorder="1" applyAlignment="1">
      <alignment horizontal="justify" vertical="top" wrapText="1"/>
    </xf>
    <xf numFmtId="0" fontId="103" fillId="0" borderId="4" xfId="0" applyFont="1" applyBorder="1" applyAlignment="1">
      <alignment horizontal="center" vertical="center" wrapText="1"/>
    </xf>
    <xf numFmtId="0" fontId="0" fillId="21" borderId="5" xfId="0" applyFill="1" applyBorder="1" applyAlignment="1">
      <alignment horizontal="center" vertical="center" wrapText="1"/>
    </xf>
    <xf numFmtId="0" fontId="116" fillId="21" borderId="1" xfId="0" applyFont="1" applyFill="1" applyBorder="1" applyAlignment="1">
      <alignment horizontal="center" vertical="center" textRotation="90"/>
    </xf>
    <xf numFmtId="0" fontId="11" fillId="23" borderId="156" xfId="20" applyFont="1" applyFill="1" applyBorder="1"/>
    <xf numFmtId="0" fontId="11" fillId="23" borderId="156" xfId="20" applyFont="1" applyFill="1" applyBorder="1" applyAlignment="1">
      <alignment horizontal="justify" vertical="top" wrapText="1"/>
    </xf>
    <xf numFmtId="0" fontId="118" fillId="23" borderId="5" xfId="0" applyFont="1" applyFill="1" applyBorder="1" applyAlignment="1">
      <alignment horizontal="justify" vertical="top" wrapText="1"/>
    </xf>
    <xf numFmtId="0" fontId="103" fillId="0" borderId="9" xfId="0" applyFont="1" applyBorder="1" applyAlignment="1">
      <alignment horizontal="center" vertical="center" wrapText="1"/>
    </xf>
    <xf numFmtId="0" fontId="116" fillId="2" borderId="0" xfId="0" applyFont="1" applyFill="1" applyAlignment="1">
      <alignment horizontal="center" vertical="center"/>
    </xf>
    <xf numFmtId="0" fontId="116" fillId="10" borderId="0" xfId="0" applyFont="1" applyFill="1" applyAlignment="1">
      <alignment horizontal="center" vertical="center"/>
    </xf>
    <xf numFmtId="0" fontId="76" fillId="0" borderId="14" xfId="0" applyFont="1" applyBorder="1" applyAlignment="1">
      <alignment horizontal="center" vertical="center"/>
    </xf>
    <xf numFmtId="0" fontId="76" fillId="0" borderId="113"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116" fillId="0" borderId="14" xfId="0" applyFont="1" applyBorder="1" applyAlignment="1" applyProtection="1">
      <alignment horizontal="center" vertical="center" wrapText="1"/>
      <protection hidden="1"/>
    </xf>
    <xf numFmtId="9" fontId="76" fillId="0" borderId="14" xfId="0" applyNumberFormat="1" applyFont="1" applyBorder="1" applyAlignment="1" applyProtection="1">
      <alignment horizontal="center" vertical="center" wrapText="1"/>
      <protection hidden="1"/>
    </xf>
    <xf numFmtId="9" fontId="76" fillId="0" borderId="14" xfId="0" applyNumberFormat="1" applyFont="1" applyBorder="1" applyAlignment="1" applyProtection="1">
      <alignment horizontal="center" vertical="center" wrapText="1"/>
      <protection locked="0"/>
    </xf>
    <xf numFmtId="9" fontId="76" fillId="0" borderId="14" xfId="0" applyNumberFormat="1" applyFont="1" applyBorder="1" applyAlignment="1" applyProtection="1">
      <alignment horizontal="center" vertical="top" wrapText="1"/>
      <protection hidden="1"/>
    </xf>
    <xf numFmtId="0" fontId="116" fillId="0" borderId="14" xfId="0" applyFont="1" applyBorder="1" applyAlignment="1" applyProtection="1">
      <alignment horizontal="center" vertical="center"/>
      <protection hidden="1"/>
    </xf>
    <xf numFmtId="0" fontId="76" fillId="0" borderId="12" xfId="0" applyFont="1" applyBorder="1" applyAlignment="1">
      <alignment horizontal="center" vertical="center"/>
    </xf>
    <xf numFmtId="0" fontId="76" fillId="0" borderId="12" xfId="0" applyFont="1" applyBorder="1" applyAlignment="1" applyProtection="1">
      <alignment horizontal="center" vertical="center"/>
      <protection hidden="1"/>
    </xf>
    <xf numFmtId="0" fontId="76" fillId="0" borderId="12" xfId="0" applyFont="1" applyBorder="1" applyAlignment="1" applyProtection="1">
      <alignment horizontal="center" vertical="center" textRotation="90"/>
      <protection locked="0"/>
    </xf>
    <xf numFmtId="9" fontId="76" fillId="0" borderId="12" xfId="0" applyNumberFormat="1" applyFont="1" applyBorder="1" applyAlignment="1" applyProtection="1">
      <alignment horizontal="center" vertical="center"/>
      <protection hidden="1"/>
    </xf>
    <xf numFmtId="164" fontId="76" fillId="0" borderId="12" xfId="2" applyNumberFormat="1" applyFont="1" applyBorder="1" applyAlignment="1">
      <alignment horizontal="center" vertical="center"/>
    </xf>
    <xf numFmtId="0" fontId="116" fillId="0" borderId="12" xfId="0" applyFont="1" applyBorder="1" applyAlignment="1" applyProtection="1">
      <alignment horizontal="center" vertical="center" textRotation="90" wrapText="1"/>
      <protection hidden="1"/>
    </xf>
    <xf numFmtId="9" fontId="76" fillId="0" borderId="14" xfId="0" applyNumberFormat="1" applyFont="1" applyBorder="1" applyAlignment="1" applyProtection="1">
      <alignment horizontal="center" vertical="center"/>
      <protection hidden="1"/>
    </xf>
    <xf numFmtId="0" fontId="116" fillId="0" borderId="12" xfId="0" applyFont="1" applyBorder="1" applyAlignment="1" applyProtection="1">
      <alignment horizontal="center" vertical="center" textRotation="90"/>
      <protection hidden="1"/>
    </xf>
    <xf numFmtId="0" fontId="76" fillId="0" borderId="14" xfId="0" applyFont="1" applyBorder="1" applyAlignment="1" applyProtection="1">
      <alignment horizontal="center" vertical="center" textRotation="90"/>
      <protection locked="0"/>
    </xf>
    <xf numFmtId="14" fontId="76" fillId="0" borderId="14" xfId="0" applyNumberFormat="1" applyFont="1" applyBorder="1" applyAlignment="1" applyProtection="1">
      <alignment horizontal="center" vertical="center" wrapText="1"/>
      <protection locked="0"/>
    </xf>
    <xf numFmtId="14" fontId="76" fillId="0" borderId="14" xfId="0" applyNumberFormat="1" applyFont="1" applyBorder="1" applyAlignment="1" applyProtection="1">
      <alignment horizontal="center" vertical="center"/>
      <protection locked="0"/>
    </xf>
    <xf numFmtId="14" fontId="76" fillId="2" borderId="2" xfId="0" applyNumberFormat="1" applyFont="1" applyFill="1" applyBorder="1" applyAlignment="1">
      <alignment horizontal="justify" vertical="top" wrapText="1"/>
    </xf>
    <xf numFmtId="0" fontId="9" fillId="2" borderId="2" xfId="0" applyFont="1" applyFill="1" applyBorder="1" applyAlignment="1">
      <alignment horizontal="justify" vertical="top" wrapText="1"/>
    </xf>
    <xf numFmtId="0" fontId="76" fillId="2" borderId="2" xfId="0" applyFont="1" applyFill="1" applyBorder="1" applyAlignment="1">
      <alignment horizontal="justify" vertical="top" wrapText="1"/>
    </xf>
    <xf numFmtId="0" fontId="76" fillId="2" borderId="1" xfId="0" applyFont="1" applyFill="1" applyBorder="1" applyAlignment="1">
      <alignment horizontal="center" vertical="center" wrapText="1"/>
    </xf>
    <xf numFmtId="0" fontId="76" fillId="2" borderId="1" xfId="0" applyFont="1" applyFill="1" applyBorder="1" applyAlignment="1">
      <alignment vertical="center"/>
    </xf>
    <xf numFmtId="0" fontId="76" fillId="2" borderId="1" xfId="0" applyFont="1" applyFill="1" applyBorder="1" applyAlignment="1">
      <alignment horizontal="justify" vertical="top"/>
    </xf>
    <xf numFmtId="0" fontId="76" fillId="2" borderId="1" xfId="0" applyFont="1" applyFill="1" applyBorder="1" applyAlignment="1">
      <alignment horizontal="justify" vertical="top" wrapText="1"/>
    </xf>
    <xf numFmtId="0" fontId="76" fillId="2" borderId="0" xfId="0" applyFont="1" applyFill="1" applyAlignment="1">
      <alignment vertical="center"/>
    </xf>
    <xf numFmtId="0" fontId="76" fillId="0" borderId="0" xfId="0" applyFont="1" applyAlignment="1">
      <alignment vertical="center"/>
    </xf>
    <xf numFmtId="0" fontId="76" fillId="0" borderId="95" xfId="0" applyFont="1" applyBorder="1" applyAlignment="1" applyProtection="1">
      <alignment horizontal="center" vertical="center" wrapText="1"/>
      <protection locked="0"/>
    </xf>
    <xf numFmtId="0" fontId="83" fillId="0" borderId="95" xfId="0" applyFont="1" applyBorder="1" applyAlignment="1" applyProtection="1">
      <alignment horizontal="center" vertical="center" wrapText="1"/>
      <protection locked="0"/>
    </xf>
    <xf numFmtId="0" fontId="76" fillId="0" borderId="13" xfId="0" applyFont="1" applyBorder="1" applyAlignment="1">
      <alignment horizontal="center" vertical="center"/>
    </xf>
    <xf numFmtId="0" fontId="76" fillId="0" borderId="13" xfId="0" applyFont="1" applyBorder="1" applyAlignment="1" applyProtection="1">
      <alignment horizontal="center" vertical="center"/>
      <protection hidden="1"/>
    </xf>
    <xf numFmtId="0" fontId="76" fillId="0" borderId="13" xfId="0" applyFont="1" applyBorder="1" applyAlignment="1" applyProtection="1">
      <alignment horizontal="center" vertical="center" textRotation="90"/>
      <protection locked="0"/>
    </xf>
    <xf numFmtId="9" fontId="76" fillId="0" borderId="13" xfId="0" applyNumberFormat="1" applyFont="1" applyBorder="1" applyAlignment="1" applyProtection="1">
      <alignment horizontal="center" vertical="center"/>
      <protection hidden="1"/>
    </xf>
    <xf numFmtId="164" fontId="76" fillId="0" borderId="13" xfId="2" applyNumberFormat="1" applyFont="1" applyBorder="1" applyAlignment="1">
      <alignment horizontal="center" vertical="center"/>
    </xf>
    <xf numFmtId="0" fontId="116" fillId="0" borderId="13" xfId="0" applyFont="1" applyBorder="1" applyAlignment="1" applyProtection="1">
      <alignment horizontal="center" vertical="center" textRotation="90" wrapText="1"/>
      <protection hidden="1"/>
    </xf>
    <xf numFmtId="9" fontId="76" fillId="0" borderId="15" xfId="0" applyNumberFormat="1" applyFont="1" applyBorder="1" applyAlignment="1" applyProtection="1">
      <alignment horizontal="center" vertical="center"/>
      <protection hidden="1"/>
    </xf>
    <xf numFmtId="0" fontId="116" fillId="0" borderId="13" xfId="0" applyFont="1" applyBorder="1" applyAlignment="1" applyProtection="1">
      <alignment horizontal="center" vertical="center" textRotation="90"/>
      <protection hidden="1"/>
    </xf>
    <xf numFmtId="0" fontId="76" fillId="24" borderId="95" xfId="0" applyFont="1" applyFill="1" applyBorder="1" applyAlignment="1" applyProtection="1">
      <alignment horizontal="center" vertical="center" wrapText="1"/>
      <protection locked="0"/>
    </xf>
    <xf numFmtId="0" fontId="76" fillId="0" borderId="12" xfId="0" applyFont="1" applyBorder="1" applyAlignment="1" applyProtection="1">
      <alignment horizontal="center" vertical="center" textRotation="90"/>
      <protection locked="0"/>
    </xf>
    <xf numFmtId="14" fontId="76" fillId="0" borderId="12" xfId="0" applyNumberFormat="1" applyFont="1" applyBorder="1" applyAlignment="1" applyProtection="1">
      <alignment horizontal="center" vertical="center" wrapText="1"/>
      <protection locked="0"/>
    </xf>
    <xf numFmtId="14" fontId="76" fillId="0" borderId="12" xfId="0" applyNumberFormat="1" applyFont="1" applyBorder="1" applyAlignment="1" applyProtection="1">
      <alignment horizontal="center" vertical="center"/>
      <protection locked="0"/>
    </xf>
    <xf numFmtId="0" fontId="119" fillId="2" borderId="1" xfId="0" applyFont="1" applyFill="1" applyBorder="1" applyAlignment="1">
      <alignment horizontal="center" vertical="center" wrapText="1"/>
    </xf>
    <xf numFmtId="0" fontId="76" fillId="0" borderId="15" xfId="0" applyFont="1" applyBorder="1" applyAlignment="1">
      <alignment horizontal="center" vertical="center"/>
    </xf>
    <xf numFmtId="0" fontId="76" fillId="0" borderId="16"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6" fillId="0" borderId="117" xfId="0" applyFont="1" applyBorder="1" applyAlignment="1" applyProtection="1">
      <alignment horizontal="center" vertical="center" wrapText="1"/>
      <protection locked="0"/>
    </xf>
    <xf numFmtId="0" fontId="76" fillId="0" borderId="15" xfId="0" applyFont="1" applyBorder="1" applyAlignment="1" applyProtection="1">
      <alignment horizontal="center" vertical="center"/>
      <protection locked="0"/>
    </xf>
    <xf numFmtId="0" fontId="116" fillId="0" borderId="15" xfId="0" applyFont="1" applyBorder="1" applyAlignment="1" applyProtection="1">
      <alignment horizontal="center" vertical="center" wrapText="1"/>
      <protection hidden="1"/>
    </xf>
    <xf numFmtId="9" fontId="76" fillId="0" borderId="15" xfId="0" applyNumberFormat="1" applyFont="1" applyBorder="1" applyAlignment="1" applyProtection="1">
      <alignment horizontal="center" vertical="center" wrapText="1"/>
      <protection hidden="1"/>
    </xf>
    <xf numFmtId="9" fontId="76" fillId="0" borderId="15" xfId="0" applyNumberFormat="1" applyFont="1" applyBorder="1" applyAlignment="1" applyProtection="1">
      <alignment horizontal="center" vertical="center" wrapText="1"/>
      <protection locked="0"/>
    </xf>
    <xf numFmtId="0" fontId="116" fillId="0" borderId="15" xfId="0" applyFont="1" applyBorder="1" applyAlignment="1" applyProtection="1">
      <alignment horizontal="center" vertical="center"/>
      <protection hidden="1"/>
    </xf>
    <xf numFmtId="0" fontId="76" fillId="2" borderId="13" xfId="0" applyFont="1" applyFill="1" applyBorder="1" applyAlignment="1">
      <alignment horizontal="center" vertical="center"/>
    </xf>
    <xf numFmtId="164" fontId="76" fillId="0" borderId="13" xfId="2" applyNumberFormat="1" applyFont="1" applyBorder="1" applyAlignment="1">
      <alignment horizontal="center" vertical="top"/>
    </xf>
    <xf numFmtId="0" fontId="116" fillId="0" borderId="13" xfId="0" applyFont="1" applyBorder="1" applyAlignment="1" applyProtection="1">
      <alignment horizontal="center" vertical="top" textRotation="90" wrapText="1"/>
      <protection hidden="1"/>
    </xf>
    <xf numFmtId="9" fontId="76" fillId="0" borderId="15" xfId="0" applyNumberFormat="1" applyFont="1" applyBorder="1" applyAlignment="1" applyProtection="1">
      <alignment horizontal="center" vertical="top"/>
      <protection hidden="1"/>
    </xf>
    <xf numFmtId="0" fontId="116" fillId="0" borderId="13" xfId="0" applyFont="1" applyBorder="1" applyAlignment="1" applyProtection="1">
      <alignment horizontal="center" vertical="top" textRotation="90"/>
      <protection hidden="1"/>
    </xf>
    <xf numFmtId="0" fontId="76" fillId="0" borderId="15" xfId="0" applyFont="1" applyBorder="1" applyAlignment="1" applyProtection="1">
      <alignment horizontal="center" vertical="center" textRotation="90"/>
      <protection locked="0"/>
    </xf>
    <xf numFmtId="14" fontId="76" fillId="0" borderId="15" xfId="0" applyNumberFormat="1" applyFont="1" applyBorder="1" applyAlignment="1" applyProtection="1">
      <alignment horizontal="center" vertical="center" wrapText="1"/>
      <protection locked="0"/>
    </xf>
    <xf numFmtId="14" fontId="76" fillId="0" borderId="15" xfId="0" applyNumberFormat="1" applyFont="1" applyBorder="1" applyAlignment="1" applyProtection="1">
      <alignment horizontal="center" vertical="center"/>
      <protection locked="0"/>
    </xf>
    <xf numFmtId="0" fontId="76" fillId="0" borderId="18"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12" fillId="2" borderId="3" xfId="0" applyFont="1" applyFill="1" applyBorder="1" applyAlignment="1">
      <alignment horizontal="justify" vertical="top" wrapText="1"/>
    </xf>
    <xf numFmtId="0" fontId="76" fillId="2" borderId="6" xfId="0" applyFont="1" applyFill="1" applyBorder="1" applyAlignment="1">
      <alignment horizontal="center" vertical="center" wrapText="1"/>
    </xf>
    <xf numFmtId="0" fontId="0" fillId="0" borderId="23" xfId="0" applyBorder="1" applyAlignment="1">
      <alignment horizontal="center" vertical="center" wrapText="1"/>
    </xf>
    <xf numFmtId="0" fontId="0" fillId="0" borderId="7" xfId="0" applyBorder="1" applyAlignment="1">
      <alignment horizontal="center" vertical="center" wrapText="1"/>
    </xf>
    <xf numFmtId="0" fontId="12" fillId="2" borderId="5" xfId="0" applyFont="1" applyFill="1" applyBorder="1" applyAlignment="1">
      <alignment horizontal="justify" vertical="top" wrapText="1"/>
    </xf>
    <xf numFmtId="0" fontId="76" fillId="2" borderId="1" xfId="0" applyFont="1" applyFill="1" applyBorder="1"/>
    <xf numFmtId="0" fontId="76" fillId="0" borderId="15" xfId="0" applyFont="1" applyBorder="1" applyAlignment="1" applyProtection="1">
      <alignment horizontal="center" vertical="top" wrapText="1"/>
      <protection locked="0"/>
    </xf>
    <xf numFmtId="0" fontId="76" fillId="0" borderId="16" xfId="0" applyFont="1" applyBorder="1" applyAlignment="1" applyProtection="1">
      <alignment horizontal="center" vertical="top" wrapText="1"/>
      <protection locked="0"/>
    </xf>
    <xf numFmtId="0" fontId="76" fillId="0" borderId="95" xfId="0" applyFont="1" applyBorder="1" applyAlignment="1" applyProtection="1">
      <alignment horizontal="center" vertical="top" wrapText="1"/>
      <protection locked="0"/>
    </xf>
    <xf numFmtId="0" fontId="83" fillId="2" borderId="95" xfId="0" applyFont="1" applyFill="1" applyBorder="1" applyAlignment="1" applyProtection="1">
      <alignment horizontal="center" vertical="top" wrapText="1"/>
      <protection locked="0"/>
    </xf>
    <xf numFmtId="0" fontId="83" fillId="0" borderId="95" xfId="0" applyFont="1" applyBorder="1" applyAlignment="1" applyProtection="1">
      <alignment horizontal="center" vertical="top" wrapText="1"/>
      <protection locked="0"/>
    </xf>
    <xf numFmtId="0" fontId="76" fillId="0" borderId="117" xfId="0" applyFont="1" applyBorder="1" applyAlignment="1" applyProtection="1">
      <alignment horizontal="center" vertical="top" wrapText="1"/>
      <protection locked="0"/>
    </xf>
    <xf numFmtId="0" fontId="76" fillId="0" borderId="15" xfId="0" applyFont="1" applyBorder="1" applyAlignment="1" applyProtection="1">
      <alignment horizontal="center" vertical="top"/>
      <protection locked="0"/>
    </xf>
    <xf numFmtId="0" fontId="116" fillId="0" borderId="15" xfId="0" applyFont="1" applyBorder="1" applyAlignment="1" applyProtection="1">
      <alignment horizontal="center" vertical="top" wrapText="1"/>
      <protection hidden="1"/>
    </xf>
    <xf numFmtId="9" fontId="76" fillId="0" borderId="15" xfId="0" applyNumberFormat="1" applyFont="1" applyBorder="1" applyAlignment="1" applyProtection="1">
      <alignment horizontal="center" vertical="top" wrapText="1"/>
      <protection hidden="1"/>
    </xf>
    <xf numFmtId="9" fontId="76" fillId="0" borderId="15" xfId="0" applyNumberFormat="1" applyFont="1" applyBorder="1" applyAlignment="1" applyProtection="1">
      <alignment horizontal="center" vertical="top" wrapText="1"/>
      <protection locked="0"/>
    </xf>
    <xf numFmtId="0" fontId="116" fillId="0" borderId="15" xfId="0" applyFont="1" applyBorder="1" applyAlignment="1" applyProtection="1">
      <alignment horizontal="center" vertical="top"/>
      <protection hidden="1"/>
    </xf>
    <xf numFmtId="0" fontId="76" fillId="0" borderId="13" xfId="0" applyFont="1" applyBorder="1" applyAlignment="1">
      <alignment horizontal="center" vertical="top"/>
    </xf>
    <xf numFmtId="0" fontId="76" fillId="0" borderId="13" xfId="0" applyFont="1" applyBorder="1" applyAlignment="1" applyProtection="1">
      <alignment horizontal="center" vertical="top"/>
      <protection hidden="1"/>
    </xf>
    <xf numFmtId="0" fontId="76" fillId="0" borderId="13" xfId="0" applyFont="1" applyBorder="1" applyAlignment="1" applyProtection="1">
      <alignment horizontal="center" vertical="top" textRotation="90"/>
      <protection locked="0"/>
    </xf>
    <xf numFmtId="9" fontId="76" fillId="0" borderId="13" xfId="0" applyNumberFormat="1" applyFont="1" applyBorder="1" applyAlignment="1" applyProtection="1">
      <alignment horizontal="center" vertical="top"/>
      <protection hidden="1"/>
    </xf>
    <xf numFmtId="0" fontId="76" fillId="0" borderId="15" xfId="0" applyFont="1" applyBorder="1" applyAlignment="1" applyProtection="1">
      <alignment horizontal="center" vertical="top" textRotation="90"/>
      <protection locked="0"/>
    </xf>
    <xf numFmtId="0" fontId="76" fillId="0" borderId="13" xfId="0" applyFont="1" applyBorder="1" applyAlignment="1" applyProtection="1">
      <alignment horizontal="center" vertical="top" wrapText="1"/>
      <protection locked="0"/>
    </xf>
    <xf numFmtId="0" fontId="76" fillId="0" borderId="13" xfId="0" applyFont="1" applyBorder="1" applyAlignment="1" applyProtection="1">
      <alignment horizontal="center" vertical="top"/>
      <protection locked="0"/>
    </xf>
    <xf numFmtId="14" fontId="76" fillId="0" borderId="13" xfId="0" applyNumberFormat="1" applyFont="1" applyBorder="1" applyAlignment="1" applyProtection="1">
      <alignment horizontal="center" vertical="top"/>
      <protection locked="0"/>
    </xf>
    <xf numFmtId="14" fontId="76" fillId="0" borderId="13" xfId="0" applyNumberFormat="1" applyFont="1" applyBorder="1" applyAlignment="1" applyProtection="1">
      <alignment horizontal="center" vertical="center"/>
      <protection locked="0"/>
    </xf>
    <xf numFmtId="0" fontId="76" fillId="0" borderId="14" xfId="0" applyFont="1" applyBorder="1" applyAlignment="1" applyProtection="1">
      <alignment horizontal="center" vertical="top" wrapText="1"/>
      <protection locked="0"/>
    </xf>
    <xf numFmtId="0" fontId="76" fillId="0" borderId="18" xfId="0" applyFont="1" applyBorder="1" applyAlignment="1" applyProtection="1">
      <alignment horizontal="center" vertical="top" wrapText="1"/>
      <protection locked="0"/>
    </xf>
    <xf numFmtId="0" fontId="76" fillId="0" borderId="113" xfId="0" applyFont="1" applyBorder="1" applyAlignment="1" applyProtection="1">
      <alignment horizontal="center" vertical="top" wrapText="1"/>
      <protection locked="0"/>
    </xf>
    <xf numFmtId="0" fontId="76" fillId="0" borderId="14" xfId="0" applyFont="1" applyBorder="1" applyAlignment="1" applyProtection="1">
      <alignment horizontal="center" vertical="top"/>
      <protection locked="0"/>
    </xf>
    <xf numFmtId="0" fontId="116" fillId="0" borderId="14" xfId="0" applyFont="1" applyBorder="1" applyAlignment="1" applyProtection="1">
      <alignment horizontal="center" vertical="top" wrapText="1"/>
      <protection hidden="1"/>
    </xf>
    <xf numFmtId="9" fontId="76" fillId="0" borderId="14" xfId="0" applyNumberFormat="1" applyFont="1" applyBorder="1" applyAlignment="1" applyProtection="1">
      <alignment horizontal="center" vertical="top" wrapText="1"/>
      <protection locked="0"/>
    </xf>
    <xf numFmtId="0" fontId="116" fillId="0" borderId="14" xfId="0" applyFont="1" applyBorder="1" applyAlignment="1" applyProtection="1">
      <alignment horizontal="center" vertical="top"/>
      <protection hidden="1"/>
    </xf>
    <xf numFmtId="0" fontId="76" fillId="0" borderId="12" xfId="0" applyFont="1" applyBorder="1" applyAlignment="1">
      <alignment horizontal="center" vertical="center"/>
    </xf>
    <xf numFmtId="0" fontId="76" fillId="0" borderId="12" xfId="0" applyFont="1" applyBorder="1" applyAlignment="1" applyProtection="1">
      <alignment horizontal="center" vertical="top" wrapText="1"/>
      <protection locked="0"/>
    </xf>
    <xf numFmtId="0" fontId="76" fillId="0" borderId="19" xfId="0" applyFont="1" applyBorder="1" applyAlignment="1" applyProtection="1">
      <alignment horizontal="center" vertical="top" wrapText="1"/>
      <protection locked="0"/>
    </xf>
    <xf numFmtId="0" fontId="76" fillId="0" borderId="112" xfId="0" applyFont="1" applyBorder="1" applyAlignment="1" applyProtection="1">
      <alignment horizontal="center" vertical="top" wrapText="1"/>
      <protection locked="0"/>
    </xf>
    <xf numFmtId="0" fontId="76" fillId="0" borderId="12" xfId="0" applyFont="1" applyBorder="1" applyAlignment="1" applyProtection="1">
      <alignment horizontal="center" vertical="top"/>
      <protection locked="0"/>
    </xf>
    <xf numFmtId="0" fontId="116" fillId="0" borderId="12" xfId="0" applyFont="1" applyBorder="1" applyAlignment="1" applyProtection="1">
      <alignment horizontal="center" vertical="top" wrapText="1"/>
      <protection hidden="1"/>
    </xf>
    <xf numFmtId="9" fontId="76" fillId="0" borderId="12" xfId="0" applyNumberFormat="1" applyFont="1" applyBorder="1" applyAlignment="1" applyProtection="1">
      <alignment horizontal="center" vertical="top" wrapText="1"/>
      <protection hidden="1"/>
    </xf>
    <xf numFmtId="9" fontId="76" fillId="0" borderId="12" xfId="0" applyNumberFormat="1" applyFont="1" applyBorder="1" applyAlignment="1" applyProtection="1">
      <alignment horizontal="center" vertical="top" wrapText="1"/>
      <protection locked="0"/>
    </xf>
    <xf numFmtId="0" fontId="116" fillId="0" borderId="12" xfId="0" applyFont="1" applyBorder="1" applyAlignment="1" applyProtection="1">
      <alignment horizontal="center" vertical="top"/>
      <protection hidden="1"/>
    </xf>
    <xf numFmtId="0" fontId="83" fillId="0" borderId="95" xfId="0" applyFont="1" applyBorder="1" applyAlignment="1" applyProtection="1">
      <alignment horizontal="center" vertical="top" wrapText="1"/>
      <protection locked="0"/>
    </xf>
    <xf numFmtId="0" fontId="76" fillId="0" borderId="14" xfId="0" applyFont="1" applyBorder="1" applyAlignment="1" applyProtection="1">
      <alignment horizontal="center" vertical="top" wrapText="1"/>
      <protection locked="0"/>
    </xf>
    <xf numFmtId="0" fontId="83" fillId="0" borderId="14" xfId="0" applyFont="1" applyBorder="1" applyAlignment="1" applyProtection="1">
      <alignment horizontal="center" vertical="top" wrapText="1"/>
      <protection locked="0"/>
    </xf>
    <xf numFmtId="0" fontId="83" fillId="0" borderId="14" xfId="0" applyFont="1" applyBorder="1" applyAlignment="1" applyProtection="1">
      <alignment horizontal="center" vertical="top" wrapText="1"/>
      <protection locked="0"/>
    </xf>
    <xf numFmtId="0" fontId="76" fillId="0" borderId="12" xfId="0" applyFont="1" applyBorder="1" applyAlignment="1" applyProtection="1">
      <alignment horizontal="center" vertical="top" wrapText="1"/>
      <protection locked="0"/>
    </xf>
    <xf numFmtId="0" fontId="83" fillId="0" borderId="12" xfId="0" applyFont="1" applyBorder="1" applyAlignment="1" applyProtection="1">
      <alignment horizontal="center" vertical="top" wrapText="1"/>
      <protection locked="0"/>
    </xf>
    <xf numFmtId="0" fontId="83" fillId="0" borderId="12" xfId="0" applyFont="1" applyBorder="1" applyAlignment="1" applyProtection="1">
      <alignment horizontal="center" vertical="top" wrapText="1"/>
      <protection locked="0"/>
    </xf>
    <xf numFmtId="0" fontId="76" fillId="0" borderId="15" xfId="0" applyFont="1" applyBorder="1" applyAlignment="1" applyProtection="1">
      <alignment horizontal="center" vertical="top" wrapText="1"/>
      <protection locked="0"/>
    </xf>
    <xf numFmtId="0" fontId="83" fillId="0" borderId="15" xfId="0" applyFont="1" applyBorder="1" applyAlignment="1" applyProtection="1">
      <alignment horizontal="center" vertical="top" wrapText="1"/>
      <protection locked="0"/>
    </xf>
    <xf numFmtId="0" fontId="83" fillId="0" borderId="15" xfId="0" applyFont="1" applyBorder="1" applyAlignment="1" applyProtection="1">
      <alignment horizontal="center" vertical="top" wrapText="1"/>
      <protection locked="0"/>
    </xf>
    <xf numFmtId="0" fontId="76" fillId="0" borderId="20" xfId="0" applyFont="1" applyBorder="1" applyAlignment="1">
      <alignment horizontal="left" vertical="center" wrapText="1"/>
    </xf>
    <xf numFmtId="0" fontId="76" fillId="0" borderId="21" xfId="0" applyFont="1" applyBorder="1" applyAlignment="1">
      <alignment horizontal="left" vertical="center" wrapText="1"/>
    </xf>
    <xf numFmtId="0" fontId="116" fillId="0" borderId="0" xfId="0" applyFont="1" applyAlignment="1">
      <alignment horizontal="left" vertical="center"/>
    </xf>
    <xf numFmtId="0" fontId="76" fillId="0" borderId="0" xfId="0" applyFont="1" applyAlignment="1">
      <alignment horizontal="center" vertical="center"/>
    </xf>
    <xf numFmtId="0" fontId="76" fillId="0" borderId="0" xfId="0" applyFont="1" applyAlignment="1">
      <alignment horizontal="center"/>
    </xf>
    <xf numFmtId="14" fontId="76" fillId="0" borderId="0" xfId="0" applyNumberFormat="1" applyFont="1" applyAlignment="1">
      <alignment horizontal="center" vertical="center"/>
    </xf>
    <xf numFmtId="2" fontId="76" fillId="0" borderId="0" xfId="0" applyNumberFormat="1" applyFont="1" applyAlignment="1">
      <alignment horizontal="center" vertical="center"/>
    </xf>
    <xf numFmtId="0" fontId="9" fillId="6" borderId="1" xfId="0" applyFont="1" applyFill="1" applyBorder="1" applyAlignment="1" applyProtection="1">
      <alignment horizontal="center" vertical="center" wrapText="1"/>
      <protection locked="0"/>
    </xf>
    <xf numFmtId="0" fontId="9" fillId="6" borderId="1" xfId="0" applyFont="1" applyFill="1" applyBorder="1" applyAlignment="1">
      <alignment horizontal="center" vertical="center" wrapText="1"/>
    </xf>
    <xf numFmtId="0" fontId="9" fillId="6" borderId="25" xfId="0" applyFont="1" applyFill="1" applyBorder="1" applyAlignment="1">
      <alignment horizontal="center" vertical="center" wrapText="1"/>
    </xf>
    <xf numFmtId="0" fontId="0" fillId="6" borderId="17" xfId="0" applyFill="1" applyBorder="1" applyAlignment="1">
      <alignment horizontal="center" vertical="center" wrapText="1"/>
    </xf>
    <xf numFmtId="0" fontId="0" fillId="6" borderId="9" xfId="0" applyFill="1" applyBorder="1" applyAlignment="1">
      <alignment horizontal="center" vertical="center" wrapText="1"/>
    </xf>
    <xf numFmtId="0" fontId="0" fillId="6" borderId="10" xfId="0" applyFill="1" applyBorder="1" applyAlignment="1">
      <alignment horizontal="center" vertical="center" wrapText="1"/>
    </xf>
    <xf numFmtId="0" fontId="80" fillId="25" borderId="14" xfId="0" applyFont="1" applyFill="1" applyBorder="1" applyAlignment="1">
      <alignment horizontal="center" vertical="center" textRotation="90"/>
    </xf>
    <xf numFmtId="0" fontId="16" fillId="25" borderId="12" xfId="0" applyFont="1" applyFill="1" applyBorder="1" applyAlignment="1">
      <alignment horizontal="center" vertical="center"/>
    </xf>
    <xf numFmtId="0" fontId="16" fillId="25" borderId="12" xfId="0" applyFont="1" applyFill="1" applyBorder="1" applyAlignment="1">
      <alignment horizontal="center" vertical="center" wrapText="1"/>
    </xf>
    <xf numFmtId="0" fontId="16" fillId="25" borderId="14" xfId="0" applyFont="1" applyFill="1" applyBorder="1" applyAlignment="1">
      <alignment horizontal="center" vertical="center" wrapText="1"/>
    </xf>
    <xf numFmtId="0" fontId="16" fillId="25" borderId="14" xfId="0" applyFont="1" applyFill="1" applyBorder="1" applyAlignment="1">
      <alignment horizontal="center" vertical="center"/>
    </xf>
    <xf numFmtId="0" fontId="16" fillId="25" borderId="18" xfId="0" applyFont="1" applyFill="1" applyBorder="1" applyAlignment="1">
      <alignment horizontal="center" vertical="center"/>
    </xf>
    <xf numFmtId="0" fontId="16" fillId="25" borderId="18" xfId="0" applyFont="1" applyFill="1" applyBorder="1" applyAlignment="1">
      <alignment horizontal="center" vertical="center" wrapText="1"/>
    </xf>
    <xf numFmtId="0" fontId="16" fillId="25" borderId="14" xfId="0" applyFont="1" applyFill="1" applyBorder="1" applyAlignment="1">
      <alignment horizontal="center" vertical="center" textRotation="90" wrapText="1"/>
    </xf>
    <xf numFmtId="0" fontId="16" fillId="25" borderId="12" xfId="0" applyFont="1" applyFill="1" applyBorder="1" applyAlignment="1">
      <alignment horizontal="center" vertical="center" textRotation="90" wrapText="1"/>
    </xf>
    <xf numFmtId="0" fontId="80" fillId="25" borderId="12" xfId="0" applyFont="1" applyFill="1" applyBorder="1" applyAlignment="1">
      <alignment horizontal="center" vertical="center" textRotation="90"/>
    </xf>
    <xf numFmtId="0" fontId="16" fillId="25" borderId="13" xfId="0" applyFont="1" applyFill="1" applyBorder="1" applyAlignment="1">
      <alignment horizontal="center" vertical="center"/>
    </xf>
    <xf numFmtId="0" fontId="16" fillId="25" borderId="13" xfId="0" applyFont="1" applyFill="1" applyBorder="1" applyAlignment="1">
      <alignment horizontal="center" vertical="center" wrapText="1"/>
    </xf>
    <xf numFmtId="0" fontId="16" fillId="25" borderId="15" xfId="0" applyFont="1" applyFill="1" applyBorder="1" applyAlignment="1">
      <alignment horizontal="center" vertical="center"/>
    </xf>
    <xf numFmtId="0" fontId="16" fillId="25" borderId="19" xfId="0" applyFont="1" applyFill="1" applyBorder="1" applyAlignment="1">
      <alignment horizontal="center" vertical="center"/>
    </xf>
    <xf numFmtId="0" fontId="16" fillId="25" borderId="13" xfId="0" applyFont="1" applyFill="1" applyBorder="1" applyAlignment="1">
      <alignment horizontal="center" vertical="center" textRotation="90"/>
    </xf>
    <xf numFmtId="0" fontId="16" fillId="25" borderId="13" xfId="0" applyFont="1" applyFill="1" applyBorder="1" applyAlignment="1">
      <alignment horizontal="center" vertical="center" textRotation="90" wrapText="1"/>
    </xf>
    <xf numFmtId="0" fontId="11" fillId="23" borderId="157" xfId="20" applyFont="1" applyFill="1" applyBorder="1"/>
    <xf numFmtId="0" fontId="11" fillId="23" borderId="157" xfId="20" applyFont="1" applyFill="1" applyBorder="1" applyAlignment="1">
      <alignment horizontal="justify" vertical="top" wrapText="1"/>
    </xf>
    <xf numFmtId="0" fontId="118" fillId="23" borderId="3" xfId="0" applyFont="1" applyFill="1" applyBorder="1" applyAlignment="1">
      <alignment horizontal="justify" vertical="top" wrapText="1"/>
    </xf>
    <xf numFmtId="0" fontId="17" fillId="2" borderId="95" xfId="0" applyFont="1" applyFill="1" applyBorder="1" applyAlignment="1" applyProtection="1">
      <alignment horizontal="center" vertical="top" wrapText="1"/>
      <protection locked="0"/>
    </xf>
    <xf numFmtId="0" fontId="17" fillId="2" borderId="15" xfId="0" applyFont="1" applyFill="1" applyBorder="1" applyAlignment="1" applyProtection="1">
      <alignment horizontal="center" vertical="top"/>
      <protection locked="0"/>
    </xf>
    <xf numFmtId="0" fontId="14" fillId="2" borderId="13" xfId="0" applyFont="1" applyFill="1" applyBorder="1" applyAlignment="1" applyProtection="1">
      <alignment horizontal="justify" vertical="top" wrapText="1"/>
      <protection locked="0"/>
    </xf>
    <xf numFmtId="14" fontId="9" fillId="2" borderId="2" xfId="0" applyNumberFormat="1" applyFont="1" applyFill="1" applyBorder="1" applyAlignment="1">
      <alignment horizontal="justify" vertical="top" wrapText="1"/>
    </xf>
    <xf numFmtId="0" fontId="9" fillId="2" borderId="1" xfId="0" applyFont="1" applyFill="1" applyBorder="1" applyAlignment="1">
      <alignment vertical="center"/>
    </xf>
    <xf numFmtId="0" fontId="82" fillId="0" borderId="1" xfId="0" applyFont="1" applyBorder="1" applyAlignment="1">
      <alignment horizontal="left" vertical="top" wrapText="1"/>
    </xf>
    <xf numFmtId="0" fontId="82" fillId="2" borderId="1" xfId="0" applyFont="1" applyFill="1" applyBorder="1" applyAlignment="1">
      <alignment horizontal="left" vertical="top" wrapText="1"/>
    </xf>
    <xf numFmtId="0" fontId="9" fillId="8" borderId="2" xfId="0" applyFont="1" applyFill="1" applyBorder="1" applyAlignment="1">
      <alignment horizontal="justify" vertical="top" wrapText="1"/>
    </xf>
    <xf numFmtId="0" fontId="9" fillId="2" borderId="2" xfId="0" applyFont="1" applyFill="1" applyBorder="1" applyAlignment="1">
      <alignment horizontal="justify" vertical="top"/>
    </xf>
    <xf numFmtId="0" fontId="17" fillId="2" borderId="14" xfId="0" applyFont="1" applyFill="1" applyBorder="1" applyAlignment="1" applyProtection="1">
      <alignment horizontal="center" vertical="top"/>
      <protection locked="0"/>
    </xf>
    <xf numFmtId="0" fontId="83" fillId="2" borderId="13" xfId="0" applyFont="1" applyFill="1" applyBorder="1" applyAlignment="1" applyProtection="1">
      <alignment horizontal="justify" vertical="top" wrapText="1"/>
      <protection locked="0"/>
    </xf>
    <xf numFmtId="0" fontId="9" fillId="2" borderId="1" xfId="0" applyFont="1" applyFill="1" applyBorder="1"/>
    <xf numFmtId="0" fontId="9" fillId="2" borderId="6" xfId="0" applyFont="1" applyFill="1" applyBorder="1" applyAlignment="1">
      <alignment horizontal="center" vertical="center" wrapText="1"/>
    </xf>
    <xf numFmtId="0" fontId="0" fillId="0" borderId="3" xfId="0" applyBorder="1" applyAlignment="1">
      <alignment horizontal="justify" vertical="top"/>
    </xf>
    <xf numFmtId="0" fontId="14" fillId="2" borderId="13" xfId="0" applyFont="1" applyFill="1" applyBorder="1" applyAlignment="1" applyProtection="1">
      <alignment horizontal="justify" vertical="top"/>
      <protection locked="0"/>
    </xf>
    <xf numFmtId="0" fontId="121" fillId="6" borderId="0" xfId="0" applyFont="1" applyFill="1" applyAlignment="1">
      <alignment horizontal="center" vertical="top" wrapText="1"/>
    </xf>
    <xf numFmtId="0" fontId="121" fillId="6" borderId="0" xfId="0" applyFont="1" applyFill="1" applyAlignment="1">
      <alignment horizontal="center" vertical="center" wrapText="1"/>
    </xf>
    <xf numFmtId="0" fontId="122" fillId="3" borderId="0" xfId="15" applyFont="1" applyFill="1" applyAlignment="1">
      <alignment horizontal="center" vertical="center" wrapText="1"/>
    </xf>
    <xf numFmtId="0" fontId="123" fillId="3" borderId="0" xfId="15" applyFont="1" applyFill="1" applyAlignment="1">
      <alignment horizontal="center" vertical="center" wrapText="1"/>
    </xf>
    <xf numFmtId="0" fontId="123" fillId="3" borderId="82" xfId="15" applyFont="1" applyFill="1" applyBorder="1" applyAlignment="1">
      <alignment horizontal="center" vertical="center" wrapText="1"/>
    </xf>
    <xf numFmtId="0" fontId="124" fillId="3" borderId="1" xfId="6" applyFont="1" applyFill="1" applyBorder="1" applyAlignment="1">
      <alignment horizontal="center" vertical="center"/>
    </xf>
    <xf numFmtId="0" fontId="122" fillId="3" borderId="1" xfId="15" applyFont="1" applyFill="1" applyBorder="1" applyAlignment="1">
      <alignment horizontal="center" vertical="center"/>
    </xf>
    <xf numFmtId="0" fontId="124" fillId="3" borderId="83" xfId="6" applyFont="1" applyFill="1" applyBorder="1" applyAlignment="1">
      <alignment horizontal="center" vertical="center"/>
    </xf>
    <xf numFmtId="0" fontId="122" fillId="3" borderId="11" xfId="15" applyFont="1" applyFill="1" applyBorder="1" applyAlignment="1">
      <alignment horizontal="center" vertical="center"/>
    </xf>
    <xf numFmtId="0" fontId="125" fillId="3" borderId="1" xfId="0" applyFont="1" applyFill="1" applyBorder="1" applyAlignment="1">
      <alignment horizontal="center" vertical="center" wrapText="1"/>
    </xf>
    <xf numFmtId="0" fontId="121" fillId="6" borderId="158" xfId="0" applyFont="1" applyFill="1" applyBorder="1" applyAlignment="1">
      <alignment horizontal="center" vertical="top" wrapText="1"/>
    </xf>
    <xf numFmtId="0" fontId="121" fillId="6" borderId="158" xfId="0" applyFont="1" applyFill="1" applyBorder="1" applyAlignment="1">
      <alignment horizontal="center" vertical="center" wrapText="1"/>
    </xf>
    <xf numFmtId="0" fontId="122" fillId="3" borderId="2" xfId="15" applyFont="1" applyFill="1" applyBorder="1" applyAlignment="1">
      <alignment horizontal="center" vertical="center"/>
    </xf>
    <xf numFmtId="0" fontId="122" fillId="3" borderId="4" xfId="15" applyFont="1" applyFill="1" applyBorder="1" applyAlignment="1">
      <alignment horizontal="center" vertical="center"/>
    </xf>
    <xf numFmtId="0" fontId="122" fillId="3" borderId="0" xfId="15" applyFont="1" applyFill="1" applyAlignment="1">
      <alignment horizontal="center" vertical="center"/>
    </xf>
    <xf numFmtId="0" fontId="80" fillId="26" borderId="26" xfId="0" applyFont="1" applyFill="1" applyBorder="1" applyAlignment="1">
      <alignment horizontal="center" vertical="center" textRotation="90"/>
    </xf>
    <xf numFmtId="0" fontId="16" fillId="26" borderId="26" xfId="0" applyFont="1" applyFill="1" applyBorder="1" applyAlignment="1">
      <alignment horizontal="center" vertical="center"/>
    </xf>
    <xf numFmtId="0" fontId="16" fillId="26" borderId="28" xfId="0" applyFont="1" applyFill="1" applyBorder="1" applyAlignment="1">
      <alignment horizontal="center" vertical="center" wrapText="1"/>
    </xf>
    <xf numFmtId="0" fontId="16" fillId="26" borderId="26" xfId="0" applyFont="1" applyFill="1" applyBorder="1" applyAlignment="1">
      <alignment horizontal="center" vertical="center" wrapText="1"/>
    </xf>
    <xf numFmtId="0" fontId="16" fillId="26" borderId="28" xfId="0" applyFont="1" applyFill="1" applyBorder="1" applyAlignment="1">
      <alignment horizontal="center" vertical="center"/>
    </xf>
    <xf numFmtId="0" fontId="16" fillId="26" borderId="28" xfId="0" applyFont="1" applyFill="1" applyBorder="1" applyAlignment="1">
      <alignment horizontal="center" vertical="center"/>
    </xf>
    <xf numFmtId="0" fontId="16" fillId="26" borderId="151" xfId="0" applyFont="1" applyFill="1" applyBorder="1" applyAlignment="1">
      <alignment horizontal="center" vertical="center"/>
    </xf>
    <xf numFmtId="0" fontId="16" fillId="26" borderId="151" xfId="0" applyFont="1" applyFill="1" applyBorder="1" applyAlignment="1">
      <alignment horizontal="center" vertical="center" wrapText="1"/>
    </xf>
    <xf numFmtId="0" fontId="16" fillId="26" borderId="26" xfId="0" applyFont="1" applyFill="1" applyBorder="1" applyAlignment="1">
      <alignment horizontal="center" vertical="center" textRotation="90" wrapText="1"/>
    </xf>
    <xf numFmtId="0" fontId="16" fillId="26" borderId="154" xfId="0" applyFont="1" applyFill="1" applyBorder="1" applyAlignment="1">
      <alignment horizontal="center" vertical="center" wrapText="1"/>
    </xf>
    <xf numFmtId="0" fontId="89" fillId="21" borderId="159" xfId="0" applyFont="1" applyFill="1" applyBorder="1"/>
    <xf numFmtId="0" fontId="89" fillId="21" borderId="46" xfId="0" applyFont="1" applyFill="1" applyBorder="1"/>
    <xf numFmtId="0" fontId="78" fillId="21" borderId="1" xfId="15" applyFont="1" applyFill="1" applyBorder="1" applyAlignment="1">
      <alignment horizontal="center" vertical="center" wrapText="1"/>
    </xf>
    <xf numFmtId="0" fontId="78" fillId="21" borderId="1" xfId="7" applyFont="1" applyFill="1" applyBorder="1" applyAlignment="1">
      <alignment horizontal="center" vertical="center" wrapText="1"/>
    </xf>
    <xf numFmtId="0" fontId="78" fillId="21" borderId="1" xfId="7" applyFont="1" applyFill="1" applyBorder="1" applyAlignment="1">
      <alignment horizontal="justify" vertical="top" wrapText="1"/>
    </xf>
    <xf numFmtId="0" fontId="79" fillId="21" borderId="1" xfId="7" applyFont="1" applyFill="1" applyBorder="1" applyAlignment="1">
      <alignment horizontal="center" vertical="center" wrapText="1"/>
    </xf>
    <xf numFmtId="0" fontId="126" fillId="0" borderId="1" xfId="0" applyFont="1" applyBorder="1" applyAlignment="1">
      <alignment horizontal="center" vertical="center" wrapText="1"/>
    </xf>
    <xf numFmtId="0" fontId="89" fillId="21" borderId="31" xfId="0" applyFont="1" applyFill="1" applyBorder="1"/>
    <xf numFmtId="0" fontId="89" fillId="21" borderId="28" xfId="0" applyFont="1" applyFill="1" applyBorder="1"/>
    <xf numFmtId="0" fontId="89" fillId="21" borderId="152" xfId="0" applyFont="1" applyFill="1" applyBorder="1"/>
    <xf numFmtId="0" fontId="16" fillId="26" borderId="27" xfId="0" applyFont="1" applyFill="1" applyBorder="1" applyAlignment="1">
      <alignment horizontal="center" vertical="center" textRotation="90"/>
    </xf>
    <xf numFmtId="0" fontId="127" fillId="21" borderId="1" xfId="15" applyFont="1" applyFill="1" applyBorder="1" applyAlignment="1">
      <alignment horizontal="center" vertical="center" wrapText="1"/>
    </xf>
    <xf numFmtId="0" fontId="9" fillId="0" borderId="26" xfId="0" applyFont="1" applyBorder="1" applyAlignment="1">
      <alignment horizontal="center" vertical="center"/>
    </xf>
    <xf numFmtId="0" fontId="7" fillId="0" borderId="26" xfId="0" applyFont="1" applyBorder="1" applyAlignment="1">
      <alignment horizontal="center" vertical="center" wrapText="1"/>
    </xf>
    <xf numFmtId="0" fontId="7" fillId="0" borderId="153" xfId="0" applyFont="1" applyBorder="1" applyAlignment="1">
      <alignment horizontal="center" vertical="center" wrapText="1"/>
    </xf>
    <xf numFmtId="0" fontId="9" fillId="9" borderId="27" xfId="0" applyFont="1" applyFill="1" applyBorder="1" applyAlignment="1">
      <alignment vertical="center" wrapText="1"/>
    </xf>
    <xf numFmtId="0" fontId="7" fillId="0" borderId="52" xfId="0" applyFont="1" applyBorder="1" applyAlignment="1">
      <alignment horizontal="center" vertical="center" wrapText="1"/>
    </xf>
    <xf numFmtId="0" fontId="7" fillId="0" borderId="26" xfId="0" applyFont="1" applyBorder="1" applyAlignment="1">
      <alignment horizontal="center" vertical="center"/>
    </xf>
    <xf numFmtId="0" fontId="8" fillId="0" borderId="26" xfId="0" applyFont="1" applyBorder="1" applyAlignment="1">
      <alignment horizontal="center" vertical="center" wrapText="1"/>
    </xf>
    <xf numFmtId="9" fontId="7" fillId="0" borderId="26" xfId="0" applyNumberFormat="1" applyFont="1" applyBorder="1" applyAlignment="1">
      <alignment horizontal="center" vertical="center" wrapText="1"/>
    </xf>
    <xf numFmtId="0" fontId="8" fillId="0" borderId="26" xfId="0" applyFont="1" applyBorder="1" applyAlignment="1">
      <alignment horizontal="center" vertical="center"/>
    </xf>
    <xf numFmtId="0" fontId="9" fillId="0" borderId="27" xfId="0" applyFont="1" applyBorder="1" applyAlignment="1">
      <alignment horizontal="center" vertical="center"/>
    </xf>
    <xf numFmtId="0" fontId="13" fillId="27" borderId="27" xfId="0" applyFont="1" applyFill="1" applyBorder="1" applyAlignment="1">
      <alignment horizontal="left" vertical="center" wrapText="1"/>
    </xf>
    <xf numFmtId="0" fontId="7" fillId="0" borderId="27" xfId="0" applyFont="1" applyBorder="1" applyAlignment="1">
      <alignment horizontal="center" vertical="center" textRotation="90"/>
    </xf>
    <xf numFmtId="9" fontId="7" fillId="0" borderId="27" xfId="0" applyNumberFormat="1" applyFont="1" applyBorder="1" applyAlignment="1">
      <alignment horizontal="center" vertical="center"/>
    </xf>
    <xf numFmtId="164" fontId="9" fillId="0" borderId="27" xfId="0" applyNumberFormat="1" applyFont="1" applyBorder="1" applyAlignment="1">
      <alignment horizontal="center" vertical="center"/>
    </xf>
    <xf numFmtId="0" fontId="8" fillId="0" borderId="27" xfId="0" applyFont="1" applyBorder="1" applyAlignment="1">
      <alignment horizontal="center" vertical="center" textRotation="90" wrapText="1"/>
    </xf>
    <xf numFmtId="9" fontId="7" fillId="0" borderId="26" xfId="0" applyNumberFormat="1" applyFont="1" applyBorder="1" applyAlignment="1">
      <alignment horizontal="center" vertical="center"/>
    </xf>
    <xf numFmtId="0" fontId="8" fillId="0" borderId="27" xfId="0" applyFont="1" applyBorder="1" applyAlignment="1">
      <alignment horizontal="center" vertical="center" textRotation="90"/>
    </xf>
    <xf numFmtId="0" fontId="7" fillId="0" borderId="26" xfId="0" applyFont="1" applyBorder="1" applyAlignment="1">
      <alignment horizontal="center" vertical="center" textRotation="90"/>
    </xf>
    <xf numFmtId="0" fontId="17" fillId="2" borderId="27" xfId="0" applyFont="1" applyFill="1" applyBorder="1" applyAlignment="1">
      <alignment horizontal="center" vertical="center" wrapText="1"/>
    </xf>
    <xf numFmtId="0" fontId="7" fillId="0" borderId="27" xfId="0" applyFont="1" applyBorder="1" applyAlignment="1">
      <alignment horizontal="center" vertical="center" wrapText="1"/>
    </xf>
    <xf numFmtId="165" fontId="7" fillId="0" borderId="27" xfId="0" applyNumberFormat="1" applyFont="1" applyBorder="1" applyAlignment="1">
      <alignment horizontal="center" vertical="center"/>
    </xf>
    <xf numFmtId="14" fontId="9" fillId="9" borderId="2" xfId="0" applyNumberFormat="1" applyFont="1" applyFill="1" applyBorder="1" applyAlignment="1">
      <alignment horizontal="justify" vertical="top" wrapText="1"/>
    </xf>
    <xf numFmtId="0" fontId="9" fillId="9" borderId="2" xfId="0" applyFont="1" applyFill="1" applyBorder="1" applyAlignment="1">
      <alignment horizontal="justify" vertical="top" wrapText="1"/>
    </xf>
    <xf numFmtId="0" fontId="9" fillId="9" borderId="1" xfId="0" applyFont="1" applyFill="1" applyBorder="1" applyAlignment="1">
      <alignment horizontal="justify" vertical="top" wrapText="1"/>
    </xf>
    <xf numFmtId="0" fontId="98" fillId="2" borderId="2" xfId="0" applyFont="1" applyFill="1" applyBorder="1" applyAlignment="1">
      <alignment horizontal="justify" vertical="top" wrapText="1"/>
    </xf>
    <xf numFmtId="0" fontId="98" fillId="2" borderId="2" xfId="0" applyFont="1" applyFill="1" applyBorder="1" applyAlignment="1">
      <alignment horizontal="justify" vertical="top" wrapText="1"/>
    </xf>
    <xf numFmtId="0" fontId="89" fillId="0" borderId="160" xfId="0" applyFont="1" applyBorder="1"/>
    <xf numFmtId="0" fontId="14" fillId="2" borderId="27" xfId="0" applyFont="1" applyFill="1" applyBorder="1" applyAlignment="1">
      <alignment horizontal="center" vertical="center" wrapText="1"/>
    </xf>
    <xf numFmtId="0" fontId="98" fillId="0" borderId="5" xfId="0" applyFont="1" applyBorder="1"/>
    <xf numFmtId="0" fontId="98" fillId="2" borderId="5" xfId="0" applyFont="1" applyFill="1" applyBorder="1" applyAlignment="1">
      <alignment horizontal="justify" vertical="top" wrapText="1"/>
    </xf>
    <xf numFmtId="0" fontId="7" fillId="0" borderId="27" xfId="0" applyFont="1" applyBorder="1" applyAlignment="1">
      <alignment horizontal="center" vertical="top" wrapText="1"/>
    </xf>
    <xf numFmtId="0" fontId="9" fillId="0" borderId="27" xfId="0" applyFont="1" applyBorder="1" applyAlignment="1">
      <alignment horizontal="left" vertical="center"/>
    </xf>
    <xf numFmtId="0" fontId="9" fillId="0" borderId="27" xfId="0" applyFont="1" applyBorder="1" applyAlignment="1">
      <alignment horizontal="center" vertical="center" wrapText="1"/>
    </xf>
    <xf numFmtId="165" fontId="9" fillId="0" borderId="27" xfId="0" applyNumberFormat="1" applyFont="1" applyBorder="1" applyAlignment="1">
      <alignment horizontal="center" vertical="center"/>
    </xf>
    <xf numFmtId="0" fontId="9" fillId="9" borderId="1" xfId="0" applyFont="1" applyFill="1" applyBorder="1"/>
    <xf numFmtId="0" fontId="0" fillId="0" borderId="1" xfId="0" applyBorder="1"/>
    <xf numFmtId="0" fontId="76" fillId="0" borderId="27" xfId="0" applyFont="1" applyBorder="1" applyAlignment="1">
      <alignment horizontal="left" vertical="center" wrapText="1"/>
    </xf>
    <xf numFmtId="0" fontId="89" fillId="0" borderId="161" xfId="0" applyFont="1" applyBorder="1"/>
    <xf numFmtId="0" fontId="9" fillId="0" borderId="26" xfId="0" applyFont="1" applyBorder="1" applyAlignment="1">
      <alignment horizontal="center" vertical="top" wrapText="1"/>
    </xf>
    <xf numFmtId="0" fontId="9" fillId="0" borderId="153" xfId="0" applyFont="1" applyBorder="1" applyAlignment="1">
      <alignment horizontal="center" vertical="top" wrapText="1"/>
    </xf>
    <xf numFmtId="0" fontId="9" fillId="0" borderId="26" xfId="0" applyFont="1" applyBorder="1" applyAlignment="1">
      <alignment horizontal="center" vertical="center" wrapText="1"/>
    </xf>
    <xf numFmtId="0" fontId="9" fillId="0" borderId="52" xfId="0" applyFont="1" applyBorder="1" applyAlignment="1">
      <alignment horizontal="center" vertical="center" wrapText="1"/>
    </xf>
    <xf numFmtId="0" fontId="9" fillId="0" borderId="26" xfId="0" applyFont="1" applyBorder="1" applyAlignment="1">
      <alignment horizontal="center" vertical="top"/>
    </xf>
    <xf numFmtId="0" fontId="16" fillId="0" borderId="26" xfId="0" applyFont="1" applyBorder="1" applyAlignment="1">
      <alignment horizontal="center" vertical="top" wrapText="1"/>
    </xf>
    <xf numFmtId="9" fontId="9" fillId="0" borderId="26" xfId="0" applyNumberFormat="1" applyFont="1" applyBorder="1" applyAlignment="1">
      <alignment horizontal="center" vertical="top" wrapText="1"/>
    </xf>
    <xf numFmtId="0" fontId="16" fillId="0" borderId="26" xfId="0" applyFont="1" applyBorder="1" applyAlignment="1">
      <alignment horizontal="center" vertical="top"/>
    </xf>
    <xf numFmtId="0" fontId="7" fillId="0" borderId="27" xfId="0" applyFont="1" applyBorder="1" applyAlignment="1">
      <alignment horizontal="center" vertical="top" textRotation="90"/>
    </xf>
    <xf numFmtId="9" fontId="7" fillId="0" borderId="27" xfId="0" applyNumberFormat="1" applyFont="1" applyBorder="1" applyAlignment="1">
      <alignment horizontal="center" vertical="top"/>
    </xf>
    <xf numFmtId="0" fontId="8" fillId="0" borderId="27" xfId="0" applyFont="1" applyBorder="1" applyAlignment="1">
      <alignment horizontal="center" vertical="top" textRotation="90" wrapText="1"/>
    </xf>
    <xf numFmtId="9" fontId="7" fillId="0" borderId="26" xfId="0" applyNumberFormat="1" applyFont="1" applyBorder="1" applyAlignment="1">
      <alignment horizontal="center" vertical="top"/>
    </xf>
    <xf numFmtId="0" fontId="8" fillId="0" borderId="27" xfId="0" applyFont="1" applyBorder="1" applyAlignment="1">
      <alignment horizontal="center" vertical="top" textRotation="90"/>
    </xf>
    <xf numFmtId="0" fontId="7" fillId="0" borderId="26" xfId="0" applyFont="1" applyBorder="1" applyAlignment="1">
      <alignment horizontal="center" vertical="top" textRotation="90"/>
    </xf>
    <xf numFmtId="0" fontId="9" fillId="0" borderId="27" xfId="0" applyFont="1" applyBorder="1" applyAlignment="1">
      <alignment horizontal="left" vertical="top"/>
    </xf>
    <xf numFmtId="0" fontId="76" fillId="0" borderId="27" xfId="0" applyFont="1" applyBorder="1" applyAlignment="1">
      <alignment horizontal="left" vertical="top" wrapText="1"/>
    </xf>
    <xf numFmtId="0" fontId="9" fillId="0" borderId="153" xfId="0" applyFont="1" applyBorder="1" applyAlignment="1">
      <alignment horizontal="center" vertical="center" wrapText="1"/>
    </xf>
    <xf numFmtId="165" fontId="9" fillId="0" borderId="27" xfId="0" applyNumberFormat="1" applyFont="1" applyBorder="1" applyAlignment="1">
      <alignment horizontal="center" vertical="top"/>
    </xf>
    <xf numFmtId="0" fontId="9" fillId="9" borderId="0" xfId="0" applyFont="1" applyFill="1"/>
    <xf numFmtId="0" fontId="7" fillId="0" borderId="26" xfId="0" applyFont="1" applyBorder="1" applyAlignment="1">
      <alignment horizontal="center" vertical="top" wrapText="1"/>
    </xf>
    <xf numFmtId="0" fontId="9" fillId="0" borderId="52" xfId="0" applyFont="1" applyBorder="1" applyAlignment="1">
      <alignment horizontal="center" vertical="top" wrapText="1"/>
    </xf>
    <xf numFmtId="0" fontId="9" fillId="0" borderId="28" xfId="0" applyFont="1" applyBorder="1" applyAlignment="1">
      <alignment horizontal="center" vertical="top" wrapText="1"/>
    </xf>
    <xf numFmtId="0" fontId="9" fillId="0" borderId="28" xfId="0" applyFont="1" applyBorder="1" applyAlignment="1">
      <alignment horizontal="center" vertical="top" wrapText="1"/>
    </xf>
    <xf numFmtId="0" fontId="9" fillId="0" borderId="31" xfId="0" applyFont="1" applyBorder="1" applyAlignment="1">
      <alignment horizontal="center" vertical="top" wrapText="1"/>
    </xf>
    <xf numFmtId="0" fontId="9" fillId="0" borderId="154" xfId="0" applyFont="1" applyBorder="1" applyAlignment="1">
      <alignment horizontal="left" vertical="center" wrapText="1"/>
    </xf>
    <xf numFmtId="0" fontId="89" fillId="0" borderId="159" xfId="0" applyFont="1" applyBorder="1"/>
    <xf numFmtId="0" fontId="88" fillId="6" borderId="0" xfId="0" applyFont="1" applyFill="1" applyAlignment="1">
      <alignment horizontal="center" vertical="center" wrapText="1"/>
    </xf>
    <xf numFmtId="0" fontId="80" fillId="26" borderId="1" xfId="0" applyFont="1" applyFill="1" applyBorder="1" applyAlignment="1">
      <alignment horizontal="center" vertical="center" textRotation="90"/>
    </xf>
    <xf numFmtId="0" fontId="16" fillId="26" borderId="1" xfId="0" applyFont="1" applyFill="1" applyBorder="1" applyAlignment="1">
      <alignment horizontal="center" vertical="center"/>
    </xf>
    <xf numFmtId="0" fontId="16" fillId="26" borderId="1" xfId="0" applyFont="1" applyFill="1" applyBorder="1" applyAlignment="1">
      <alignment horizontal="center" vertical="center" wrapText="1"/>
    </xf>
    <xf numFmtId="0" fontId="16" fillId="26" borderId="1" xfId="0" applyFont="1" applyFill="1" applyBorder="1" applyAlignment="1">
      <alignment horizontal="center" vertical="center"/>
    </xf>
    <xf numFmtId="0" fontId="16" fillId="26" borderId="1" xfId="0" applyFont="1" applyFill="1" applyBorder="1" applyAlignment="1">
      <alignment horizontal="center" vertical="center" textRotation="90" wrapText="1"/>
    </xf>
    <xf numFmtId="0" fontId="89" fillId="21" borderId="1" xfId="0" applyFont="1" applyFill="1" applyBorder="1"/>
    <xf numFmtId="0" fontId="11" fillId="22" borderId="162" xfId="20" applyFont="1" applyFill="1" applyBorder="1" applyAlignment="1">
      <alignment horizontal="center" vertical="center" wrapText="1"/>
    </xf>
    <xf numFmtId="0" fontId="16" fillId="26" borderId="1" xfId="0" applyFont="1" applyFill="1" applyBorder="1" applyAlignment="1">
      <alignment horizontal="center" vertical="center" textRotation="90"/>
    </xf>
    <xf numFmtId="0" fontId="11" fillId="23" borderId="160" xfId="20" applyFont="1" applyFill="1" applyBorder="1"/>
    <xf numFmtId="0" fontId="9" fillId="0" borderId="28" xfId="0" applyFont="1" applyBorder="1" applyAlignment="1">
      <alignment horizontal="center" vertical="center"/>
    </xf>
    <xf numFmtId="0" fontId="7" fillId="0" borderId="28" xfId="0" applyFont="1" applyBorder="1" applyAlignment="1">
      <alignment horizontal="center" vertical="top" wrapText="1"/>
    </xf>
    <xf numFmtId="0" fontId="7" fillId="0" borderId="151" xfId="0" applyFont="1" applyBorder="1" applyAlignment="1">
      <alignment horizontal="center" vertical="top" wrapText="1"/>
    </xf>
    <xf numFmtId="0" fontId="9" fillId="9" borderId="28" xfId="0" applyFont="1" applyFill="1" applyBorder="1" applyAlignment="1">
      <alignment horizontal="center" vertical="center" wrapText="1"/>
    </xf>
    <xf numFmtId="0" fontId="7" fillId="0" borderId="160" xfId="0" applyFont="1" applyBorder="1" applyAlignment="1">
      <alignment horizontal="center" vertical="top" wrapText="1"/>
    </xf>
    <xf numFmtId="0" fontId="7" fillId="2" borderId="28" xfId="0" applyFont="1" applyFill="1" applyBorder="1" applyAlignment="1">
      <alignment horizontal="center" vertical="top"/>
    </xf>
    <xf numFmtId="0" fontId="8" fillId="0" borderId="28" xfId="0" applyFont="1" applyBorder="1" applyAlignment="1">
      <alignment horizontal="center" vertical="top" wrapText="1"/>
    </xf>
    <xf numFmtId="9" fontId="7" fillId="0" borderId="28" xfId="0" applyNumberFormat="1" applyFont="1" applyBorder="1" applyAlignment="1">
      <alignment horizontal="center" vertical="top" wrapText="1"/>
    </xf>
    <xf numFmtId="9" fontId="7" fillId="2" borderId="28" xfId="0" applyNumberFormat="1" applyFont="1" applyFill="1" applyBorder="1" applyAlignment="1">
      <alignment horizontal="center" vertical="top" wrapText="1"/>
    </xf>
    <xf numFmtId="0" fontId="8" fillId="0" borderId="28" xfId="0" applyFont="1" applyBorder="1" applyAlignment="1">
      <alignment horizontal="center" vertical="top"/>
    </xf>
    <xf numFmtId="0" fontId="9" fillId="0" borderId="28" xfId="0" applyFont="1" applyBorder="1" applyAlignment="1">
      <alignment horizontal="center" vertical="top"/>
    </xf>
    <xf numFmtId="0" fontId="7" fillId="0" borderId="28" xfId="0" applyFont="1" applyBorder="1" applyAlignment="1">
      <alignment horizontal="center" vertical="top" textRotation="90"/>
    </xf>
    <xf numFmtId="9" fontId="7" fillId="0" borderId="28" xfId="0" applyNumberFormat="1" applyFont="1" applyBorder="1" applyAlignment="1">
      <alignment horizontal="center" vertical="top"/>
    </xf>
    <xf numFmtId="164" fontId="9" fillId="0" borderId="28" xfId="0" applyNumberFormat="1" applyFont="1" applyBorder="1" applyAlignment="1">
      <alignment horizontal="center" vertical="top"/>
    </xf>
    <xf numFmtId="0" fontId="8" fillId="0" borderId="28" xfId="0" applyFont="1" applyBorder="1" applyAlignment="1">
      <alignment horizontal="center" vertical="top" textRotation="90" wrapText="1"/>
    </xf>
    <xf numFmtId="0" fontId="8" fillId="0" borderId="28" xfId="0" applyFont="1" applyBorder="1" applyAlignment="1">
      <alignment horizontal="center" vertical="top" textRotation="90"/>
    </xf>
    <xf numFmtId="0" fontId="7" fillId="2" borderId="28" xfId="0" applyFont="1" applyFill="1" applyBorder="1" applyAlignment="1">
      <alignment horizontal="center" vertical="top" wrapText="1"/>
    </xf>
    <xf numFmtId="14" fontId="7" fillId="0" borderId="28" xfId="0" applyNumberFormat="1" applyFont="1" applyBorder="1" applyAlignment="1">
      <alignment horizontal="center" vertical="top"/>
    </xf>
    <xf numFmtId="0" fontId="90" fillId="2" borderId="2" xfId="0" applyFont="1" applyFill="1" applyBorder="1" applyAlignment="1">
      <alignment horizontal="justify" vertical="top" wrapText="1"/>
    </xf>
    <xf numFmtId="0" fontId="4" fillId="2" borderId="1" xfId="0" applyFont="1" applyFill="1" applyBorder="1" applyAlignment="1">
      <alignment horizontal="left" vertical="top" wrapText="1"/>
    </xf>
    <xf numFmtId="0" fontId="4" fillId="2" borderId="1" xfId="0" applyFont="1" applyFill="1" applyBorder="1" applyAlignment="1">
      <alignment horizontal="justify" vertical="top" wrapText="1"/>
    </xf>
    <xf numFmtId="0" fontId="89" fillId="2" borderId="28" xfId="0" applyFont="1" applyFill="1" applyBorder="1"/>
    <xf numFmtId="0" fontId="9" fillId="9" borderId="3" xfId="0" applyFont="1" applyFill="1" applyBorder="1" applyAlignment="1">
      <alignment horizontal="justify" vertical="top" wrapText="1"/>
    </xf>
    <xf numFmtId="0" fontId="90" fillId="2" borderId="3" xfId="0" applyFont="1" applyFill="1" applyBorder="1" applyAlignment="1">
      <alignment horizontal="justify" vertical="top" wrapText="1"/>
    </xf>
    <xf numFmtId="0" fontId="0" fillId="2" borderId="1" xfId="0" applyFill="1" applyBorder="1" applyAlignment="1">
      <alignment horizontal="left" vertical="top" wrapText="1"/>
    </xf>
    <xf numFmtId="0" fontId="0" fillId="2" borderId="1" xfId="0" applyFill="1" applyBorder="1" applyAlignment="1">
      <alignment horizontal="justify" vertical="top" wrapText="1"/>
    </xf>
    <xf numFmtId="0" fontId="9" fillId="9" borderId="5" xfId="0" applyFont="1" applyFill="1" applyBorder="1" applyAlignment="1">
      <alignment horizontal="justify" vertical="top" wrapText="1"/>
    </xf>
    <xf numFmtId="0" fontId="76" fillId="0" borderId="26" xfId="0" applyFont="1" applyBorder="1" applyAlignment="1">
      <alignment horizontal="center" vertical="top" wrapText="1"/>
    </xf>
    <xf numFmtId="0" fontId="7" fillId="0" borderId="26" xfId="0" applyFont="1" applyBorder="1" applyAlignment="1">
      <alignment horizontal="center" vertical="top" textRotation="90"/>
    </xf>
    <xf numFmtId="9" fontId="7" fillId="0" borderId="26" xfId="0" applyNumberFormat="1" applyFont="1" applyBorder="1" applyAlignment="1">
      <alignment horizontal="center" vertical="top"/>
    </xf>
    <xf numFmtId="164" fontId="9" fillId="0" borderId="26" xfId="0" applyNumberFormat="1" applyFont="1" applyBorder="1" applyAlignment="1">
      <alignment horizontal="center" vertical="top"/>
    </xf>
    <xf numFmtId="0" fontId="8" fillId="0" borderId="26" xfId="0" applyFont="1" applyBorder="1" applyAlignment="1">
      <alignment horizontal="center" vertical="top" textRotation="90" wrapText="1"/>
    </xf>
    <xf numFmtId="0" fontId="8" fillId="0" borderId="26" xfId="0" applyFont="1" applyBorder="1" applyAlignment="1">
      <alignment horizontal="center" vertical="top" textRotation="90"/>
    </xf>
    <xf numFmtId="14" fontId="9" fillId="0" borderId="26" xfId="0" applyNumberFormat="1" applyFont="1" applyBorder="1" applyAlignment="1">
      <alignment horizontal="center" vertical="top"/>
    </xf>
    <xf numFmtId="0" fontId="9" fillId="0" borderId="163" xfId="0" applyFont="1" applyBorder="1" applyAlignment="1">
      <alignment horizontal="center" vertical="top"/>
    </xf>
    <xf numFmtId="0" fontId="89" fillId="2" borderId="31" xfId="0" applyFont="1" applyFill="1" applyBorder="1"/>
    <xf numFmtId="0" fontId="89" fillId="0" borderId="164" xfId="0" applyFont="1" applyBorder="1"/>
    <xf numFmtId="0" fontId="90" fillId="2" borderId="5" xfId="0" applyFont="1" applyFill="1" applyBorder="1" applyAlignment="1">
      <alignment horizontal="justify" vertical="top" wrapText="1"/>
    </xf>
    <xf numFmtId="14" fontId="9" fillId="0" borderId="165" xfId="0" applyNumberFormat="1" applyFont="1" applyBorder="1" applyAlignment="1">
      <alignment horizontal="center" vertical="top"/>
    </xf>
    <xf numFmtId="14" fontId="9" fillId="0" borderId="27" xfId="0" applyNumberFormat="1" applyFont="1" applyBorder="1" applyAlignment="1">
      <alignment horizontal="center" vertical="top"/>
    </xf>
    <xf numFmtId="0" fontId="102" fillId="6" borderId="1" xfId="0" applyFont="1" applyFill="1" applyBorder="1" applyAlignment="1">
      <alignment horizontal="center" vertical="center" wrapText="1"/>
    </xf>
    <xf numFmtId="0" fontId="16" fillId="6" borderId="25" xfId="0" applyFont="1" applyFill="1" applyBorder="1" applyAlignment="1">
      <alignment horizontal="center" vertical="center" wrapText="1"/>
    </xf>
    <xf numFmtId="0" fontId="88" fillId="6" borderId="0" xfId="15" applyFont="1" applyFill="1" applyAlignment="1">
      <alignment horizontal="center" vertical="center" wrapText="1"/>
    </xf>
    <xf numFmtId="0" fontId="32" fillId="6" borderId="0" xfId="15" applyFill="1" applyAlignment="1">
      <alignment horizontal="center" vertical="center" wrapText="1"/>
    </xf>
    <xf numFmtId="0" fontId="32" fillId="6" borderId="82" xfId="15" applyFill="1" applyBorder="1" applyAlignment="1">
      <alignment horizontal="center" vertical="center" wrapText="1"/>
    </xf>
    <xf numFmtId="0" fontId="129" fillId="6" borderId="1" xfId="6" applyFont="1" applyFill="1" applyBorder="1" applyAlignment="1">
      <alignment horizontal="center" vertical="center"/>
    </xf>
    <xf numFmtId="0" fontId="88" fillId="6" borderId="1" xfId="15" applyFont="1" applyFill="1" applyBorder="1" applyAlignment="1">
      <alignment horizontal="center" vertical="center"/>
    </xf>
    <xf numFmtId="0" fontId="129" fillId="6" borderId="83" xfId="6" applyFont="1" applyFill="1" applyBorder="1" applyAlignment="1">
      <alignment horizontal="center" vertical="center"/>
    </xf>
    <xf numFmtId="0" fontId="88" fillId="6" borderId="11" xfId="15" applyFont="1" applyFill="1" applyBorder="1" applyAlignment="1">
      <alignment horizontal="center" vertical="center"/>
    </xf>
    <xf numFmtId="0" fontId="88" fillId="6" borderId="2" xfId="15" applyFont="1" applyFill="1" applyBorder="1" applyAlignment="1">
      <alignment horizontal="center" vertical="center"/>
    </xf>
    <xf numFmtId="0" fontId="88" fillId="6" borderId="4" xfId="15" applyFont="1" applyFill="1" applyBorder="1" applyAlignment="1">
      <alignment horizontal="center" vertical="center"/>
    </xf>
    <xf numFmtId="0" fontId="88" fillId="6" borderId="0" xfId="15" applyFont="1" applyFill="1" applyAlignment="1">
      <alignment horizontal="center" vertical="center"/>
    </xf>
    <xf numFmtId="0" fontId="80" fillId="28" borderId="14" xfId="0" applyFont="1" applyFill="1" applyBorder="1" applyAlignment="1">
      <alignment horizontal="center" vertical="center" textRotation="90"/>
    </xf>
    <xf numFmtId="0" fontId="16" fillId="28" borderId="12" xfId="0" applyFont="1" applyFill="1" applyBorder="1" applyAlignment="1">
      <alignment horizontal="center" vertical="center"/>
    </xf>
    <xf numFmtId="0" fontId="16" fillId="28" borderId="12" xfId="0" applyFont="1" applyFill="1" applyBorder="1" applyAlignment="1">
      <alignment horizontal="center" vertical="center" wrapText="1"/>
    </xf>
    <xf numFmtId="0" fontId="16" fillId="28" borderId="14" xfId="0" applyFont="1" applyFill="1" applyBorder="1" applyAlignment="1">
      <alignment horizontal="center" vertical="center" wrapText="1"/>
    </xf>
    <xf numFmtId="0" fontId="16" fillId="28" borderId="14" xfId="0" applyFont="1" applyFill="1" applyBorder="1" applyAlignment="1">
      <alignment horizontal="center" vertical="center"/>
    </xf>
    <xf numFmtId="0" fontId="16" fillId="28" borderId="18" xfId="0" applyFont="1" applyFill="1" applyBorder="1" applyAlignment="1">
      <alignment horizontal="center" vertical="center"/>
    </xf>
    <xf numFmtId="0" fontId="16" fillId="28" borderId="18" xfId="0" applyFont="1" applyFill="1" applyBorder="1" applyAlignment="1">
      <alignment horizontal="center" vertical="center" wrapText="1"/>
    </xf>
    <xf numFmtId="0" fontId="16" fillId="28" borderId="14" xfId="0" applyFont="1" applyFill="1" applyBorder="1" applyAlignment="1">
      <alignment horizontal="center" vertical="center" textRotation="90" wrapText="1"/>
    </xf>
    <xf numFmtId="0" fontId="16" fillId="28" borderId="12" xfId="0" applyFont="1" applyFill="1" applyBorder="1" applyAlignment="1">
      <alignment horizontal="center" vertical="center" textRotation="90" wrapText="1"/>
    </xf>
    <xf numFmtId="0" fontId="78" fillId="7" borderId="1" xfId="7" applyFont="1" applyFill="1" applyBorder="1" applyAlignment="1">
      <alignment horizontal="justify" vertical="top" wrapText="1"/>
    </xf>
    <xf numFmtId="0" fontId="80" fillId="28" borderId="12" xfId="0" applyFont="1" applyFill="1" applyBorder="1" applyAlignment="1">
      <alignment horizontal="center" vertical="center" textRotation="90"/>
    </xf>
    <xf numFmtId="0" fontId="16" fillId="28" borderId="13" xfId="0" applyFont="1" applyFill="1" applyBorder="1" applyAlignment="1">
      <alignment horizontal="center" vertical="center"/>
    </xf>
    <xf numFmtId="0" fontId="16" fillId="28" borderId="13" xfId="0" applyFont="1" applyFill="1" applyBorder="1" applyAlignment="1">
      <alignment horizontal="center" vertical="center" wrapText="1"/>
    </xf>
    <xf numFmtId="0" fontId="16" fillId="28" borderId="15" xfId="0" applyFont="1" applyFill="1" applyBorder="1" applyAlignment="1">
      <alignment horizontal="center" vertical="center"/>
    </xf>
    <xf numFmtId="0" fontId="16" fillId="28" borderId="19" xfId="0" applyFont="1" applyFill="1" applyBorder="1" applyAlignment="1">
      <alignment horizontal="center" vertical="center"/>
    </xf>
    <xf numFmtId="0" fontId="16" fillId="28" borderId="13" xfId="0" applyFont="1" applyFill="1" applyBorder="1" applyAlignment="1">
      <alignment horizontal="center" vertical="center" textRotation="90"/>
    </xf>
    <xf numFmtId="0" fontId="16" fillId="28" borderId="13" xfId="0" applyFont="1" applyFill="1" applyBorder="1" applyAlignment="1">
      <alignment horizontal="center" vertical="center" textRotation="90" wrapText="1"/>
    </xf>
    <xf numFmtId="0" fontId="127" fillId="0" borderId="1" xfId="15" applyFont="1" applyBorder="1" applyAlignment="1">
      <alignment horizontal="center" vertical="center" wrapText="1"/>
    </xf>
    <xf numFmtId="0" fontId="78" fillId="0" borderId="1" xfId="15" applyFont="1" applyBorder="1" applyAlignment="1">
      <alignment horizontal="center" vertical="center" wrapText="1"/>
    </xf>
    <xf numFmtId="0" fontId="7" fillId="0" borderId="13" xfId="0" applyFont="1" applyBorder="1" applyAlignment="1" applyProtection="1">
      <alignment horizontal="left" vertical="top" wrapText="1"/>
      <protection locked="0"/>
    </xf>
    <xf numFmtId="0" fontId="82" fillId="0" borderId="1" xfId="0" applyFont="1" applyBorder="1" applyAlignment="1">
      <alignment horizontal="justify" vertical="top"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top" wrapText="1"/>
    </xf>
    <xf numFmtId="0" fontId="0" fillId="2" borderId="3" xfId="0" applyFill="1" applyBorder="1" applyAlignment="1">
      <alignment horizontal="center" vertical="top" wrapText="1"/>
    </xf>
    <xf numFmtId="0" fontId="9" fillId="29" borderId="13" xfId="0" applyFont="1" applyFill="1" applyBorder="1" applyAlignment="1" applyProtection="1">
      <alignment horizontal="center" vertical="top" wrapText="1"/>
      <protection locked="0"/>
    </xf>
    <xf numFmtId="0" fontId="9" fillId="2" borderId="14" xfId="0" applyFont="1" applyFill="1" applyBorder="1" applyAlignment="1">
      <alignment horizontal="center" vertical="center"/>
    </xf>
    <xf numFmtId="0" fontId="7" fillId="2" borderId="14" xfId="0" applyFont="1" applyFill="1" applyBorder="1" applyAlignment="1" applyProtection="1">
      <alignment horizontal="center" vertical="top" wrapText="1"/>
      <protection locked="0"/>
    </xf>
    <xf numFmtId="0" fontId="7" fillId="2" borderId="113" xfId="0" applyFont="1" applyFill="1" applyBorder="1" applyAlignment="1" applyProtection="1">
      <alignment horizontal="center" vertical="top" wrapText="1"/>
      <protection locked="0"/>
    </xf>
    <xf numFmtId="9" fontId="7" fillId="2" borderId="14" xfId="0" applyNumberFormat="1" applyFont="1" applyFill="1" applyBorder="1" applyAlignment="1" applyProtection="1">
      <alignment horizontal="center" vertical="top" wrapText="1"/>
      <protection hidden="1"/>
    </xf>
    <xf numFmtId="0" fontId="9" fillId="2" borderId="13" xfId="0" applyFont="1" applyFill="1" applyBorder="1" applyAlignment="1">
      <alignment horizontal="center" vertical="top"/>
    </xf>
    <xf numFmtId="0" fontId="9" fillId="2" borderId="13" xfId="0" applyFont="1" applyFill="1" applyBorder="1" applyAlignment="1" applyProtection="1">
      <alignment horizontal="center" vertical="top"/>
      <protection hidden="1"/>
    </xf>
    <xf numFmtId="0" fontId="7" fillId="2" borderId="13" xfId="0" applyFont="1" applyFill="1" applyBorder="1" applyAlignment="1" applyProtection="1">
      <alignment horizontal="center" vertical="top" textRotation="90"/>
      <protection locked="0"/>
    </xf>
    <xf numFmtId="9" fontId="7" fillId="2" borderId="13" xfId="0" applyNumberFormat="1" applyFont="1" applyFill="1" applyBorder="1" applyAlignment="1" applyProtection="1">
      <alignment horizontal="center" vertical="top"/>
      <protection hidden="1"/>
    </xf>
    <xf numFmtId="164" fontId="9" fillId="2" borderId="13" xfId="2" applyNumberFormat="1" applyFont="1" applyFill="1" applyBorder="1" applyAlignment="1">
      <alignment horizontal="center" vertical="top"/>
    </xf>
    <xf numFmtId="0" fontId="8" fillId="2" borderId="13" xfId="0" applyFont="1" applyFill="1" applyBorder="1" applyAlignment="1" applyProtection="1">
      <alignment horizontal="center" vertical="top" textRotation="90" wrapText="1"/>
      <protection hidden="1"/>
    </xf>
    <xf numFmtId="9" fontId="7" fillId="2" borderId="15" xfId="0" applyNumberFormat="1" applyFont="1" applyFill="1" applyBorder="1" applyAlignment="1" applyProtection="1">
      <alignment horizontal="center" vertical="top"/>
      <protection hidden="1"/>
    </xf>
    <xf numFmtId="0" fontId="8" fillId="2" borderId="13" xfId="0" applyFont="1" applyFill="1" applyBorder="1" applyAlignment="1" applyProtection="1">
      <alignment horizontal="center" vertical="top" textRotation="90"/>
      <protection hidden="1"/>
    </xf>
    <xf numFmtId="0" fontId="7" fillId="2" borderId="15" xfId="0" applyFont="1" applyFill="1" applyBorder="1" applyAlignment="1" applyProtection="1">
      <alignment horizontal="center" vertical="top" textRotation="90"/>
      <protection locked="0"/>
    </xf>
    <xf numFmtId="0" fontId="9" fillId="2" borderId="13" xfId="0" applyFont="1" applyFill="1" applyBorder="1" applyAlignment="1" applyProtection="1">
      <alignment horizontal="center" vertical="top" wrapText="1"/>
      <protection locked="0"/>
    </xf>
    <xf numFmtId="14" fontId="9" fillId="2" borderId="13" xfId="0" applyNumberFormat="1" applyFont="1" applyFill="1" applyBorder="1" applyAlignment="1" applyProtection="1">
      <alignment horizontal="center" vertical="top" wrapText="1"/>
      <protection locked="0"/>
    </xf>
    <xf numFmtId="14" fontId="7" fillId="2" borderId="13" xfId="0" applyNumberFormat="1" applyFont="1" applyFill="1" applyBorder="1" applyAlignment="1" applyProtection="1">
      <alignment horizontal="center" vertical="top"/>
      <protection locked="0"/>
    </xf>
    <xf numFmtId="0" fontId="0" fillId="2" borderId="5" xfId="0" applyFill="1" applyBorder="1" applyAlignment="1">
      <alignment horizontal="center" vertical="top" wrapText="1"/>
    </xf>
    <xf numFmtId="0" fontId="14" fillId="0" borderId="166" xfId="0" applyFont="1" applyBorder="1" applyAlignment="1" applyProtection="1">
      <alignment horizontal="center" vertical="top" wrapText="1"/>
      <protection locked="0"/>
    </xf>
    <xf numFmtId="0" fontId="82" fillId="0" borderId="0" xfId="0" applyFont="1" applyAlignment="1">
      <alignment horizontal="justify" vertical="top" wrapText="1"/>
    </xf>
    <xf numFmtId="0" fontId="0" fillId="0" borderId="0" xfId="0" applyAlignment="1">
      <alignment horizontal="justify" vertical="top" wrapText="1"/>
    </xf>
    <xf numFmtId="0" fontId="9" fillId="2" borderId="0" xfId="0" applyFont="1" applyFill="1" applyAlignment="1">
      <alignment horizontal="center" vertical="center" wrapText="1"/>
    </xf>
    <xf numFmtId="0" fontId="14" fillId="0" borderId="110" xfId="0" applyFont="1" applyBorder="1" applyAlignment="1" applyProtection="1">
      <alignment horizontal="center" vertical="top" wrapText="1"/>
      <protection locked="0"/>
    </xf>
    <xf numFmtId="0" fontId="0" fillId="0" borderId="0" xfId="0" applyAlignment="1">
      <alignment vertical="top" wrapText="1"/>
    </xf>
    <xf numFmtId="0" fontId="82" fillId="0" borderId="4" xfId="0" applyFont="1" applyBorder="1" applyAlignment="1">
      <alignment horizontal="justify" vertical="top" wrapText="1"/>
    </xf>
    <xf numFmtId="0" fontId="0" fillId="0" borderId="82" xfId="0" applyBorder="1" applyAlignment="1">
      <alignment horizontal="justify" vertical="top" wrapText="1"/>
    </xf>
    <xf numFmtId="0" fontId="82" fillId="0" borderId="9" xfId="0" applyFont="1" applyBorder="1" applyAlignment="1">
      <alignment horizontal="justify" vertical="top" wrapText="1"/>
    </xf>
    <xf numFmtId="0" fontId="0" fillId="0" borderId="8" xfId="0" applyBorder="1" applyAlignment="1">
      <alignment horizontal="justify" vertical="top" wrapText="1"/>
    </xf>
    <xf numFmtId="0" fontId="130" fillId="2" borderId="16" xfId="0" applyFont="1" applyFill="1" applyBorder="1" applyAlignment="1">
      <alignment horizontal="center" vertical="center"/>
    </xf>
    <xf numFmtId="0" fontId="130" fillId="2" borderId="97" xfId="0" applyFont="1" applyFill="1" applyBorder="1" applyAlignment="1">
      <alignment horizontal="center" vertical="center"/>
    </xf>
    <xf numFmtId="0" fontId="130" fillId="2" borderId="19" xfId="0" applyFont="1" applyFill="1" applyBorder="1" applyAlignment="1">
      <alignment horizontal="center" vertical="center"/>
    </xf>
    <xf numFmtId="0" fontId="130" fillId="2" borderId="62" xfId="0" applyFont="1" applyFill="1" applyBorder="1" applyAlignment="1">
      <alignment horizontal="center" vertical="center"/>
    </xf>
    <xf numFmtId="0" fontId="16" fillId="6" borderId="20" xfId="0" applyFont="1" applyFill="1" applyBorder="1" applyAlignment="1">
      <alignment horizontal="center" vertical="center"/>
    </xf>
    <xf numFmtId="0" fontId="16" fillId="6" borderId="21" xfId="0" applyFont="1" applyFill="1" applyBorder="1" applyAlignment="1">
      <alignment horizontal="center" vertical="center"/>
    </xf>
    <xf numFmtId="0" fontId="16" fillId="6" borderId="62" xfId="0" applyFont="1" applyFill="1" applyBorder="1" applyAlignment="1">
      <alignment horizontal="center" vertical="center"/>
    </xf>
    <xf numFmtId="0" fontId="16" fillId="6" borderId="112" xfId="0" applyFont="1" applyFill="1" applyBorder="1" applyAlignment="1">
      <alignment horizontal="center" vertical="center"/>
    </xf>
    <xf numFmtId="0" fontId="16" fillId="6" borderId="20" xfId="0" applyFont="1" applyFill="1" applyBorder="1" applyAlignment="1">
      <alignment horizontal="center" vertical="center" wrapText="1"/>
    </xf>
    <xf numFmtId="0" fontId="0" fillId="6" borderId="21" xfId="0" applyFill="1" applyBorder="1" applyAlignment="1">
      <alignment horizontal="center" vertical="center" wrapText="1"/>
    </xf>
    <xf numFmtId="0" fontId="0" fillId="6" borderId="167" xfId="0" applyFill="1" applyBorder="1" applyAlignment="1">
      <alignment horizontal="center" vertical="center" wrapText="1"/>
    </xf>
    <xf numFmtId="0" fontId="88" fillId="3" borderId="6" xfId="15" applyFont="1" applyFill="1" applyBorder="1" applyAlignment="1">
      <alignment horizontal="center" vertical="center" wrapText="1"/>
    </xf>
    <xf numFmtId="0" fontId="0" fillId="3" borderId="23" xfId="0" applyFill="1" applyBorder="1" applyAlignment="1">
      <alignment horizontal="center" vertical="center" wrapText="1"/>
    </xf>
    <xf numFmtId="0" fontId="0" fillId="3" borderId="7" xfId="0" applyFill="1" applyBorder="1" applyAlignment="1">
      <alignment horizontal="center" vertical="center" wrapText="1"/>
    </xf>
    <xf numFmtId="0" fontId="129" fillId="3" borderId="6" xfId="6" applyFont="1" applyFill="1" applyBorder="1" applyAlignment="1">
      <alignment horizontal="center" vertical="center" wrapText="1"/>
    </xf>
    <xf numFmtId="0" fontId="129" fillId="3" borderId="6" xfId="6" applyFont="1" applyFill="1" applyBorder="1" applyAlignment="1">
      <alignment vertical="center" wrapText="1"/>
    </xf>
    <xf numFmtId="0" fontId="0" fillId="3" borderId="23" xfId="0" applyFill="1" applyBorder="1" applyAlignment="1">
      <alignment vertical="center" wrapText="1"/>
    </xf>
    <xf numFmtId="0" fontId="0" fillId="3" borderId="7" xfId="0" applyFill="1" applyBorder="1" applyAlignment="1">
      <alignment vertical="center" wrapText="1"/>
    </xf>
    <xf numFmtId="0" fontId="105" fillId="3" borderId="4" xfId="0" applyFont="1" applyFill="1" applyBorder="1" applyAlignment="1">
      <alignment horizontal="center" vertical="center" wrapText="1"/>
    </xf>
    <xf numFmtId="0" fontId="80" fillId="13" borderId="15" xfId="0" applyFont="1" applyFill="1" applyBorder="1" applyAlignment="1">
      <alignment horizontal="center" vertical="center" textRotation="90"/>
    </xf>
    <xf numFmtId="0" fontId="16" fillId="13" borderId="15" xfId="0" applyFont="1" applyFill="1" applyBorder="1" applyAlignment="1">
      <alignment horizontal="center" vertical="center"/>
    </xf>
    <xf numFmtId="0" fontId="16" fillId="13" borderId="15" xfId="0" applyFont="1" applyFill="1" applyBorder="1" applyAlignment="1">
      <alignment horizontal="center" vertical="center" wrapText="1"/>
    </xf>
    <xf numFmtId="0" fontId="16" fillId="13" borderId="14" xfId="0" applyFont="1" applyFill="1" applyBorder="1" applyAlignment="1">
      <alignment horizontal="center" vertical="center"/>
    </xf>
    <xf numFmtId="0" fontId="16" fillId="13" borderId="15" xfId="0" applyFont="1" applyFill="1" applyBorder="1" applyAlignment="1">
      <alignment horizontal="center" vertical="center" textRotation="90" wrapText="1"/>
    </xf>
    <xf numFmtId="0" fontId="16" fillId="13" borderId="20" xfId="0" applyFont="1" applyFill="1" applyBorder="1" applyAlignment="1">
      <alignment horizontal="center" vertical="center" wrapText="1"/>
    </xf>
    <xf numFmtId="0" fontId="16" fillId="13" borderId="21" xfId="0" applyFont="1" applyFill="1" applyBorder="1" applyAlignment="1">
      <alignment horizontal="center" vertical="center" wrapText="1"/>
    </xf>
    <xf numFmtId="0" fontId="16" fillId="13" borderId="22" xfId="0" applyFont="1" applyFill="1" applyBorder="1" applyAlignment="1">
      <alignment horizontal="center" vertical="center" wrapText="1"/>
    </xf>
    <xf numFmtId="0" fontId="16" fillId="13" borderId="16" xfId="0" applyFont="1" applyFill="1" applyBorder="1" applyAlignment="1">
      <alignment horizontal="center" vertical="center" wrapText="1"/>
    </xf>
    <xf numFmtId="0" fontId="32" fillId="13" borderId="2" xfId="15" applyFill="1" applyBorder="1" applyAlignment="1">
      <alignment horizontal="justify" vertical="top" wrapText="1"/>
    </xf>
    <xf numFmtId="0" fontId="0" fillId="0" borderId="4" xfId="0" applyBorder="1" applyAlignment="1">
      <alignment horizontal="center" vertical="center" wrapText="1"/>
    </xf>
    <xf numFmtId="0" fontId="80" fillId="13" borderId="14" xfId="0" applyFont="1" applyFill="1" applyBorder="1" applyAlignment="1">
      <alignment horizontal="center" vertical="center" textRotation="90"/>
    </xf>
    <xf numFmtId="0" fontId="16" fillId="13" borderId="14" xfId="0" applyFont="1" applyFill="1" applyBorder="1" applyAlignment="1">
      <alignment horizontal="center" vertical="center"/>
    </xf>
    <xf numFmtId="0" fontId="16" fillId="13" borderId="14" xfId="0" applyFont="1" applyFill="1" applyBorder="1" applyAlignment="1">
      <alignment horizontal="center" vertical="center" wrapText="1"/>
    </xf>
    <xf numFmtId="0" fontId="16" fillId="13" borderId="14" xfId="0" applyFont="1" applyFill="1" applyBorder="1" applyAlignment="1">
      <alignment horizontal="center" vertical="center" textRotation="90" wrapText="1"/>
    </xf>
    <xf numFmtId="0" fontId="16" fillId="13" borderId="20" xfId="0" applyFont="1" applyFill="1" applyBorder="1" applyAlignment="1">
      <alignment horizontal="center" vertical="center" wrapText="1"/>
    </xf>
    <xf numFmtId="0" fontId="16" fillId="13" borderId="21" xfId="0" applyFont="1" applyFill="1" applyBorder="1" applyAlignment="1">
      <alignment horizontal="center" vertical="center" wrapText="1"/>
    </xf>
    <xf numFmtId="0" fontId="16" fillId="13" borderId="22" xfId="0" applyFont="1" applyFill="1" applyBorder="1" applyAlignment="1">
      <alignment horizontal="center" vertical="center" wrapText="1"/>
    </xf>
    <xf numFmtId="0" fontId="16" fillId="13" borderId="18" xfId="0" applyFont="1" applyFill="1" applyBorder="1" applyAlignment="1">
      <alignment horizontal="center" vertical="center" wrapText="1"/>
    </xf>
    <xf numFmtId="0" fontId="0" fillId="13" borderId="3" xfId="0" applyFill="1" applyBorder="1" applyAlignment="1">
      <alignment horizontal="justify" vertical="top" wrapText="1"/>
    </xf>
    <xf numFmtId="0" fontId="80" fillId="13" borderId="12" xfId="0" applyFont="1" applyFill="1" applyBorder="1" applyAlignment="1">
      <alignment horizontal="center" vertical="center" textRotation="90"/>
    </xf>
    <xf numFmtId="0" fontId="16" fillId="13" borderId="12" xfId="0" applyFont="1" applyFill="1" applyBorder="1" applyAlignment="1">
      <alignment horizontal="center" vertical="center"/>
    </xf>
    <xf numFmtId="0" fontId="16" fillId="13" borderId="12" xfId="0" applyFont="1" applyFill="1" applyBorder="1" applyAlignment="1">
      <alignment horizontal="center" vertical="center" wrapText="1"/>
    </xf>
    <xf numFmtId="0" fontId="16" fillId="13" borderId="133" xfId="0" applyFont="1" applyFill="1" applyBorder="1" applyAlignment="1">
      <alignment horizontal="center" vertical="center" wrapText="1"/>
    </xf>
    <xf numFmtId="0" fontId="16" fillId="13" borderId="133" xfId="0" applyFont="1" applyFill="1" applyBorder="1" applyAlignment="1">
      <alignment horizontal="center" vertical="center"/>
    </xf>
    <xf numFmtId="0" fontId="16" fillId="13" borderId="12" xfId="0" applyFont="1" applyFill="1" applyBorder="1" applyAlignment="1">
      <alignment horizontal="center" vertical="center" textRotation="90" wrapText="1"/>
    </xf>
    <xf numFmtId="0" fontId="16" fillId="13" borderId="13" xfId="0" applyFont="1" applyFill="1" applyBorder="1" applyAlignment="1">
      <alignment horizontal="center" vertical="center" textRotation="90"/>
    </xf>
    <xf numFmtId="0" fontId="16" fillId="13" borderId="19" xfId="0" applyFont="1" applyFill="1" applyBorder="1" applyAlignment="1">
      <alignment horizontal="center" vertical="center" wrapText="1"/>
    </xf>
    <xf numFmtId="0" fontId="0" fillId="13" borderId="5" xfId="0" applyFill="1" applyBorder="1" applyAlignment="1">
      <alignment horizontal="justify" vertical="top" wrapText="1"/>
    </xf>
    <xf numFmtId="0" fontId="7" fillId="2" borderId="15" xfId="0" applyFont="1" applyFill="1" applyBorder="1" applyAlignment="1" applyProtection="1">
      <alignment horizontal="center" vertical="top"/>
      <protection locked="0"/>
    </xf>
    <xf numFmtId="0" fontId="7" fillId="30" borderId="15" xfId="0" applyFont="1" applyFill="1" applyBorder="1" applyAlignment="1" applyProtection="1">
      <alignment horizontal="center" vertical="top" textRotation="90" wrapText="1"/>
      <protection locked="0"/>
    </xf>
    <xf numFmtId="15" fontId="7" fillId="0" borderId="15" xfId="0" applyNumberFormat="1" applyFont="1" applyBorder="1" applyAlignment="1" applyProtection="1">
      <alignment horizontal="center" vertical="top" wrapText="1"/>
      <protection locked="0"/>
    </xf>
    <xf numFmtId="14" fontId="18" fillId="2" borderId="2" xfId="15" applyNumberFormat="1" applyFont="1" applyFill="1" applyBorder="1" applyAlignment="1">
      <alignment horizontal="justify" vertical="top" wrapText="1"/>
    </xf>
    <xf numFmtId="0" fontId="18" fillId="2" borderId="2" xfId="15" applyFont="1" applyFill="1" applyBorder="1" applyAlignment="1">
      <alignment horizontal="justify" vertical="top" wrapText="1"/>
    </xf>
    <xf numFmtId="0" fontId="98" fillId="2" borderId="2" xfId="7" applyFont="1" applyFill="1" applyBorder="1" applyAlignment="1">
      <alignment horizontal="justify" vertical="top" wrapText="1"/>
    </xf>
    <xf numFmtId="0" fontId="88" fillId="2" borderId="1" xfId="7" applyFont="1" applyFill="1" applyBorder="1" applyAlignment="1">
      <alignment horizontal="center" vertical="center"/>
    </xf>
    <xf numFmtId="0" fontId="82" fillId="2" borderId="1" xfId="7" applyFont="1" applyFill="1" applyBorder="1" applyAlignment="1">
      <alignment horizontal="justify" vertical="top" wrapText="1"/>
    </xf>
    <xf numFmtId="0" fontId="129" fillId="2" borderId="2" xfId="7" applyFont="1" applyFill="1" applyBorder="1" applyAlignment="1">
      <alignment horizontal="justify" vertical="top" wrapText="1"/>
    </xf>
    <xf numFmtId="0" fontId="129" fillId="2" borderId="1" xfId="7" applyFont="1" applyFill="1" applyBorder="1" applyAlignment="1">
      <alignment horizontal="justify" vertical="top" wrapText="1"/>
    </xf>
    <xf numFmtId="0" fontId="3" fillId="2" borderId="2" xfId="7" applyFont="1" applyFill="1" applyBorder="1" applyAlignment="1">
      <alignment horizontal="justify" vertical="top" wrapText="1"/>
    </xf>
    <xf numFmtId="0" fontId="7" fillId="2" borderId="14" xfId="0" applyFont="1" applyFill="1" applyBorder="1" applyAlignment="1" applyProtection="1">
      <alignment horizontal="center" vertical="top"/>
      <protection locked="0"/>
    </xf>
    <xf numFmtId="0" fontId="9" fillId="2" borderId="13" xfId="0" applyFont="1" applyFill="1" applyBorder="1" applyAlignment="1" applyProtection="1">
      <alignment horizontal="justify" vertical="top" wrapText="1"/>
      <protection locked="0"/>
    </xf>
    <xf numFmtId="0" fontId="0" fillId="30" borderId="12" xfId="0" applyFill="1" applyBorder="1" applyAlignment="1">
      <alignment horizontal="center" vertical="top" textRotation="90" wrapText="1"/>
    </xf>
    <xf numFmtId="0" fontId="7" fillId="0" borderId="19" xfId="0" applyFont="1" applyBorder="1" applyAlignment="1" applyProtection="1">
      <alignment horizontal="center" vertical="top" wrapText="1"/>
      <protection locked="0"/>
    </xf>
    <xf numFmtId="0" fontId="4" fillId="0" borderId="5" xfId="0" applyFont="1" applyBorder="1" applyAlignment="1">
      <alignment horizontal="justify" vertical="top" wrapText="1"/>
    </xf>
    <xf numFmtId="0" fontId="129" fillId="2" borderId="5" xfId="7" applyFont="1" applyFill="1" applyBorder="1" applyAlignment="1">
      <alignment horizontal="justify" vertical="top" wrapText="1"/>
    </xf>
    <xf numFmtId="0" fontId="16" fillId="0" borderId="95" xfId="0" applyFont="1" applyBorder="1" applyAlignment="1">
      <alignment vertical="center" wrapText="1"/>
    </xf>
    <xf numFmtId="0" fontId="7" fillId="2" borderId="12" xfId="0" applyFont="1" applyFill="1" applyBorder="1" applyAlignment="1" applyProtection="1">
      <alignment horizontal="center" vertical="top"/>
      <protection locked="0"/>
    </xf>
    <xf numFmtId="0" fontId="80" fillId="6" borderId="1"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88" fillId="3" borderId="1" xfId="15" applyFont="1" applyFill="1" applyBorder="1" applyAlignment="1">
      <alignment horizontal="center" vertical="center" wrapText="1"/>
    </xf>
    <xf numFmtId="0" fontId="32" fillId="3" borderId="1" xfId="15" applyFill="1" applyBorder="1" applyAlignment="1">
      <alignment horizontal="center" vertical="center" wrapText="1"/>
    </xf>
    <xf numFmtId="0" fontId="129" fillId="3" borderId="1" xfId="6" applyFont="1" applyFill="1" applyBorder="1" applyAlignment="1">
      <alignment horizontal="center" vertical="center"/>
    </xf>
    <xf numFmtId="0" fontId="88" fillId="3" borderId="1" xfId="15" applyFont="1" applyFill="1" applyBorder="1" applyAlignment="1">
      <alignment horizontal="center" vertical="center"/>
    </xf>
    <xf numFmtId="0" fontId="80" fillId="21" borderId="1" xfId="0" applyFont="1" applyFill="1" applyBorder="1" applyAlignment="1">
      <alignment horizontal="center" vertical="center" textRotation="90"/>
    </xf>
    <xf numFmtId="0" fontId="16" fillId="21" borderId="1" xfId="0" applyFont="1" applyFill="1" applyBorder="1" applyAlignment="1">
      <alignment horizontal="center" vertical="center"/>
    </xf>
    <xf numFmtId="0" fontId="16" fillId="21" borderId="1" xfId="0" applyFont="1" applyFill="1" applyBorder="1" applyAlignment="1">
      <alignment horizontal="center" vertical="center" wrapText="1"/>
    </xf>
    <xf numFmtId="0" fontId="16" fillId="21" borderId="1" xfId="0" applyFont="1" applyFill="1" applyBorder="1" applyAlignment="1">
      <alignment horizontal="center" vertical="center"/>
    </xf>
    <xf numFmtId="0" fontId="16" fillId="21" borderId="1" xfId="0" applyFont="1" applyFill="1" applyBorder="1" applyAlignment="1">
      <alignment horizontal="center" vertical="center" textRotation="90" wrapText="1"/>
    </xf>
    <xf numFmtId="0" fontId="16" fillId="25" borderId="1" xfId="0" applyFont="1" applyFill="1" applyBorder="1" applyAlignment="1">
      <alignment horizontal="center" vertical="center" wrapText="1"/>
    </xf>
    <xf numFmtId="0" fontId="88" fillId="25" borderId="1" xfId="15" applyFont="1" applyFill="1" applyBorder="1" applyAlignment="1">
      <alignment horizontal="center" vertical="center" wrapText="1"/>
    </xf>
    <xf numFmtId="0" fontId="88" fillId="25" borderId="1" xfId="7" applyFont="1" applyFill="1" applyBorder="1" applyAlignment="1">
      <alignment horizontal="center" vertical="center" wrapText="1"/>
    </xf>
    <xf numFmtId="0" fontId="88" fillId="25" borderId="1" xfId="7" applyFont="1" applyFill="1" applyBorder="1" applyAlignment="1">
      <alignment horizontal="justify" vertical="top" wrapText="1"/>
    </xf>
    <xf numFmtId="0" fontId="129" fillId="25" borderId="1" xfId="7" applyFont="1" applyFill="1" applyBorder="1" applyAlignment="1">
      <alignment horizontal="center" vertical="center" wrapText="1"/>
    </xf>
    <xf numFmtId="0" fontId="16" fillId="2" borderId="0" xfId="0" applyFont="1" applyFill="1"/>
    <xf numFmtId="0" fontId="16" fillId="21" borderId="1" xfId="0" applyFont="1" applyFill="1" applyBorder="1" applyAlignment="1">
      <alignment horizontal="center" vertical="center" textRotation="90"/>
    </xf>
    <xf numFmtId="0" fontId="7" fillId="2" borderId="101" xfId="0" applyFont="1" applyFill="1" applyBorder="1" applyAlignment="1">
      <alignment horizontal="justify" vertical="top" wrapText="1"/>
    </xf>
    <xf numFmtId="0" fontId="17" fillId="0" borderId="98" xfId="0" applyFont="1" applyBorder="1" applyAlignment="1" applyProtection="1">
      <alignment vertical="top" wrapText="1"/>
      <protection locked="0"/>
    </xf>
    <xf numFmtId="0" fontId="7" fillId="0" borderId="113" xfId="0" applyFont="1" applyBorder="1" applyAlignment="1" applyProtection="1">
      <alignment vertical="top" wrapText="1"/>
      <protection locked="0"/>
    </xf>
    <xf numFmtId="0" fontId="9" fillId="0" borderId="12" xfId="0" applyFont="1" applyBorder="1" applyAlignment="1" applyProtection="1">
      <alignment horizontal="justify" vertical="top" wrapText="1"/>
      <protection locked="0"/>
    </xf>
    <xf numFmtId="14" fontId="9" fillId="0" borderId="12" xfId="0" applyNumberFormat="1" applyFont="1" applyBorder="1" applyAlignment="1" applyProtection="1">
      <alignment horizontal="center" vertical="top"/>
      <protection locked="0"/>
    </xf>
    <xf numFmtId="14" fontId="9" fillId="0" borderId="12" xfId="0" applyNumberFormat="1" applyFont="1" applyBorder="1" applyAlignment="1" applyProtection="1">
      <alignment horizontal="center" vertical="top" wrapText="1"/>
      <protection locked="0"/>
    </xf>
    <xf numFmtId="14" fontId="16" fillId="2" borderId="3" xfId="0" applyNumberFormat="1" applyFont="1" applyFill="1" applyBorder="1" applyAlignment="1">
      <alignment horizontal="justify" vertical="top" wrapText="1"/>
    </xf>
    <xf numFmtId="14" fontId="7" fillId="0" borderId="13" xfId="0" quotePrefix="1" applyNumberFormat="1" applyFont="1" applyBorder="1" applyAlignment="1" applyProtection="1">
      <alignment horizontal="justify" vertical="top" wrapText="1"/>
      <protection locked="0"/>
    </xf>
    <xf numFmtId="0" fontId="0" fillId="2" borderId="2" xfId="0" applyFill="1" applyBorder="1" applyAlignment="1">
      <alignment horizontal="justify" vertical="top" wrapText="1"/>
    </xf>
    <xf numFmtId="0" fontId="102" fillId="0" borderId="3" xfId="0" applyFont="1" applyBorder="1" applyAlignment="1">
      <alignment horizontal="justify" vertical="top" wrapText="1"/>
    </xf>
    <xf numFmtId="0" fontId="4" fillId="2" borderId="3" xfId="0" applyFont="1" applyFill="1" applyBorder="1" applyAlignment="1">
      <alignment horizontal="justify" vertical="top" wrapText="1"/>
    </xf>
    <xf numFmtId="0" fontId="9" fillId="2" borderId="15" xfId="0" applyFont="1" applyFill="1" applyBorder="1" applyAlignment="1" applyProtection="1">
      <alignment horizontal="center" vertical="top" wrapText="1"/>
      <protection locked="0"/>
    </xf>
    <xf numFmtId="0" fontId="9" fillId="0" borderId="136" xfId="0" applyFont="1" applyBorder="1" applyAlignment="1" applyProtection="1">
      <alignment horizontal="left" vertical="top" wrapText="1"/>
      <protection locked="0"/>
    </xf>
    <xf numFmtId="0" fontId="14" fillId="2" borderId="14" xfId="0" applyFont="1" applyFill="1" applyBorder="1" applyAlignment="1" applyProtection="1">
      <alignment horizontal="center" vertical="top" wrapText="1"/>
      <protection locked="0"/>
    </xf>
    <xf numFmtId="0" fontId="9" fillId="2" borderId="15" xfId="0" applyFont="1" applyFill="1" applyBorder="1" applyAlignment="1" applyProtection="1">
      <alignment horizontal="center" vertical="top"/>
      <protection locked="0"/>
    </xf>
    <xf numFmtId="0" fontId="9" fillId="2" borderId="1" xfId="0" applyFont="1" applyFill="1" applyBorder="1" applyAlignment="1">
      <alignment horizontal="justify" wrapText="1"/>
    </xf>
    <xf numFmtId="14" fontId="9" fillId="0" borderId="0" xfId="0" applyNumberFormat="1" applyFont="1"/>
    <xf numFmtId="0" fontId="102" fillId="0" borderId="5" xfId="0" applyFont="1" applyBorder="1" applyAlignment="1">
      <alignment horizontal="justify" vertical="top" wrapText="1"/>
    </xf>
    <xf numFmtId="0" fontId="4" fillId="2" borderId="5" xfId="0" applyFont="1" applyFill="1" applyBorder="1" applyAlignment="1">
      <alignment horizontal="justify" vertical="top" wrapText="1"/>
    </xf>
    <xf numFmtId="0" fontId="8" fillId="6" borderId="0" xfId="21" applyFont="1" applyFill="1" applyAlignment="1">
      <alignment horizontal="center" vertical="top" wrapText="1"/>
    </xf>
    <xf numFmtId="0" fontId="29" fillId="6" borderId="0" xfId="0" applyFont="1" applyFill="1" applyAlignment="1">
      <alignment horizontal="center" vertical="top" wrapText="1"/>
    </xf>
    <xf numFmtId="0" fontId="8" fillId="6" borderId="0" xfId="21" applyFont="1" applyFill="1" applyAlignment="1">
      <alignment horizontal="center" vertical="center" wrapText="1"/>
    </xf>
    <xf numFmtId="0" fontId="29" fillId="3" borderId="0" xfId="0" applyFont="1" applyFill="1" applyAlignment="1">
      <alignment horizontal="center" vertical="center" wrapText="1"/>
    </xf>
    <xf numFmtId="0" fontId="29" fillId="0" borderId="0" xfId="0" applyFont="1" applyAlignment="1">
      <alignment horizontal="center" vertical="center" wrapText="1"/>
    </xf>
    <xf numFmtId="0" fontId="29" fillId="0" borderId="82" xfId="0" applyFont="1" applyBorder="1" applyAlignment="1">
      <alignment horizontal="center" vertical="center" wrapText="1"/>
    </xf>
    <xf numFmtId="0" fontId="31" fillId="3" borderId="83" xfId="3" applyFont="1" applyFill="1" applyBorder="1" applyAlignment="1">
      <alignment horizontal="center" vertical="center"/>
    </xf>
    <xf numFmtId="0" fontId="29" fillId="0" borderId="11" xfId="0" applyFont="1" applyBorder="1" applyAlignment="1">
      <alignment horizontal="center" vertical="center"/>
    </xf>
    <xf numFmtId="0" fontId="133" fillId="3" borderId="1" xfId="21" applyFont="1" applyFill="1" applyBorder="1" applyAlignment="1">
      <alignment horizontal="center" vertical="center" wrapText="1"/>
    </xf>
    <xf numFmtId="0" fontId="9" fillId="0" borderId="0" xfId="21" applyFont="1"/>
    <xf numFmtId="0" fontId="29" fillId="6" borderId="62" xfId="0" applyFont="1" applyFill="1" applyBorder="1" applyAlignment="1">
      <alignment horizontal="center" vertical="top" wrapText="1"/>
    </xf>
    <xf numFmtId="0" fontId="29" fillId="6" borderId="62" xfId="0" applyFont="1" applyFill="1" applyBorder="1" applyAlignment="1">
      <alignment horizontal="center" vertical="center" wrapText="1"/>
    </xf>
    <xf numFmtId="0" fontId="29" fillId="3" borderId="2" xfId="0" applyFont="1" applyFill="1" applyBorder="1" applyAlignment="1">
      <alignment horizontal="center" vertical="center"/>
    </xf>
    <xf numFmtId="0" fontId="29" fillId="0" borderId="4" xfId="0" applyFont="1" applyBorder="1" applyAlignment="1">
      <alignment horizontal="center" vertical="center"/>
    </xf>
    <xf numFmtId="0" fontId="29" fillId="0" borderId="0" xfId="0" applyFont="1" applyAlignment="1">
      <alignment horizontal="center" vertical="center"/>
    </xf>
    <xf numFmtId="0" fontId="29" fillId="0" borderId="2" xfId="0" applyFont="1" applyBorder="1" applyAlignment="1">
      <alignment horizontal="center" vertical="center"/>
    </xf>
    <xf numFmtId="0" fontId="101" fillId="3" borderId="1" xfId="0" applyFont="1" applyFill="1" applyBorder="1" applyAlignment="1">
      <alignment horizontal="center" vertical="center" wrapText="1"/>
    </xf>
    <xf numFmtId="0" fontId="9" fillId="2" borderId="0" xfId="21" applyFont="1" applyFill="1"/>
    <xf numFmtId="0" fontId="80" fillId="28" borderId="15" xfId="21" applyFont="1" applyFill="1" applyBorder="1" applyAlignment="1">
      <alignment horizontal="center" vertical="center" textRotation="90"/>
    </xf>
    <xf numFmtId="0" fontId="16" fillId="28" borderId="13" xfId="21" applyFont="1" applyFill="1" applyBorder="1" applyAlignment="1">
      <alignment horizontal="center" vertical="center"/>
    </xf>
    <xf numFmtId="0" fontId="16" fillId="28" borderId="12" xfId="21" applyFont="1" applyFill="1" applyBorder="1" applyAlignment="1">
      <alignment horizontal="center" vertical="center" wrapText="1"/>
    </xf>
    <xf numFmtId="0" fontId="16" fillId="28" borderId="15" xfId="21" applyFont="1" applyFill="1" applyBorder="1" applyAlignment="1">
      <alignment horizontal="center" vertical="center" wrapText="1"/>
    </xf>
    <xf numFmtId="0" fontId="16" fillId="28" borderId="12" xfId="21" applyFont="1" applyFill="1" applyBorder="1" applyAlignment="1">
      <alignment horizontal="center" vertical="center"/>
    </xf>
    <xf numFmtId="0" fontId="16" fillId="28" borderId="14" xfId="21" applyFont="1" applyFill="1" applyBorder="1" applyAlignment="1">
      <alignment horizontal="center" vertical="center"/>
    </xf>
    <xf numFmtId="0" fontId="16" fillId="28" borderId="14" xfId="21" applyFont="1" applyFill="1" applyBorder="1" applyAlignment="1">
      <alignment horizontal="center" vertical="center" wrapText="1"/>
    </xf>
    <xf numFmtId="0" fontId="16" fillId="28" borderId="18" xfId="21" applyFont="1" applyFill="1" applyBorder="1" applyAlignment="1">
      <alignment horizontal="center" vertical="center"/>
    </xf>
    <xf numFmtId="0" fontId="16" fillId="28" borderId="18" xfId="21" applyFont="1" applyFill="1" applyBorder="1" applyAlignment="1">
      <alignment horizontal="center" vertical="center" wrapText="1"/>
    </xf>
    <xf numFmtId="0" fontId="16" fillId="28" borderId="15" xfId="21" applyFont="1" applyFill="1" applyBorder="1" applyAlignment="1">
      <alignment horizontal="center" vertical="center" textRotation="90" wrapText="1"/>
    </xf>
    <xf numFmtId="0" fontId="16" fillId="28" borderId="13" xfId="21" applyFont="1" applyFill="1" applyBorder="1" applyAlignment="1">
      <alignment horizontal="center" vertical="center" wrapText="1"/>
    </xf>
    <xf numFmtId="0" fontId="16" fillId="28" borderId="13" xfId="21" applyFont="1" applyFill="1" applyBorder="1" applyAlignment="1">
      <alignment horizontal="center" vertical="center" textRotation="90" wrapText="1"/>
    </xf>
    <xf numFmtId="0" fontId="80" fillId="28" borderId="12" xfId="21" applyFont="1" applyFill="1" applyBorder="1" applyAlignment="1">
      <alignment horizontal="center" vertical="center" textRotation="90"/>
    </xf>
    <xf numFmtId="0" fontId="16" fillId="28" borderId="15" xfId="21" applyFont="1" applyFill="1" applyBorder="1" applyAlignment="1">
      <alignment horizontal="center" vertical="center"/>
    </xf>
    <xf numFmtId="0" fontId="16" fillId="28" borderId="19" xfId="21" applyFont="1" applyFill="1" applyBorder="1" applyAlignment="1">
      <alignment horizontal="center" vertical="center"/>
    </xf>
    <xf numFmtId="0" fontId="16" fillId="28" borderId="12" xfId="21" applyFont="1" applyFill="1" applyBorder="1" applyAlignment="1">
      <alignment horizontal="center" vertical="center" textRotation="90" wrapText="1"/>
    </xf>
    <xf numFmtId="0" fontId="16" fillId="28" borderId="13" xfId="21" applyFont="1" applyFill="1" applyBorder="1" applyAlignment="1">
      <alignment horizontal="center" vertical="center" textRotation="90"/>
    </xf>
    <xf numFmtId="0" fontId="16" fillId="2" borderId="0" xfId="21" applyFont="1" applyFill="1" applyAlignment="1">
      <alignment horizontal="center" vertical="center"/>
    </xf>
    <xf numFmtId="0" fontId="16" fillId="10" borderId="0" xfId="21" applyFont="1" applyFill="1" applyAlignment="1">
      <alignment horizontal="center" vertical="center"/>
    </xf>
    <xf numFmtId="0" fontId="9" fillId="0" borderId="15" xfId="21" applyFont="1" applyBorder="1" applyAlignment="1">
      <alignment horizontal="center" vertical="center"/>
    </xf>
    <xf numFmtId="0" fontId="7" fillId="0" borderId="15" xfId="21" applyFont="1" applyBorder="1" applyAlignment="1" applyProtection="1">
      <alignment horizontal="center" vertical="top" wrapText="1"/>
      <protection locked="0"/>
    </xf>
    <xf numFmtId="0" fontId="7" fillId="0" borderId="16" xfId="21" applyFont="1" applyBorder="1" applyAlignment="1" applyProtection="1">
      <alignment horizontal="center" vertical="top" wrapText="1"/>
      <protection locked="0"/>
    </xf>
    <xf numFmtId="0" fontId="9" fillId="2" borderId="95" xfId="21" applyFont="1" applyFill="1" applyBorder="1" applyAlignment="1">
      <alignment horizontal="center" vertical="top" wrapText="1"/>
    </xf>
    <xf numFmtId="0" fontId="17" fillId="0" borderId="95" xfId="21" applyFont="1" applyBorder="1" applyAlignment="1" applyProtection="1">
      <alignment horizontal="justify" vertical="top" wrapText="1"/>
      <protection locked="0"/>
    </xf>
    <xf numFmtId="0" fontId="17" fillId="0" borderId="93" xfId="21" applyFont="1" applyBorder="1" applyAlignment="1" applyProtection="1">
      <alignment horizontal="justify" vertical="top" wrapText="1"/>
      <protection locked="0"/>
    </xf>
    <xf numFmtId="0" fontId="7" fillId="0" borderId="117" xfId="21" applyFont="1" applyBorder="1" applyAlignment="1" applyProtection="1">
      <alignment horizontal="center" vertical="top" wrapText="1"/>
      <protection locked="0"/>
    </xf>
    <xf numFmtId="0" fontId="7" fillId="0" borderId="15" xfId="21" applyFont="1" applyBorder="1" applyAlignment="1" applyProtection="1">
      <alignment horizontal="center" vertical="top"/>
      <protection locked="0"/>
    </xf>
    <xf numFmtId="0" fontId="8" fillId="0" borderId="15" xfId="21" applyFont="1" applyBorder="1" applyAlignment="1" applyProtection="1">
      <alignment horizontal="center" vertical="top" wrapText="1"/>
      <protection hidden="1"/>
    </xf>
    <xf numFmtId="9" fontId="7" fillId="0" borderId="15" xfId="21" applyNumberFormat="1" applyFont="1" applyBorder="1" applyAlignment="1" applyProtection="1">
      <alignment horizontal="center" vertical="top" wrapText="1"/>
      <protection hidden="1"/>
    </xf>
    <xf numFmtId="9" fontId="7" fillId="0" borderId="15" xfId="21" applyNumberFormat="1" applyFont="1" applyBorder="1" applyAlignment="1" applyProtection="1">
      <alignment horizontal="center" vertical="top" wrapText="1"/>
      <protection locked="0"/>
    </xf>
    <xf numFmtId="0" fontId="8" fillId="0" borderId="15" xfId="21" applyFont="1" applyBorder="1" applyAlignment="1" applyProtection="1">
      <alignment horizontal="center" vertical="top"/>
      <protection hidden="1"/>
    </xf>
    <xf numFmtId="0" fontId="9" fillId="0" borderId="13" xfId="21" applyFont="1" applyBorder="1" applyAlignment="1">
      <alignment horizontal="center" vertical="top"/>
    </xf>
    <xf numFmtId="0" fontId="9" fillId="0" borderId="13" xfId="21" applyFont="1" applyBorder="1" applyAlignment="1" applyProtection="1">
      <alignment horizontal="justify" vertical="top" wrapText="1"/>
      <protection locked="0"/>
    </xf>
    <xf numFmtId="0" fontId="9" fillId="0" borderId="13" xfId="21" applyFont="1" applyBorder="1" applyAlignment="1" applyProtection="1">
      <alignment horizontal="center" vertical="top"/>
      <protection hidden="1"/>
    </xf>
    <xf numFmtId="0" fontId="7" fillId="0" borderId="13" xfId="21" applyFont="1" applyBorder="1" applyAlignment="1" applyProtection="1">
      <alignment horizontal="center" vertical="top" textRotation="90"/>
      <protection locked="0"/>
    </xf>
    <xf numFmtId="9" fontId="7" fillId="0" borderId="13" xfId="21" applyNumberFormat="1" applyFont="1" applyBorder="1" applyAlignment="1" applyProtection="1">
      <alignment horizontal="center" vertical="top"/>
      <protection hidden="1"/>
    </xf>
    <xf numFmtId="164" fontId="9" fillId="0" borderId="13" xfId="8" applyNumberFormat="1" applyFont="1" applyBorder="1" applyAlignment="1">
      <alignment horizontal="center" vertical="top"/>
    </xf>
    <xf numFmtId="0" fontId="8" fillId="0" borderId="13" xfId="21" applyFont="1" applyBorder="1" applyAlignment="1" applyProtection="1">
      <alignment horizontal="center" vertical="top" textRotation="90" wrapText="1"/>
      <protection hidden="1"/>
    </xf>
    <xf numFmtId="9" fontId="7" fillId="0" borderId="15" xfId="21" applyNumberFormat="1" applyFont="1" applyBorder="1" applyAlignment="1" applyProtection="1">
      <alignment horizontal="center" vertical="top"/>
      <protection hidden="1"/>
    </xf>
    <xf numFmtId="0" fontId="8" fillId="0" borderId="15" xfId="21" applyFont="1" applyBorder="1" applyAlignment="1" applyProtection="1">
      <alignment horizontal="center" vertical="top" textRotation="90"/>
      <protection hidden="1"/>
    </xf>
    <xf numFmtId="0" fontId="7" fillId="0" borderId="15" xfId="21" applyFont="1" applyBorder="1" applyAlignment="1" applyProtection="1">
      <alignment horizontal="justify" vertical="top" textRotation="90" wrapText="1"/>
      <protection locked="0"/>
    </xf>
    <xf numFmtId="0" fontId="7" fillId="0" borderId="13" xfId="21" applyFont="1" applyBorder="1" applyAlignment="1" applyProtection="1">
      <alignment horizontal="justify" vertical="top" wrapText="1"/>
      <protection locked="0"/>
    </xf>
    <xf numFmtId="14" fontId="7" fillId="0" borderId="13" xfId="21" applyNumberFormat="1" applyFont="1" applyBorder="1" applyAlignment="1" applyProtection="1">
      <alignment horizontal="left" vertical="top" wrapText="1"/>
      <protection locked="0"/>
    </xf>
    <xf numFmtId="14" fontId="7" fillId="0" borderId="13" xfId="21" applyNumberFormat="1" applyFont="1" applyBorder="1" applyAlignment="1" applyProtection="1">
      <alignment horizontal="justify" vertical="top" wrapText="1"/>
      <protection locked="0"/>
    </xf>
    <xf numFmtId="14" fontId="9" fillId="2" borderId="2" xfId="21" applyNumberFormat="1" applyFont="1" applyFill="1" applyBorder="1" applyAlignment="1">
      <alignment horizontal="justify" vertical="top" wrapText="1"/>
    </xf>
    <xf numFmtId="0" fontId="9" fillId="2" borderId="1" xfId="21" applyFont="1" applyFill="1" applyBorder="1" applyAlignment="1">
      <alignment horizontal="justify" vertical="top" wrapText="1"/>
    </xf>
    <xf numFmtId="0" fontId="9" fillId="2" borderId="1" xfId="21" applyFont="1" applyFill="1" applyBorder="1" applyAlignment="1">
      <alignment horizontal="center" vertical="center" wrapText="1"/>
    </xf>
    <xf numFmtId="0" fontId="9" fillId="2" borderId="2" xfId="21" applyFont="1" applyFill="1" applyBorder="1" applyAlignment="1">
      <alignment horizontal="justify" vertical="top" wrapText="1"/>
    </xf>
    <xf numFmtId="0" fontId="134" fillId="0" borderId="2" xfId="0" applyFont="1" applyBorder="1" applyAlignment="1">
      <alignment horizontal="justify" vertical="top" wrapText="1"/>
    </xf>
    <xf numFmtId="0" fontId="134" fillId="2" borderId="2" xfId="0" applyFont="1" applyFill="1" applyBorder="1" applyAlignment="1">
      <alignment horizontal="justify" vertical="top" wrapText="1"/>
    </xf>
    <xf numFmtId="0" fontId="9" fillId="2" borderId="1" xfId="21" applyFont="1" applyFill="1" applyBorder="1" applyAlignment="1">
      <alignment vertical="center"/>
    </xf>
    <xf numFmtId="0" fontId="9" fillId="2" borderId="2" xfId="21" applyFont="1" applyFill="1" applyBorder="1" applyAlignment="1">
      <alignment vertical="top" wrapText="1"/>
    </xf>
    <xf numFmtId="0" fontId="9" fillId="2" borderId="2" xfId="21" applyFont="1" applyFill="1" applyBorder="1" applyAlignment="1">
      <alignment horizontal="center" vertical="top" wrapText="1"/>
    </xf>
    <xf numFmtId="0" fontId="9" fillId="2" borderId="1" xfId="21" applyFont="1" applyFill="1" applyBorder="1" applyAlignment="1">
      <alignment horizontal="justify" vertical="top" wrapText="1"/>
    </xf>
    <xf numFmtId="0" fontId="9" fillId="2" borderId="0" xfId="21" applyFont="1" applyFill="1" applyAlignment="1">
      <alignment vertical="center"/>
    </xf>
    <xf numFmtId="0" fontId="9" fillId="0" borderId="0" xfId="21" applyFont="1" applyAlignment="1">
      <alignment vertical="center"/>
    </xf>
    <xf numFmtId="0" fontId="9" fillId="0" borderId="14" xfId="21" applyFont="1" applyBorder="1" applyAlignment="1">
      <alignment horizontal="center" vertical="center"/>
    </xf>
    <xf numFmtId="0" fontId="7" fillId="0" borderId="14" xfId="21" applyFont="1" applyBorder="1" applyAlignment="1" applyProtection="1">
      <alignment horizontal="center" vertical="top" wrapText="1"/>
      <protection locked="0"/>
    </xf>
    <xf numFmtId="0" fontId="7" fillId="0" borderId="18" xfId="21" applyFont="1" applyBorder="1" applyAlignment="1" applyProtection="1">
      <alignment horizontal="center" vertical="top" wrapText="1"/>
      <protection locked="0"/>
    </xf>
    <xf numFmtId="0" fontId="9" fillId="2" borderId="95" xfId="21" applyFont="1" applyFill="1" applyBorder="1" applyAlignment="1">
      <alignment vertical="center" wrapText="1"/>
    </xf>
    <xf numFmtId="0" fontId="0" fillId="0" borderId="98" xfId="0" applyBorder="1" applyAlignment="1">
      <alignment horizontal="justify" vertical="top" wrapText="1"/>
    </xf>
    <xf numFmtId="0" fontId="7" fillId="0" borderId="113" xfId="21" applyFont="1" applyBorder="1" applyAlignment="1" applyProtection="1">
      <alignment horizontal="center" vertical="top" wrapText="1"/>
      <protection locked="0"/>
    </xf>
    <xf numFmtId="0" fontId="7" fillId="0" borderId="14" xfId="21" applyFont="1" applyBorder="1" applyAlignment="1" applyProtection="1">
      <alignment horizontal="center" vertical="top"/>
      <protection locked="0"/>
    </xf>
    <xf numFmtId="0" fontId="8" fillId="0" borderId="14" xfId="21" applyFont="1" applyBorder="1" applyAlignment="1" applyProtection="1">
      <alignment horizontal="center" vertical="top" wrapText="1"/>
      <protection hidden="1"/>
    </xf>
    <xf numFmtId="9" fontId="7" fillId="0" borderId="14" xfId="21" applyNumberFormat="1" applyFont="1" applyBorder="1" applyAlignment="1" applyProtection="1">
      <alignment horizontal="center" vertical="top" wrapText="1"/>
      <protection hidden="1"/>
    </xf>
    <xf numFmtId="9" fontId="7" fillId="0" borderId="14" xfId="21" applyNumberFormat="1" applyFont="1" applyBorder="1" applyAlignment="1" applyProtection="1">
      <alignment horizontal="center" vertical="top" wrapText="1"/>
      <protection locked="0"/>
    </xf>
    <xf numFmtId="0" fontId="8" fillId="0" borderId="14" xfId="21" applyFont="1" applyBorder="1" applyAlignment="1" applyProtection="1">
      <alignment horizontal="center" vertical="top"/>
      <protection hidden="1"/>
    </xf>
    <xf numFmtId="0" fontId="76" fillId="0" borderId="13" xfId="21" applyFont="1" applyBorder="1" applyAlignment="1" applyProtection="1">
      <alignment horizontal="justify" vertical="top" wrapText="1"/>
      <protection locked="0"/>
    </xf>
    <xf numFmtId="0" fontId="0" fillId="0" borderId="14" xfId="0" applyBorder="1" applyAlignment="1">
      <alignment horizontal="center" vertical="top" textRotation="90"/>
    </xf>
    <xf numFmtId="0" fontId="4" fillId="0" borderId="14" xfId="21" applyBorder="1" applyAlignment="1">
      <alignment horizontal="justify" vertical="top" textRotation="90" wrapText="1"/>
    </xf>
    <xf numFmtId="14" fontId="9" fillId="0" borderId="13" xfId="21" applyNumberFormat="1" applyFont="1" applyBorder="1" applyAlignment="1" applyProtection="1">
      <alignment horizontal="justify" vertical="top" wrapText="1"/>
      <protection locked="0"/>
    </xf>
    <xf numFmtId="0" fontId="0" fillId="0" borderId="3" xfId="0" applyBorder="1" applyAlignment="1">
      <alignment vertical="top" wrapText="1"/>
    </xf>
    <xf numFmtId="0" fontId="9" fillId="0" borderId="95" xfId="21" applyFont="1" applyBorder="1" applyAlignment="1" applyProtection="1">
      <alignment horizontal="justify" vertical="top" wrapText="1"/>
      <protection locked="0"/>
    </xf>
    <xf numFmtId="0" fontId="9" fillId="0" borderId="13" xfId="21" applyFont="1" applyBorder="1" applyAlignment="1" applyProtection="1">
      <alignment horizontal="justify" vertical="top"/>
      <protection locked="0"/>
    </xf>
    <xf numFmtId="0" fontId="0" fillId="0" borderId="101" xfId="0" applyBorder="1" applyAlignment="1">
      <alignment horizontal="justify" vertical="top" wrapText="1"/>
    </xf>
    <xf numFmtId="0" fontId="0" fillId="0" borderId="12" xfId="0" applyBorder="1" applyAlignment="1">
      <alignment horizontal="center" vertical="top" textRotation="90"/>
    </xf>
    <xf numFmtId="0" fontId="4" fillId="0" borderId="12" xfId="21" applyBorder="1" applyAlignment="1">
      <alignment horizontal="justify" vertical="top" textRotation="90" wrapText="1"/>
    </xf>
    <xf numFmtId="0" fontId="0" fillId="0" borderId="5" xfId="0" applyBorder="1" applyAlignment="1">
      <alignment vertical="top" wrapText="1"/>
    </xf>
    <xf numFmtId="0" fontId="7" fillId="0" borderId="95" xfId="21" applyFont="1" applyBorder="1" applyAlignment="1" applyProtection="1">
      <alignment horizontal="center" vertical="top" wrapText="1"/>
      <protection locked="0"/>
    </xf>
    <xf numFmtId="0" fontId="17" fillId="0" borderId="95" xfId="21" applyFont="1" applyBorder="1" applyAlignment="1" applyProtection="1">
      <alignment horizontal="justify" vertical="top" wrapText="1"/>
      <protection locked="0"/>
    </xf>
    <xf numFmtId="0" fontId="8" fillId="0" borderId="13" xfId="21" applyFont="1" applyBorder="1" applyAlignment="1" applyProtection="1">
      <alignment horizontal="center" vertical="top" textRotation="90"/>
      <protection hidden="1"/>
    </xf>
    <xf numFmtId="0" fontId="7" fillId="0" borderId="15" xfId="21" applyFont="1" applyBorder="1" applyAlignment="1" applyProtection="1">
      <alignment horizontal="center" vertical="top" textRotation="90"/>
      <protection locked="0"/>
    </xf>
    <xf numFmtId="0" fontId="9" fillId="0" borderId="13" xfId="21" applyFont="1" applyBorder="1" applyAlignment="1" applyProtection="1">
      <alignment horizontal="center" vertical="top" wrapText="1"/>
      <protection locked="0"/>
    </xf>
    <xf numFmtId="0" fontId="9" fillId="0" borderId="13" xfId="21" applyFont="1" applyBorder="1" applyAlignment="1" applyProtection="1">
      <alignment horizontal="center" vertical="top"/>
      <protection locked="0"/>
    </xf>
    <xf numFmtId="14" fontId="9" fillId="0" borderId="13" xfId="21" applyNumberFormat="1" applyFont="1" applyBorder="1" applyAlignment="1" applyProtection="1">
      <alignment horizontal="center" vertical="top"/>
      <protection locked="0"/>
    </xf>
    <xf numFmtId="0" fontId="9" fillId="2" borderId="1" xfId="21" applyFont="1" applyFill="1" applyBorder="1"/>
    <xf numFmtId="0" fontId="9" fillId="0" borderId="12" xfId="21" applyFont="1" applyBorder="1" applyAlignment="1">
      <alignment horizontal="center" vertical="center"/>
    </xf>
    <xf numFmtId="0" fontId="7" fillId="0" borderId="12" xfId="21" applyFont="1" applyBorder="1" applyAlignment="1" applyProtection="1">
      <alignment horizontal="center" vertical="top" wrapText="1"/>
      <protection locked="0"/>
    </xf>
    <xf numFmtId="0" fontId="7" fillId="0" borderId="19" xfId="21" applyFont="1" applyBorder="1" applyAlignment="1" applyProtection="1">
      <alignment horizontal="center" vertical="top" wrapText="1"/>
      <protection locked="0"/>
    </xf>
    <xf numFmtId="0" fontId="7" fillId="0" borderId="112" xfId="21" applyFont="1" applyBorder="1" applyAlignment="1" applyProtection="1">
      <alignment horizontal="center" vertical="top" wrapText="1"/>
      <protection locked="0"/>
    </xf>
    <xf numFmtId="0" fontId="7" fillId="0" borderId="12" xfId="21" applyFont="1" applyBorder="1" applyAlignment="1" applyProtection="1">
      <alignment horizontal="center" vertical="top"/>
      <protection locked="0"/>
    </xf>
    <xf numFmtId="0" fontId="8" fillId="0" borderId="12" xfId="21" applyFont="1" applyBorder="1" applyAlignment="1" applyProtection="1">
      <alignment horizontal="center" vertical="top" wrapText="1"/>
      <protection hidden="1"/>
    </xf>
    <xf numFmtId="9" fontId="7" fillId="0" borderId="12" xfId="21" applyNumberFormat="1" applyFont="1" applyBorder="1" applyAlignment="1" applyProtection="1">
      <alignment horizontal="center" vertical="top" wrapText="1"/>
      <protection hidden="1"/>
    </xf>
    <xf numFmtId="9" fontId="7" fillId="0" borderId="12" xfId="21" applyNumberFormat="1" applyFont="1" applyBorder="1" applyAlignment="1" applyProtection="1">
      <alignment horizontal="center" vertical="top" wrapText="1"/>
      <protection locked="0"/>
    </xf>
    <xf numFmtId="0" fontId="8" fillId="0" borderId="12" xfId="21" applyFont="1" applyBorder="1" applyAlignment="1" applyProtection="1">
      <alignment horizontal="center" vertical="top"/>
      <protection hidden="1"/>
    </xf>
    <xf numFmtId="0" fontId="9" fillId="0" borderId="15" xfId="21" applyFont="1" applyBorder="1" applyAlignment="1" applyProtection="1">
      <alignment horizontal="center" vertical="top" wrapText="1"/>
      <protection locked="0"/>
    </xf>
    <xf numFmtId="0" fontId="9" fillId="0" borderId="16" xfId="21" applyFont="1" applyBorder="1" applyAlignment="1" applyProtection="1">
      <alignment horizontal="justify" vertical="top" wrapText="1"/>
      <protection locked="0"/>
    </xf>
    <xf numFmtId="0" fontId="9" fillId="0" borderId="93" xfId="21" applyFont="1" applyBorder="1" applyAlignment="1" applyProtection="1">
      <alignment horizontal="center" vertical="top" wrapText="1"/>
      <protection locked="0"/>
    </xf>
    <xf numFmtId="0" fontId="14" fillId="0" borderId="95" xfId="21" applyFont="1" applyBorder="1" applyAlignment="1" applyProtection="1">
      <alignment horizontal="justify" vertical="top" wrapText="1"/>
      <protection locked="0"/>
    </xf>
    <xf numFmtId="0" fontId="14" fillId="0" borderId="93" xfId="21" applyFont="1" applyBorder="1" applyAlignment="1" applyProtection="1">
      <alignment horizontal="center" vertical="top" wrapText="1"/>
      <protection locked="0"/>
    </xf>
    <xf numFmtId="0" fontId="9" fillId="0" borderId="117" xfId="21" applyFont="1" applyBorder="1" applyAlignment="1" applyProtection="1">
      <alignment horizontal="center" vertical="top" wrapText="1"/>
      <protection locked="0"/>
    </xf>
    <xf numFmtId="0" fontId="9" fillId="0" borderId="15" xfId="21" applyFont="1" applyBorder="1" applyAlignment="1" applyProtection="1">
      <alignment horizontal="center" vertical="top"/>
      <protection locked="0"/>
    </xf>
    <xf numFmtId="0" fontId="16" fillId="0" borderId="15" xfId="21" applyFont="1" applyBorder="1" applyAlignment="1" applyProtection="1">
      <alignment horizontal="center" vertical="top" wrapText="1"/>
      <protection hidden="1"/>
    </xf>
    <xf numFmtId="9" fontId="9" fillId="0" borderId="15" xfId="21" applyNumberFormat="1" applyFont="1" applyBorder="1" applyAlignment="1" applyProtection="1">
      <alignment horizontal="center" vertical="top" wrapText="1"/>
      <protection hidden="1"/>
    </xf>
    <xf numFmtId="9" fontId="9" fillId="0" borderId="15" xfId="21" applyNumberFormat="1" applyFont="1" applyBorder="1" applyAlignment="1" applyProtection="1">
      <alignment horizontal="center" vertical="top" wrapText="1"/>
      <protection locked="0"/>
    </xf>
    <xf numFmtId="0" fontId="16" fillId="0" borderId="15" xfId="21" applyFont="1" applyBorder="1" applyAlignment="1" applyProtection="1">
      <alignment horizontal="center" vertical="top"/>
      <protection hidden="1"/>
    </xf>
    <xf numFmtId="0" fontId="76" fillId="0" borderId="15" xfId="21" applyFont="1" applyBorder="1" applyAlignment="1" applyProtection="1">
      <alignment horizontal="center" vertical="top" wrapText="1"/>
      <protection locked="0"/>
    </xf>
    <xf numFmtId="0" fontId="7" fillId="0" borderId="15" xfId="21" applyFont="1" applyBorder="1" applyAlignment="1" applyProtection="1">
      <alignment horizontal="justify" vertical="top" textRotation="90" wrapText="1"/>
      <protection locked="0"/>
    </xf>
    <xf numFmtId="49" fontId="9" fillId="0" borderId="13" xfId="21" applyNumberFormat="1" applyFont="1" applyBorder="1" applyAlignment="1" applyProtection="1">
      <alignment horizontal="justify" vertical="top" wrapText="1"/>
      <protection locked="0"/>
    </xf>
    <xf numFmtId="0" fontId="9" fillId="0" borderId="14" xfId="21" applyFont="1" applyBorder="1" applyAlignment="1" applyProtection="1">
      <alignment horizontal="center" vertical="top" wrapText="1"/>
      <protection locked="0"/>
    </xf>
    <xf numFmtId="0" fontId="9" fillId="0" borderId="18" xfId="21" applyFont="1" applyBorder="1" applyAlignment="1" applyProtection="1">
      <alignment horizontal="justify" vertical="top" wrapText="1"/>
      <protection locked="0"/>
    </xf>
    <xf numFmtId="0" fontId="9" fillId="0" borderId="98" xfId="21" applyFont="1" applyBorder="1" applyAlignment="1" applyProtection="1">
      <alignment horizontal="center" vertical="top" wrapText="1"/>
      <protection locked="0"/>
    </xf>
    <xf numFmtId="0" fontId="14" fillId="0" borderId="98" xfId="21" applyFont="1" applyBorder="1" applyAlignment="1" applyProtection="1">
      <alignment horizontal="center" vertical="top" wrapText="1"/>
      <protection locked="0"/>
    </xf>
    <xf numFmtId="0" fontId="9" fillId="0" borderId="113" xfId="21" applyFont="1" applyBorder="1" applyAlignment="1" applyProtection="1">
      <alignment horizontal="center" vertical="top" wrapText="1"/>
      <protection locked="0"/>
    </xf>
    <xf numFmtId="0" fontId="9" fillId="0" borderId="14" xfId="21" applyFont="1" applyBorder="1" applyAlignment="1" applyProtection="1">
      <alignment horizontal="center" vertical="top"/>
      <protection locked="0"/>
    </xf>
    <xf numFmtId="0" fontId="16" fillId="0" borderId="14" xfId="21" applyFont="1" applyBorder="1" applyAlignment="1" applyProtection="1">
      <alignment horizontal="center" vertical="top" wrapText="1"/>
      <protection hidden="1"/>
    </xf>
    <xf numFmtId="9" fontId="9" fillId="0" borderId="14" xfId="21" applyNumberFormat="1" applyFont="1" applyBorder="1" applyAlignment="1" applyProtection="1">
      <alignment horizontal="center" vertical="top" wrapText="1"/>
      <protection hidden="1"/>
    </xf>
    <xf numFmtId="9" fontId="9" fillId="0" borderId="14" xfId="21" applyNumberFormat="1" applyFont="1" applyBorder="1" applyAlignment="1" applyProtection="1">
      <alignment horizontal="center" vertical="top" wrapText="1"/>
      <protection locked="0"/>
    </xf>
    <xf numFmtId="0" fontId="16" fillId="0" borderId="14" xfId="21" applyFont="1" applyBorder="1" applyAlignment="1" applyProtection="1">
      <alignment horizontal="center" vertical="top"/>
      <protection hidden="1"/>
    </xf>
    <xf numFmtId="0" fontId="76" fillId="0" borderId="14" xfId="21" applyFont="1" applyBorder="1" applyAlignment="1" applyProtection="1">
      <alignment horizontal="center" vertical="top" wrapText="1"/>
      <protection locked="0"/>
    </xf>
    <xf numFmtId="0" fontId="4" fillId="0" borderId="14" xfId="21" applyBorder="1" applyAlignment="1">
      <alignment horizontal="justify" vertical="top" textRotation="90" wrapText="1"/>
    </xf>
    <xf numFmtId="0" fontId="9" fillId="2" borderId="0" xfId="21" applyFont="1" applyFill="1" applyAlignment="1">
      <alignment horizontal="justify" vertical="top" wrapText="1"/>
    </xf>
    <xf numFmtId="0" fontId="4" fillId="0" borderId="12" xfId="21" applyBorder="1" applyAlignment="1">
      <alignment horizontal="justify" vertical="top" textRotation="90" wrapText="1"/>
    </xf>
    <xf numFmtId="0" fontId="9" fillId="0" borderId="12" xfId="21" applyFont="1" applyBorder="1" applyAlignment="1" applyProtection="1">
      <alignment horizontal="center" vertical="top" wrapText="1"/>
      <protection locked="0"/>
    </xf>
    <xf numFmtId="0" fontId="9" fillId="0" borderId="19" xfId="21" applyFont="1" applyBorder="1" applyAlignment="1" applyProtection="1">
      <alignment horizontal="justify" vertical="top" wrapText="1"/>
      <protection locked="0"/>
    </xf>
    <xf numFmtId="0" fontId="9" fillId="0" borderId="101" xfId="21" applyFont="1" applyBorder="1" applyAlignment="1" applyProtection="1">
      <alignment horizontal="center" vertical="top" wrapText="1"/>
      <protection locked="0"/>
    </xf>
    <xf numFmtId="0" fontId="14" fillId="0" borderId="101" xfId="21" applyFont="1" applyBorder="1" applyAlignment="1" applyProtection="1">
      <alignment horizontal="center" vertical="top" wrapText="1"/>
      <protection locked="0"/>
    </xf>
    <xf numFmtId="0" fontId="9" fillId="0" borderId="112" xfId="21" applyFont="1" applyBorder="1" applyAlignment="1" applyProtection="1">
      <alignment horizontal="center" vertical="top" wrapText="1"/>
      <protection locked="0"/>
    </xf>
    <xf numFmtId="0" fontId="9" fillId="0" borderId="12" xfId="21" applyFont="1" applyBorder="1" applyAlignment="1" applyProtection="1">
      <alignment horizontal="center" vertical="top"/>
      <protection locked="0"/>
    </xf>
    <xf numFmtId="0" fontId="16" fillId="0" borderId="12" xfId="21" applyFont="1" applyBorder="1" applyAlignment="1" applyProtection="1">
      <alignment horizontal="center" vertical="top" wrapText="1"/>
      <protection hidden="1"/>
    </xf>
    <xf numFmtId="9" fontId="9" fillId="0" borderId="12" xfId="21" applyNumberFormat="1" applyFont="1" applyBorder="1" applyAlignment="1" applyProtection="1">
      <alignment horizontal="center" vertical="top" wrapText="1"/>
      <protection hidden="1"/>
    </xf>
    <xf numFmtId="9" fontId="9" fillId="0" borderId="12" xfId="21" applyNumberFormat="1" applyFont="1" applyBorder="1" applyAlignment="1" applyProtection="1">
      <alignment horizontal="center" vertical="top" wrapText="1"/>
      <protection locked="0"/>
    </xf>
    <xf numFmtId="0" fontId="16" fillId="0" borderId="12" xfId="21" applyFont="1" applyBorder="1" applyAlignment="1" applyProtection="1">
      <alignment horizontal="center" vertical="top"/>
      <protection hidden="1"/>
    </xf>
    <xf numFmtId="0" fontId="76" fillId="0" borderId="12" xfId="21" applyFont="1" applyBorder="1" applyAlignment="1" applyProtection="1">
      <alignment horizontal="center" vertical="top" wrapText="1"/>
      <protection locked="0"/>
    </xf>
    <xf numFmtId="0" fontId="9" fillId="0" borderId="16" xfId="21" applyFont="1" applyBorder="1" applyAlignment="1" applyProtection="1">
      <alignment horizontal="center" vertical="top" wrapText="1"/>
      <protection locked="0"/>
    </xf>
    <xf numFmtId="0" fontId="9" fillId="0" borderId="95" xfId="21" applyFont="1" applyBorder="1" applyAlignment="1" applyProtection="1">
      <alignment horizontal="center" vertical="top" wrapText="1"/>
      <protection locked="0"/>
    </xf>
    <xf numFmtId="0" fontId="14" fillId="0" borderId="95" xfId="21" applyFont="1" applyBorder="1" applyAlignment="1" applyProtection="1">
      <alignment horizontal="center" vertical="top" wrapText="1"/>
      <protection locked="0"/>
    </xf>
    <xf numFmtId="0" fontId="14" fillId="0" borderId="95" xfId="21" applyFont="1" applyBorder="1" applyAlignment="1" applyProtection="1">
      <alignment horizontal="center" vertical="top" wrapText="1"/>
      <protection locked="0"/>
    </xf>
    <xf numFmtId="0" fontId="9" fillId="0" borderId="18" xfId="21" applyFont="1" applyBorder="1" applyAlignment="1" applyProtection="1">
      <alignment horizontal="center" vertical="top" wrapText="1"/>
      <protection locked="0"/>
    </xf>
    <xf numFmtId="0" fontId="9" fillId="0" borderId="19" xfId="21" applyFont="1" applyBorder="1" applyAlignment="1" applyProtection="1">
      <alignment horizontal="center" vertical="top" wrapText="1"/>
      <protection locked="0"/>
    </xf>
    <xf numFmtId="0" fontId="9" fillId="0" borderId="14" xfId="21" applyFont="1" applyBorder="1" applyAlignment="1" applyProtection="1">
      <alignment horizontal="center" vertical="top" wrapText="1"/>
      <protection locked="0"/>
    </xf>
    <xf numFmtId="0" fontId="14" fillId="0" borderId="14" xfId="21" applyFont="1" applyBorder="1" applyAlignment="1" applyProtection="1">
      <alignment horizontal="center" vertical="top" wrapText="1"/>
      <protection locked="0"/>
    </xf>
    <xf numFmtId="0" fontId="14" fillId="0" borderId="14" xfId="21" applyFont="1" applyBorder="1" applyAlignment="1" applyProtection="1">
      <alignment horizontal="center" vertical="top" wrapText="1"/>
      <protection locked="0"/>
    </xf>
    <xf numFmtId="0" fontId="9" fillId="0" borderId="12" xfId="21" applyFont="1" applyBorder="1" applyAlignment="1" applyProtection="1">
      <alignment horizontal="center" vertical="top" wrapText="1"/>
      <protection locked="0"/>
    </xf>
    <xf numFmtId="0" fontId="14" fillId="0" borderId="12" xfId="21" applyFont="1" applyBorder="1" applyAlignment="1" applyProtection="1">
      <alignment horizontal="center" vertical="top" wrapText="1"/>
      <protection locked="0"/>
    </xf>
    <xf numFmtId="0" fontId="14" fillId="0" borderId="12" xfId="21" applyFont="1" applyBorder="1" applyAlignment="1" applyProtection="1">
      <alignment horizontal="center" vertical="top" wrapText="1"/>
      <protection locked="0"/>
    </xf>
    <xf numFmtId="0" fontId="9" fillId="0" borderId="15" xfId="21" applyFont="1" applyBorder="1" applyAlignment="1" applyProtection="1">
      <alignment horizontal="center" vertical="top" wrapText="1"/>
      <protection locked="0"/>
    </xf>
    <xf numFmtId="0" fontId="14" fillId="0" borderId="15" xfId="21" applyFont="1" applyBorder="1" applyAlignment="1" applyProtection="1">
      <alignment horizontal="center" vertical="top" wrapText="1"/>
      <protection locked="0"/>
    </xf>
    <xf numFmtId="0" fontId="14" fillId="0" borderId="15" xfId="21" applyFont="1" applyBorder="1" applyAlignment="1" applyProtection="1">
      <alignment horizontal="center" vertical="top" wrapText="1"/>
      <protection locked="0"/>
    </xf>
    <xf numFmtId="0" fontId="9" fillId="0" borderId="13" xfId="21" applyFont="1" applyBorder="1" applyAlignment="1">
      <alignment horizontal="center" vertical="center"/>
    </xf>
    <xf numFmtId="0" fontId="9" fillId="0" borderId="20" xfId="21" applyFont="1" applyBorder="1" applyAlignment="1">
      <alignment horizontal="left" vertical="center" wrapText="1"/>
    </xf>
    <xf numFmtId="0" fontId="9" fillId="0" borderId="21" xfId="21" applyFont="1" applyBorder="1" applyAlignment="1">
      <alignment horizontal="left" vertical="center" wrapText="1"/>
    </xf>
    <xf numFmtId="0" fontId="16" fillId="0" borderId="0" xfId="21" applyFont="1" applyAlignment="1">
      <alignment horizontal="left" vertical="center"/>
    </xf>
    <xf numFmtId="0" fontId="9" fillId="0" borderId="0" xfId="21" applyFont="1" applyAlignment="1">
      <alignment horizontal="center" vertical="center"/>
    </xf>
    <xf numFmtId="0" fontId="9" fillId="0" borderId="0" xfId="21" applyFont="1" applyAlignment="1">
      <alignment horizontal="center"/>
    </xf>
    <xf numFmtId="0" fontId="9" fillId="0" borderId="66" xfId="0" applyFont="1" applyFill="1" applyBorder="1" applyAlignment="1">
      <alignment horizontal="center" vertical="top" wrapText="1"/>
    </xf>
    <xf numFmtId="0" fontId="9" fillId="0" borderId="68" xfId="0" applyFont="1" applyFill="1" applyBorder="1" applyAlignment="1">
      <alignment horizontal="center" vertical="top" wrapText="1"/>
    </xf>
    <xf numFmtId="0" fontId="9" fillId="0" borderId="66" xfId="0" applyFont="1" applyFill="1" applyBorder="1" applyAlignment="1">
      <alignment vertical="top" wrapText="1"/>
    </xf>
    <xf numFmtId="0" fontId="14" fillId="0" borderId="66" xfId="0" applyFont="1" applyBorder="1" applyAlignment="1" applyProtection="1">
      <alignment horizontal="left" vertical="top" wrapText="1"/>
      <protection locked="0"/>
    </xf>
    <xf numFmtId="0" fontId="14" fillId="0" borderId="68" xfId="0" applyFont="1" applyBorder="1" applyAlignment="1" applyProtection="1">
      <alignment horizontal="left" vertical="top" wrapText="1"/>
      <protection locked="0"/>
    </xf>
    <xf numFmtId="0" fontId="59" fillId="2" borderId="66" xfId="0" applyFont="1" applyFill="1" applyBorder="1" applyAlignment="1">
      <alignment horizontal="center" vertical="top" wrapText="1"/>
    </xf>
    <xf numFmtId="0" fontId="59" fillId="2" borderId="68" xfId="0" applyFont="1" applyFill="1" applyBorder="1" applyAlignment="1">
      <alignment horizontal="center" vertical="top" wrapText="1"/>
    </xf>
    <xf numFmtId="0" fontId="14" fillId="0" borderId="28" xfId="0" applyFont="1" applyBorder="1" applyAlignment="1">
      <alignment horizontal="center" vertical="top" wrapText="1"/>
    </xf>
    <xf numFmtId="0" fontId="14" fillId="0" borderId="31" xfId="0" applyFont="1" applyBorder="1" applyAlignment="1">
      <alignment horizontal="center" vertical="top" wrapText="1"/>
    </xf>
    <xf numFmtId="0" fontId="14" fillId="0" borderId="31" xfId="0" applyFont="1" applyBorder="1" applyAlignment="1">
      <alignment horizontal="center" vertical="top" textRotation="90" wrapText="1"/>
    </xf>
    <xf numFmtId="9" fontId="14" fillId="0" borderId="31" xfId="0" applyNumberFormat="1" applyFont="1" applyBorder="1" applyAlignment="1">
      <alignment horizontal="center" vertical="top" wrapText="1"/>
    </xf>
    <xf numFmtId="164" fontId="14" fillId="0" borderId="31" xfId="0" applyNumberFormat="1" applyFont="1" applyBorder="1" applyAlignment="1">
      <alignment horizontal="center" vertical="top" wrapText="1"/>
    </xf>
    <xf numFmtId="0" fontId="14" fillId="2" borderId="1" xfId="0" applyFont="1" applyFill="1" applyBorder="1" applyAlignment="1">
      <alignment horizontal="center" vertical="top"/>
    </xf>
    <xf numFmtId="0" fontId="14" fillId="2" borderId="0" xfId="0" applyFont="1" applyFill="1" applyAlignment="1">
      <alignment horizontal="center" vertical="top"/>
    </xf>
    <xf numFmtId="0" fontId="14" fillId="0" borderId="0" xfId="0" applyFont="1" applyAlignment="1">
      <alignment horizontal="center" vertical="top"/>
    </xf>
    <xf numFmtId="0" fontId="14" fillId="0" borderId="27" xfId="0" applyFont="1" applyBorder="1" applyAlignment="1">
      <alignment horizontal="center" vertical="top" wrapText="1"/>
    </xf>
    <xf numFmtId="0" fontId="14" fillId="9" borderId="27" xfId="0" applyFont="1" applyFill="1" applyBorder="1" applyAlignment="1">
      <alignment horizontal="center" vertical="top" wrapText="1"/>
    </xf>
    <xf numFmtId="0" fontId="14" fillId="0" borderId="27" xfId="0" applyFont="1" applyBorder="1" applyAlignment="1">
      <alignment horizontal="center" vertical="top" textRotation="90" wrapText="1"/>
    </xf>
    <xf numFmtId="9" fontId="14" fillId="0" borderId="27" xfId="0" applyNumberFormat="1" applyFont="1" applyBorder="1" applyAlignment="1">
      <alignment horizontal="center" vertical="top" wrapText="1"/>
    </xf>
    <xf numFmtId="164" fontId="14" fillId="0" borderId="27" xfId="0" applyNumberFormat="1" applyFont="1" applyBorder="1" applyAlignment="1">
      <alignment horizontal="center" vertical="top" wrapText="1"/>
    </xf>
    <xf numFmtId="0" fontId="14" fillId="0" borderId="26" xfId="0" applyFont="1" applyBorder="1" applyAlignment="1">
      <alignment horizontal="center" vertical="top" wrapText="1"/>
    </xf>
    <xf numFmtId="0" fontId="14" fillId="0" borderId="28" xfId="0" applyFont="1" applyBorder="1" applyAlignment="1">
      <alignment horizontal="center" vertical="top" wrapText="1"/>
    </xf>
    <xf numFmtId="0" fontId="89" fillId="0" borderId="28" xfId="0" applyFont="1" applyBorder="1" applyAlignment="1">
      <alignment horizontal="center" vertical="top"/>
    </xf>
    <xf numFmtId="0" fontId="89" fillId="0" borderId="31" xfId="0" applyFont="1" applyBorder="1" applyAlignment="1">
      <alignment horizontal="center" vertical="top"/>
    </xf>
    <xf numFmtId="0" fontId="14" fillId="20" borderId="28" xfId="0" applyFont="1" applyFill="1" applyBorder="1" applyAlignment="1">
      <alignment horizontal="center" vertical="top" wrapText="1"/>
    </xf>
    <xf numFmtId="9" fontId="14" fillId="0" borderId="28" xfId="0" applyNumberFormat="1" applyFont="1" applyBorder="1" applyAlignment="1">
      <alignment horizontal="center" vertical="top" wrapText="1"/>
    </xf>
    <xf numFmtId="0" fontId="76" fillId="2" borderId="101" xfId="0" applyFont="1" applyFill="1" applyBorder="1" applyAlignment="1" applyProtection="1">
      <alignment horizontal="center" vertical="top" wrapText="1"/>
      <protection locked="0"/>
    </xf>
    <xf numFmtId="0" fontId="83" fillId="0" borderId="101" xfId="0" applyFont="1" applyBorder="1" applyAlignment="1" applyProtection="1">
      <alignment horizontal="center" vertical="top" wrapText="1"/>
      <protection locked="0"/>
    </xf>
    <xf numFmtId="0" fontId="116" fillId="21" borderId="1" xfId="0" applyFont="1" applyFill="1" applyBorder="1" applyAlignment="1">
      <alignment horizontal="left" vertical="center" wrapText="1"/>
    </xf>
    <xf numFmtId="0" fontId="76" fillId="0" borderId="12" xfId="0" applyFont="1" applyBorder="1" applyAlignment="1" applyProtection="1">
      <alignment horizontal="left" vertical="top" wrapText="1"/>
      <protection locked="0"/>
    </xf>
    <xf numFmtId="0" fontId="76" fillId="0" borderId="13" xfId="0" applyFont="1" applyBorder="1" applyAlignment="1" applyProtection="1">
      <alignment horizontal="left" vertical="top" wrapText="1"/>
      <protection locked="0"/>
    </xf>
    <xf numFmtId="0" fontId="76" fillId="2" borderId="13" xfId="0" applyFont="1" applyFill="1" applyBorder="1" applyAlignment="1" applyProtection="1">
      <alignment horizontal="left" vertical="top" wrapText="1"/>
      <protection locked="0"/>
    </xf>
    <xf numFmtId="0" fontId="76" fillId="2" borderId="13"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protection locked="0"/>
    </xf>
    <xf numFmtId="0" fontId="76" fillId="0" borderId="13" xfId="0" applyFont="1" applyBorder="1" applyAlignment="1" applyProtection="1">
      <alignment horizontal="left" vertical="top"/>
      <protection locked="0"/>
    </xf>
    <xf numFmtId="0" fontId="76" fillId="0" borderId="0" xfId="0" applyFont="1" applyAlignment="1">
      <alignment horizontal="left"/>
    </xf>
    <xf numFmtId="0" fontId="7" fillId="2" borderId="95" xfId="0" applyFont="1" applyFill="1" applyBorder="1" applyAlignment="1">
      <alignment vertical="top" wrapText="1"/>
    </xf>
    <xf numFmtId="0" fontId="7" fillId="2" borderId="93" xfId="0" applyFont="1" applyFill="1" applyBorder="1" applyAlignment="1">
      <alignment horizontal="center" vertical="top" wrapText="1"/>
    </xf>
    <xf numFmtId="0" fontId="7" fillId="2" borderId="101" xfId="0" applyFont="1" applyFill="1" applyBorder="1" applyAlignment="1">
      <alignment horizontal="center" vertical="top" wrapText="1"/>
    </xf>
    <xf numFmtId="0" fontId="7" fillId="2" borderId="95" xfId="0" applyFont="1" applyFill="1" applyBorder="1" applyAlignment="1">
      <alignment horizontal="left" vertical="top" wrapText="1"/>
    </xf>
    <xf numFmtId="0" fontId="9" fillId="0" borderId="48" xfId="10" applyFont="1" applyBorder="1" applyAlignment="1">
      <alignment horizontal="center" vertical="top"/>
    </xf>
    <xf numFmtId="0" fontId="9" fillId="0" borderId="15" xfId="21" applyFont="1" applyBorder="1" applyAlignment="1">
      <alignment horizontal="center" vertical="top"/>
    </xf>
    <xf numFmtId="0" fontId="9" fillId="0" borderId="14" xfId="21" applyFont="1" applyBorder="1" applyAlignment="1">
      <alignment horizontal="center" vertical="top"/>
    </xf>
    <xf numFmtId="0" fontId="9" fillId="0" borderId="12" xfId="21" applyFont="1" applyBorder="1" applyAlignment="1">
      <alignment horizontal="center" vertical="top"/>
    </xf>
    <xf numFmtId="0" fontId="9" fillId="2" borderId="93" xfId="0" applyFont="1" applyFill="1" applyBorder="1" applyAlignment="1">
      <alignment horizontal="center" vertical="top" wrapText="1"/>
    </xf>
    <xf numFmtId="0" fontId="9" fillId="2" borderId="101" xfId="0" applyFont="1" applyFill="1" applyBorder="1" applyAlignment="1">
      <alignment horizontal="center" vertical="top" wrapText="1"/>
    </xf>
    <xf numFmtId="0" fontId="9" fillId="2" borderId="95" xfId="0" applyFont="1" applyFill="1" applyBorder="1" applyAlignment="1">
      <alignment horizontal="center" vertical="top" wrapText="1"/>
    </xf>
    <xf numFmtId="0" fontId="76" fillId="0" borderId="18" xfId="0" applyFont="1" applyFill="1" applyBorder="1" applyAlignment="1" applyProtection="1">
      <alignment horizontal="center" vertical="top" wrapText="1"/>
      <protection locked="0"/>
    </xf>
  </cellXfs>
  <cellStyles count="22">
    <cellStyle name="20% - Énfasis2" xfId="4" builtinId="34"/>
    <cellStyle name="20% - Énfasis2 2" xfId="7"/>
    <cellStyle name="20% - Énfasis2 3" xfId="19"/>
    <cellStyle name="Excel Built-in Currency [0]" xfId="12"/>
    <cellStyle name="Hipervínculo" xfId="1" builtinId="8"/>
    <cellStyle name="Incorrecto" xfId="3" builtinId="27"/>
    <cellStyle name="Incorrecto 2" xfId="6"/>
    <cellStyle name="Incorrecto 3" xfId="18"/>
    <cellStyle name="Normal" xfId="0" builtinId="0"/>
    <cellStyle name="Normal 2" xfId="5"/>
    <cellStyle name="Normal 2 2" xfId="9"/>
    <cellStyle name="Normal 2 2 2" xfId="16"/>
    <cellStyle name="Normal 2 3" xfId="15"/>
    <cellStyle name="Normal 2 3 2" xfId="21"/>
    <cellStyle name="Normal 3" xfId="10"/>
    <cellStyle name="Normal 4" xfId="13"/>
    <cellStyle name="Normal 4 2" xfId="17"/>
    <cellStyle name="Normal 4 3" xfId="20"/>
    <cellStyle name="Normal 5" xfId="14"/>
    <cellStyle name="Porcentaje" xfId="2" builtinId="5"/>
    <cellStyle name="Porcentaje 2" xfId="8"/>
    <cellStyle name="Porcentaje 2 2" xfId="11"/>
  </cellStyles>
  <dxfs count="1379">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ont>
        <color rgb="FF9C0006"/>
      </font>
      <fill>
        <patternFill>
          <bgColor rgb="FFFFC7CE"/>
        </patternFill>
      </fill>
    </dxf>
    <dxf>
      <font>
        <color rgb="FF9C0006"/>
      </font>
      <fill>
        <patternFill patternType="solid">
          <fgColor rgb="FFFFC7CE"/>
          <bgColor rgb="FFFFC7CE"/>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46C0A"/>
        </patternFill>
      </fill>
    </dxf>
    <dxf>
      <fill>
        <patternFill>
          <bgColor rgb="FFC00000"/>
        </patternFill>
      </fill>
    </dxf>
    <dxf>
      <fill>
        <patternFill>
          <bgColor rgb="FF92D050"/>
        </patternFill>
      </fill>
    </dxf>
    <dxf>
      <fill>
        <patternFill>
          <bgColor rgb="FFFFFF00"/>
        </patternFill>
      </fill>
    </dxf>
    <dxf>
      <fill>
        <patternFill>
          <bgColor rgb="FFE46C0A"/>
        </patternFill>
      </fill>
    </dxf>
    <dxf>
      <fill>
        <patternFill>
          <bgColor rgb="FFC0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46C0A"/>
        </patternFill>
      </fill>
    </dxf>
    <dxf>
      <fill>
        <patternFill>
          <bgColor rgb="FFC0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FFFFFF"/>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rgb="FF9C0006"/>
      </font>
      <fill>
        <patternFill>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colors>
    <mruColors>
      <color rgb="FFFF66FF"/>
      <color rgb="FF0255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64085A36\Mapa%20de%20Riesgos%20de%20Gesti&#243;n%202024%20-%20Proceso%20Gesti&#243;n%20del%20Servicio%20y%20Atenci&#243;n%20al%20Ciudadan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IRMA/Desktop/2024/SEGUIMIENTO%20RIESGOS%20DE%20GESTI&#211;N%20SEPT%202024/educacion/mapa%20de%20riesgos%20de%20gestio&#769;n%20educacio&#769;n%20actualizado%20de%20mayo%20-%20junio%20202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IRMA/Desktop/2024/SEGUIMIENTO%20RIESGOS%20DE%20GESTI&#211;N%20SEPT%202024/MOVILIDAD/52973-DOC-20230905085239%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IRMA/AppData/Local/Temp/Rar$DIa6208.9615/MAPA%20GESTION%20V5%20B03%20Y%20B04%20HACIENDA%20202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ONTROL%20INTERNO/Downloads/1.B4-2024%20MAPA%20RIES%20V5%20GESTION%20SEC%20HD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IRMA/Desktop/2024/SEGUIMIENTO%20RIESGOS%20DE%20GESTI&#211;N%20SEPT%202024/desarrollo%20economico/2024%20MAPA%20DE%20RIESGOS%20DE%20GESTI&#211;N%20-%20PROCESO%20DEYC%20(2).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IESGOS%20CULTURA%20WEB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HP1/Desktop/CONTROL%20INTERNO2023/RIESGOS%20%202023/RIESGOS%20GESTION%202023/gestion%20de%20la%20ifnormacion%20y%20la%20comunica,ya/SEGUIMEITN%20RIESGOS%20GEST%20INFORMAC%20Y%20COMUNIC%2008-2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ONTROL%20INTERNO/Desktop/LINDA/MONITOREO%20MAPA%20RIESGO%20CORRUPCION/CORTE%20AGOSTO%202024/GESTI&#211;N%20DE%20INFORMACI&#211;N%20Y%20COMUNICACI&#211;N/MAPA%20RIESGOS%20GESTION_COMUNICACIONES_202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IRMA/Desktop/2024/SEGUIMIENTO%20RIESGOS%20DE%20GESTI&#211;N%20SEPT%202024/INNOVACION%20Y%20TIC/MapaRiesgoGestionn_GI2024%20(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ownloads\Matriz%20Seguimiento%20Riesgo%20TIC%20Cesarlow%20Sept_2022\INNOVACION%20Y%20TIC%20SEPT%202022\MATRIZ%20%20DE%20%20SEGUIMIENTO%20AL%20MAPA%20DE%20RIESGOS%20DE%20GESTION%20DE%20INNOVACION%20Y%20TIC_SEPT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RMA/Desktop/2024/SEGUIMIENTO%20RIESGOS%20DE%20GESTI&#211;N%20SEPT%202024/gesti&#243;n%20humana/MAPA%20DE%20GESTION-JULIO-AGOSTO%20GH.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Carlos%20Perdomo/Documents/ALCALDIA%20DE%20IBAGUE/AUDITORIA%20MAPA%20DE%20RIESGOS/GESTION%20INFRAESTRUCTURA/52735-MR-2023080811401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ONTROL%20INTERNO/Desktop/LINDA/MONITOREO%20MAPA%20RIESGO%20CORRUPCION/CORTE%20AGOSTO%202024/GESTION%20DOCUMENTAL/Mapa%20de%20Riesgos%20de%20Gesti&#243;n%20y%20Fiscales%20Formato%20Nuevo%20JULIO-AGOST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ownloads\seguimiento%20contratac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Marcela/Downloads/MARCELA%20MAPA%20GESTION.xlsx%20a&#241;o%202023%20ok.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IRMA/Desktop/2024/SEGUIMIENTO%20RIESGOS%20DE%20GESTI&#211;N%20SEPT%202024/CULTURA/MAPA%20GESTION%2024.%20CORTE%20AGOST2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Carmen%20Rosa/Downloads/03%20Mapa%20de%20Riesgos%20de%20Gesti&#243;n%20PET%20May-Jun%20202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UDITORIAS%20Y%20COMPROMISOS%20A&#209;O%202024\SEGUIMIENTO%20MAPA%20RIESGOS%20ADMIINISTRATIVOS\PEOCESO%20%20SIG\SEGUIMIENTO%20SIG.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UDITORIAS%20Y%20COMPROMISOS%20A&#209;O%202024\SEGUIMIENTO%20MAPA%20RIESGOS%20ADMIINISTRATIVOS\PARTICIPACION%20CIUDADANA\SEGUIMIENTO%20PARTICIPACION%20CIUDADAN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UDITORIAS%20Y%20COMPROMISOS%20A&#209;O%202024\SEGUIMIENTO%20MAPA%20RIESGOS%20ADMIINISTRATIVOS\GESTION%20DE%20RECURSOS%20FISICOS\SEGUIMIENTO%20MAPA%20GESTION%20RECURSOS%20FISICO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UDITORIAS%20Y%20COMPROMISOS%20A&#209;O%202024\SEGUIMIENTO%20MAPA%20RIESGOS%20ADMIINISTRATIVOS\GESTI&#211;N%20DE%20LA%20GOBERNABILIDAD\SEGUIMIENTO%20%20GESTION%20DE%20LA%20GOBERNABILIDA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MEN/Downloads/42328-MR-20220118165801%20(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DORIS/Documents/riesgos/2024/MAPA%20RIESGOS%20GIT%202024.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UDITORIAS%20Y%20COMPROMISOS%20A&#209;O%202024\SEGUIMIENTO%20MAPA%20RIESGOS%20ADMIINISTRATIVOS\GESTION%20DE%20INFRAESTRUCTURA%20TENOLOGICA\SEGUIMIENTO%20INFRAESTRUCTURA%20TECNOLOGIC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UDITORIAS%20%20A&#209;O%202023\SEGUIMIENTO%20%20A%20LOS%20RIESGOS%20%20DE%20GESTION%20%20CORTE%20AGOSTO\GESTI&#211;N%20CATASTRAL\SEGUIMIENTO%20%20GESTI&#211;N%20RIESGOS%20PROCESO%20GESTI&#211;N%20CATASTR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UDITORIAS%20Y%20COMPROMISOS%20A&#209;O%202024\SEGUIMIENTO%20MAPA%20RIESGOS%20ADMIINISTRATIVOS\GESTION%20CATASTRAL\Mapa%20de%20Riesgo%20de%20Gestion%20%20CATASTRAL%20%20AUTOEVALUACI&#211;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UDITORIAS%20Y%20COMPROMISOS%20A&#209;O%202024\SEGUIMIENTO%20MAPA%20RIESGOS%20ADMIINISTRATIVOS\GESTION%20AMBIENTAL\SEGUIMIENTO%20MAPA%20GESTION%20AMBIENT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UDITORIAS%20%20A&#209;O%202023\DOCUEMENTOS%20%20ESTRATEGICOS%20%20%20DE%20LA%20OFICINA%20DE%20CONTROL%20INTERNO\MAPAS%20DE%20RIESGOS\MAPA%20DE%20RIESGOS%20%202023%20%20%20ADMON%20%20Y%20DE%20CORRUPCION\MAPA%20%20RIESGOS%20DE%20GESTION%20PROC%20%20EVALUACI&#211;N%20Y%20SEGUIMIENTO%202023%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wnloads\seguimiento%20gesti&#243;n%20human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xlFile://Root/AUDITORIAS%20A&#209;O%202022/DOCUMENTOS%20ESTRAT&#201;GICOS%20DE%20LA%20OCI%20%202022/Monitoreo%20mapa%20de%20riesgos%20a%20agosto%20de%202022/MONITOREO%20MAPA%20RIESGOS%20%20GESTI&#211;N%20%20%20PROCESO%20%20EVALUACI&#211;N%20Y%20SEGUIMIENTO%20A%2030%20de%20agosto%20%20%20%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arlos%20Perdomo/Documents/ALCALDIA%20DE%20IBAGUE/AUDITORIA%20MAPA%20DE%20RIESGOS/GESTION%20JURIDICA/52736-MR-20230808114038_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LCALDIA\MONITOREO%20MAPA%20RIESGO%20CORRUPCION\CORTE%20AGOSTO%202024\GESTION%20JURIDICA\NUEVO%20MAPA%20DE%20RIESGOS%20DE%20GESTION%20Y%20FISCAL%20JULIO%20-%20AGOSTO%20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VISITANTE/Desktop/ARCHIVOS%20CARLOS%20MACHADO/CONTROL%20INTERNO%202024/RIESGOS%202024/RIESGOS%20AGOSTO%202024/GESTION%20SALUD/SEGUIMEINTO%20RIESGOS%20DE%20GESTION%20Y%20FICALES%20%20AGOSTO%202024%20SALU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HOME/Downloads/Formato%20Matriz%20de%20Riesgos%20202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ón de causa"/>
      <sheetName val="DOFA"/>
      <sheetName val="Mapa final (2)"/>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row r="11">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t="str">
            <v xml:space="preserve">     Entre 5000 y 10000 SMLMV</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on de Causas"/>
      <sheetName val="DOFA"/>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11">
          <cell r="C11" t="str">
            <v xml:space="preserve">     Afectación menor a 200 SMLMV</v>
          </cell>
        </row>
      </sheetData>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row r="11">
          <cell r="C11" t="str">
            <v xml:space="preserve">     Afectación menor a 200 SMLMV</v>
          </cell>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t="str">
            <v xml:space="preserve">     Entre 5000 y 10000 SMLMV</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sheetData>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Residual"/>
      <sheetName val="Matriz Calor Inherente"/>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row r="11">
          <cell r="C11" t="str">
            <v xml:space="preserve">     Afectación menor a 200 SMLMV</v>
          </cell>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t="str">
            <v xml:space="preserve">     Entre 5000 y 10000 SMLMV</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row r="221">
          <cell r="B221" t="e">
            <v>#NAME?</v>
          </cell>
        </row>
        <row r="222">
          <cell r="B222" t="e">
            <v>#NAME?</v>
          </cell>
        </row>
        <row r="223">
          <cell r="B223" t="e">
            <v>#NAME?</v>
          </cell>
          <cell r="F223" t="str">
            <v>❌</v>
          </cell>
        </row>
      </sheetData>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Priorizacion de Causas"/>
      <sheetName val="DOFA"/>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11">
          <cell r="C11" t="str">
            <v xml:space="preserve">     Afectación menor a 200 SMLMV</v>
          </cell>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t="str">
            <v xml:space="preserve">     Entre 5000 y 10000 SMLMV</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sheetData>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ow r="11">
          <cell r="C11" t="str">
            <v xml:space="preserve">     Afectación menor a 200 SMLMV</v>
          </cell>
        </row>
      </sheetData>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on de Causas"/>
      <sheetName val="DOFA"/>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on de Causas"/>
      <sheetName val="DOFA"/>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INNOVACCION Y TIC"/>
      <sheetName val="Matriz Calor Inherente"/>
      <sheetName val="Matriz Calor Residual"/>
      <sheetName val="Tabla Impacto"/>
      <sheetName val="Tabla probabilidad"/>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on de Causas"/>
      <sheetName val="DOFA"/>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2)"/>
      <sheetName val="Mapa final"/>
      <sheetName val="Matriz Calor Inherente"/>
      <sheetName val="Matriz Calor Residual"/>
      <sheetName val="Tabla Impacto"/>
      <sheetName val="Tabla probabilidad"/>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efreshError="1">
        <row r="11">
          <cell r="C11" t="str">
            <v xml:space="preserve">     Afectación menor a 10 SMLMV .</v>
          </cell>
        </row>
        <row r="221">
          <cell r="B221" t="str">
            <v>Criterios</v>
          </cell>
        </row>
        <row r="222">
          <cell r="B222" t="str">
            <v>Afectación Económica o presupuestal</v>
          </cell>
        </row>
        <row r="223">
          <cell r="B223" t="str">
            <v>Pérdida Reputacional</v>
          </cell>
          <cell r="F223" t="str">
            <v>❌</v>
          </cell>
        </row>
      </sheetData>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on de Causas"/>
      <sheetName val="DOFA"/>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 CONTRATACION"/>
      <sheetName val="Matriz Calor Inherente"/>
      <sheetName val="Matriz Calor Residual"/>
      <sheetName val="Tabla Impacto"/>
      <sheetName val="Tabla probabilidad"/>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Tabla Impacto"/>
      <sheetName val="Mapa final"/>
      <sheetName val="Matriz Calor Inherente"/>
      <sheetName val="Matriz Calor Residual"/>
      <sheetName val="Tabla probabilidad"/>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Hoja2"/>
      <sheetName val="Hoja3"/>
      <sheetName val="Hoja4"/>
      <sheetName val="Hoja5"/>
      <sheetName val="Hoja6"/>
      <sheetName val="Hoja7"/>
      <sheetName val="Matriz Calor Inherente"/>
      <sheetName val="Matriz Calor Residual"/>
      <sheetName val="Tabla probabilidad"/>
      <sheetName val="Tabla Impacto"/>
      <sheetName val="Tabla Valoración controles"/>
      <sheetName val="Hoja8"/>
      <sheetName val="Hoja9"/>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row r="11">
          <cell r="C11" t="str">
            <v xml:space="preserve">     Afectación menor a 200 SMLMV</v>
          </cell>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t="str">
            <v xml:space="preserve">     Entre 5000 y 10000 SMLMV</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row r="221">
          <cell r="B221" t="e">
            <v>#NAME?</v>
          </cell>
        </row>
        <row r="222">
          <cell r="B222" t="e">
            <v>#NAME?</v>
          </cell>
        </row>
        <row r="223">
          <cell r="B223" t="e">
            <v>#NAME?</v>
          </cell>
          <cell r="F223" t="str">
            <v>❌</v>
          </cell>
        </row>
      </sheetData>
      <sheetData sheetId="12"/>
      <sheetData sheetId="13"/>
      <sheetData sheetId="14"/>
      <sheetData sheetId="15"/>
      <sheetData sheetId="1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Tabla Impacto"/>
      <sheetName val="Mapa final"/>
      <sheetName val="Matriz Calor Residual"/>
      <sheetName val="Tabla probabilidad"/>
      <sheetName val="Tabla Valoración controles"/>
      <sheetName val="Opciones Tratamiento"/>
      <sheetName val="Hoja1"/>
    </sheetNames>
    <sheetDataSet>
      <sheetData sheetId="0"/>
      <sheetData sheetId="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2">
        <row r="7">
          <cell r="A7">
            <v>1</v>
          </cell>
        </row>
      </sheetData>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ón de Causa"/>
      <sheetName val="DOFA"/>
      <sheetName val="SISTEMA INTEGRADO "/>
      <sheetName val="Hoja2"/>
      <sheetName val="Hoja3"/>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11">
          <cell r="C11" t="str">
            <v xml:space="preserve">     Afectación menor a 200 SMLMV</v>
          </cell>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t="str">
            <v xml:space="preserve">     Entre 5000 y 10000 SMLMV</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PARTICIPACION CIUDADANA"/>
      <sheetName val="Matriz Calor Inherente"/>
      <sheetName val="Matriz Calor Residual"/>
      <sheetName val="Tabla probabilidad"/>
      <sheetName val="Tabla Impacto"/>
      <sheetName val="Tabla Valoración controles"/>
      <sheetName val="Opciones Tratamiento"/>
      <sheetName val="Hoja1"/>
      <sheetName val="Hoja2"/>
    </sheetNames>
    <sheetDataSet>
      <sheetData sheetId="0"/>
      <sheetData sheetId="1"/>
      <sheetData sheetId="2"/>
      <sheetData sheetId="3"/>
      <sheetData sheetId="4"/>
      <sheetData sheetId="5">
        <row r="11">
          <cell r="C11" t="str">
            <v xml:space="preserve">     Afectación menor a 200 SMLMV</v>
          </cell>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t="str">
            <v xml:space="preserve">     Entre 5000 y 10000 SMLMV</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on de Causas"/>
      <sheetName val="DOFA"/>
      <sheetName val="Matriz Calor Inherente"/>
      <sheetName val="Matriz Calor Residual"/>
      <sheetName val="Tabla probabilidad"/>
      <sheetName val="Tabla Impacto"/>
      <sheetName val="Tabla Valoración controles"/>
      <sheetName val="GESTIÓN DE RECURSOS  FISICOS"/>
      <sheetName val="GESTIÓN DE RECURSOS  FISICO (2)"/>
      <sheetName val="Opciones Tratamiento"/>
      <sheetName val="Hoja1"/>
    </sheetNames>
    <sheetDataSet>
      <sheetData sheetId="0"/>
      <sheetData sheetId="1">
        <row r="17">
          <cell r="D17" t="str">
            <v>Falta de Presupuesto para cumplir con el correcto funcionamiento de los procesos de la entidad y metas del plan de desarrollo</v>
          </cell>
        </row>
        <row r="22">
          <cell r="D22" t="str">
            <v>Deficiencia planeacion de las actividades del proceso</v>
          </cell>
        </row>
      </sheetData>
      <sheetData sheetId="2"/>
      <sheetData sheetId="3">
        <row r="40">
          <cell r="G40" t="str">
            <v>A9,F3,4. El director (a) de recursos Fisicos  trimestrealmente revisa el presupuesto y las necesidades de la entidad para planearlas en el Plan de Accion de la Direccion, dejando como evidencia:
el Plan de Accion.</v>
          </cell>
        </row>
        <row r="42">
          <cell r="G42" t="str">
            <v>F2 A11. Trimestralmente la Direccion de Recursos Fisicos  revisa el presupuesto aprobado por la vigencia haciendo  programacion de compras y contratacion el plan anual de adquisicion, dejando como evidencia el Plan de Accion.</v>
          </cell>
        </row>
        <row r="43">
          <cell r="G43" t="str">
            <v>F7 A11. Realizar proceso de toma física a las dependencias de la administración y generar las acciones de actualización de responsabilidades en inventario individual</v>
          </cell>
        </row>
        <row r="44">
          <cell r="G44" t="str">
            <v>F5 A4 Realizar mesas de Trabajo con el personal del grupo de Bienes Fiscales para hacer seguimiento a la informacion reportada en la base de datos asociada al proceso de identificacion de los Predios (bienes fiscales y de uso publico del municipio)</v>
          </cell>
        </row>
        <row r="45">
          <cell r="G45" t="str">
            <v>F9 A12  La Director (a) Recursos Fisicos designo a un unico profesional con un perfil de Ingenierio de Sistemas, la cual verifica las solicitudes de la actualizacion de la informacion de la BDD de Predios bienes fiscales y de uso publico solicitadas por la Direccion, con el fin de dar cumplimiento a la Politica de la Seguridad de la Informacion y evitar la manipulacion indebida por los funcionarios no autorizados.</v>
          </cell>
        </row>
        <row r="46">
          <cell r="G46" t="str">
            <v>F9 A11  Socializar el  manual ADMINISTRACION DE BIENES FISCALES Y DE USO PUBLICO del municipio incluyendo los controles  al personal de apoyo que ingresen al grupo de bienes fiscales.</v>
          </cell>
        </row>
      </sheetData>
      <sheetData sheetId="4"/>
      <sheetData sheetId="5"/>
      <sheetData sheetId="6"/>
      <sheetData sheetId="7">
        <row r="11">
          <cell r="C11" t="str">
            <v xml:space="preserve">     Afectación menor a 200 SMLMV</v>
          </cell>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t="str">
            <v xml:space="preserve">     Entre 5000 y 10000 SMLMV</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8"/>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on de Causas"/>
      <sheetName val="DOFA"/>
      <sheetName val="GESTION DE LA GOBERNABILIDAD"/>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11">
          <cell r="C11" t="str">
            <v xml:space="preserve">     Afectación menor a 200 SMLMV</v>
          </cell>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t="str">
            <v xml:space="preserve">     Entre 5000 y 10000 SMLMV</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Tabla Impacto"/>
      <sheetName val="Tabla Valoración controles"/>
      <sheetName val="Opciones Tratamiento"/>
      <sheetName val="Hoja1"/>
      <sheetName val="Tabla probabilid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row r="11">
          <cell r="C11" t="str">
            <v xml:space="preserve">     Afectación menor a 200 SMLMV</v>
          </cell>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t="str">
            <v xml:space="preserve">     Entre 5000 y 10000 SMLMV</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row r="221">
          <cell r="B221" t="e">
            <v>#NAME?</v>
          </cell>
        </row>
        <row r="222">
          <cell r="B222" t="e">
            <v>#NAME?</v>
          </cell>
        </row>
        <row r="223">
          <cell r="B223" t="e">
            <v>#NAME?</v>
          </cell>
          <cell r="F223" t="str">
            <v>❌</v>
          </cell>
        </row>
      </sheetData>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ÓN DE CAUSA"/>
      <sheetName val="DOFA "/>
      <sheetName val="INFRAESTRUCTURA TECNOLÓGICA"/>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row r="31">
          <cell r="E31" t="str">
            <v xml:space="preserve">D1O6. Incluir en el Plan institucional de capacitación temáticas que fortalezcan las competencias de desarrollo de software del personal de planta </v>
          </cell>
        </row>
        <row r="33">
          <cell r="E33" t="str">
            <v>D2 O10 Formulación del PETI articulado con el plan de Desarrollo y del proyecto de inversión para que se le asignen recursos presupuestales que garnticen su ejecución</v>
          </cell>
        </row>
        <row r="47">
          <cell r="E47" t="str">
            <v>D6A7 Actualización de la infraestructura tecnológica(servidores, licencias de motor de base de datos y antivirus, lenguaje de programación)</v>
          </cell>
        </row>
      </sheetData>
      <sheetData sheetId="4"/>
      <sheetData sheetId="5"/>
      <sheetData sheetId="6"/>
      <sheetData sheetId="7"/>
      <sheetData sheetId="8"/>
      <sheetData sheetId="9"/>
      <sheetData sheetId="10"/>
      <sheetData sheetId="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ATRASTRAL "/>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row r="3">
          <cell r="AK3" t="str">
            <v xml:space="preserve">Fecha de evaluación a la gestión del riesgo tercera línea de defensa </v>
          </cell>
          <cell r="AL3" t="str">
            <v xml:space="preserve">Actividades realizadas </v>
          </cell>
          <cell r="AM3" t="str">
            <v>Estado</v>
          </cell>
          <cell r="AN3" t="str">
            <v>Creación del comité riesgos</v>
          </cell>
          <cell r="AP3" t="str">
            <v>En el periodo evaluado, la línea estratégica  en Comité de Coordinación de Control Interno realizó  monitoreo  semestral  al cumplimiento de la Política de  Riesgos?</v>
          </cell>
          <cell r="AQ3" t="str">
            <v xml:space="preserve">Durante el periodo evaluado, la  primera  línea de defensa  realizó monitoreo  Bimestral  a las acciones tendientes a controlar y
Gestionar los riesgos y  remitió  los resultados  a la Secretaría de Planeación ? </v>
          </cell>
          <cell r="AR3" t="str">
            <v xml:space="preserve">Si durante el periodo evaluado, se materializó el riesgo,  determinar si se cumplió lo siguiente:                                                 1. Informar o reportar al Representante de la Alta Dirección para el MIPG.
2. De ser necesario, realizar la denuncia ante el ente de control respectivo
3. Iniciar las acciones correctivas necesarias.
4. Realizar el análisis de causas y determinar acciones de mejora.
5. Actualizar el mapa de riesgo </v>
          </cell>
          <cell r="AS3" t="str">
            <v>Está definido el responsable de la actividad  de control</v>
          </cell>
          <cell r="AT3" t="str">
            <v xml:space="preserve">Está definida la periodicidad para la ejecución del control </v>
          </cell>
          <cell r="AU3" t="str">
            <v xml:space="preserve">Se encuentra definido el propósito del control </v>
          </cell>
          <cell r="AV3" t="str">
            <v xml:space="preserve">Se encuentra establecido cómo realizar la actividad de control </v>
          </cell>
          <cell r="AW3" t="str">
            <v xml:space="preserve">Se encuentra establecido que pasa con las observaciones o desviaciones resultantes al ejecutar el control </v>
          </cell>
          <cell r="AX3" t="str">
            <v>Cuenta con evidencia de ejecución de control</v>
          </cell>
          <cell r="AY3" t="str">
            <v>Verificar que los controles establecidos en los mapas de riesgos, estén presentes en  la política operativa o en los procedimientos,  guías, actos administrativos, etc.…</v>
          </cell>
          <cell r="AZ3" t="str">
            <v xml:space="preserve">Conclusiones  sobre el diseño y ejecución del control </v>
          </cell>
          <cell r="BA3" t="str">
            <v>El riesgo se materializó?</v>
          </cell>
          <cell r="BB3" t="str">
            <v>Se aplicaron los controles cuando se materializó el riesgo ?</v>
          </cell>
          <cell r="BC3" t="str">
            <v># de eventos (Número de veces que se materializó el riesgo)</v>
          </cell>
          <cell r="BD3" t="str">
            <v>Frecuencia del riesgo ( # de veces que se realiza la actividad generadora del riesgo)</v>
          </cell>
          <cell r="BE3" t="str">
            <v>Desempeño del control</v>
          </cell>
          <cell r="BF3" t="str">
            <v xml:space="preserve">Descripción de despeño del control </v>
          </cell>
          <cell r="BG3" t="str">
            <v>Tendencia de efectividad del control</v>
          </cell>
          <cell r="BH3" t="str">
            <v xml:space="preserve">Observaciones y recomendaciones frente a la efectividad del control: Evaluando eficiencia ( tipo de control e implementación)  y eficacia  ( desempeño del control - ver descripción del desempeño del control para recomendar mejoras)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on de Causas"/>
      <sheetName val="PRIORIZ CAUSA R CORUP TRÁMITES"/>
      <sheetName val="DOFA (2)"/>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row r="11">
          <cell r="C11" t="str">
            <v xml:space="preserve">     Afectación menor a 200 SMLMV</v>
          </cell>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t="str">
            <v xml:space="preserve">     Entre 5000 y 10000 SMLMV</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GESTION AMBIENTAL "/>
      <sheetName val="Dofa"/>
      <sheetName val="Matriz Calor Inherente"/>
      <sheetName val="Matriz Calor Residual"/>
      <sheetName val="Tabla probabilidad"/>
      <sheetName val="Tabla Impacto"/>
      <sheetName val="Tabla Valoración controles"/>
      <sheetName val="Hoja5"/>
      <sheetName val="Opciones Tratamiento"/>
      <sheetName val="Hoja1"/>
    </sheetNames>
    <sheetDataSet>
      <sheetData sheetId="0"/>
      <sheetData sheetId="1"/>
      <sheetData sheetId="2"/>
      <sheetData sheetId="3"/>
      <sheetData sheetId="4"/>
      <sheetData sheetId="5"/>
      <sheetData sheetId="6">
        <row r="11">
          <cell r="C11" t="str">
            <v xml:space="preserve">     Afectación menor a 200 SMLMV</v>
          </cell>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v>34</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sheetData sheetId="8"/>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Tabla Impacto"/>
      <sheetName val="Matriz Calor Inherente"/>
      <sheetName val="Tabla probabilidad"/>
      <sheetName val="Matriz Calor Residual"/>
      <sheetName val="Tabla Valoración controles"/>
      <sheetName val="Opciones Tratamiento"/>
      <sheetName val="Hoja1"/>
    </sheetNames>
    <sheetDataSet>
      <sheetData sheetId="0"/>
      <sheetData sheetId="1">
        <row r="10">
          <cell r="A10">
            <v>1</v>
          </cell>
        </row>
      </sheetData>
      <sheetData sheetId="2">
        <row r="11">
          <cell r="C11" t="str">
            <v xml:space="preserve">     Afectación menor a 200 SMLMV</v>
          </cell>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t="str">
            <v xml:space="preserve">     Entre 5000 y 10000 SMLMV</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row r="221">
          <cell r="B221" t="e">
            <v>#NAME?</v>
          </cell>
        </row>
        <row r="222">
          <cell r="B222" t="e">
            <v>#NAME?</v>
          </cell>
        </row>
        <row r="223">
          <cell r="B223" t="e">
            <v>#NAME?</v>
          </cell>
          <cell r="F223" t="str">
            <v>❌</v>
          </cell>
        </row>
      </sheetData>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 GESTION TALENTO HUMANO"/>
      <sheetName val="Matriz Calor Inherente"/>
      <sheetName val="Matriz Calor Residual"/>
      <sheetName val="Tabla Impacto"/>
      <sheetName val="Tabla probabilidad"/>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2)"/>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row r="11">
          <cell r="C11" t="str">
            <v xml:space="preserve">     Afectación menor a 200 SMLMV</v>
          </cell>
          <cell r="D11" t="str">
            <v xml:space="preserve">     El riesgo afecta la imagen de alguna área de la organización</v>
          </cell>
        </row>
        <row r="12">
          <cell r="C12" t="str">
            <v xml:space="preserve">     Entre 200 y 1000 SMLMV</v>
          </cell>
          <cell r="D12" t="str">
            <v xml:space="preserve">     El riesgo afecta la imagen de la entidad internamente, de conocimiento general, nivel interno, de junta dircetiva y accionistas y/o de provedores</v>
          </cell>
        </row>
        <row r="13">
          <cell r="C13" t="str">
            <v xml:space="preserve">     Entre 1000 y 5000 SMLMV </v>
          </cell>
          <cell r="D13" t="str">
            <v xml:space="preserve">     El riesgo afecta la imagen de la entidad con algunos usuarios de relevancia frente al logro de los objetivos</v>
          </cell>
        </row>
        <row r="14">
          <cell r="C14" t="str">
            <v xml:space="preserve">     Entre 5000 y 10000 SMLMV</v>
          </cell>
          <cell r="D14" t="str">
            <v xml:space="preserve">     El riesgo afecta la imagen de de la entidad con efecto publicitario sostenido a nivel de sector administrativo, nivel departamental o municipal</v>
          </cell>
        </row>
        <row r="15">
          <cell r="C15" t="str">
            <v xml:space="preserve">     Mayor a 10000 SMLMV</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on de Causas"/>
      <sheetName val="DOFA"/>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Valoración controles"/>
      <sheetName val="Tabla Impacto"/>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Valoración controles"/>
      <sheetName val="Opciones Tratamiento"/>
    </sheet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27"/>
  <sheetViews>
    <sheetView tabSelected="1" workbookViewId="0">
      <selection activeCell="F13" sqref="F13"/>
    </sheetView>
  </sheetViews>
  <sheetFormatPr baseColWidth="10" defaultRowHeight="15"/>
  <cols>
    <col min="1" max="1" width="2.85546875" style="620" customWidth="1"/>
    <col min="2" max="2" width="10.28515625" style="620" customWidth="1"/>
    <col min="3" max="3" width="85.28515625" style="620" customWidth="1"/>
    <col min="4" max="4" width="16.85546875" style="620" customWidth="1"/>
    <col min="5" max="16384" width="11.42578125" style="620"/>
  </cols>
  <sheetData>
    <row r="2" spans="2:4">
      <c r="B2" s="621" t="s">
        <v>23</v>
      </c>
      <c r="C2" s="621" t="s">
        <v>0</v>
      </c>
      <c r="D2" s="621" t="s">
        <v>797</v>
      </c>
    </row>
    <row r="3" spans="2:4">
      <c r="B3" s="623">
        <v>1</v>
      </c>
      <c r="C3" s="624" t="s">
        <v>1</v>
      </c>
      <c r="D3" s="622" t="s">
        <v>1234</v>
      </c>
    </row>
    <row r="4" spans="2:4">
      <c r="B4" s="623">
        <v>2</v>
      </c>
      <c r="C4" s="625" t="s">
        <v>2</v>
      </c>
      <c r="D4" s="622" t="s">
        <v>1234</v>
      </c>
    </row>
    <row r="5" spans="2:4">
      <c r="B5" s="623">
        <v>3</v>
      </c>
      <c r="C5" s="625" t="s">
        <v>3</v>
      </c>
      <c r="D5" s="622" t="s">
        <v>793</v>
      </c>
    </row>
    <row r="6" spans="2:4">
      <c r="B6" s="623">
        <v>4</v>
      </c>
      <c r="C6" s="625" t="s">
        <v>4</v>
      </c>
      <c r="D6" s="622" t="s">
        <v>432</v>
      </c>
    </row>
    <row r="7" spans="2:4">
      <c r="B7" s="623">
        <v>5</v>
      </c>
      <c r="C7" s="625" t="s">
        <v>5</v>
      </c>
      <c r="D7" s="622" t="s">
        <v>570</v>
      </c>
    </row>
    <row r="8" spans="2:4">
      <c r="B8" s="623">
        <v>6</v>
      </c>
      <c r="C8" s="625" t="s">
        <v>6</v>
      </c>
      <c r="D8" s="622" t="s">
        <v>743</v>
      </c>
    </row>
    <row r="9" spans="2:4">
      <c r="B9" s="623">
        <v>7</v>
      </c>
      <c r="C9" s="625" t="s">
        <v>7</v>
      </c>
      <c r="D9" s="622" t="s">
        <v>570</v>
      </c>
    </row>
    <row r="10" spans="2:4">
      <c r="B10" s="623">
        <v>8</v>
      </c>
      <c r="C10" s="625" t="s">
        <v>8</v>
      </c>
      <c r="D10" s="622" t="s">
        <v>432</v>
      </c>
    </row>
    <row r="11" spans="2:4">
      <c r="B11" s="623">
        <v>9</v>
      </c>
      <c r="C11" s="625" t="s">
        <v>9</v>
      </c>
      <c r="D11" s="622" t="s">
        <v>432</v>
      </c>
    </row>
    <row r="12" spans="2:4">
      <c r="B12" s="623">
        <v>10</v>
      </c>
      <c r="C12" s="625" t="s">
        <v>10</v>
      </c>
      <c r="D12" s="622" t="s">
        <v>570</v>
      </c>
    </row>
    <row r="13" spans="2:4">
      <c r="B13" s="623">
        <v>11</v>
      </c>
      <c r="C13" s="625" t="s">
        <v>11</v>
      </c>
      <c r="D13" s="622" t="s">
        <v>1234</v>
      </c>
    </row>
    <row r="14" spans="2:4">
      <c r="B14" s="623">
        <v>12</v>
      </c>
      <c r="C14" s="625" t="s">
        <v>12</v>
      </c>
      <c r="D14" s="622" t="s">
        <v>1234</v>
      </c>
    </row>
    <row r="15" spans="2:4">
      <c r="B15" s="623">
        <v>13</v>
      </c>
      <c r="C15" s="625" t="s">
        <v>13</v>
      </c>
      <c r="D15" s="622" t="s">
        <v>432</v>
      </c>
    </row>
    <row r="16" spans="2:4">
      <c r="B16" s="623">
        <v>14</v>
      </c>
      <c r="C16" s="625" t="s">
        <v>14</v>
      </c>
      <c r="D16" s="622" t="s">
        <v>1234</v>
      </c>
    </row>
    <row r="17" spans="2:4">
      <c r="B17" s="623">
        <v>15</v>
      </c>
      <c r="C17" s="625" t="s">
        <v>15</v>
      </c>
      <c r="D17" s="622" t="s">
        <v>570</v>
      </c>
    </row>
    <row r="18" spans="2:4">
      <c r="B18" s="623">
        <v>16</v>
      </c>
      <c r="C18" s="625" t="s">
        <v>16</v>
      </c>
      <c r="D18" s="622" t="s">
        <v>432</v>
      </c>
    </row>
    <row r="19" spans="2:4">
      <c r="B19" s="623">
        <v>17</v>
      </c>
      <c r="C19" s="625" t="s">
        <v>17</v>
      </c>
      <c r="D19" s="622" t="s">
        <v>432</v>
      </c>
    </row>
    <row r="20" spans="2:4">
      <c r="B20" s="623">
        <v>18</v>
      </c>
      <c r="C20" s="625" t="s">
        <v>18</v>
      </c>
      <c r="D20" s="622" t="s">
        <v>570</v>
      </c>
    </row>
    <row r="21" spans="2:4">
      <c r="B21" s="623">
        <v>19</v>
      </c>
      <c r="C21" s="625" t="s">
        <v>19</v>
      </c>
      <c r="D21" s="622" t="s">
        <v>570</v>
      </c>
    </row>
    <row r="22" spans="2:4">
      <c r="B22" s="623">
        <v>20</v>
      </c>
      <c r="C22" s="625" t="s">
        <v>20</v>
      </c>
      <c r="D22" s="622" t="s">
        <v>1234</v>
      </c>
    </row>
    <row r="23" spans="2:4">
      <c r="B23" s="623">
        <v>21</v>
      </c>
      <c r="C23" s="626" t="s">
        <v>21</v>
      </c>
      <c r="D23" s="622" t="s">
        <v>1234</v>
      </c>
    </row>
    <row r="24" spans="2:4">
      <c r="B24" s="623">
        <v>22</v>
      </c>
      <c r="C24" s="626" t="s">
        <v>22</v>
      </c>
      <c r="D24" s="622" t="s">
        <v>432</v>
      </c>
    </row>
    <row r="25" spans="2:4">
      <c r="B25" s="623">
        <v>23</v>
      </c>
      <c r="C25" s="624" t="s">
        <v>34</v>
      </c>
      <c r="D25" s="622" t="s">
        <v>432</v>
      </c>
    </row>
    <row r="26" spans="2:4">
      <c r="B26" s="623">
        <v>24</v>
      </c>
      <c r="C26" s="624" t="s">
        <v>170</v>
      </c>
      <c r="D26" s="622" t="s">
        <v>1234</v>
      </c>
    </row>
    <row r="27" spans="2:4">
      <c r="B27" s="623">
        <v>25</v>
      </c>
      <c r="C27" s="624" t="s">
        <v>177</v>
      </c>
      <c r="D27" s="622" t="s">
        <v>1234</v>
      </c>
    </row>
  </sheetData>
  <hyperlinks>
    <hyperlink ref="C3" location="'1'!A1" display="SISTEMA INTEGRADO DE GESTION"/>
    <hyperlink ref="C4" location="'2'!A1" display="PLANEACIÓN ESTRATÉGICA Y TERRITORIAL"/>
    <hyperlink ref="C5" location="'3'!A1" display="GESTIÓN DEL SERVICIO Y ATENCIÓN AL CIUDADANO"/>
    <hyperlink ref="C6" location="'4'!A1" display="GESTIÓN HUMANA"/>
    <hyperlink ref="C7" location="'5'!A1" display="GESTIÓN JURÍDICA"/>
    <hyperlink ref="C8" location="'6'!A1" display="GESTIÓN DE LA SALUD"/>
    <hyperlink ref="C9" location="'7'!A1" display="GESTION SOCIAL Y COMUNITARIA"/>
    <hyperlink ref="C10" location="'8'!A1" display="GESTION EDUCATIVA"/>
    <hyperlink ref="C11" location="'9'!A1" display="GESTION DEL TRANSITO Y LA MOVILIDAD"/>
    <hyperlink ref="C12" location="'10'!A1" display="GESTIÓN DE HACIENDA PÚBLICA"/>
    <hyperlink ref="C13" location="'11'!A1" display="GESTION AMBIENTAL"/>
    <hyperlink ref="C14" location="'12'!A1" display="GESTION DE INFRAESTRUCTURA TECNOLOGICA"/>
    <hyperlink ref="C15" location="'13'!A1" display="GESTIÒN DEL DESARROLLO ECONÒMICO Y LA COMPETITIVIDAD "/>
    <hyperlink ref="C16" location="'14'!A1" display="GESTIÓN DE LA GOBERNABILIDAD, PARTICIPACIÓN Y CONVIVENCIA CIUDADANA."/>
    <hyperlink ref="C17" location="'15'!A1" display="GESTIÓN DE LA INFORMACIÓN Y LA COMUNICACIÓN"/>
    <hyperlink ref="C18" location="'16'!A1" display="GESTION Y CONTROL DISCIPLINARIO"/>
    <hyperlink ref="C19" location="'17'!A1" display="GESTIÓN DE INNOVACION Y TICS"/>
    <hyperlink ref="C20" location="'18'!A1" display="GESTION DE INFRAESTRUCTURA Y OBRAS PUBLICAS"/>
    <hyperlink ref="C21" location="'19'!A1" display="GESTION DOCUMENTAL"/>
    <hyperlink ref="C22" location="'20'!A1" display="GESTIÓN DE EVALUACIÓN Y  SEGUIMIENTO"/>
    <hyperlink ref="C23" location="'21'!A1" display="GESTIÓN DE RECURSOS FISICOS"/>
    <hyperlink ref="C24" location="'22'!A1" display="GESTION CONTRACTUAL"/>
    <hyperlink ref="C25" location="'23'!A1" display="GESTION ARTISTICA Y CULTURAL "/>
    <hyperlink ref="C26" location="'24'!A1" display="GESTIÓN DE PARTICIPACION CIUDADANA"/>
    <hyperlink ref="C27" location="'25'!A1" display="GESTÓN CATASTRAL"/>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H19"/>
  <sheetViews>
    <sheetView zoomScale="50" zoomScaleNormal="50" workbookViewId="0">
      <selection activeCell="G6" sqref="G6:G7"/>
    </sheetView>
  </sheetViews>
  <sheetFormatPr baseColWidth="10" defaultRowHeight="15"/>
  <cols>
    <col min="1" max="1" width="4.28515625" bestFit="1" customWidth="1"/>
    <col min="2" max="2" width="16.7109375" customWidth="1"/>
    <col min="3" max="3" width="14.42578125" customWidth="1"/>
    <col min="4" max="4" width="16.7109375" customWidth="1"/>
    <col min="5" max="5" width="26" customWidth="1"/>
    <col min="6" max="6" width="28.85546875" customWidth="1"/>
    <col min="7" max="7" width="21.85546875" customWidth="1"/>
    <col min="8" max="8" width="23.140625" customWidth="1"/>
    <col min="9" max="9" width="21.28515625" customWidth="1"/>
    <col min="11" max="11" width="13.85546875" customWidth="1"/>
    <col min="13" max="13" width="24.7109375" customWidth="1"/>
    <col min="14" max="14" width="22.85546875" customWidth="1"/>
    <col min="15" max="15" width="18.85546875" customWidth="1"/>
    <col min="17" max="17" width="14.42578125" customWidth="1"/>
    <col min="18" max="18" width="6.140625" customWidth="1"/>
    <col min="19" max="19" width="50.140625" customWidth="1"/>
    <col min="20" max="20" width="15.42578125" customWidth="1"/>
    <col min="21" max="22" width="7.140625" customWidth="1"/>
    <col min="23" max="23" width="6.28515625" customWidth="1"/>
    <col min="24" max="24" width="6.5703125" customWidth="1"/>
    <col min="25" max="25" width="5.28515625" customWidth="1"/>
    <col min="26" max="26" width="6.28515625" customWidth="1"/>
    <col min="27" max="27" width="7.7109375" customWidth="1"/>
    <col min="34" max="34" width="23.42578125" customWidth="1"/>
    <col min="35" max="35" width="14.7109375" customWidth="1"/>
    <col min="36" max="36" width="25" customWidth="1"/>
    <col min="37" max="37" width="25.28515625" customWidth="1"/>
    <col min="38" max="38" width="118.7109375" customWidth="1"/>
    <col min="39" max="39" width="16.42578125" customWidth="1"/>
    <col min="40" max="40" width="20.140625" customWidth="1"/>
    <col min="41" max="41" width="58.28515625" customWidth="1"/>
    <col min="42" max="42" width="46.5703125" customWidth="1"/>
    <col min="43" max="43" width="55.5703125" customWidth="1"/>
    <col min="44" max="44" width="62.42578125" customWidth="1"/>
    <col min="45" max="45" width="24.7109375" customWidth="1"/>
    <col min="46" max="46" width="16.85546875" customWidth="1"/>
    <col min="47" max="47" width="23.7109375" customWidth="1"/>
    <col min="48" max="48" width="17.85546875" customWidth="1"/>
    <col min="49" max="49" width="18.28515625" customWidth="1"/>
    <col min="50" max="50" width="21.28515625" customWidth="1"/>
    <col min="51" max="51" width="33.28515625" customWidth="1"/>
    <col min="52" max="52" width="33.7109375" customWidth="1"/>
    <col min="53" max="53" width="21.28515625" customWidth="1"/>
    <col min="54" max="54" width="20.7109375" customWidth="1"/>
    <col min="55" max="55" width="22.7109375" customWidth="1"/>
    <col min="56" max="56" width="23.7109375" customWidth="1"/>
    <col min="57" max="57" width="20.28515625" customWidth="1"/>
    <col min="58" max="58" width="19.7109375" customWidth="1"/>
    <col min="59" max="59" width="21.28515625" customWidth="1"/>
    <col min="60" max="60" width="33.7109375" customWidth="1"/>
  </cols>
  <sheetData>
    <row r="1" spans="1:60" ht="16.5">
      <c r="A1" s="1156" t="s">
        <v>38</v>
      </c>
      <c r="B1" s="1157"/>
      <c r="C1" s="1127"/>
      <c r="D1" s="1127"/>
      <c r="E1" s="1127"/>
      <c r="F1" s="1127"/>
      <c r="G1" s="1127"/>
      <c r="H1" s="1127"/>
      <c r="I1" s="1127"/>
      <c r="J1" s="1129"/>
      <c r="K1" s="1153" t="s">
        <v>39</v>
      </c>
      <c r="L1" s="1127"/>
      <c r="M1" s="1127"/>
      <c r="N1" s="1127"/>
      <c r="O1" s="1127"/>
      <c r="P1" s="1127"/>
      <c r="Q1" s="1129"/>
      <c r="R1" s="1153" t="s">
        <v>40</v>
      </c>
      <c r="S1" s="1127"/>
      <c r="T1" s="1127"/>
      <c r="U1" s="1127"/>
      <c r="V1" s="1127"/>
      <c r="W1" s="1127"/>
      <c r="X1" s="1127"/>
      <c r="Y1" s="1127"/>
      <c r="Z1" s="1129"/>
      <c r="AA1" s="1153" t="s">
        <v>41</v>
      </c>
      <c r="AB1" s="1127"/>
      <c r="AC1" s="1127"/>
      <c r="AD1" s="1127"/>
      <c r="AE1" s="1127"/>
      <c r="AF1" s="1127"/>
      <c r="AG1" s="1129"/>
      <c r="AH1" s="1153" t="s">
        <v>42</v>
      </c>
      <c r="AI1" s="1127"/>
      <c r="AJ1" s="1127"/>
    </row>
    <row r="2" spans="1:60" ht="59.45" customHeight="1">
      <c r="A2" s="1158" t="s">
        <v>47</v>
      </c>
      <c r="B2" s="925" t="s">
        <v>24</v>
      </c>
      <c r="C2" s="911" t="s">
        <v>48</v>
      </c>
      <c r="D2" s="911" t="s">
        <v>49</v>
      </c>
      <c r="E2" s="912" t="s">
        <v>50</v>
      </c>
      <c r="F2" s="927" t="s">
        <v>51</v>
      </c>
      <c r="G2" s="926" t="s">
        <v>433</v>
      </c>
      <c r="H2" s="912" t="s">
        <v>52</v>
      </c>
      <c r="I2" s="912" t="s">
        <v>53</v>
      </c>
      <c r="J2" s="911" t="s">
        <v>54</v>
      </c>
      <c r="K2" s="922" t="s">
        <v>55</v>
      </c>
      <c r="L2" s="910" t="s">
        <v>56</v>
      </c>
      <c r="M2" s="912" t="s">
        <v>57</v>
      </c>
      <c r="N2" s="912" t="s">
        <v>58</v>
      </c>
      <c r="O2" s="931" t="s">
        <v>59</v>
      </c>
      <c r="P2" s="910" t="s">
        <v>56</v>
      </c>
      <c r="Q2" s="911" t="s">
        <v>60</v>
      </c>
      <c r="R2" s="913" t="s">
        <v>61</v>
      </c>
      <c r="S2" s="915" t="s">
        <v>62</v>
      </c>
      <c r="T2" s="912" t="s">
        <v>63</v>
      </c>
      <c r="U2" s="915" t="s">
        <v>64</v>
      </c>
      <c r="V2" s="915"/>
      <c r="W2" s="915"/>
      <c r="X2" s="915"/>
      <c r="Y2" s="915"/>
      <c r="Z2" s="915"/>
      <c r="AA2" s="918" t="s">
        <v>65</v>
      </c>
      <c r="AB2" s="918" t="s">
        <v>66</v>
      </c>
      <c r="AC2" s="918" t="s">
        <v>56</v>
      </c>
      <c r="AD2" s="918" t="s">
        <v>67</v>
      </c>
      <c r="AE2" s="918" t="s">
        <v>56</v>
      </c>
      <c r="AF2" s="918" t="s">
        <v>68</v>
      </c>
      <c r="AG2" s="913" t="s">
        <v>69</v>
      </c>
      <c r="AH2" s="915" t="s">
        <v>42</v>
      </c>
      <c r="AI2" s="915" t="s">
        <v>25</v>
      </c>
      <c r="AJ2" s="915" t="s">
        <v>142</v>
      </c>
      <c r="AK2" s="1150" t="s">
        <v>72</v>
      </c>
      <c r="AL2" s="1150" t="s">
        <v>73</v>
      </c>
      <c r="AM2" s="1150" t="s">
        <v>74</v>
      </c>
      <c r="AN2" s="1146" t="s">
        <v>26</v>
      </c>
      <c r="AO2" s="1147" t="s">
        <v>75</v>
      </c>
      <c r="AP2" s="1148" t="s">
        <v>434</v>
      </c>
      <c r="AQ2" s="1149" t="s">
        <v>144</v>
      </c>
      <c r="AR2" s="1148" t="s">
        <v>572</v>
      </c>
      <c r="AS2" s="1146" t="s">
        <v>27</v>
      </c>
      <c r="AT2" s="1146" t="s">
        <v>28</v>
      </c>
      <c r="AU2" s="1146" t="s">
        <v>29</v>
      </c>
      <c r="AV2" s="1146" t="s">
        <v>79</v>
      </c>
      <c r="AW2" s="1146" t="s">
        <v>30</v>
      </c>
      <c r="AX2" s="1146" t="s">
        <v>80</v>
      </c>
      <c r="AY2" s="1146" t="s">
        <v>33</v>
      </c>
      <c r="AZ2" s="1146" t="s">
        <v>31</v>
      </c>
      <c r="BA2" s="1145" t="s">
        <v>81</v>
      </c>
      <c r="BB2" s="1145" t="s">
        <v>82</v>
      </c>
      <c r="BC2" s="1145" t="s">
        <v>83</v>
      </c>
      <c r="BD2" s="1145" t="s">
        <v>84</v>
      </c>
      <c r="BE2" s="1145" t="s">
        <v>85</v>
      </c>
      <c r="BF2" s="1145" t="s">
        <v>122</v>
      </c>
      <c r="BG2" s="1145" t="s">
        <v>86</v>
      </c>
      <c r="BH2" s="1145" t="s">
        <v>87</v>
      </c>
    </row>
    <row r="3" spans="1:60" ht="154.9" customHeight="1">
      <c r="A3" s="1159"/>
      <c r="B3" s="925"/>
      <c r="C3" s="915"/>
      <c r="D3" s="915"/>
      <c r="E3" s="922"/>
      <c r="F3" s="926"/>
      <c r="G3" s="1154"/>
      <c r="H3" s="1155"/>
      <c r="I3" s="911"/>
      <c r="J3" s="915"/>
      <c r="K3" s="911"/>
      <c r="L3" s="1153"/>
      <c r="M3" s="911"/>
      <c r="N3" s="911"/>
      <c r="O3" s="1153"/>
      <c r="P3" s="1153"/>
      <c r="Q3" s="915"/>
      <c r="R3" s="1152"/>
      <c r="S3" s="915"/>
      <c r="T3" s="911"/>
      <c r="U3" s="366" t="s">
        <v>88</v>
      </c>
      <c r="V3" s="366" t="s">
        <v>89</v>
      </c>
      <c r="W3" s="366" t="s">
        <v>90</v>
      </c>
      <c r="X3" s="366" t="s">
        <v>91</v>
      </c>
      <c r="Y3" s="366" t="s">
        <v>92</v>
      </c>
      <c r="Z3" s="366" t="s">
        <v>93</v>
      </c>
      <c r="AA3" s="918"/>
      <c r="AB3" s="918"/>
      <c r="AC3" s="918"/>
      <c r="AD3" s="918"/>
      <c r="AE3" s="918"/>
      <c r="AF3" s="918"/>
      <c r="AG3" s="1152"/>
      <c r="AH3" s="915"/>
      <c r="AI3" s="915"/>
      <c r="AJ3" s="915"/>
      <c r="AK3" s="1150"/>
      <c r="AL3" s="1151"/>
      <c r="AM3" s="1150"/>
      <c r="AN3" s="1146"/>
      <c r="AO3" s="1147"/>
      <c r="AP3" s="1148"/>
      <c r="AQ3" s="1149"/>
      <c r="AR3" s="1148"/>
      <c r="AS3" s="1146"/>
      <c r="AT3" s="1146"/>
      <c r="AU3" s="1146"/>
      <c r="AV3" s="1146"/>
      <c r="AW3" s="1146"/>
      <c r="AX3" s="1146"/>
      <c r="AY3" s="1146"/>
      <c r="AZ3" s="1146"/>
      <c r="BA3" s="1145"/>
      <c r="BB3" s="1145"/>
      <c r="BC3" s="1145"/>
      <c r="BD3" s="1145"/>
      <c r="BE3" s="1145"/>
      <c r="BF3" s="1145"/>
      <c r="BG3" s="1145"/>
      <c r="BH3" s="1145"/>
    </row>
    <row r="4" spans="1:60" ht="140.44999999999999" customHeight="1">
      <c r="A4" s="641">
        <v>1</v>
      </c>
      <c r="B4" s="675" t="s">
        <v>94</v>
      </c>
      <c r="C4" s="675" t="s">
        <v>607</v>
      </c>
      <c r="D4" s="740" t="s">
        <v>608</v>
      </c>
      <c r="E4" s="454" t="s">
        <v>609</v>
      </c>
      <c r="F4" s="681" t="s">
        <v>610</v>
      </c>
      <c r="G4" s="800" t="s">
        <v>377</v>
      </c>
      <c r="H4" s="681" t="s">
        <v>611</v>
      </c>
      <c r="I4" s="733" t="s">
        <v>138</v>
      </c>
      <c r="J4" s="742">
        <v>73800</v>
      </c>
      <c r="K4" s="735" t="s">
        <v>334</v>
      </c>
      <c r="L4" s="731">
        <v>1</v>
      </c>
      <c r="M4" s="733" t="s">
        <v>116</v>
      </c>
      <c r="N4" s="731" t="s">
        <v>116</v>
      </c>
      <c r="O4" s="735" t="s">
        <v>254</v>
      </c>
      <c r="P4" s="731">
        <v>0.6</v>
      </c>
      <c r="Q4" s="737" t="s">
        <v>141</v>
      </c>
      <c r="R4" s="26">
        <v>1</v>
      </c>
      <c r="S4" s="455" t="s">
        <v>612</v>
      </c>
      <c r="T4" s="5" t="s">
        <v>137</v>
      </c>
      <c r="U4" s="286" t="s">
        <v>99</v>
      </c>
      <c r="V4" s="286" t="s">
        <v>35</v>
      </c>
      <c r="W4" s="287" t="s">
        <v>229</v>
      </c>
      <c r="X4" s="286" t="s">
        <v>100</v>
      </c>
      <c r="Y4" s="286" t="s">
        <v>111</v>
      </c>
      <c r="Z4" s="286" t="s">
        <v>102</v>
      </c>
      <c r="AA4" s="288">
        <v>0.6</v>
      </c>
      <c r="AB4" s="289" t="s">
        <v>231</v>
      </c>
      <c r="AC4" s="290">
        <v>0.6</v>
      </c>
      <c r="AD4" s="289" t="s">
        <v>254</v>
      </c>
      <c r="AE4" s="290">
        <v>0.6</v>
      </c>
      <c r="AF4" s="291" t="s">
        <v>254</v>
      </c>
      <c r="AG4" s="703" t="s">
        <v>112</v>
      </c>
      <c r="AH4" s="675" t="s">
        <v>613</v>
      </c>
      <c r="AI4" s="675" t="s">
        <v>614</v>
      </c>
      <c r="AJ4" s="1143">
        <v>45539</v>
      </c>
      <c r="AK4" s="456" t="s">
        <v>615</v>
      </c>
      <c r="AL4" s="379" t="s">
        <v>616</v>
      </c>
      <c r="AM4" s="413" t="s">
        <v>103</v>
      </c>
      <c r="AN4" s="1141" t="s">
        <v>617</v>
      </c>
      <c r="AO4" s="1137" t="s">
        <v>587</v>
      </c>
      <c r="AP4" s="1141" t="s">
        <v>389</v>
      </c>
      <c r="AQ4" s="1141" t="s">
        <v>618</v>
      </c>
      <c r="AR4" s="1137" t="s">
        <v>619</v>
      </c>
      <c r="AS4" s="414" t="s">
        <v>32</v>
      </c>
      <c r="AT4" s="414" t="s">
        <v>37</v>
      </c>
      <c r="AU4" s="414" t="s">
        <v>32</v>
      </c>
      <c r="AV4" s="414" t="s">
        <v>32</v>
      </c>
      <c r="AW4" s="414" t="s">
        <v>37</v>
      </c>
      <c r="AX4" s="414" t="s">
        <v>32</v>
      </c>
      <c r="AY4" s="379" t="s">
        <v>620</v>
      </c>
      <c r="AZ4" s="379" t="s">
        <v>621</v>
      </c>
      <c r="BA4" s="1136" t="s">
        <v>139</v>
      </c>
      <c r="BB4" s="787" t="s">
        <v>106</v>
      </c>
      <c r="BC4" s="1136">
        <v>0</v>
      </c>
      <c r="BD4" s="1140">
        <v>73800</v>
      </c>
      <c r="BE4" s="1136">
        <v>0</v>
      </c>
      <c r="BF4" s="1135" t="s">
        <v>414</v>
      </c>
      <c r="BG4" s="1137" t="s">
        <v>114</v>
      </c>
      <c r="BH4" s="457" t="s">
        <v>622</v>
      </c>
    </row>
    <row r="5" spans="1:60" ht="336.6" customHeight="1">
      <c r="A5" s="642"/>
      <c r="B5" s="676"/>
      <c r="C5" s="676"/>
      <c r="D5" s="741"/>
      <c r="E5" s="431" t="s">
        <v>623</v>
      </c>
      <c r="F5" s="681"/>
      <c r="G5" s="801"/>
      <c r="H5" s="681"/>
      <c r="I5" s="734"/>
      <c r="J5" s="743"/>
      <c r="K5" s="736"/>
      <c r="L5" s="732"/>
      <c r="M5" s="734"/>
      <c r="N5" s="732">
        <v>0</v>
      </c>
      <c r="O5" s="736"/>
      <c r="P5" s="732"/>
      <c r="Q5" s="738"/>
      <c r="R5" s="26">
        <v>2</v>
      </c>
      <c r="S5" s="459" t="s">
        <v>624</v>
      </c>
      <c r="T5" s="5" t="s">
        <v>137</v>
      </c>
      <c r="U5" s="286" t="s">
        <v>99</v>
      </c>
      <c r="V5" s="286" t="s">
        <v>35</v>
      </c>
      <c r="W5" s="287" t="s">
        <v>229</v>
      </c>
      <c r="X5" s="286" t="s">
        <v>121</v>
      </c>
      <c r="Y5" s="286" t="s">
        <v>111</v>
      </c>
      <c r="Z5" s="286" t="s">
        <v>102</v>
      </c>
      <c r="AA5" s="288">
        <v>0.36</v>
      </c>
      <c r="AB5" s="460" t="s">
        <v>232</v>
      </c>
      <c r="AC5" s="290">
        <v>0.36</v>
      </c>
      <c r="AD5" s="460" t="s">
        <v>254</v>
      </c>
      <c r="AE5" s="290">
        <v>0.6</v>
      </c>
      <c r="AF5" s="461" t="s">
        <v>254</v>
      </c>
      <c r="AG5" s="1139"/>
      <c r="AH5" s="677"/>
      <c r="AI5" s="677"/>
      <c r="AJ5" s="1144"/>
      <c r="AK5" s="456" t="s">
        <v>615</v>
      </c>
      <c r="AL5" s="379" t="s">
        <v>625</v>
      </c>
      <c r="AM5" s="413" t="s">
        <v>103</v>
      </c>
      <c r="AN5" s="1141"/>
      <c r="AO5" s="1138"/>
      <c r="AP5" s="1141"/>
      <c r="AQ5" s="1141"/>
      <c r="AR5" s="1138"/>
      <c r="AS5" s="414" t="s">
        <v>32</v>
      </c>
      <c r="AT5" s="414" t="s">
        <v>32</v>
      </c>
      <c r="AU5" s="414" t="s">
        <v>32</v>
      </c>
      <c r="AV5" s="414" t="s">
        <v>32</v>
      </c>
      <c r="AW5" s="414" t="s">
        <v>32</v>
      </c>
      <c r="AX5" s="414" t="s">
        <v>32</v>
      </c>
      <c r="AY5" s="379" t="s">
        <v>620</v>
      </c>
      <c r="AZ5" s="379" t="s">
        <v>597</v>
      </c>
      <c r="BA5" s="1136"/>
      <c r="BB5" s="787"/>
      <c r="BC5" s="1136"/>
      <c r="BD5" s="1140"/>
      <c r="BE5" s="1136"/>
      <c r="BF5" s="1135"/>
      <c r="BG5" s="1138"/>
      <c r="BH5" s="463"/>
    </row>
    <row r="6" spans="1:60" ht="151.15" customHeight="1">
      <c r="A6" s="641">
        <v>2</v>
      </c>
      <c r="B6" s="644" t="s">
        <v>94</v>
      </c>
      <c r="C6" s="644" t="s">
        <v>626</v>
      </c>
      <c r="D6" s="656" t="s">
        <v>627</v>
      </c>
      <c r="E6" s="363" t="s">
        <v>628</v>
      </c>
      <c r="F6" s="659" t="s">
        <v>629</v>
      </c>
      <c r="G6" s="800" t="s">
        <v>377</v>
      </c>
      <c r="H6" s="667" t="s">
        <v>630</v>
      </c>
      <c r="I6" s="653" t="s">
        <v>138</v>
      </c>
      <c r="J6" s="650">
        <v>28</v>
      </c>
      <c r="K6" s="632" t="s">
        <v>231</v>
      </c>
      <c r="L6" s="635">
        <v>0.6</v>
      </c>
      <c r="M6" s="638" t="s">
        <v>116</v>
      </c>
      <c r="N6" s="635" t="s">
        <v>116</v>
      </c>
      <c r="O6" s="632" t="s">
        <v>254</v>
      </c>
      <c r="P6" s="635">
        <v>0.6</v>
      </c>
      <c r="Q6" s="627" t="s">
        <v>254</v>
      </c>
      <c r="R6" s="26">
        <v>1</v>
      </c>
      <c r="S6" s="465" t="s">
        <v>631</v>
      </c>
      <c r="T6" s="5" t="s">
        <v>137</v>
      </c>
      <c r="U6" s="286" t="s">
        <v>99</v>
      </c>
      <c r="V6" s="286" t="s">
        <v>632</v>
      </c>
      <c r="W6" s="287" t="s">
        <v>794</v>
      </c>
      <c r="X6" s="286" t="s">
        <v>100</v>
      </c>
      <c r="Y6" s="286" t="s">
        <v>111</v>
      </c>
      <c r="Z6" s="286" t="s">
        <v>102</v>
      </c>
      <c r="AA6" s="288">
        <v>0.3</v>
      </c>
      <c r="AB6" s="289" t="s">
        <v>232</v>
      </c>
      <c r="AC6" s="290">
        <v>0.3</v>
      </c>
      <c r="AD6" s="289" t="s">
        <v>254</v>
      </c>
      <c r="AE6" s="290">
        <v>0.6</v>
      </c>
      <c r="AF6" s="291" t="s">
        <v>254</v>
      </c>
      <c r="AG6" s="703" t="s">
        <v>112</v>
      </c>
      <c r="AH6" s="422" t="s">
        <v>633</v>
      </c>
      <c r="AI6" s="466" t="s">
        <v>634</v>
      </c>
      <c r="AJ6" s="467">
        <v>45539</v>
      </c>
      <c r="AK6" s="456" t="s">
        <v>615</v>
      </c>
      <c r="AL6" s="379" t="s">
        <v>635</v>
      </c>
      <c r="AM6" s="413" t="s">
        <v>103</v>
      </c>
      <c r="AN6" s="1141"/>
      <c r="AO6" s="1137" t="s">
        <v>587</v>
      </c>
      <c r="AP6" s="1141"/>
      <c r="AQ6" s="1141"/>
      <c r="AR6" s="1137" t="s">
        <v>589</v>
      </c>
      <c r="AS6" s="414" t="s">
        <v>32</v>
      </c>
      <c r="AT6" s="414" t="s">
        <v>32</v>
      </c>
      <c r="AU6" s="414" t="s">
        <v>32</v>
      </c>
      <c r="AV6" s="414" t="s">
        <v>32</v>
      </c>
      <c r="AW6" s="414" t="s">
        <v>32</v>
      </c>
      <c r="AX6" s="414" t="s">
        <v>32</v>
      </c>
      <c r="AY6" s="379" t="s">
        <v>620</v>
      </c>
      <c r="AZ6" s="379" t="s">
        <v>597</v>
      </c>
      <c r="BA6" s="1142" t="s">
        <v>139</v>
      </c>
      <c r="BB6" s="787" t="s">
        <v>106</v>
      </c>
      <c r="BC6" s="1136">
        <v>0</v>
      </c>
      <c r="BD6" s="1136">
        <v>28</v>
      </c>
      <c r="BE6" s="1136">
        <v>0</v>
      </c>
      <c r="BF6" s="1135" t="s">
        <v>414</v>
      </c>
      <c r="BG6" s="1137" t="s">
        <v>114</v>
      </c>
      <c r="BH6" s="1135" t="s">
        <v>512</v>
      </c>
    </row>
    <row r="7" spans="1:60" ht="148.15" customHeight="1">
      <c r="A7" s="642"/>
      <c r="B7" s="645"/>
      <c r="C7" s="645"/>
      <c r="D7" s="657"/>
      <c r="E7" s="363" t="s">
        <v>636</v>
      </c>
      <c r="F7" s="659"/>
      <c r="G7" s="801"/>
      <c r="H7" s="668"/>
      <c r="I7" s="654"/>
      <c r="J7" s="651"/>
      <c r="K7" s="633"/>
      <c r="L7" s="636"/>
      <c r="M7" s="639"/>
      <c r="N7" s="636">
        <v>0</v>
      </c>
      <c r="O7" s="633"/>
      <c r="P7" s="636"/>
      <c r="Q7" s="628"/>
      <c r="R7" s="26">
        <v>2</v>
      </c>
      <c r="S7" s="465" t="s">
        <v>637</v>
      </c>
      <c r="T7" s="5" t="s">
        <v>137</v>
      </c>
      <c r="U7" s="286" t="s">
        <v>99</v>
      </c>
      <c r="V7" s="286" t="s">
        <v>35</v>
      </c>
      <c r="W7" s="287" t="s">
        <v>229</v>
      </c>
      <c r="X7" s="286" t="s">
        <v>100</v>
      </c>
      <c r="Y7" s="286" t="s">
        <v>111</v>
      </c>
      <c r="Z7" s="286" t="s">
        <v>102</v>
      </c>
      <c r="AA7" s="288">
        <v>0.18</v>
      </c>
      <c r="AB7" s="289" t="s">
        <v>665</v>
      </c>
      <c r="AC7" s="290">
        <v>0.18</v>
      </c>
      <c r="AD7" s="289" t="s">
        <v>254</v>
      </c>
      <c r="AE7" s="290">
        <v>0.6</v>
      </c>
      <c r="AF7" s="291" t="s">
        <v>254</v>
      </c>
      <c r="AG7" s="1139"/>
      <c r="AH7" s="422" t="s">
        <v>638</v>
      </c>
      <c r="AI7" s="466" t="s">
        <v>634</v>
      </c>
      <c r="AJ7" s="467">
        <v>45539</v>
      </c>
      <c r="AK7" s="456" t="s">
        <v>615</v>
      </c>
      <c r="AL7" s="468" t="s">
        <v>639</v>
      </c>
      <c r="AM7" s="413" t="s">
        <v>103</v>
      </c>
      <c r="AN7" s="1141"/>
      <c r="AO7" s="1138"/>
      <c r="AP7" s="1141"/>
      <c r="AQ7" s="1141"/>
      <c r="AR7" s="1138"/>
      <c r="AS7" s="414" t="s">
        <v>32</v>
      </c>
      <c r="AT7" s="414" t="s">
        <v>32</v>
      </c>
      <c r="AU7" s="414" t="s">
        <v>32</v>
      </c>
      <c r="AV7" s="414" t="s">
        <v>32</v>
      </c>
      <c r="AW7" s="414" t="s">
        <v>32</v>
      </c>
      <c r="AX7" s="414" t="s">
        <v>32</v>
      </c>
      <c r="AY7" s="379" t="s">
        <v>620</v>
      </c>
      <c r="AZ7" s="379" t="s">
        <v>597</v>
      </c>
      <c r="BA7" s="1136"/>
      <c r="BB7" s="787"/>
      <c r="BC7" s="1136"/>
      <c r="BD7" s="1136"/>
      <c r="BE7" s="1136"/>
      <c r="BF7" s="1135"/>
      <c r="BG7" s="1138"/>
      <c r="BH7" s="1135"/>
    </row>
    <row r="8" spans="1:60" ht="16.5">
      <c r="A8" s="641">
        <v>3</v>
      </c>
      <c r="B8" s="644"/>
      <c r="C8" s="644"/>
      <c r="D8" s="656"/>
      <c r="E8" s="363"/>
      <c r="F8" s="659"/>
      <c r="G8" s="469"/>
      <c r="H8" s="469"/>
      <c r="I8" s="653"/>
      <c r="J8" s="650"/>
      <c r="K8" s="632" t="str">
        <f t="shared" ref="K8" si="0">IF(J8&lt;=0,"",IF(J8&lt;=2,"Muy Baja",IF(J8&lt;=24,"Baja",IF(J8&lt;=500,"Media",IF(J8&lt;=5000,"Alta","Muy Alta")))))</f>
        <v/>
      </c>
      <c r="L8" s="635" t="str">
        <f t="shared" ref="L8" si="1">IF(K8="","",IF(K8="Muy Baja",0.2,IF(K8="Baja",0.4,IF(K8="Media",0.6,IF(K8="Alta",0.8,IF(K8="Muy Alta",1,))))))</f>
        <v/>
      </c>
      <c r="M8" s="638"/>
      <c r="N8" s="635"/>
      <c r="O8" s="632" t="str">
        <f>IF(OR(N8='[11]Tabla Impacto'!$C$11,N8='[11]Tabla Impacto'!$D$11),"Leve",IF(OR(N8='[11]Tabla Impacto'!$C$12,N8='[11]Tabla Impacto'!$D$12),"Menor",IF(OR(N8='[11]Tabla Impacto'!$C$13,N8='[11]Tabla Impacto'!$D$13),"Moderado",IF(OR(N8='[11]Tabla Impacto'!$C$14,N8='[11]Tabla Impacto'!$D$14),"Mayor",IF(OR(N8='[11]Tabla Impacto'!$C$15,N8='[11]Tabla Impacto'!$D$15),"Catastrófico","")))))</f>
        <v/>
      </c>
      <c r="P8" s="635" t="str">
        <f t="shared" ref="P8" si="2">IF(O8="","",IF(O8="Leve",0.2,IF(O8="Menor",0.4,IF(O8="Moderado",0.6,IF(O8="Mayor",0.8,IF(O8="Catastrófico",1,))))))</f>
        <v/>
      </c>
      <c r="Q8" s="627" t="str">
        <f t="shared" ref="Q8" si="3">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
      </c>
      <c r="R8" s="26"/>
      <c r="S8" s="306"/>
      <c r="T8" s="5" t="str">
        <f>IF(OR(U8="Preventivo",U8="Detectivo"),"Probabilidad",IF(U8="Correctivo","Impacto",""))</f>
        <v/>
      </c>
      <c r="U8" s="286"/>
      <c r="V8" s="286"/>
      <c r="W8" s="287" t="str">
        <f>IF(AND(U8="Preventivo",V8="Automático"),"50%",IF(AND(U8="Preventivo",V8="Manual"),"40%",IF(AND(U8="Detectivo",V8="Automático"),"40%",IF(AND(U8="Detectivo",V8="Manual"),"30%",IF(AND(U8="Correctivo",V8="Automático"),"35%",IF(AND(U8="Correctivo",V8="Manual"),"25%",""))))))</f>
        <v/>
      </c>
      <c r="X8" s="286"/>
      <c r="Y8" s="286"/>
      <c r="Z8" s="286"/>
      <c r="AA8" s="288" t="str">
        <f>IFERROR(IF(T8="Probabilidad",(L8-(+L8*W8)),IF(T8="Impacto",L8,"")),"")</f>
        <v/>
      </c>
      <c r="AB8" s="289" t="str">
        <f>IFERROR(IF(AA8="","",IF(AA8&lt;=0.2,"Muy Baja",IF(AA8&lt;=0.4,"Baja",IF(AA8&lt;=0.6,"Media",IF(AA8&lt;=0.8,"Alta","Muy Alta"))))),"")</f>
        <v/>
      </c>
      <c r="AC8" s="290" t="str">
        <f t="shared" ref="AC8:AC13" si="4">+AA8</f>
        <v/>
      </c>
      <c r="AD8" s="289" t="str">
        <f>IFERROR(IF(AE8="","",IF(AE8&lt;=0.2,"Leve",IF(AE8&lt;=0.4,"Menor",IF(AE8&lt;=0.6,"Moderado",IF(AE8&lt;=0.8,"Mayor","Catastrófico"))))),"")</f>
        <v/>
      </c>
      <c r="AE8" s="290" t="str">
        <f>IFERROR(IF(T8="Impacto",(P8-(+P8*W8)),IF(T8="Probabilidad",P8,"")),"")</f>
        <v/>
      </c>
      <c r="AF8" s="291" t="str">
        <f>IFERROR(IF(OR(AND(AB8="Muy Baja",AD8="Leve"),AND(AB8="Muy Baja",AD8="Menor"),AND(AB8="Baja",AD8="Leve")),"Bajo",IF(OR(AND(AB8="Muy baja",AD8="Moderado"),AND(AB8="Baja",AD8="Menor"),AND(AB8="Baja",AD8="Moderado"),AND(AB8="Media",AD8="Leve"),AND(AB8="Media",AD8="Menor"),AND(AB8="Media",AD8="Moderado"),AND(AB8="Alta",AD8="Leve"),AND(AB8="Alta",AD8="Menor")),"Moderado",IF(OR(AND(AB8="Muy Baja",AD8="Mayor"),AND(AB8="Baja",AD8="Mayor"),AND(AB8="Media",AD8="Mayor"),AND(AB8="Alta",AD8="Moderado"),AND(AB8="Alta",AD8="Mayor"),AND(AB8="Muy Alta",AD8="Leve"),AND(AB8="Muy Alta",AD8="Menor"),AND(AB8="Muy Alta",AD8="Moderado"),AND(AB8="Muy Alta",AD8="Mayor")),"Alto",IF(OR(AND(AB8="Muy Baja",AD8="Catastrófico"),AND(AB8="Baja",AD8="Catastrófico"),AND(AB8="Media",AD8="Catastrófico"),AND(AB8="Alta",AD8="Catastrófico"),AND(AB8="Muy Alta",AD8="Catastrófico")),"Extremo","")))),"")</f>
        <v/>
      </c>
      <c r="AG8" s="292"/>
      <c r="AH8" s="422"/>
      <c r="AI8" s="466"/>
      <c r="AJ8" s="470"/>
      <c r="BH8" s="471"/>
    </row>
    <row r="9" spans="1:60" ht="16.5">
      <c r="A9" s="642"/>
      <c r="B9" s="645"/>
      <c r="C9" s="645"/>
      <c r="D9" s="657"/>
      <c r="E9" s="363"/>
      <c r="F9" s="659"/>
      <c r="G9" s="469"/>
      <c r="H9" s="469"/>
      <c r="I9" s="654"/>
      <c r="J9" s="651"/>
      <c r="K9" s="633"/>
      <c r="L9" s="636"/>
      <c r="M9" s="639"/>
      <c r="N9" s="636"/>
      <c r="O9" s="633"/>
      <c r="P9" s="636"/>
      <c r="Q9" s="628"/>
      <c r="R9" s="26"/>
      <c r="S9" s="306"/>
      <c r="T9" s="5" t="str">
        <f>IF(OR(U9="Preventivo",U9="Detectivo"),"Probabilidad",IF(U9="Correctivo","Impacto",""))</f>
        <v/>
      </c>
      <c r="U9" s="286"/>
      <c r="V9" s="286"/>
      <c r="W9" s="287" t="str">
        <f t="shared" ref="W9:W13" si="5">IF(AND(U9="Preventivo",V9="Automático"),"50%",IF(AND(U9="Preventivo",V9="Manual"),"40%",IF(AND(U9="Detectivo",V9="Automático"),"40%",IF(AND(U9="Detectivo",V9="Manual"),"30%",IF(AND(U9="Correctivo",V9="Automático"),"35%",IF(AND(U9="Correctivo",V9="Manual"),"25%",""))))))</f>
        <v/>
      </c>
      <c r="X9" s="286"/>
      <c r="Y9" s="286"/>
      <c r="Z9" s="286"/>
      <c r="AA9" s="288" t="str">
        <f>IFERROR(IF(AND(T8="Probabilidad",T9="Probabilidad"),(AC8-(+AC8*W9)),IF(AND(T8="Impacto",T9="Probabilidad"),(L8-(+L8*W9)),IF(T9="Impacto",AC8,""))),"")</f>
        <v/>
      </c>
      <c r="AB9" s="289" t="str">
        <f t="shared" ref="AB9:AB13" si="6">IFERROR(IF(AA9="","",IF(AA9&lt;=0.2,"Muy Baja",IF(AA9&lt;=0.4,"Baja",IF(AA9&lt;=0.6,"Media",IF(AA9&lt;=0.8,"Alta","Muy Alta"))))),"")</f>
        <v/>
      </c>
      <c r="AC9" s="290" t="str">
        <f t="shared" si="4"/>
        <v/>
      </c>
      <c r="AD9" s="289" t="str">
        <f t="shared" ref="AD9:AD13" si="7">IFERROR(IF(AE9="","",IF(AE9&lt;=0.2,"Leve",IF(AE9&lt;=0.4,"Menor",IF(AE9&lt;=0.6,"Moderado",IF(AE9&lt;=0.8,"Mayor","Catastrófico"))))),"")</f>
        <v/>
      </c>
      <c r="AE9" s="290" t="str">
        <f>IFERROR(IF(AND(T8="Impacto",T9="Impacto"),(AE8-(+AE8*W9)),IF(AND(T8="Probabilidad",T9="Impacto"),(P8-(+P8*W9)),IF(T9="Probabilidad",AE8,""))),"")</f>
        <v/>
      </c>
      <c r="AF9" s="291" t="str">
        <f t="shared" ref="AF9:AF13" si="8">IFERROR(IF(OR(AND(AB9="Muy Baja",AD9="Leve"),AND(AB9="Muy Baja",AD9="Menor"),AND(AB9="Baja",AD9="Leve")),"Bajo",IF(OR(AND(AB9="Muy baja",AD9="Moderado"),AND(AB9="Baja",AD9="Menor"),AND(AB9="Baja",AD9="Moderado"),AND(AB9="Media",AD9="Leve"),AND(AB9="Media",AD9="Menor"),AND(AB9="Media",AD9="Moderado"),AND(AB9="Alta",AD9="Leve"),AND(AB9="Alta",AD9="Menor")),"Moderado",IF(OR(AND(AB9="Muy Baja",AD9="Mayor"),AND(AB9="Baja",AD9="Mayor"),AND(AB9="Media",AD9="Mayor"),AND(AB9="Alta",AD9="Moderado"),AND(AB9="Alta",AD9="Mayor"),AND(AB9="Muy Alta",AD9="Leve"),AND(AB9="Muy Alta",AD9="Menor"),AND(AB9="Muy Alta",AD9="Moderado"),AND(AB9="Muy Alta",AD9="Mayor")),"Alto",IF(OR(AND(AB9="Muy Baja",AD9="Catastrófico"),AND(AB9="Baja",AD9="Catastrófico"),AND(AB9="Media",AD9="Catastrófico"),AND(AB9="Alta",AD9="Catastrófico"),AND(AB9="Muy Alta",AD9="Catastrófico")),"Extremo","")))),"")</f>
        <v/>
      </c>
      <c r="AG9" s="292"/>
      <c r="AH9" s="422"/>
      <c r="AI9" s="466"/>
      <c r="AJ9" s="470"/>
      <c r="BH9" s="471"/>
    </row>
    <row r="10" spans="1:60" ht="16.5">
      <c r="A10" s="642"/>
      <c r="B10" s="645"/>
      <c r="C10" s="645"/>
      <c r="D10" s="657"/>
      <c r="E10" s="363"/>
      <c r="F10" s="659"/>
      <c r="G10" s="469"/>
      <c r="H10" s="469"/>
      <c r="I10" s="654"/>
      <c r="J10" s="651"/>
      <c r="K10" s="633"/>
      <c r="L10" s="636"/>
      <c r="M10" s="639"/>
      <c r="N10" s="636"/>
      <c r="O10" s="633"/>
      <c r="P10" s="636"/>
      <c r="Q10" s="628"/>
      <c r="R10" s="26"/>
      <c r="S10" s="459"/>
      <c r="T10" s="5" t="str">
        <f t="shared" ref="T10:T13" si="9">IF(OR(U10="Preventivo",U10="Detectivo"),"Probabilidad",IF(U10="Correctivo","Impacto",""))</f>
        <v/>
      </c>
      <c r="U10" s="286"/>
      <c r="V10" s="286"/>
      <c r="W10" s="287" t="str">
        <f t="shared" si="5"/>
        <v/>
      </c>
      <c r="X10" s="286"/>
      <c r="Y10" s="286"/>
      <c r="Z10" s="286"/>
      <c r="AA10" s="288" t="str">
        <f>IFERROR(IF(AND(T9="Probabilidad",T10="Probabilidad"),(AC9-(+AC9*W10)),IF(AND(T9="Impacto",T10="Probabilidad"),(AC8-(+AC8*W10)),IF(T10="Impacto",AC9,""))),"")</f>
        <v/>
      </c>
      <c r="AB10" s="289" t="str">
        <f t="shared" si="6"/>
        <v/>
      </c>
      <c r="AC10" s="290" t="str">
        <f t="shared" si="4"/>
        <v/>
      </c>
      <c r="AD10" s="289" t="str">
        <f t="shared" si="7"/>
        <v/>
      </c>
      <c r="AE10" s="290" t="str">
        <f t="shared" ref="AE10:AE13" si="10">IFERROR(IF(AND(T9="Impacto",T10="Impacto"),(AE9-(+AE9*W10)),IF(AND(T9="Probabilidad",T10="Impacto"),(AE8-(+AE8*W10)),IF(T10="Probabilidad",AE9,""))),"")</f>
        <v/>
      </c>
      <c r="AF10" s="291" t="str">
        <f t="shared" si="8"/>
        <v/>
      </c>
      <c r="AG10" s="292"/>
      <c r="AH10" s="422"/>
      <c r="AI10" s="466"/>
      <c r="AJ10" s="470"/>
    </row>
    <row r="11" spans="1:60" ht="16.5">
      <c r="A11" s="642"/>
      <c r="B11" s="645"/>
      <c r="C11" s="645"/>
      <c r="D11" s="657"/>
      <c r="E11" s="363"/>
      <c r="F11" s="659"/>
      <c r="G11" s="469"/>
      <c r="H11" s="469"/>
      <c r="I11" s="654"/>
      <c r="J11" s="651"/>
      <c r="K11" s="633"/>
      <c r="L11" s="636"/>
      <c r="M11" s="639"/>
      <c r="N11" s="636"/>
      <c r="O11" s="633"/>
      <c r="P11" s="636"/>
      <c r="Q11" s="628"/>
      <c r="R11" s="26"/>
      <c r="S11" s="306"/>
      <c r="T11" s="5" t="str">
        <f t="shared" si="9"/>
        <v/>
      </c>
      <c r="U11" s="286"/>
      <c r="V11" s="286"/>
      <c r="W11" s="287" t="str">
        <f t="shared" si="5"/>
        <v/>
      </c>
      <c r="X11" s="286"/>
      <c r="Y11" s="286"/>
      <c r="Z11" s="286"/>
      <c r="AA11" s="288" t="str">
        <f t="shared" ref="AA11:AA13" si="11">IFERROR(IF(AND(T10="Probabilidad",T11="Probabilidad"),(AC10-(+AC10*W11)),IF(AND(T10="Impacto",T11="Probabilidad"),(AC9-(+AC9*W11)),IF(T11="Impacto",AC10,""))),"")</f>
        <v/>
      </c>
      <c r="AB11" s="289" t="str">
        <f t="shared" si="6"/>
        <v/>
      </c>
      <c r="AC11" s="290" t="str">
        <f t="shared" si="4"/>
        <v/>
      </c>
      <c r="AD11" s="289" t="str">
        <f t="shared" si="7"/>
        <v/>
      </c>
      <c r="AE11" s="290" t="str">
        <f t="shared" si="10"/>
        <v/>
      </c>
      <c r="AF11" s="291" t="str">
        <f t="shared" si="8"/>
        <v/>
      </c>
      <c r="AG11" s="292"/>
      <c r="AH11" s="422"/>
      <c r="AI11" s="466"/>
      <c r="AJ11" s="470"/>
    </row>
    <row r="12" spans="1:60" ht="16.5">
      <c r="A12" s="642"/>
      <c r="B12" s="645"/>
      <c r="C12" s="645"/>
      <c r="D12" s="657"/>
      <c r="E12" s="363"/>
      <c r="F12" s="659"/>
      <c r="G12" s="469"/>
      <c r="H12" s="469"/>
      <c r="I12" s="654"/>
      <c r="J12" s="651"/>
      <c r="K12" s="633"/>
      <c r="L12" s="636"/>
      <c r="M12" s="639"/>
      <c r="N12" s="636"/>
      <c r="O12" s="633"/>
      <c r="P12" s="636"/>
      <c r="Q12" s="628"/>
      <c r="R12" s="26"/>
      <c r="S12" s="306"/>
      <c r="T12" s="5" t="str">
        <f t="shared" si="9"/>
        <v/>
      </c>
      <c r="U12" s="286"/>
      <c r="V12" s="286"/>
      <c r="W12" s="287" t="str">
        <f t="shared" si="5"/>
        <v/>
      </c>
      <c r="X12" s="286"/>
      <c r="Y12" s="286"/>
      <c r="Z12" s="286"/>
      <c r="AA12" s="288" t="str">
        <f t="shared" si="11"/>
        <v/>
      </c>
      <c r="AB12" s="289" t="str">
        <f t="shared" si="6"/>
        <v/>
      </c>
      <c r="AC12" s="290" t="str">
        <f t="shared" si="4"/>
        <v/>
      </c>
      <c r="AD12" s="289" t="str">
        <f t="shared" si="7"/>
        <v/>
      </c>
      <c r="AE12" s="290" t="str">
        <f t="shared" si="10"/>
        <v/>
      </c>
      <c r="AF12" s="291" t="str">
        <f t="shared" si="8"/>
        <v/>
      </c>
      <c r="AG12" s="292"/>
      <c r="AH12" s="422"/>
      <c r="AI12" s="466"/>
      <c r="AJ12" s="470"/>
    </row>
    <row r="13" spans="1:60" ht="16.5">
      <c r="A13" s="643"/>
      <c r="B13" s="646"/>
      <c r="C13" s="646"/>
      <c r="D13" s="658"/>
      <c r="E13" s="363"/>
      <c r="F13" s="659"/>
      <c r="G13" s="469"/>
      <c r="H13" s="469"/>
      <c r="I13" s="655"/>
      <c r="J13" s="652"/>
      <c r="K13" s="634"/>
      <c r="L13" s="637"/>
      <c r="M13" s="640"/>
      <c r="N13" s="637"/>
      <c r="O13" s="634"/>
      <c r="P13" s="637"/>
      <c r="Q13" s="629"/>
      <c r="R13" s="26"/>
      <c r="S13" s="306"/>
      <c r="T13" s="5" t="str">
        <f t="shared" si="9"/>
        <v/>
      </c>
      <c r="U13" s="286"/>
      <c r="V13" s="286"/>
      <c r="W13" s="287" t="str">
        <f t="shared" si="5"/>
        <v/>
      </c>
      <c r="X13" s="286"/>
      <c r="Y13" s="286"/>
      <c r="Z13" s="286"/>
      <c r="AA13" s="288" t="str">
        <f t="shared" si="11"/>
        <v/>
      </c>
      <c r="AB13" s="289" t="str">
        <f t="shared" si="6"/>
        <v/>
      </c>
      <c r="AC13" s="290" t="str">
        <f t="shared" si="4"/>
        <v/>
      </c>
      <c r="AD13" s="289" t="str">
        <f t="shared" si="7"/>
        <v/>
      </c>
      <c r="AE13" s="290" t="str">
        <f t="shared" si="10"/>
        <v/>
      </c>
      <c r="AF13" s="291" t="str">
        <f t="shared" si="8"/>
        <v/>
      </c>
      <c r="AG13" s="292"/>
      <c r="AH13" s="422"/>
      <c r="AI13" s="466"/>
      <c r="AJ13" s="470"/>
    </row>
    <row r="14" spans="1:60" ht="16.5">
      <c r="A14" s="641">
        <v>4</v>
      </c>
      <c r="B14" s="644"/>
      <c r="C14" s="644"/>
      <c r="D14" s="656"/>
      <c r="E14" s="363"/>
      <c r="F14" s="659"/>
      <c r="G14" s="469"/>
      <c r="H14" s="469"/>
      <c r="I14" s="653"/>
      <c r="J14" s="650"/>
      <c r="K14" s="632" t="str">
        <f t="shared" ref="K14" si="12">IF(J14&lt;=0,"",IF(J14&lt;=2,"Muy Baja",IF(J14&lt;=24,"Baja",IF(J14&lt;=500,"Media",IF(J14&lt;=5000,"Alta","Muy Alta")))))</f>
        <v/>
      </c>
      <c r="L14" s="635" t="str">
        <f t="shared" ref="L14" si="13">IF(K14="","",IF(K14="Muy Baja",0.2,IF(K14="Baja",0.4,IF(K14="Media",0.6,IF(K14="Alta",0.8,IF(K14="Muy Alta",1,))))))</f>
        <v/>
      </c>
      <c r="M14" s="638"/>
      <c r="N14" s="635"/>
      <c r="O14" s="632" t="str">
        <f>IF(OR(N14='[11]Tabla Impacto'!$C$11,N14='[11]Tabla Impacto'!$D$11),"Leve",IF(OR(N14='[11]Tabla Impacto'!$C$12,N14='[11]Tabla Impacto'!$D$12),"Menor",IF(OR(N14='[11]Tabla Impacto'!$C$13,N14='[11]Tabla Impacto'!$D$13),"Moderado",IF(OR(N14='[11]Tabla Impacto'!$C$14,N14='[11]Tabla Impacto'!$D$14),"Mayor",IF(OR(N14='[11]Tabla Impacto'!$C$15,N14='[11]Tabla Impacto'!$D$15),"Catastrófico","")))))</f>
        <v/>
      </c>
      <c r="P14" s="635" t="str">
        <f t="shared" ref="P14" si="14">IF(O14="","",IF(O14="Leve",0.2,IF(O14="Menor",0.4,IF(O14="Moderado",0.6,IF(O14="Mayor",0.8,IF(O14="Catastrófico",1,))))))</f>
        <v/>
      </c>
      <c r="Q14" s="627" t="str">
        <f t="shared" ref="Q14" si="15">IF(OR(AND(K14="Muy Baja",O14="Leve"),AND(K14="Muy Baja",O14="Menor"),AND(K14="Baja",O14="Leve")),"Bajo",IF(OR(AND(K14="Muy baja",O14="Moderado"),AND(K14="Baja",O14="Menor"),AND(K14="Baja",O14="Moderado"),AND(K14="Media",O14="Leve"),AND(K14="Media",O14="Menor"),AND(K14="Media",O14="Moderado"),AND(K14="Alta",O14="Leve"),AND(K14="Alta",O14="Menor")),"Moderado",IF(OR(AND(K14="Muy Baja",O14="Mayor"),AND(K14="Baja",O14="Mayor"),AND(K14="Media",O14="Mayor"),AND(K14="Alta",O14="Moderado"),AND(K14="Alta",O14="Mayor"),AND(K14="Muy Alta",O14="Leve"),AND(K14="Muy Alta",O14="Menor"),AND(K14="Muy Alta",O14="Moderado"),AND(K14="Muy Alta",O14="Mayor")),"Alto",IF(OR(AND(K14="Muy Baja",O14="Catastrófico"),AND(K14="Baja",O14="Catastrófico"),AND(K14="Media",O14="Catastrófico"),AND(K14="Alta",O14="Catastrófico"),AND(K14="Muy Alta",O14="Catastrófico")),"Extremo",""))))</f>
        <v/>
      </c>
      <c r="R14" s="26"/>
      <c r="S14" s="306"/>
      <c r="T14" s="5" t="str">
        <f>IF(OR(U14="Preventivo",U14="Detectivo"),"Probabilidad",IF(U14="Correctivo","Impacto",""))</f>
        <v/>
      </c>
      <c r="U14" s="286"/>
      <c r="V14" s="286"/>
      <c r="W14" s="287" t="str">
        <f>IF(AND(U14="Preventivo",V14="Automático"),"50%",IF(AND(U14="Preventivo",V14="Manual"),"40%",IF(AND(U14="Detectivo",V14="Automático"),"40%",IF(AND(U14="Detectivo",V14="Manual"),"30%",IF(AND(U14="Correctivo",V14="Automático"),"35%",IF(AND(U14="Correctivo",V14="Manual"),"25%",""))))))</f>
        <v/>
      </c>
      <c r="X14" s="286"/>
      <c r="Y14" s="286"/>
      <c r="Z14" s="286"/>
      <c r="AA14" s="288" t="str">
        <f>IFERROR(IF(T14="Probabilidad",(L14-(+L14*W14)),IF(T14="Impacto",L14,"")),"")</f>
        <v/>
      </c>
      <c r="AB14" s="289" t="str">
        <f>IFERROR(IF(AA14="","",IF(AA14&lt;=0.2,"Muy Baja",IF(AA14&lt;=0.4,"Baja",IF(AA14&lt;=0.6,"Media",IF(AA14&lt;=0.8,"Alta","Muy Alta"))))),"")</f>
        <v/>
      </c>
      <c r="AC14" s="290" t="str">
        <f>+AA14</f>
        <v/>
      </c>
      <c r="AD14" s="289" t="str">
        <f>IFERROR(IF(AE14="","",IF(AE14&lt;=0.2,"Leve",IF(AE14&lt;=0.4,"Menor",IF(AE14&lt;=0.6,"Moderado",IF(AE14&lt;=0.8,"Mayor","Catastrófico"))))),"")</f>
        <v/>
      </c>
      <c r="AE14" s="290" t="str">
        <f>IFERROR(IF(T14="Impacto",(P14-(+P14*W14)),IF(T14="Probabilidad",P14,"")),"")</f>
        <v/>
      </c>
      <c r="AF14" s="291" t="str">
        <f>IFERROR(IF(OR(AND(AB14="Muy Baja",AD14="Leve"),AND(AB14="Muy Baja",AD14="Menor"),AND(AB14="Baja",AD14="Leve")),"Bajo",IF(OR(AND(AB14="Muy baja",AD14="Moderado"),AND(AB14="Baja",AD14="Menor"),AND(AB14="Baja",AD14="Moderado"),AND(AB14="Media",AD14="Leve"),AND(AB14="Media",AD14="Menor"),AND(AB14="Media",AD14="Moderado"),AND(AB14="Alta",AD14="Leve"),AND(AB14="Alta",AD14="Menor")),"Moderado",IF(OR(AND(AB14="Muy Baja",AD14="Mayor"),AND(AB14="Baja",AD14="Mayor"),AND(AB14="Media",AD14="Mayor"),AND(AB14="Alta",AD14="Moderado"),AND(AB14="Alta",AD14="Mayor"),AND(AB14="Muy Alta",AD14="Leve"),AND(AB14="Muy Alta",AD14="Menor"),AND(AB14="Muy Alta",AD14="Moderado"),AND(AB14="Muy Alta",AD14="Mayor")),"Alto",IF(OR(AND(AB14="Muy Baja",AD14="Catastrófico"),AND(AB14="Baja",AD14="Catastrófico"),AND(AB14="Media",AD14="Catastrófico"),AND(AB14="Alta",AD14="Catastrófico"),AND(AB14="Muy Alta",AD14="Catastrófico")),"Extremo","")))),"")</f>
        <v/>
      </c>
      <c r="AG14" s="292"/>
      <c r="AH14" s="422"/>
      <c r="AI14" s="466"/>
      <c r="AJ14" s="470"/>
    </row>
    <row r="15" spans="1:60" ht="16.5">
      <c r="A15" s="642"/>
      <c r="B15" s="645"/>
      <c r="C15" s="645"/>
      <c r="D15" s="657"/>
      <c r="E15" s="363"/>
      <c r="F15" s="659"/>
      <c r="G15" s="469"/>
      <c r="H15" s="469"/>
      <c r="I15" s="654"/>
      <c r="J15" s="651"/>
      <c r="K15" s="633"/>
      <c r="L15" s="636"/>
      <c r="M15" s="639"/>
      <c r="N15" s="636"/>
      <c r="O15" s="633"/>
      <c r="P15" s="636"/>
      <c r="Q15" s="628"/>
      <c r="R15" s="26"/>
      <c r="S15" s="306"/>
      <c r="T15" s="5" t="str">
        <f>IF(OR(U15="Preventivo",U15="Detectivo"),"Probabilidad",IF(U15="Correctivo","Impacto",""))</f>
        <v/>
      </c>
      <c r="U15" s="286"/>
      <c r="V15" s="286"/>
      <c r="W15" s="287" t="str">
        <f t="shared" ref="W15:W19" si="16">IF(AND(U15="Preventivo",V15="Automático"),"50%",IF(AND(U15="Preventivo",V15="Manual"),"40%",IF(AND(U15="Detectivo",V15="Automático"),"40%",IF(AND(U15="Detectivo",V15="Manual"),"30%",IF(AND(U15="Correctivo",V15="Automático"),"35%",IF(AND(U15="Correctivo",V15="Manual"),"25%",""))))))</f>
        <v/>
      </c>
      <c r="X15" s="286"/>
      <c r="Y15" s="286"/>
      <c r="Z15" s="286"/>
      <c r="AA15" s="288" t="str">
        <f>IFERROR(IF(AND(T14="Probabilidad",T15="Probabilidad"),(AC14-(+AC14*W15)),IF(AND(T14="Impacto",T15="Probabilidad"),(L14-(+L14*W15)),IF(T15="Impacto",AC14,""))),"")</f>
        <v/>
      </c>
      <c r="AB15" s="289" t="str">
        <f t="shared" ref="AB15:AB19" si="17">IFERROR(IF(AA15="","",IF(AA15&lt;=0.2,"Muy Baja",IF(AA15&lt;=0.4,"Baja",IF(AA15&lt;=0.6,"Media",IF(AA15&lt;=0.8,"Alta","Muy Alta"))))),"")</f>
        <v/>
      </c>
      <c r="AC15" s="290" t="str">
        <f>+AA15</f>
        <v/>
      </c>
      <c r="AD15" s="289" t="str">
        <f t="shared" ref="AD15:AD19" si="18">IFERROR(IF(AE15="","",IF(AE15&lt;=0.2,"Leve",IF(AE15&lt;=0.4,"Menor",IF(AE15&lt;=0.6,"Moderado",IF(AE15&lt;=0.8,"Mayor","Catastrófico"))))),"")</f>
        <v/>
      </c>
      <c r="AE15" s="290" t="str">
        <f>IFERROR(IF(AND(T14="Impacto",T15="Impacto"),(AE14-(+AE14*W15)),IF(AND(T14="Probabilidad",T15="Impacto"),(P14-(+P14*W15)),IF(T15="Probabilidad",AE14,""))),"")</f>
        <v/>
      </c>
      <c r="AF15" s="291" t="str">
        <f t="shared" ref="AF15:AF19" si="19">IFERROR(IF(OR(AND(AB15="Muy Baja",AD15="Leve"),AND(AB15="Muy Baja",AD15="Menor"),AND(AB15="Baja",AD15="Leve")),"Bajo",IF(OR(AND(AB15="Muy baja",AD15="Moderado"),AND(AB15="Baja",AD15="Menor"),AND(AB15="Baja",AD15="Moderado"),AND(AB15="Media",AD15="Leve"),AND(AB15="Media",AD15="Menor"),AND(AB15="Media",AD15="Moderado"),AND(AB15="Alta",AD15="Leve"),AND(AB15="Alta",AD15="Menor")),"Moderado",IF(OR(AND(AB15="Muy Baja",AD15="Mayor"),AND(AB15="Baja",AD15="Mayor"),AND(AB15="Media",AD15="Mayor"),AND(AB15="Alta",AD15="Moderado"),AND(AB15="Alta",AD15="Mayor"),AND(AB15="Muy Alta",AD15="Leve"),AND(AB15="Muy Alta",AD15="Menor"),AND(AB15="Muy Alta",AD15="Moderado"),AND(AB15="Muy Alta",AD15="Mayor")),"Alto",IF(OR(AND(AB15="Muy Baja",AD15="Catastrófico"),AND(AB15="Baja",AD15="Catastrófico"),AND(AB15="Media",AD15="Catastrófico"),AND(AB15="Alta",AD15="Catastrófico"),AND(AB15="Muy Alta",AD15="Catastrófico")),"Extremo","")))),"")</f>
        <v/>
      </c>
      <c r="AG15" s="292"/>
      <c r="AH15" s="422"/>
      <c r="AI15" s="466"/>
      <c r="AJ15" s="470"/>
    </row>
    <row r="16" spans="1:60" ht="16.5">
      <c r="A16" s="642"/>
      <c r="B16" s="645"/>
      <c r="C16" s="645"/>
      <c r="D16" s="657"/>
      <c r="E16" s="363"/>
      <c r="F16" s="659"/>
      <c r="G16" s="469"/>
      <c r="H16" s="469"/>
      <c r="I16" s="654"/>
      <c r="J16" s="651"/>
      <c r="K16" s="633"/>
      <c r="L16" s="636"/>
      <c r="M16" s="639"/>
      <c r="N16" s="636"/>
      <c r="O16" s="633"/>
      <c r="P16" s="636"/>
      <c r="Q16" s="628"/>
      <c r="R16" s="26"/>
      <c r="S16" s="459"/>
      <c r="T16" s="5" t="str">
        <f t="shared" ref="T16:T19" si="20">IF(OR(U16="Preventivo",U16="Detectivo"),"Probabilidad",IF(U16="Correctivo","Impacto",""))</f>
        <v/>
      </c>
      <c r="U16" s="286"/>
      <c r="V16" s="286"/>
      <c r="W16" s="287" t="str">
        <f t="shared" si="16"/>
        <v/>
      </c>
      <c r="X16" s="286"/>
      <c r="Y16" s="286"/>
      <c r="Z16" s="286"/>
      <c r="AA16" s="288" t="str">
        <f>IFERROR(IF(AND(T15="Probabilidad",T16="Probabilidad"),(AC15-(+AC15*W16)),IF(AND(T15="Impacto",T16="Probabilidad"),(AC14-(+AC14*W16)),IF(T16="Impacto",AC15,""))),"")</f>
        <v/>
      </c>
      <c r="AB16" s="289" t="str">
        <f t="shared" si="17"/>
        <v/>
      </c>
      <c r="AC16" s="290" t="str">
        <f t="shared" ref="AC16:AC19" si="21">+AA16</f>
        <v/>
      </c>
      <c r="AD16" s="289" t="str">
        <f t="shared" si="18"/>
        <v/>
      </c>
      <c r="AE16" s="290" t="str">
        <f t="shared" ref="AE16:AE19" si="22">IFERROR(IF(AND(T15="Impacto",T16="Impacto"),(AE15-(+AE15*W16)),IF(AND(T15="Probabilidad",T16="Impacto"),(AE14-(+AE14*W16)),IF(T16="Probabilidad",AE15,""))),"")</f>
        <v/>
      </c>
      <c r="AF16" s="291" t="str">
        <f t="shared" si="19"/>
        <v/>
      </c>
      <c r="AG16" s="292"/>
      <c r="AH16" s="422"/>
      <c r="AI16" s="466"/>
      <c r="AJ16" s="470"/>
    </row>
    <row r="17" spans="1:36" ht="16.5">
      <c r="A17" s="642"/>
      <c r="B17" s="645"/>
      <c r="C17" s="645"/>
      <c r="D17" s="657"/>
      <c r="E17" s="363"/>
      <c r="F17" s="659"/>
      <c r="G17" s="469"/>
      <c r="H17" s="469"/>
      <c r="I17" s="654"/>
      <c r="J17" s="651"/>
      <c r="K17" s="633"/>
      <c r="L17" s="636"/>
      <c r="M17" s="639"/>
      <c r="N17" s="636"/>
      <c r="O17" s="633"/>
      <c r="P17" s="636"/>
      <c r="Q17" s="628"/>
      <c r="R17" s="26"/>
      <c r="S17" s="306"/>
      <c r="T17" s="5" t="str">
        <f t="shared" si="20"/>
        <v/>
      </c>
      <c r="U17" s="286"/>
      <c r="V17" s="286"/>
      <c r="W17" s="287" t="str">
        <f t="shared" si="16"/>
        <v/>
      </c>
      <c r="X17" s="286"/>
      <c r="Y17" s="286"/>
      <c r="Z17" s="286"/>
      <c r="AA17" s="288" t="str">
        <f t="shared" ref="AA17:AA19" si="23">IFERROR(IF(AND(T16="Probabilidad",T17="Probabilidad"),(AC16-(+AC16*W17)),IF(AND(T16="Impacto",T17="Probabilidad"),(AC15-(+AC15*W17)),IF(T17="Impacto",AC16,""))),"")</f>
        <v/>
      </c>
      <c r="AB17" s="289" t="str">
        <f t="shared" si="17"/>
        <v/>
      </c>
      <c r="AC17" s="290" t="str">
        <f t="shared" si="21"/>
        <v/>
      </c>
      <c r="AD17" s="289" t="str">
        <f t="shared" si="18"/>
        <v/>
      </c>
      <c r="AE17" s="290" t="str">
        <f t="shared" si="22"/>
        <v/>
      </c>
      <c r="AF17" s="291" t="str">
        <f t="shared" si="19"/>
        <v/>
      </c>
      <c r="AG17" s="292"/>
      <c r="AH17" s="422"/>
      <c r="AI17" s="466"/>
      <c r="AJ17" s="470"/>
    </row>
    <row r="18" spans="1:36" ht="16.5">
      <c r="A18" s="642"/>
      <c r="B18" s="645"/>
      <c r="C18" s="645"/>
      <c r="D18" s="657"/>
      <c r="E18" s="363"/>
      <c r="F18" s="659"/>
      <c r="G18" s="469"/>
      <c r="H18" s="469"/>
      <c r="I18" s="654"/>
      <c r="J18" s="651"/>
      <c r="K18" s="633"/>
      <c r="L18" s="636"/>
      <c r="M18" s="639"/>
      <c r="N18" s="636"/>
      <c r="O18" s="633"/>
      <c r="P18" s="636"/>
      <c r="Q18" s="628"/>
      <c r="R18" s="26"/>
      <c r="S18" s="306"/>
      <c r="T18" s="5" t="str">
        <f t="shared" si="20"/>
        <v/>
      </c>
      <c r="U18" s="286"/>
      <c r="V18" s="286"/>
      <c r="W18" s="287" t="str">
        <f t="shared" si="16"/>
        <v/>
      </c>
      <c r="X18" s="286"/>
      <c r="Y18" s="286"/>
      <c r="Z18" s="286"/>
      <c r="AA18" s="288" t="str">
        <f t="shared" si="23"/>
        <v/>
      </c>
      <c r="AB18" s="289" t="str">
        <f t="shared" si="17"/>
        <v/>
      </c>
      <c r="AC18" s="290" t="str">
        <f t="shared" si="21"/>
        <v/>
      </c>
      <c r="AD18" s="289" t="str">
        <f t="shared" si="18"/>
        <v/>
      </c>
      <c r="AE18" s="290" t="str">
        <f t="shared" si="22"/>
        <v/>
      </c>
      <c r="AF18" s="291" t="str">
        <f t="shared" si="19"/>
        <v/>
      </c>
      <c r="AG18" s="292"/>
      <c r="AH18" s="422"/>
      <c r="AI18" s="466"/>
      <c r="AJ18" s="470"/>
    </row>
    <row r="19" spans="1:36" ht="16.5">
      <c r="A19" s="643"/>
      <c r="B19" s="646"/>
      <c r="C19" s="646"/>
      <c r="D19" s="658"/>
      <c r="E19" s="363"/>
      <c r="F19" s="659"/>
      <c r="G19" s="469"/>
      <c r="H19" s="469"/>
      <c r="I19" s="655"/>
      <c r="J19" s="652"/>
      <c r="K19" s="634"/>
      <c r="L19" s="637"/>
      <c r="M19" s="640"/>
      <c r="N19" s="637"/>
      <c r="O19" s="634"/>
      <c r="P19" s="637"/>
      <c r="Q19" s="629"/>
      <c r="R19" s="26">
        <v>6</v>
      </c>
      <c r="S19" s="306"/>
      <c r="T19" s="5" t="str">
        <f t="shared" si="20"/>
        <v/>
      </c>
      <c r="U19" s="286"/>
      <c r="V19" s="286"/>
      <c r="W19" s="287" t="str">
        <f t="shared" si="16"/>
        <v/>
      </c>
      <c r="X19" s="286"/>
      <c r="Y19" s="286"/>
      <c r="Z19" s="286"/>
      <c r="AA19" s="288" t="str">
        <f t="shared" si="23"/>
        <v/>
      </c>
      <c r="AB19" s="289" t="str">
        <f t="shared" si="17"/>
        <v/>
      </c>
      <c r="AC19" s="290" t="str">
        <f t="shared" si="21"/>
        <v/>
      </c>
      <c r="AD19" s="289" t="str">
        <f t="shared" si="18"/>
        <v/>
      </c>
      <c r="AE19" s="290" t="str">
        <f t="shared" si="22"/>
        <v/>
      </c>
      <c r="AF19" s="291" t="str">
        <f t="shared" si="19"/>
        <v/>
      </c>
      <c r="AG19" s="292"/>
      <c r="AH19" s="422"/>
      <c r="AI19" s="466"/>
      <c r="AJ19" s="470"/>
    </row>
  </sheetData>
  <mergeCells count="147">
    <mergeCell ref="A1:J1"/>
    <mergeCell ref="K1:Q1"/>
    <mergeCell ref="R1:Z1"/>
    <mergeCell ref="AA1:AG1"/>
    <mergeCell ref="AH1:AJ1"/>
    <mergeCell ref="A2:A3"/>
    <mergeCell ref="B2:B3"/>
    <mergeCell ref="C2:C3"/>
    <mergeCell ref="D2:D3"/>
    <mergeCell ref="E2:E3"/>
    <mergeCell ref="L2:L3"/>
    <mergeCell ref="M2:M3"/>
    <mergeCell ref="N2:N3"/>
    <mergeCell ref="O2:O3"/>
    <mergeCell ref="P2:P3"/>
    <mergeCell ref="Q2:Q3"/>
    <mergeCell ref="F2:F3"/>
    <mergeCell ref="G2:G3"/>
    <mergeCell ref="H2:H3"/>
    <mergeCell ref="I2:I3"/>
    <mergeCell ref="J2:J3"/>
    <mergeCell ref="K2:K3"/>
    <mergeCell ref="AC2:AC3"/>
    <mergeCell ref="AD2:AD3"/>
    <mergeCell ref="AE2:AE3"/>
    <mergeCell ref="AF2:AF3"/>
    <mergeCell ref="AG2:AG3"/>
    <mergeCell ref="AH2:AH3"/>
    <mergeCell ref="R2:R3"/>
    <mergeCell ref="S2:S3"/>
    <mergeCell ref="T2:T3"/>
    <mergeCell ref="U2:Z2"/>
    <mergeCell ref="AA2:AA3"/>
    <mergeCell ref="AB2:AB3"/>
    <mergeCell ref="AQ2:AQ3"/>
    <mergeCell ref="AR2:AR3"/>
    <mergeCell ref="AS2:AS3"/>
    <mergeCell ref="AT2:AT3"/>
    <mergeCell ref="AI2:AI3"/>
    <mergeCell ref="AJ2:AJ3"/>
    <mergeCell ref="AK2:AK3"/>
    <mergeCell ref="AL2:AL3"/>
    <mergeCell ref="AM2:AM3"/>
    <mergeCell ref="AN2:AN3"/>
    <mergeCell ref="BG2:BG3"/>
    <mergeCell ref="BH2:BH3"/>
    <mergeCell ref="A4:A5"/>
    <mergeCell ref="B4:B5"/>
    <mergeCell ref="C4:C5"/>
    <mergeCell ref="D4:D5"/>
    <mergeCell ref="F4:F5"/>
    <mergeCell ref="G4:G5"/>
    <mergeCell ref="H4:H5"/>
    <mergeCell ref="I4:I5"/>
    <mergeCell ref="BA2:BA3"/>
    <mergeCell ref="BB2:BB3"/>
    <mergeCell ref="BC2:BC3"/>
    <mergeCell ref="BD2:BD3"/>
    <mergeCell ref="BE2:BE3"/>
    <mergeCell ref="BF2:BF3"/>
    <mergeCell ref="AU2:AU3"/>
    <mergeCell ref="AV2:AV3"/>
    <mergeCell ref="AW2:AW3"/>
    <mergeCell ref="AX2:AX3"/>
    <mergeCell ref="AY2:AY3"/>
    <mergeCell ref="AZ2:AZ3"/>
    <mergeCell ref="AO2:AO3"/>
    <mergeCell ref="AP2:AP3"/>
    <mergeCell ref="P4:P5"/>
    <mergeCell ref="Q4:Q5"/>
    <mergeCell ref="AG4:AG5"/>
    <mergeCell ref="AH4:AH5"/>
    <mergeCell ref="AI4:AI5"/>
    <mergeCell ref="AJ4:AJ5"/>
    <mergeCell ref="J4:J5"/>
    <mergeCell ref="K4:K5"/>
    <mergeCell ref="L4:L5"/>
    <mergeCell ref="M4:M5"/>
    <mergeCell ref="N4:N5"/>
    <mergeCell ref="O4:O5"/>
    <mergeCell ref="BB4:BB5"/>
    <mergeCell ref="BC4:BC5"/>
    <mergeCell ref="BD4:BD5"/>
    <mergeCell ref="BE4:BE5"/>
    <mergeCell ref="BF4:BF5"/>
    <mergeCell ref="BG4:BG5"/>
    <mergeCell ref="AN4:AN7"/>
    <mergeCell ref="AO4:AO5"/>
    <mergeCell ref="AP4:AP7"/>
    <mergeCell ref="AQ4:AQ7"/>
    <mergeCell ref="AR4:AR5"/>
    <mergeCell ref="BA4:BA5"/>
    <mergeCell ref="AR6:AR7"/>
    <mergeCell ref="BA6:BA7"/>
    <mergeCell ref="J6:J7"/>
    <mergeCell ref="K6:K7"/>
    <mergeCell ref="L6:L7"/>
    <mergeCell ref="M6:M7"/>
    <mergeCell ref="A6:A7"/>
    <mergeCell ref="B6:B7"/>
    <mergeCell ref="C6:C7"/>
    <mergeCell ref="D6:D7"/>
    <mergeCell ref="F6:F7"/>
    <mergeCell ref="G6:G7"/>
    <mergeCell ref="BH6:BH7"/>
    <mergeCell ref="A8:A13"/>
    <mergeCell ref="B8:B13"/>
    <mergeCell ref="C8:C13"/>
    <mergeCell ref="D8:D13"/>
    <mergeCell ref="F8:F13"/>
    <mergeCell ref="I8:I13"/>
    <mergeCell ref="J8:J13"/>
    <mergeCell ref="K8:K13"/>
    <mergeCell ref="L8:L13"/>
    <mergeCell ref="BB6:BB7"/>
    <mergeCell ref="BC6:BC7"/>
    <mergeCell ref="BD6:BD7"/>
    <mergeCell ref="BE6:BE7"/>
    <mergeCell ref="BF6:BF7"/>
    <mergeCell ref="BG6:BG7"/>
    <mergeCell ref="N6:N7"/>
    <mergeCell ref="O6:O7"/>
    <mergeCell ref="P6:P7"/>
    <mergeCell ref="Q6:Q7"/>
    <mergeCell ref="AG6:AG7"/>
    <mergeCell ref="AO6:AO7"/>
    <mergeCell ref="H6:H7"/>
    <mergeCell ref="I6:I7"/>
    <mergeCell ref="M8:M13"/>
    <mergeCell ref="N8:N13"/>
    <mergeCell ref="O8:O13"/>
    <mergeCell ref="P8:P13"/>
    <mergeCell ref="Q8:Q13"/>
    <mergeCell ref="A14:A19"/>
    <mergeCell ref="B14:B19"/>
    <mergeCell ref="C14:C19"/>
    <mergeCell ref="D14:D19"/>
    <mergeCell ref="F14:F19"/>
    <mergeCell ref="O14:O19"/>
    <mergeCell ref="P14:P19"/>
    <mergeCell ref="Q14:Q19"/>
    <mergeCell ref="I14:I19"/>
    <mergeCell ref="J14:J19"/>
    <mergeCell ref="K14:K19"/>
    <mergeCell ref="L14:L19"/>
    <mergeCell ref="M14:M19"/>
    <mergeCell ref="N14:N19"/>
  </mergeCells>
  <conditionalFormatting sqref="K6 K8 K14 AB4:AB19">
    <cfRule type="cellIs" dxfId="979" priority="29" operator="equal">
      <formula>"Muy Alta"</formula>
    </cfRule>
    <cfRule type="cellIs" dxfId="978" priority="30" operator="equal">
      <formula>"Alta"</formula>
    </cfRule>
    <cfRule type="cellIs" dxfId="977" priority="31" operator="equal">
      <formula>"Media"</formula>
    </cfRule>
    <cfRule type="cellIs" dxfId="976" priority="32" operator="equal">
      <formula>"Baja"</formula>
    </cfRule>
    <cfRule type="cellIs" dxfId="975" priority="33" operator="equal">
      <formula>"Muy Baja"</formula>
    </cfRule>
  </conditionalFormatting>
  <conditionalFormatting sqref="N4:N19">
    <cfRule type="containsText" dxfId="974" priority="15" operator="containsText" text="❌">
      <formula>NOT(ISERROR(SEARCH("❌",N4)))</formula>
    </cfRule>
  </conditionalFormatting>
  <conditionalFormatting sqref="O6 O8 O14 AD4:AD19">
    <cfRule type="cellIs" dxfId="973" priority="24" operator="equal">
      <formula>"Catastrófico"</formula>
    </cfRule>
    <cfRule type="cellIs" dxfId="972" priority="25" operator="equal">
      <formula>"Mayor"</formula>
    </cfRule>
    <cfRule type="cellIs" dxfId="971" priority="26" operator="equal">
      <formula>"Moderado"</formula>
    </cfRule>
    <cfRule type="cellIs" dxfId="970" priority="27" operator="equal">
      <formula>"Menor"</formula>
    </cfRule>
    <cfRule type="cellIs" dxfId="969" priority="28" operator="equal">
      <formula>"Leve"</formula>
    </cfRule>
  </conditionalFormatting>
  <conditionalFormatting sqref="AF4:AF19">
    <cfRule type="cellIs" dxfId="968" priority="20" operator="equal">
      <formula>"Extremo"</formula>
    </cfRule>
    <cfRule type="cellIs" dxfId="967" priority="21" operator="equal">
      <formula>"Alto"</formula>
    </cfRule>
    <cfRule type="cellIs" dxfId="966" priority="22" operator="equal">
      <formula>"Moderado"</formula>
    </cfRule>
    <cfRule type="cellIs" dxfId="965" priority="23" operator="equal">
      <formula>"Bajo"</formula>
    </cfRule>
  </conditionalFormatting>
  <conditionalFormatting sqref="Q6 Q8 Q14">
    <cfRule type="cellIs" dxfId="964" priority="16" operator="equal">
      <formula>"Extremo"</formula>
    </cfRule>
    <cfRule type="cellIs" dxfId="963" priority="17" operator="equal">
      <formula>"Alto"</formula>
    </cfRule>
    <cfRule type="cellIs" dxfId="962" priority="18" operator="equal">
      <formula>"Moderado"</formula>
    </cfRule>
    <cfRule type="cellIs" dxfId="961" priority="19" operator="equal">
      <formula>"Bajo"</formula>
    </cfRule>
  </conditionalFormatting>
  <conditionalFormatting sqref="K4">
    <cfRule type="cellIs" dxfId="960" priority="10" operator="equal">
      <formula>"Muy Alta"</formula>
    </cfRule>
    <cfRule type="cellIs" dxfId="959" priority="11" operator="equal">
      <formula>"Alta"</formula>
    </cfRule>
    <cfRule type="cellIs" dxfId="958" priority="12" operator="equal">
      <formula>"Media"</formula>
    </cfRule>
    <cfRule type="cellIs" dxfId="957" priority="13" operator="equal">
      <formula>"Baja"</formula>
    </cfRule>
    <cfRule type="cellIs" dxfId="956" priority="14" operator="equal">
      <formula>"Muy Baja"</formula>
    </cfRule>
  </conditionalFormatting>
  <conditionalFormatting sqref="Q4">
    <cfRule type="cellIs" dxfId="955" priority="6" operator="equal">
      <formula>"Extremo"</formula>
    </cfRule>
    <cfRule type="cellIs" dxfId="954" priority="7" operator="equal">
      <formula>"Alto"</formula>
    </cfRule>
    <cfRule type="cellIs" dxfId="953" priority="8" operator="equal">
      <formula>"Moderado"</formula>
    </cfRule>
    <cfRule type="cellIs" dxfId="952" priority="9" operator="equal">
      <formula>"Bajo"</formula>
    </cfRule>
  </conditionalFormatting>
  <conditionalFormatting sqref="O4">
    <cfRule type="cellIs" dxfId="951" priority="1" operator="equal">
      <formula>"Catastrófico"</formula>
    </cfRule>
    <cfRule type="cellIs" dxfId="950" priority="2" operator="equal">
      <formula>"Mayor"</formula>
    </cfRule>
    <cfRule type="cellIs" dxfId="949" priority="3" operator="equal">
      <formula>"Moderado"</formula>
    </cfRule>
    <cfRule type="cellIs" dxfId="948" priority="4" operator="equal">
      <formula>"Menor"</formula>
    </cfRule>
    <cfRule type="cellIs" dxfId="947" priority="5" operator="equal">
      <formula>"Leve"</formula>
    </cfRule>
  </conditionalFormatting>
  <dataValidations count="4">
    <dataValidation type="list" allowBlank="1" showInputMessage="1" showErrorMessage="1" sqref="BB4 BB6">
      <formula1>"Si,No, No aplica porque el riesgo no se materializo"</formula1>
    </dataValidation>
    <dataValidation type="list" allowBlank="1" showInputMessage="1" showErrorMessage="1" sqref="AS4:AX7">
      <formula1>"Si,No"</formula1>
    </dataValidation>
    <dataValidation type="list" allowBlank="1" showInputMessage="1" showErrorMessage="1" sqref="G4 G6">
      <formula1>"Gestión, FISCAL,"</formula1>
    </dataValidation>
    <dataValidation type="list" allowBlank="1" showInputMessage="1" showErrorMessage="1" sqref="AM4:AM7">
      <formula1>"Sin avance,En curso,Finalizado"</formula1>
    </dataValidation>
  </dataValidations>
  <pageMargins left="0.7" right="0.7" top="0.75" bottom="0.75" header="0.3" footer="0.3"/>
  <pageSetup orientation="portrait" horizontalDpi="0" verticalDpi="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'C:\Users\IRMA\Desktop\2024\SEGUIMIENTO RIESGOS DE GESTIÓN SEPT 2024\MOVILIDAD\[52973-DOC-20230905085239 (2).xlsx]Tabla Valoración controles'!#REF!</xm:f>
          </x14:formula1>
          <xm:sqref>U4:V19 X4:Z19</xm:sqref>
        </x14:dataValidation>
        <x14:dataValidation type="list" allowBlank="1" showInputMessage="1" showErrorMessage="1">
          <x14:formula1>
            <xm:f>'C:\Users\IRMA\Desktop\2024\SEGUIMIENTO RIESGOS DE GESTIÓN SEPT 2024\MOVILIDAD\[52973-DOC-20230905085239 (2).xlsx]Tabla Impacto'!#REF!</xm:f>
          </x14:formula1>
          <xm:sqref>M4:M19</xm:sqref>
        </x14:dataValidation>
        <x14:dataValidation type="list" allowBlank="1" showInputMessage="1" showErrorMessage="1">
          <x14:formula1>
            <xm:f>'C:\Users\IRMA\Desktop\2024\SEGUIMIENTO RIESGOS DE GESTIÓN SEPT 2024\MOVILIDAD\[52973-DOC-20230905085239 (2).xlsx]Opciones Tratamiento'!#REF!</xm:f>
          </x14:formula1>
          <xm:sqref>AG4 AG10:AG14 AG16:AG19 AG8 AG6 I4:I19 B4:B19</xm:sqref>
        </x14:dataValidation>
        <x14:dataValidation type="custom" allowBlank="1" showInputMessage="1" showErrorMessage="1" error="Recuerde que las acciones se generan bajo la medida de mitigar el riesgo">
          <x14:formula1>
            <xm:f>IF(OR(AG4='C:\Users\IRMA\Desktop\2024\SEGUIMIENTO RIESGOS DE GESTIÓN SEPT 2024\MOVILIDAD\[52973-DOC-20230905085239 (2).xlsx]Opciones Tratamiento'!#REF!,AG4='C:\Users\IRMA\Desktop\2024\SEGUIMIENTO RIESGOS DE GESTIÓN SEPT 2024\MOVILIDAD\[52973-DOC-20230905085239 (2).xlsx]Opciones Tratamiento'!#REF!,AG4='C:\Users\IRMA\Desktop\2024\SEGUIMIENTO RIESGOS DE GESTIÓN SEPT 2024\MOVILIDAD\[52973-DOC-20230905085239 (2).xlsx]Opciones Tratamiento'!#REF!),ISBLANK(AG4),ISTEXT(AG4))</xm:f>
          </x14:formula1>
          <xm:sqref>AH4 AH6:AH19</xm:sqref>
        </x14:dataValidation>
        <x14:dataValidation type="custom" allowBlank="1" showInputMessage="1" showErrorMessage="1" error="Recuerde que las acciones se generan bajo la medida de mitigar el riesgo">
          <x14:formula1>
            <xm:f>IF(OR(AG4='C:\Users\IRMA\Desktop\2024\SEGUIMIENTO RIESGOS DE GESTIÓN SEPT 2024\MOVILIDAD\[52973-DOC-20230905085239 (2).xlsx]Opciones Tratamiento'!#REF!,AG4='C:\Users\IRMA\Desktop\2024\SEGUIMIENTO RIESGOS DE GESTIÓN SEPT 2024\MOVILIDAD\[52973-DOC-20230905085239 (2).xlsx]Opciones Tratamiento'!#REF!,AG4='C:\Users\IRMA\Desktop\2024\SEGUIMIENTO RIESGOS DE GESTIÓN SEPT 2024\MOVILIDAD\[52973-DOC-20230905085239 (2).xlsx]Opciones Tratamiento'!#REF!),ISBLANK(AG4),ISTEXT(AG4))</xm:f>
          </x14:formula1>
          <xm:sqref>AI4 AI6:AI19</xm:sqref>
        </x14:dataValidation>
        <x14:dataValidation type="custom" allowBlank="1" showInputMessage="1" showErrorMessage="1" error="Recuerde que las acciones se generan bajo la medida de mitigar el riesgo">
          <x14:formula1>
            <xm:f>IF(OR(AG4='C:\Users\IRMA\Desktop\2024\SEGUIMIENTO RIESGOS DE GESTIÓN SEPT 2024\MOVILIDAD\[52973-DOC-20230905085239 (2).xlsx]Opciones Tratamiento'!#REF!,AG4='C:\Users\IRMA\Desktop\2024\SEGUIMIENTO RIESGOS DE GESTIÓN SEPT 2024\MOVILIDAD\[52973-DOC-20230905085239 (2).xlsx]Opciones Tratamiento'!#REF!,AG4='C:\Users\IRMA\Desktop\2024\SEGUIMIENTO RIESGOS DE GESTIÓN SEPT 2024\MOVILIDAD\[52973-DOC-20230905085239 (2).xlsx]Opciones Tratamiento'!#REF!),ISBLANK(AG4),ISTEXT(AG4))</xm:f>
          </x14:formula1>
          <xm:sqref>AJ4 AJ6:AJ19</xm:sqref>
        </x14:dataValidation>
        <x14:dataValidation type="list" allowBlank="1" showInputMessage="1" showErrorMessage="1">
          <x14:formula1>
            <xm:f>'C:\Users\HOME\Downloads\[Formato Matriz de Riesgos 2021 (1).xlsx]Opciones Tratamiento'!#REF!</xm:f>
          </x14:formula1>
          <xm:sqref>AG15 AG9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EA24"/>
  <sheetViews>
    <sheetView zoomScale="50" zoomScaleNormal="50" zoomScaleSheetLayoutView="79" workbookViewId="0">
      <selection activeCell="M4" sqref="M1:M1048576"/>
    </sheetView>
  </sheetViews>
  <sheetFormatPr baseColWidth="10" defaultColWidth="11.42578125" defaultRowHeight="15.75"/>
  <cols>
    <col min="1" max="1" width="4" style="20" customWidth="1"/>
    <col min="2" max="2" width="16.28515625" style="20" customWidth="1"/>
    <col min="3" max="3" width="25.140625" style="20" customWidth="1"/>
    <col min="4" max="4" width="16.85546875" style="20" customWidth="1"/>
    <col min="5" max="5" width="15.7109375" style="20" customWidth="1"/>
    <col min="6" max="6" width="32.85546875" style="19" customWidth="1"/>
    <col min="7" max="7" width="17.28515625" style="19" customWidth="1"/>
    <col min="8" max="8" width="13.28515625" style="21" customWidth="1"/>
    <col min="9" max="9" width="9.28515625" style="19" customWidth="1"/>
    <col min="10" max="10" width="7" style="19" customWidth="1"/>
    <col min="11" max="11" width="6.28515625" style="19" bestFit="1" customWidth="1"/>
    <col min="12" max="12" width="8.7109375" style="19" customWidth="1"/>
    <col min="13" max="13" width="9.5703125" style="19" hidden="1" customWidth="1"/>
    <col min="14" max="14" width="10.85546875" style="19" customWidth="1"/>
    <col min="15" max="15" width="6.28515625" style="19" bestFit="1" customWidth="1"/>
    <col min="16" max="16" width="11.42578125" style="19" customWidth="1"/>
    <col min="17" max="17" width="11.28515625" style="19" customWidth="1"/>
    <col min="18" max="18" width="57.42578125" style="19" customWidth="1"/>
    <col min="19" max="19" width="8" style="19" customWidth="1"/>
    <col min="20" max="20" width="3.28515625" style="19" customWidth="1"/>
    <col min="21" max="21" width="3" style="19" customWidth="1"/>
    <col min="22" max="22" width="5.5703125" style="19" customWidth="1"/>
    <col min="23" max="23" width="7.140625" style="19" customWidth="1"/>
    <col min="24" max="24" width="2.42578125" style="19" customWidth="1"/>
    <col min="25" max="25" width="4.7109375" style="19" bestFit="1" customWidth="1"/>
    <col min="26" max="26" width="12.5703125" style="19" customWidth="1"/>
    <col min="27" max="27" width="6.7109375" style="19" customWidth="1"/>
    <col min="28" max="28" width="7.85546875" style="19" customWidth="1"/>
    <col min="29" max="29" width="5.28515625" style="19" customWidth="1"/>
    <col min="30" max="30" width="7.85546875" style="19" bestFit="1" customWidth="1"/>
    <col min="31" max="31" width="3.7109375" style="19" customWidth="1"/>
    <col min="32" max="32" width="8.7109375" style="19" customWidth="1"/>
    <col min="33" max="33" width="40.85546875" style="19" customWidth="1"/>
    <col min="34" max="34" width="14.28515625" style="19" customWidth="1"/>
    <col min="35" max="35" width="19.42578125" style="19" customWidth="1"/>
    <col min="36" max="36" width="95.140625" style="19" customWidth="1"/>
    <col min="37" max="37" width="32.7109375" style="19" customWidth="1"/>
    <col min="38" max="38" width="161" style="19" customWidth="1"/>
    <col min="39" max="39" width="26.7109375" style="19" customWidth="1"/>
    <col min="40" max="40" width="29.28515625" style="19" customWidth="1"/>
    <col min="41" max="41" width="67.28515625" style="19" customWidth="1"/>
    <col min="42" max="42" width="33.28515625" style="19" customWidth="1"/>
    <col min="43" max="43" width="52.5703125" style="19" customWidth="1"/>
    <col min="44" max="44" width="57.5703125" style="19" customWidth="1"/>
    <col min="45" max="45" width="23.7109375" style="19" customWidth="1"/>
    <col min="46" max="46" width="16" style="19" customWidth="1"/>
    <col min="47" max="47" width="16.85546875" style="19" customWidth="1"/>
    <col min="48" max="48" width="27" style="19" customWidth="1"/>
    <col min="49" max="49" width="23" style="19" customWidth="1"/>
    <col min="50" max="50" width="21.140625" style="19" customWidth="1"/>
    <col min="51" max="51" width="36.85546875" style="19" customWidth="1"/>
    <col min="52" max="52" width="25.7109375" style="19" customWidth="1"/>
    <col min="53" max="53" width="20.140625" style="19" customWidth="1"/>
    <col min="54" max="54" width="17.7109375" style="19" customWidth="1"/>
    <col min="55" max="55" width="19.85546875" style="19" customWidth="1"/>
    <col min="56" max="56" width="19" style="19" customWidth="1"/>
    <col min="57" max="57" width="18.7109375" style="19" customWidth="1"/>
    <col min="58" max="58" width="22.85546875" style="19" customWidth="1"/>
    <col min="59" max="59" width="23.28515625" style="19" customWidth="1"/>
    <col min="60" max="60" width="49.140625" style="19" customWidth="1"/>
    <col min="61" max="61" width="47.42578125" style="19" customWidth="1"/>
    <col min="62" max="16384" width="11.42578125" style="19"/>
  </cols>
  <sheetData>
    <row r="1" spans="1:131" s="1" customFormat="1" ht="36" customHeight="1">
      <c r="A1" s="1181" t="s">
        <v>38</v>
      </c>
      <c r="B1" s="1182"/>
      <c r="C1" s="1182"/>
      <c r="D1" s="1182"/>
      <c r="E1" s="1182"/>
      <c r="F1" s="1182"/>
      <c r="G1" s="1182"/>
      <c r="H1" s="1182"/>
      <c r="I1" s="1183"/>
      <c r="J1" s="1179" t="s">
        <v>39</v>
      </c>
      <c r="K1" s="1179"/>
      <c r="L1" s="1179"/>
      <c r="M1" s="1179"/>
      <c r="N1" s="1179"/>
      <c r="O1" s="1179"/>
      <c r="P1" s="1181"/>
      <c r="Q1" s="1179" t="s">
        <v>40</v>
      </c>
      <c r="R1" s="1179"/>
      <c r="S1" s="1179"/>
      <c r="T1" s="1179"/>
      <c r="U1" s="1179"/>
      <c r="V1" s="1179"/>
      <c r="W1" s="1179"/>
      <c r="X1" s="1179"/>
      <c r="Y1" s="1179"/>
      <c r="Z1" s="1179" t="s">
        <v>41</v>
      </c>
      <c r="AA1" s="1179"/>
      <c r="AB1" s="1179"/>
      <c r="AC1" s="1179"/>
      <c r="AD1" s="1179"/>
      <c r="AE1" s="1179"/>
      <c r="AF1" s="1179"/>
      <c r="AG1" s="1179" t="s">
        <v>42</v>
      </c>
      <c r="AH1" s="1179"/>
      <c r="AI1" s="1179"/>
      <c r="AJ1" s="1179"/>
      <c r="AK1" s="1200" t="s">
        <v>43</v>
      </c>
      <c r="AL1" s="1200"/>
      <c r="AM1" s="1201"/>
      <c r="AN1" s="1197" t="s">
        <v>44</v>
      </c>
      <c r="AO1" s="1198"/>
      <c r="AP1" s="1198"/>
      <c r="AQ1" s="1198"/>
      <c r="AR1" s="1199"/>
      <c r="AS1" s="1195" t="s">
        <v>45</v>
      </c>
      <c r="AT1" s="1196"/>
      <c r="AU1" s="1196"/>
      <c r="AV1" s="1196"/>
      <c r="AW1" s="1196"/>
      <c r="AX1" s="1196"/>
      <c r="AY1" s="1196"/>
      <c r="AZ1" s="1196"/>
      <c r="BA1" s="1195" t="s">
        <v>46</v>
      </c>
      <c r="BB1" s="1196"/>
      <c r="BC1" s="1196"/>
      <c r="BD1" s="1196"/>
      <c r="BE1" s="1196"/>
      <c r="BF1" s="1196"/>
      <c r="BG1" s="1196"/>
      <c r="BH1" s="1196"/>
    </row>
    <row r="2" spans="1:131" s="1" customFormat="1" ht="30.6" customHeight="1">
      <c r="A2" s="1164" t="s">
        <v>47</v>
      </c>
      <c r="B2" s="1166" t="s">
        <v>24</v>
      </c>
      <c r="C2" s="1166" t="s">
        <v>48</v>
      </c>
      <c r="D2" s="1166" t="s">
        <v>49</v>
      </c>
      <c r="E2" s="1166" t="s">
        <v>50</v>
      </c>
      <c r="F2" s="1166" t="s">
        <v>146</v>
      </c>
      <c r="G2" s="1164" t="s">
        <v>52</v>
      </c>
      <c r="H2" s="1170" t="s">
        <v>53</v>
      </c>
      <c r="I2" s="1170" t="s">
        <v>54</v>
      </c>
      <c r="J2" s="1168" t="s">
        <v>55</v>
      </c>
      <c r="K2" s="1170" t="s">
        <v>56</v>
      </c>
      <c r="L2" s="1168" t="s">
        <v>57</v>
      </c>
      <c r="M2" s="1168" t="s">
        <v>58</v>
      </c>
      <c r="N2" s="1168" t="s">
        <v>59</v>
      </c>
      <c r="O2" s="1170" t="s">
        <v>56</v>
      </c>
      <c r="P2" s="1168" t="s">
        <v>60</v>
      </c>
      <c r="Q2" s="1168" t="s">
        <v>61</v>
      </c>
      <c r="R2" s="1166" t="s">
        <v>62</v>
      </c>
      <c r="S2" s="1164" t="s">
        <v>63</v>
      </c>
      <c r="T2" s="1166" t="s">
        <v>64</v>
      </c>
      <c r="U2" s="1166"/>
      <c r="V2" s="1166"/>
      <c r="W2" s="1166"/>
      <c r="X2" s="1166"/>
      <c r="Y2" s="1166"/>
      <c r="Z2" s="1164" t="s">
        <v>65</v>
      </c>
      <c r="AA2" s="1164" t="s">
        <v>66</v>
      </c>
      <c r="AB2" s="1164" t="s">
        <v>56</v>
      </c>
      <c r="AC2" s="1164" t="s">
        <v>67</v>
      </c>
      <c r="AD2" s="1164" t="s">
        <v>56</v>
      </c>
      <c r="AE2" s="1164" t="s">
        <v>68</v>
      </c>
      <c r="AF2" s="1164" t="s">
        <v>69</v>
      </c>
      <c r="AG2" s="1170" t="s">
        <v>42</v>
      </c>
      <c r="AH2" s="1170" t="s">
        <v>25</v>
      </c>
      <c r="AI2" s="1170" t="s">
        <v>70</v>
      </c>
      <c r="AJ2" s="1170" t="s">
        <v>71</v>
      </c>
      <c r="AK2" s="1189" t="s">
        <v>72</v>
      </c>
      <c r="AL2" s="1189" t="s">
        <v>73</v>
      </c>
      <c r="AM2" s="1189" t="s">
        <v>159</v>
      </c>
      <c r="AN2" s="1189" t="s">
        <v>160</v>
      </c>
      <c r="AO2" s="1184" t="s">
        <v>163</v>
      </c>
      <c r="AP2" s="1189" t="s">
        <v>76</v>
      </c>
      <c r="AQ2" s="1189" t="s">
        <v>77</v>
      </c>
      <c r="AR2" s="1184" t="s">
        <v>161</v>
      </c>
      <c r="AS2" s="1184" t="s">
        <v>27</v>
      </c>
      <c r="AT2" s="1184" t="s">
        <v>28</v>
      </c>
      <c r="AU2" s="1184" t="s">
        <v>29</v>
      </c>
      <c r="AV2" s="1184" t="s">
        <v>79</v>
      </c>
      <c r="AW2" s="1184" t="s">
        <v>30</v>
      </c>
      <c r="AX2" s="1184" t="s">
        <v>80</v>
      </c>
      <c r="AY2" s="1184" t="s">
        <v>33</v>
      </c>
      <c r="AZ2" s="1184" t="s">
        <v>31</v>
      </c>
      <c r="BA2" s="1194" t="s">
        <v>81</v>
      </c>
      <c r="BB2" s="1194" t="s">
        <v>82</v>
      </c>
      <c r="BC2" s="1194" t="s">
        <v>83</v>
      </c>
      <c r="BD2" s="1194" t="s">
        <v>84</v>
      </c>
      <c r="BE2" s="1194" t="s">
        <v>85</v>
      </c>
      <c r="BF2" s="1194" t="s">
        <v>122</v>
      </c>
      <c r="BG2" s="1194" t="s">
        <v>86</v>
      </c>
      <c r="BH2" s="1194" t="s">
        <v>87</v>
      </c>
      <c r="BI2" s="1194" t="s">
        <v>344</v>
      </c>
    </row>
    <row r="3" spans="1:131" s="49" customFormat="1" ht="190.15" customHeight="1">
      <c r="A3" s="1165"/>
      <c r="B3" s="1180"/>
      <c r="C3" s="1180"/>
      <c r="D3" s="1180"/>
      <c r="E3" s="1180"/>
      <c r="F3" s="1180"/>
      <c r="G3" s="1165" t="s">
        <v>147</v>
      </c>
      <c r="H3" s="1171"/>
      <c r="I3" s="1171"/>
      <c r="J3" s="1169"/>
      <c r="K3" s="1171"/>
      <c r="L3" s="1169"/>
      <c r="M3" s="1169"/>
      <c r="N3" s="1169"/>
      <c r="O3" s="1171"/>
      <c r="P3" s="1169"/>
      <c r="Q3" s="1169"/>
      <c r="R3" s="1180"/>
      <c r="S3" s="1165"/>
      <c r="T3" s="220" t="s">
        <v>88</v>
      </c>
      <c r="U3" s="220" t="s">
        <v>89</v>
      </c>
      <c r="V3" s="220" t="s">
        <v>90</v>
      </c>
      <c r="W3" s="220" t="s">
        <v>91</v>
      </c>
      <c r="X3" s="220" t="s">
        <v>92</v>
      </c>
      <c r="Y3" s="220" t="s">
        <v>93</v>
      </c>
      <c r="Z3" s="1167"/>
      <c r="AA3" s="1167"/>
      <c r="AB3" s="1167"/>
      <c r="AC3" s="1167"/>
      <c r="AD3" s="1167"/>
      <c r="AE3" s="1167"/>
      <c r="AF3" s="1167"/>
      <c r="AG3" s="1171"/>
      <c r="AH3" s="1171"/>
      <c r="AI3" s="1171"/>
      <c r="AJ3" s="1171"/>
      <c r="AK3" s="1189"/>
      <c r="AL3" s="1189"/>
      <c r="AM3" s="1189"/>
      <c r="AN3" s="1189"/>
      <c r="AO3" s="1184"/>
      <c r="AP3" s="1189"/>
      <c r="AQ3" s="1189"/>
      <c r="AR3" s="1184"/>
      <c r="AS3" s="1184"/>
      <c r="AT3" s="1184"/>
      <c r="AU3" s="1184"/>
      <c r="AV3" s="1184"/>
      <c r="AW3" s="1184"/>
      <c r="AX3" s="1184"/>
      <c r="AY3" s="1184"/>
      <c r="AZ3" s="1184"/>
      <c r="BA3" s="1194"/>
      <c r="BB3" s="1194"/>
      <c r="BC3" s="1194"/>
      <c r="BD3" s="1194"/>
      <c r="BE3" s="1194"/>
      <c r="BF3" s="1194"/>
      <c r="BG3" s="1194"/>
      <c r="BH3" s="1194"/>
      <c r="BI3" s="1194"/>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row>
    <row r="4" spans="1:131" s="68" customFormat="1" ht="409.5" customHeight="1">
      <c r="A4" s="146">
        <v>1</v>
      </c>
      <c r="B4" s="147" t="s">
        <v>94</v>
      </c>
      <c r="C4" s="148" t="s">
        <v>178</v>
      </c>
      <c r="D4" s="149" t="s">
        <v>109</v>
      </c>
      <c r="E4" s="150" t="s">
        <v>148</v>
      </c>
      <c r="F4" s="151" t="s">
        <v>288</v>
      </c>
      <c r="G4" s="152" t="s">
        <v>149</v>
      </c>
      <c r="H4" s="147" t="s">
        <v>98</v>
      </c>
      <c r="I4" s="153">
        <f>11+3</f>
        <v>14</v>
      </c>
      <c r="J4" s="154" t="str">
        <f>IF(I4&lt;=0,"",IF(I4&lt;=2,"Muy Baja",IF(I4&lt;=24,"Baja",IF(I4&lt;=500,"Media",IF(I4&lt;=5000,"Alta","Muy Alta")))))</f>
        <v>Baja</v>
      </c>
      <c r="K4" s="155">
        <f>IF(J4="","",IF(J4="Muy Baja",0.2,IF(J4="Baja",0.4,IF(J4="Media",0.6,IF(J4="Alta",0.8,IF(J4="Muy Alta",1,))))))</f>
        <v>0.4</v>
      </c>
      <c r="L4" s="156" t="s">
        <v>110</v>
      </c>
      <c r="M4" s="155" t="str">
        <f>IF(NOT(ISERROR(MATCH(L4,'[12]Tabla Impacto'!$B$221:$B$223,0))),'[12]Tabla Impacto'!$F$223&amp;"Por favor no seleccionar los criterios de impacto(Afectación Económica o presupuestal y Pérdida Reputacional)",L4)</f>
        <v xml:space="preserve">     Mayor a 10000 SMLMV</v>
      </c>
      <c r="N4" s="154" t="str">
        <f>IF(OR(M4='[12]Tabla Impacto'!$C$11,M4='[12]Tabla Impacto'!$D$11),"Leve",IF(OR(M4='[12]Tabla Impacto'!$C$12,M4='[12]Tabla Impacto'!$D$12),"Menor",IF(OR(M4='[12]Tabla Impacto'!$C$13,M4='[12]Tabla Impacto'!$D$13),"Moderado",IF(OR(M4='[12]Tabla Impacto'!$C$14,M4='[12]Tabla Impacto'!$D$14),"Mayor",IF(OR(M4='[12]Tabla Impacto'!$C$15,M4='[12]Tabla Impacto'!$D$15),"Catastrófico","")))))</f>
        <v>Catastrófico</v>
      </c>
      <c r="O4" s="155">
        <f>IF(N4="","",IF(N4="Leve",0.2,IF(N4="Menor",0.4,IF(N4="Moderado",0.6,IF(N4="Mayor",0.8,IF(N4="Catastrófico",1,))))))</f>
        <v>1</v>
      </c>
      <c r="P4" s="157" t="str">
        <f>IF(OR(AND(J4="Muy Baja",N4="Leve"),AND(J4="Muy Baja",N4="Menor"),AND(J4="Baja",N4="Leve")),"Bajo",IF(OR(AND(J4="Muy baja",N4="Moderado"),AND(J4="Baja",N4="Menor"),AND(J4="Baja",N4="Moderado"),AND(J4="Media",N4="Leve"),AND(J4="Media",N4="Menor"),AND(J4="Media",N4="Moderado"),AND(J4="Alta",N4="Leve"),AND(J4="Alta",N4="Menor")),"Moderado",IF(OR(AND(J4="Muy Baja",N4="Mayor"),AND(J4="Baja",N4="Mayor"),AND(J4="Media",N4="Mayor"),AND(J4="Alta",N4="Moderado"),AND(J4="Alta",N4="Mayor"),AND(J4="Muy Alta",N4="Leve"),AND(J4="Muy Alta",N4="Menor"),AND(J4="Muy Alta",N4="Moderado"),AND(J4="Muy Alta",N4="Mayor")),"Alto",IF(OR(AND(J4="Muy Baja",N4="Catastrófico"),AND(J4="Baja",N4="Catastrófico"),AND(J4="Media",N4="Catastrófico"),AND(J4="Alta",N4="Catastrófico"),AND(J4="Muy Alta",N4="Catastrófico")),"Extremo",""))))</f>
        <v>Extremo</v>
      </c>
      <c r="Q4" s="146">
        <v>1</v>
      </c>
      <c r="R4" s="158" t="s">
        <v>289</v>
      </c>
      <c r="S4" s="159" t="str">
        <f t="shared" ref="S4:S7" si="0">IF(OR(T4="Preventivo",T4="Detectivo"),"Probabilidad",IF(T4="Correctivo","Impacto",""))</f>
        <v>Probabilidad</v>
      </c>
      <c r="T4" s="160" t="s">
        <v>99</v>
      </c>
      <c r="U4" s="160" t="s">
        <v>35</v>
      </c>
      <c r="V4" s="161" t="str">
        <f t="shared" ref="V4:V13" si="1">IF(AND(T4="Preventivo",U4="Automático"),"50%",IF(AND(T4="Preventivo",U4="Manual"),"40%",IF(AND(T4="Detectivo",U4="Automático"),"40%",IF(AND(T4="Detectivo",U4="Manual"),"30%",IF(AND(T4="Correctivo",U4="Automático"),"35%",IF(AND(T4="Correctivo",U4="Manual"),"25%",""))))))</f>
        <v>40%</v>
      </c>
      <c r="W4" s="160" t="s">
        <v>100</v>
      </c>
      <c r="X4" s="160" t="s">
        <v>111</v>
      </c>
      <c r="Y4" s="160" t="s">
        <v>102</v>
      </c>
      <c r="Z4" s="162">
        <f>IFERROR(IF(S4="Probabilidad",(K4-(+K4*V4)),IF(S4="Impacto",K4,"")),"")</f>
        <v>0.24</v>
      </c>
      <c r="AA4" s="163" t="str">
        <f t="shared" ref="AA4:AA13" si="2">IFERROR(IF(Z4="","",IF(Z4&lt;=0.2,"Muy Baja",IF(Z4&lt;=0.4,"Baja",IF(Z4&lt;=0.6,"Media",IF(Z4&lt;=0.8,"Alta","Muy Alta"))))),"")</f>
        <v>Baja</v>
      </c>
      <c r="AB4" s="161">
        <f t="shared" ref="AB4:AB13" si="3">+Z4</f>
        <v>0.24</v>
      </c>
      <c r="AC4" s="163" t="str">
        <f t="shared" ref="AC4:AC13" si="4">IFERROR(IF(AD4="","",IF(AD4&lt;=0.2,"Leve",IF(AD4&lt;=0.4,"Menor",IF(AD4&lt;=0.6,"Moderado",IF(AD4&lt;=0.8,"Mayor","Catastrófico"))))),"")</f>
        <v>Catastrófico</v>
      </c>
      <c r="AD4" s="161">
        <f>IFERROR(IF(S4="Impacto",(O4-(+O4*V4)),IF(S4="Probabilidad",O4,"")),"")</f>
        <v>1</v>
      </c>
      <c r="AE4" s="164" t="str">
        <f t="shared" ref="AE4:AE13" si="5">IFERROR(IF(OR(AND(AA4="Muy Baja",AC4="Leve"),AND(AA4="Muy Baja",AC4="Menor"),AND(AA4="Baja",AC4="Leve")),"Bajo",IF(OR(AND(AA4="Muy baja",AC4="Moderado"),AND(AA4="Baja",AC4="Menor"),AND(AA4="Baja",AC4="Moderado"),AND(AA4="Media",AC4="Leve"),AND(AA4="Media",AC4="Menor"),AND(AA4="Media",AC4="Moderado"),AND(AA4="Alta",AC4="Leve"),AND(AA4="Alta",AC4="Menor")),"Moderado",IF(OR(AND(AA4="Muy Baja",AC4="Mayor"),AND(AA4="Baja",AC4="Mayor"),AND(AA4="Media",AC4="Mayor"),AND(AA4="Alta",AC4="Moderado"),AND(AA4="Alta",AC4="Mayor"),AND(AA4="Muy Alta",AC4="Leve"),AND(AA4="Muy Alta",AC4="Menor"),AND(AA4="Muy Alta",AC4="Moderado"),AND(AA4="Muy Alta",AC4="Mayor")),"Alto",IF(OR(AND(AA4="Muy Baja",AC4="Catastrófico"),AND(AA4="Baja",AC4="Catastrófico"),AND(AA4="Media",AC4="Catastrófico"),AND(AA4="Alta",AC4="Catastrófico"),AND(AA4="Muy Alta",AC4="Catastrófico")),"Extremo","")))),"")</f>
        <v>Extremo</v>
      </c>
      <c r="AF4" s="160" t="s">
        <v>112</v>
      </c>
      <c r="AG4" s="165" t="s">
        <v>212</v>
      </c>
      <c r="AH4" s="166" t="s">
        <v>113</v>
      </c>
      <c r="AI4" s="167">
        <v>45352</v>
      </c>
      <c r="AJ4" s="168" t="s">
        <v>290</v>
      </c>
      <c r="AK4" s="950">
        <v>45567</v>
      </c>
      <c r="AL4" s="147" t="s">
        <v>291</v>
      </c>
      <c r="AM4" s="153" t="s">
        <v>162</v>
      </c>
      <c r="AN4" s="1161" t="s">
        <v>179</v>
      </c>
      <c r="AO4" s="169" t="s">
        <v>310</v>
      </c>
      <c r="AP4" s="935" t="s">
        <v>217</v>
      </c>
      <c r="AQ4" s="935" t="s">
        <v>216</v>
      </c>
      <c r="AR4" s="170" t="s">
        <v>164</v>
      </c>
      <c r="AS4" s="153" t="s">
        <v>140</v>
      </c>
      <c r="AT4" s="153" t="s">
        <v>140</v>
      </c>
      <c r="AU4" s="171" t="s">
        <v>140</v>
      </c>
      <c r="AV4" s="171" t="s">
        <v>140</v>
      </c>
      <c r="AW4" s="171" t="s">
        <v>140</v>
      </c>
      <c r="AX4" s="171" t="s">
        <v>140</v>
      </c>
      <c r="AY4" s="172" t="s">
        <v>165</v>
      </c>
      <c r="AZ4" s="172" t="s">
        <v>105</v>
      </c>
      <c r="BA4" s="171" t="s">
        <v>139</v>
      </c>
      <c r="BB4" s="172" t="s">
        <v>106</v>
      </c>
      <c r="BC4" s="171">
        <v>0</v>
      </c>
      <c r="BD4" s="173">
        <f>I4</f>
        <v>14</v>
      </c>
      <c r="BE4" s="174">
        <f>(BC4/BD4)</f>
        <v>0</v>
      </c>
      <c r="BF4" s="175" t="str">
        <f>IF(BE4=0,"Los controles están funcionando y son efectivos",IF(AND(BE4&gt;0,BE4&lt;=0.2),"Los controles son efectivos el 80%.",IF(AND(BE4&gt;0.2,BE4&lt;=0.5),"El control actual presenta deficiencias en su eficacia; sin embargo, sus resultados no son del todo insatisfactorios. Se sugiere la implementación de otro control que complemente y potencie el existente.",IF(AND(BE4&gt;0.5,BE4&lt;=1),"Los Control son ineficientes","Valor no valido"))))</f>
        <v>Los controles están funcionando y son efectivos</v>
      </c>
      <c r="BG4" s="175" t="s">
        <v>114</v>
      </c>
      <c r="BH4" s="175" t="s">
        <v>219</v>
      </c>
      <c r="BI4" s="1203" t="s">
        <v>352</v>
      </c>
    </row>
    <row r="5" spans="1:131" s="69" customFormat="1" ht="207.75" customHeight="1">
      <c r="A5" s="146">
        <v>2</v>
      </c>
      <c r="B5" s="147" t="s">
        <v>94</v>
      </c>
      <c r="C5" s="176" t="s">
        <v>115</v>
      </c>
      <c r="D5" s="147" t="s">
        <v>292</v>
      </c>
      <c r="E5" s="158" t="s">
        <v>180</v>
      </c>
      <c r="F5" s="151" t="s">
        <v>293</v>
      </c>
      <c r="G5" s="151" t="s">
        <v>181</v>
      </c>
      <c r="H5" s="147" t="s">
        <v>98</v>
      </c>
      <c r="I5" s="170">
        <v>120000</v>
      </c>
      <c r="J5" s="154" t="str">
        <f>IF(I5&lt;=0,"",IF(I5&lt;=2,"Muy Baja",IF(I5&lt;=24,"Baja",IF(I5&lt;=500,"Media",IF(I5&lt;=5000,"Alta","Muy Alta")))))</f>
        <v>Muy Alta</v>
      </c>
      <c r="K5" s="155">
        <f>IF(J5="","",IF(J5="Muy Baja",0.2,IF(J5="Baja",0.4,IF(J5="Media",0.6,IF(J5="Alta",0.8,IF(J5="Muy Alta",1,))))))</f>
        <v>1</v>
      </c>
      <c r="L5" s="156" t="s">
        <v>116</v>
      </c>
      <c r="M5" s="155" t="str">
        <f>IF(NOT(ISERROR(MATCH(L5,'[12]Tabla Impacto'!$B$221:$B$223,0))),'[12]Tabla Impacto'!$F$223&amp;"Por favor no seleccionar los criterios de impacto(Afectación Económica o presupuestal y Pérdida Reputacional)",L5)</f>
        <v xml:space="preserve">     El riesgo afecta la imagen de la entidad con algunos usuarios de relevancia frente al logro de los objetivos</v>
      </c>
      <c r="N5" s="154" t="str">
        <f>IF(OR(M5='[12]Tabla Impacto'!$C$11,M5='[12]Tabla Impacto'!$D$11),"Leve",IF(OR(M5='[12]Tabla Impacto'!$C$12,M5='[12]Tabla Impacto'!$D$12),"Menor",IF(OR(M5='[12]Tabla Impacto'!$C$13,M5='[12]Tabla Impacto'!$D$13),"Moderado",IF(OR(M5='[12]Tabla Impacto'!$C$14,M5='[12]Tabla Impacto'!$D$14),"Mayor",IF(OR(M5='[12]Tabla Impacto'!$C$15,M5='[12]Tabla Impacto'!$D$15),"Catastrófico","")))))</f>
        <v>Moderado</v>
      </c>
      <c r="O5" s="155">
        <f>IF(N5="","",IF(N5="Leve",0.2,IF(N5="Menor",0.4,IF(N5="Moderado",0.6,IF(N5="Mayor",0.8,IF(N5="Catastrófico",1,))))))</f>
        <v>0.6</v>
      </c>
      <c r="P5" s="157" t="str">
        <f>IF(OR(AND(J5="Muy Baja",N5="Leve"),AND(J5="Muy Baja",N5="Menor"),AND(J5="Baja",N5="Leve")),"Bajo",IF(OR(AND(J5="Muy baja",N5="Moderado"),AND(J5="Baja",N5="Menor"),AND(J5="Baja",N5="Moderado"),AND(J5="Media",N5="Leve"),AND(J5="Media",N5="Menor"),AND(J5="Media",N5="Moderado"),AND(J5="Alta",N5="Leve"),AND(J5="Alta",N5="Menor")),"Moderado",IF(OR(AND(J5="Muy Baja",N5="Mayor"),AND(J5="Baja",N5="Mayor"),AND(J5="Media",N5="Mayor"),AND(J5="Alta",N5="Moderado"),AND(J5="Alta",N5="Mayor"),AND(J5="Muy Alta",N5="Leve"),AND(J5="Muy Alta",N5="Menor"),AND(J5="Muy Alta",N5="Moderado"),AND(J5="Muy Alta",N5="Mayor")),"Alto",IF(OR(AND(J5="Muy Baja",N5="Catastrófico"),AND(J5="Baja",N5="Catastrófico"),AND(J5="Media",N5="Catastrófico"),AND(J5="Alta",N5="Catastrófico"),AND(J5="Muy Alta",N5="Catastrófico")),"Extremo",""))))</f>
        <v>Alto</v>
      </c>
      <c r="Q5" s="177">
        <v>1</v>
      </c>
      <c r="R5" s="158" t="s">
        <v>294</v>
      </c>
      <c r="S5" s="157" t="str">
        <f t="shared" si="0"/>
        <v>Probabilidad</v>
      </c>
      <c r="T5" s="178" t="s">
        <v>99</v>
      </c>
      <c r="U5" s="178" t="s">
        <v>35</v>
      </c>
      <c r="V5" s="179" t="str">
        <f t="shared" si="1"/>
        <v>40%</v>
      </c>
      <c r="W5" s="180" t="s">
        <v>100</v>
      </c>
      <c r="X5" s="180" t="s">
        <v>111</v>
      </c>
      <c r="Y5" s="178" t="s">
        <v>102</v>
      </c>
      <c r="Z5" s="181">
        <f>IFERROR(IF(S5="Probabilidad",(K5-(+K5*V5)),IF(S5="Impacto",K5,"")),"")</f>
        <v>0.6</v>
      </c>
      <c r="AA5" s="163" t="str">
        <f t="shared" si="2"/>
        <v>Media</v>
      </c>
      <c r="AB5" s="179">
        <f t="shared" si="3"/>
        <v>0.6</v>
      </c>
      <c r="AC5" s="163" t="str">
        <f t="shared" si="4"/>
        <v>Moderado</v>
      </c>
      <c r="AD5" s="179">
        <f>IFERROR(IF(S5="Impacto",(O5-(+O5*V5)),IF(S5="Probabilidad",O5,"")),"")</f>
        <v>0.6</v>
      </c>
      <c r="AE5" s="164" t="str">
        <f t="shared" si="5"/>
        <v>Moderado</v>
      </c>
      <c r="AF5" s="178" t="s">
        <v>112</v>
      </c>
      <c r="AG5" s="165" t="s">
        <v>213</v>
      </c>
      <c r="AH5" s="166" t="s">
        <v>117</v>
      </c>
      <c r="AI5" s="167">
        <v>45352</v>
      </c>
      <c r="AJ5" s="168" t="s">
        <v>210</v>
      </c>
      <c r="AK5" s="932"/>
      <c r="AL5" s="147" t="s">
        <v>295</v>
      </c>
      <c r="AM5" s="153" t="s">
        <v>162</v>
      </c>
      <c r="AN5" s="1161"/>
      <c r="AO5" s="169" t="s">
        <v>310</v>
      </c>
      <c r="AP5" s="935"/>
      <c r="AQ5" s="935"/>
      <c r="AR5" s="170" t="s">
        <v>164</v>
      </c>
      <c r="AS5" s="153" t="s">
        <v>140</v>
      </c>
      <c r="AT5" s="153" t="s">
        <v>140</v>
      </c>
      <c r="AU5" s="171" t="s">
        <v>140</v>
      </c>
      <c r="AV5" s="171" t="s">
        <v>140</v>
      </c>
      <c r="AW5" s="171" t="s">
        <v>140</v>
      </c>
      <c r="AX5" s="171" t="s">
        <v>166</v>
      </c>
      <c r="AY5" s="172" t="s">
        <v>167</v>
      </c>
      <c r="AZ5" s="172" t="s">
        <v>105</v>
      </c>
      <c r="BA5" s="171" t="s">
        <v>139</v>
      </c>
      <c r="BB5" s="172" t="s">
        <v>106</v>
      </c>
      <c r="BC5" s="171">
        <v>0</v>
      </c>
      <c r="BD5" s="173">
        <f>I5</f>
        <v>120000</v>
      </c>
      <c r="BE5" s="174">
        <v>0</v>
      </c>
      <c r="BF5" s="175" t="str">
        <f>IF(BE5=0,"Los controles están funcionando y son efectivos",IF(AND(BE5&gt;0,BE5&lt;=0.2),"Los controles son efectivos el 80%.",IF(AND(BE5&gt;0.2,BE5&lt;=0.5),"El control actual presenta deficiencias en su eficacia; sin embargo, sus resultados no son del todo insatisfactorios. Se sugiere la implementación de otro control que complemente y potencie el existente.",IF(AND(BE5&gt;0.5,BE5&lt;=1),"Los Control son ineficientes","Valor no valido"))))</f>
        <v>Los controles están funcionando y son efectivos</v>
      </c>
      <c r="BG5" s="175" t="s">
        <v>114</v>
      </c>
      <c r="BH5" s="175" t="s">
        <v>219</v>
      </c>
      <c r="BI5" s="1203"/>
    </row>
    <row r="6" spans="1:131" s="69" customFormat="1" ht="313.5" customHeight="1">
      <c r="A6" s="146">
        <v>3</v>
      </c>
      <c r="B6" s="147" t="s">
        <v>118</v>
      </c>
      <c r="C6" s="148" t="s">
        <v>119</v>
      </c>
      <c r="D6" s="149" t="s">
        <v>120</v>
      </c>
      <c r="E6" s="158" t="s">
        <v>150</v>
      </c>
      <c r="F6" s="151" t="s">
        <v>296</v>
      </c>
      <c r="G6" s="151" t="s">
        <v>151</v>
      </c>
      <c r="H6" s="147" t="s">
        <v>98</v>
      </c>
      <c r="I6" s="170">
        <v>5</v>
      </c>
      <c r="J6" s="154" t="str">
        <f>IF(I6&lt;=0,"",IF(I6&lt;=2,"Muy Baja",IF(I6&lt;=24,"Baja",IF(I6&lt;=500,"Media",IF(I6&lt;=5000,"Alta","Muy Alta")))))</f>
        <v>Baja</v>
      </c>
      <c r="K6" s="155">
        <f>IF(J6="","",IF(J6="Muy Baja",0.2,IF(J6="Baja",0.4,IF(J6="Media",0.6,IF(J6="Alta",0.8,IF(J6="Muy Alta",1,))))))</f>
        <v>0.4</v>
      </c>
      <c r="L6" s="156" t="s">
        <v>116</v>
      </c>
      <c r="M6" s="155" t="str">
        <f>IF(NOT(ISERROR(MATCH(L6,'[12]Tabla Impacto'!$B$221:$B$223,0))),'[12]Tabla Impacto'!$F$223&amp;"Por favor no seleccionar los criterios de impacto(Afectación Económica o presupuestal y Pérdida Reputacional)",L6)</f>
        <v xml:space="preserve">     El riesgo afecta la imagen de la entidad con algunos usuarios de relevancia frente al logro de los objetivos</v>
      </c>
      <c r="N6" s="154" t="str">
        <f>IF(OR(M6='[12]Tabla Impacto'!$C$11,M6='[12]Tabla Impacto'!$D$11),"Leve",IF(OR(M6='[12]Tabla Impacto'!$C$12,M6='[12]Tabla Impacto'!$D$12),"Menor",IF(OR(M6='[12]Tabla Impacto'!$C$13,M6='[12]Tabla Impacto'!$D$13),"Moderado",IF(OR(M6='[12]Tabla Impacto'!$C$14,M6='[12]Tabla Impacto'!$D$14),"Mayor",IF(OR(M6='[12]Tabla Impacto'!$C$15,M6='[12]Tabla Impacto'!$D$15),"Catastrófico","")))))</f>
        <v>Moderado</v>
      </c>
      <c r="O6" s="155">
        <f>IF(N6="","",IF(N6="Leve",0.2,IF(N6="Menor",0.4,IF(N6="Moderado",0.6,IF(N6="Mayor",0.8,IF(N6="Catastrófico",1,))))))</f>
        <v>0.6</v>
      </c>
      <c r="P6" s="157" t="str">
        <f>IF(OR(AND(J6="Muy Baja",N6="Leve"),AND(J6="Muy Baja",N6="Menor"),AND(J6="Baja",N6="Leve")),"Bajo",IF(OR(AND(J6="Muy baja",N6="Moderado"),AND(J6="Baja",N6="Menor"),AND(J6="Baja",N6="Moderado"),AND(J6="Media",N6="Leve"),AND(J6="Media",N6="Menor"),AND(J6="Media",N6="Moderado"),AND(J6="Alta",N6="Leve"),AND(J6="Alta",N6="Menor")),"Moderado",IF(OR(AND(J6="Muy Baja",N6="Mayor"),AND(J6="Baja",N6="Mayor"),AND(J6="Media",N6="Mayor"),AND(J6="Alta",N6="Moderado"),AND(J6="Alta",N6="Mayor"),AND(J6="Muy Alta",N6="Leve"),AND(J6="Muy Alta",N6="Menor"),AND(J6="Muy Alta",N6="Moderado"),AND(J6="Muy Alta",N6="Mayor")),"Alto",IF(OR(AND(J6="Muy Baja",N6="Catastrófico"),AND(J6="Baja",N6="Catastrófico"),AND(J6="Media",N6="Catastrófico"),AND(J6="Alta",N6="Catastrófico"),AND(J6="Muy Alta",N6="Catastrófico")),"Extremo",""))))</f>
        <v>Moderado</v>
      </c>
      <c r="Q6" s="177">
        <v>1</v>
      </c>
      <c r="R6" s="158" t="s">
        <v>297</v>
      </c>
      <c r="S6" s="157" t="str">
        <f t="shared" si="0"/>
        <v>Probabilidad</v>
      </c>
      <c r="T6" s="178" t="s">
        <v>99</v>
      </c>
      <c r="U6" s="178" t="s">
        <v>35</v>
      </c>
      <c r="V6" s="179" t="str">
        <f t="shared" si="1"/>
        <v>40%</v>
      </c>
      <c r="W6" s="180" t="s">
        <v>121</v>
      </c>
      <c r="X6" s="180" t="s">
        <v>111</v>
      </c>
      <c r="Y6" s="178" t="s">
        <v>102</v>
      </c>
      <c r="Z6" s="181">
        <f>IFERROR(IF(S6="Probabilidad",(K6-(+K6*V6)),IF(S6="Impacto",K6,"")),"")</f>
        <v>0.24</v>
      </c>
      <c r="AA6" s="163" t="str">
        <f t="shared" si="2"/>
        <v>Baja</v>
      </c>
      <c r="AB6" s="179">
        <f t="shared" si="3"/>
        <v>0.24</v>
      </c>
      <c r="AC6" s="163" t="str">
        <f t="shared" si="4"/>
        <v>Moderado</v>
      </c>
      <c r="AD6" s="179">
        <f>IFERROR(IF(S6="Impacto",(O6-(+O6*V6)),IF(S6="Probabilidad",O6,"")),"")</f>
        <v>0.6</v>
      </c>
      <c r="AE6" s="164" t="str">
        <f t="shared" si="5"/>
        <v>Moderado</v>
      </c>
      <c r="AF6" s="178" t="s">
        <v>112</v>
      </c>
      <c r="AG6" s="165" t="s">
        <v>214</v>
      </c>
      <c r="AH6" s="166" t="s">
        <v>152</v>
      </c>
      <c r="AI6" s="167">
        <v>45352</v>
      </c>
      <c r="AJ6" s="168" t="s">
        <v>211</v>
      </c>
      <c r="AK6" s="932"/>
      <c r="AL6" s="147" t="s">
        <v>298</v>
      </c>
      <c r="AM6" s="153" t="s">
        <v>162</v>
      </c>
      <c r="AN6" s="1161"/>
      <c r="AO6" s="169" t="s">
        <v>310</v>
      </c>
      <c r="AP6" s="935"/>
      <c r="AQ6" s="935"/>
      <c r="AR6" s="170" t="s">
        <v>164</v>
      </c>
      <c r="AS6" s="153" t="s">
        <v>140</v>
      </c>
      <c r="AT6" s="153" t="s">
        <v>140</v>
      </c>
      <c r="AU6" s="171" t="s">
        <v>140</v>
      </c>
      <c r="AV6" s="171" t="s">
        <v>140</v>
      </c>
      <c r="AW6" s="171" t="s">
        <v>140</v>
      </c>
      <c r="AX6" s="171" t="s">
        <v>140</v>
      </c>
      <c r="AY6" s="172" t="s">
        <v>218</v>
      </c>
      <c r="AZ6" s="172" t="s">
        <v>105</v>
      </c>
      <c r="BA6" s="171" t="s">
        <v>139</v>
      </c>
      <c r="BB6" s="172" t="s">
        <v>106</v>
      </c>
      <c r="BC6" s="171">
        <v>0</v>
      </c>
      <c r="BD6" s="173">
        <f>I6</f>
        <v>5</v>
      </c>
      <c r="BE6" s="174">
        <v>0</v>
      </c>
      <c r="BF6" s="175" t="str">
        <f>IF(BE6=0,"Los controles están funcionando y son efectivos",IF(AND(BE6&gt;0,BE6&lt;=0.2),"Los controles son efectivos el 80%.",IF(AND(BE6&gt;0.2,BE6&lt;=0.5),"El control actual presenta deficiencias en su eficacia; sin embargo, sus resultados no son del todo insatisfactorios. Se sugiere la implementación de otro control que complemente y potencie el existente.",IF(AND(BE6&gt;0.5,BE6&lt;=1),"Los Control son ineficientes","Valor no valido"))))</f>
        <v>Los controles están funcionando y son efectivos</v>
      </c>
      <c r="BG6" s="175" t="s">
        <v>114</v>
      </c>
      <c r="BH6" s="175" t="s">
        <v>219</v>
      </c>
      <c r="BI6" s="1203"/>
    </row>
    <row r="7" spans="1:131" s="68" customFormat="1" ht="32.25" customHeight="1">
      <c r="A7" s="1160">
        <v>4</v>
      </c>
      <c r="B7" s="1161" t="s">
        <v>118</v>
      </c>
      <c r="C7" s="1162" t="s">
        <v>153</v>
      </c>
      <c r="D7" s="1163" t="s">
        <v>182</v>
      </c>
      <c r="E7" s="932" t="s">
        <v>154</v>
      </c>
      <c r="F7" s="1172" t="s">
        <v>299</v>
      </c>
      <c r="G7" s="934" t="s">
        <v>183</v>
      </c>
      <c r="H7" s="1161" t="s">
        <v>98</v>
      </c>
      <c r="I7" s="966">
        <v>1</v>
      </c>
      <c r="J7" s="1177" t="str">
        <f>IF(I7&lt;=0,"",IF(I7&lt;=2,"Muy Baja",IF(I7&lt;=24,"Baja",IF(I7&lt;=500,"Media",IF(I7&lt;=5000,"Alta","Muy Alta")))))</f>
        <v>Muy Baja</v>
      </c>
      <c r="K7" s="1176">
        <f>IF(J7="","",IF(J7="Muy Baja",0.2,IF(J7="Baja",0.4,IF(J7="Media",0.6,IF(J7="Alta",0.8,IF(J7="Muy Alta",1,))))))</f>
        <v>0.2</v>
      </c>
      <c r="L7" s="1175" t="s">
        <v>135</v>
      </c>
      <c r="M7" s="1176" t="str">
        <f>IF(NOT(ISERROR(MATCH(L7,'[12]Tabla Impacto'!$B$221:$B$223,0))),'[12]Tabla Impacto'!$F$223&amp;"Por favor no seleccionar los criterios de impacto(Afectación Económica o presupuestal y Pérdida Reputacional)",L7)</f>
        <v xml:space="preserve">     El riesgo afecta la imagen de alguna área de la organización</v>
      </c>
      <c r="N7" s="1177" t="str">
        <f>IF(OR(M7='[12]Tabla Impacto'!$C$11,M7='[12]Tabla Impacto'!$D$11),"Leve",IF(OR(M7='[12]Tabla Impacto'!$C$12,M7='[12]Tabla Impacto'!$D$12),"Menor",IF(OR(M7='[12]Tabla Impacto'!$C$13,M7='[12]Tabla Impacto'!$D$13),"Moderado",IF(OR(M7='[12]Tabla Impacto'!$C$14,M7='[12]Tabla Impacto'!$D$14),"Mayor",IF(OR(M7='[12]Tabla Impacto'!$C$15,M7='[12]Tabla Impacto'!$D$15),"Catastrófico","")))))</f>
        <v>Leve</v>
      </c>
      <c r="O7" s="1176">
        <f>IF(N7="","",IF(N7="Leve",0.2,IF(N7="Menor",0.4,IF(N7="Moderado",0.6,IF(N7="Mayor",0.8,IF(N7="Catastrófico",1,))))))</f>
        <v>0.2</v>
      </c>
      <c r="P7" s="1178" t="str">
        <f>IF(OR(AND(J7="Muy Baja",N7="Leve"),AND(J7="Muy Baja",N7="Menor"),AND(J7="Baja",N7="Leve")),"Bajo",IF(OR(AND(J7="Muy baja",N7="Moderado"),AND(J7="Baja",N7="Menor"),AND(J7="Baja",N7="Moderado"),AND(J7="Media",N7="Leve"),AND(J7="Media",N7="Menor"),AND(J7="Media",N7="Moderado"),AND(J7="Alta",N7="Leve"),AND(J7="Alta",N7="Menor")),"Moderado",IF(OR(AND(J7="Muy Baja",N7="Mayor"),AND(J7="Baja",N7="Mayor"),AND(J7="Media",N7="Mayor"),AND(J7="Alta",N7="Moderado"),AND(J7="Alta",N7="Mayor"),AND(J7="Muy Alta",N7="Leve"),AND(J7="Muy Alta",N7="Menor"),AND(J7="Muy Alta",N7="Moderado"),AND(J7="Muy Alta",N7="Mayor")),"Alto",IF(OR(AND(J7="Muy Baja",N7="Catastrófico"),AND(J7="Baja",N7="Catastrófico"),AND(J7="Media",N7="Catastrófico"),AND(J7="Alta",N7="Catastrófico"),AND(J7="Muy Alta",N7="Catastrófico")),"Extremo",""))))</f>
        <v>Bajo</v>
      </c>
      <c r="Q7" s="941">
        <v>1</v>
      </c>
      <c r="R7" s="1173" t="s">
        <v>300</v>
      </c>
      <c r="S7" s="943" t="str">
        <f t="shared" si="0"/>
        <v>Probabilidad</v>
      </c>
      <c r="T7" s="944" t="s">
        <v>99</v>
      </c>
      <c r="U7" s="944" t="s">
        <v>35</v>
      </c>
      <c r="V7" s="945" t="str">
        <f t="shared" si="1"/>
        <v>40%</v>
      </c>
      <c r="W7" s="1185" t="s">
        <v>121</v>
      </c>
      <c r="X7" s="1185" t="s">
        <v>111</v>
      </c>
      <c r="Y7" s="944" t="s">
        <v>102</v>
      </c>
      <c r="Z7" s="946">
        <f>IFERROR(IF(S7="Probabilidad",(K7-(+K7*V7)),IF(S7="Impacto",K7,"")),"")</f>
        <v>0.12</v>
      </c>
      <c r="AA7" s="947" t="str">
        <f t="shared" si="2"/>
        <v>Muy Baja</v>
      </c>
      <c r="AB7" s="945">
        <f t="shared" si="3"/>
        <v>0.12</v>
      </c>
      <c r="AC7" s="947" t="str">
        <f t="shared" si="4"/>
        <v>Leve</v>
      </c>
      <c r="AD7" s="945">
        <f>IFERROR(IF(S7="Impacto",(O7-(+O7*V7)),IF(S7="Probabilidad",O7,"")),"")</f>
        <v>0.2</v>
      </c>
      <c r="AE7" s="948" t="str">
        <f t="shared" si="5"/>
        <v>Bajo</v>
      </c>
      <c r="AF7" s="944" t="s">
        <v>112</v>
      </c>
      <c r="AG7" s="1186" t="s">
        <v>184</v>
      </c>
      <c r="AH7" s="1187" t="s">
        <v>155</v>
      </c>
      <c r="AI7" s="1188">
        <v>45352</v>
      </c>
      <c r="AJ7" s="1192" t="s">
        <v>211</v>
      </c>
      <c r="AK7" s="932"/>
      <c r="AL7" s="1161" t="s">
        <v>301</v>
      </c>
      <c r="AM7" s="936" t="s">
        <v>162</v>
      </c>
      <c r="AN7" s="1161"/>
      <c r="AO7" s="1193" t="s">
        <v>310</v>
      </c>
      <c r="AP7" s="935"/>
      <c r="AQ7" s="935"/>
      <c r="AR7" s="966" t="s">
        <v>164</v>
      </c>
      <c r="AS7" s="936" t="s">
        <v>140</v>
      </c>
      <c r="AT7" s="936" t="s">
        <v>140</v>
      </c>
      <c r="AU7" s="938" t="s">
        <v>140</v>
      </c>
      <c r="AV7" s="938" t="s">
        <v>140</v>
      </c>
      <c r="AW7" s="938" t="s">
        <v>140</v>
      </c>
      <c r="AX7" s="938" t="s">
        <v>140</v>
      </c>
      <c r="AY7" s="955" t="s">
        <v>168</v>
      </c>
      <c r="AZ7" s="953" t="s">
        <v>105</v>
      </c>
      <c r="BA7" s="938" t="s">
        <v>139</v>
      </c>
      <c r="BB7" s="953" t="s">
        <v>106</v>
      </c>
      <c r="BC7" s="938">
        <v>0</v>
      </c>
      <c r="BD7" s="941">
        <f>I7</f>
        <v>1</v>
      </c>
      <c r="BE7" s="1202">
        <v>0</v>
      </c>
      <c r="BF7" s="1001" t="str">
        <f>IF(BE7=0,"Los controles están funcionando y son efectivos",IF(AND(BE7&gt;0,BE7&lt;=0.2),"Los controles son efectivos el 80%.",IF(AND(BE7&gt;0.2,BE7&lt;=0.5),"El control actual presenta deficiencias en su eficacia; sin embargo, sus resultados no son del todo insatisfactorios. Se sugiere la implementación de otro control que complemente y potencie el existente.",IF(AND(BE7&gt;0.5,BE7&lt;=1),"Los Control son ineficientes","Valor no valido"))))</f>
        <v>Los controles están funcionando y son efectivos</v>
      </c>
      <c r="BG7" s="1001" t="s">
        <v>114</v>
      </c>
      <c r="BH7" s="1001" t="s">
        <v>219</v>
      </c>
      <c r="BI7" s="1203"/>
    </row>
    <row r="8" spans="1:131" s="68" customFormat="1" ht="33.75" customHeight="1">
      <c r="A8" s="1160"/>
      <c r="B8" s="1161"/>
      <c r="C8" s="1162"/>
      <c r="D8" s="1161"/>
      <c r="E8" s="932"/>
      <c r="F8" s="1172"/>
      <c r="G8" s="934"/>
      <c r="H8" s="1161"/>
      <c r="I8" s="966"/>
      <c r="J8" s="1177"/>
      <c r="K8" s="1176"/>
      <c r="L8" s="1175"/>
      <c r="M8" s="1176">
        <f ca="1">IF(NOT(ISERROR(MATCH(L8,_xlfn.ANCHORARRAY(#REF!),0))),#REF!&amp;"Por favor no seleccionar los criterios de impacto",L8)</f>
        <v>0</v>
      </c>
      <c r="N8" s="1177"/>
      <c r="O8" s="1176"/>
      <c r="P8" s="1178"/>
      <c r="Q8" s="941"/>
      <c r="R8" s="1174"/>
      <c r="S8" s="943"/>
      <c r="T8" s="944"/>
      <c r="U8" s="944"/>
      <c r="V8" s="945"/>
      <c r="W8" s="1185"/>
      <c r="X8" s="1185"/>
      <c r="Y8" s="944"/>
      <c r="Z8" s="946"/>
      <c r="AA8" s="947"/>
      <c r="AB8" s="945"/>
      <c r="AC8" s="947"/>
      <c r="AD8" s="945"/>
      <c r="AE8" s="948"/>
      <c r="AF8" s="944"/>
      <c r="AG8" s="1186"/>
      <c r="AH8" s="1187"/>
      <c r="AI8" s="1188"/>
      <c r="AJ8" s="1192"/>
      <c r="AK8" s="932"/>
      <c r="AL8" s="1161"/>
      <c r="AM8" s="936"/>
      <c r="AN8" s="1161"/>
      <c r="AO8" s="1193"/>
      <c r="AP8" s="935"/>
      <c r="AQ8" s="935"/>
      <c r="AR8" s="966"/>
      <c r="AS8" s="936"/>
      <c r="AT8" s="936"/>
      <c r="AU8" s="938"/>
      <c r="AV8" s="938"/>
      <c r="AW8" s="938"/>
      <c r="AX8" s="938"/>
      <c r="AY8" s="955"/>
      <c r="AZ8" s="953"/>
      <c r="BA8" s="938"/>
      <c r="BB8" s="953"/>
      <c r="BC8" s="938"/>
      <c r="BD8" s="941"/>
      <c r="BE8" s="1202"/>
      <c r="BF8" s="1001"/>
      <c r="BG8" s="1001"/>
      <c r="BH8" s="1001"/>
      <c r="BI8" s="1203"/>
    </row>
    <row r="9" spans="1:131" s="68" customFormat="1" ht="35.25" customHeight="1">
      <c r="A9" s="1160"/>
      <c r="B9" s="1161"/>
      <c r="C9" s="1162"/>
      <c r="D9" s="1161"/>
      <c r="E9" s="932"/>
      <c r="F9" s="1172"/>
      <c r="G9" s="934"/>
      <c r="H9" s="1161"/>
      <c r="I9" s="966"/>
      <c r="J9" s="1177"/>
      <c r="K9" s="1176"/>
      <c r="L9" s="1175"/>
      <c r="M9" s="1176">
        <f ca="1">IF(NOT(ISERROR(MATCH(L9,_xlfn.ANCHORARRAY(#REF!),0))),#REF!&amp;"Por favor no seleccionar los criterios de impacto",L9)</f>
        <v>0</v>
      </c>
      <c r="N9" s="1177"/>
      <c r="O9" s="1176"/>
      <c r="P9" s="1178"/>
      <c r="Q9" s="941"/>
      <c r="R9" s="1174"/>
      <c r="S9" s="943"/>
      <c r="T9" s="944"/>
      <c r="U9" s="944"/>
      <c r="V9" s="945"/>
      <c r="W9" s="1185"/>
      <c r="X9" s="1185"/>
      <c r="Y9" s="944"/>
      <c r="Z9" s="946"/>
      <c r="AA9" s="947"/>
      <c r="AB9" s="945"/>
      <c r="AC9" s="947"/>
      <c r="AD9" s="945"/>
      <c r="AE9" s="948"/>
      <c r="AF9" s="944"/>
      <c r="AG9" s="1186"/>
      <c r="AH9" s="1187"/>
      <c r="AI9" s="1188"/>
      <c r="AJ9" s="1192"/>
      <c r="AK9" s="932"/>
      <c r="AL9" s="1161"/>
      <c r="AM9" s="936"/>
      <c r="AN9" s="1161"/>
      <c r="AO9" s="1193"/>
      <c r="AP9" s="935"/>
      <c r="AQ9" s="935"/>
      <c r="AR9" s="966"/>
      <c r="AS9" s="936"/>
      <c r="AT9" s="936"/>
      <c r="AU9" s="938"/>
      <c r="AV9" s="938"/>
      <c r="AW9" s="938"/>
      <c r="AX9" s="938"/>
      <c r="AY9" s="955"/>
      <c r="AZ9" s="953"/>
      <c r="BA9" s="938"/>
      <c r="BB9" s="953"/>
      <c r="BC9" s="938"/>
      <c r="BD9" s="941"/>
      <c r="BE9" s="1202"/>
      <c r="BF9" s="1001"/>
      <c r="BG9" s="1001"/>
      <c r="BH9" s="1001"/>
      <c r="BI9" s="1203"/>
    </row>
    <row r="10" spans="1:131" s="68" customFormat="1" ht="32.25" customHeight="1">
      <c r="A10" s="1160"/>
      <c r="B10" s="1161"/>
      <c r="C10" s="1162"/>
      <c r="D10" s="1161"/>
      <c r="E10" s="932"/>
      <c r="F10" s="1172"/>
      <c r="G10" s="934"/>
      <c r="H10" s="1161"/>
      <c r="I10" s="966"/>
      <c r="J10" s="1177"/>
      <c r="K10" s="1176"/>
      <c r="L10" s="1175"/>
      <c r="M10" s="1176">
        <f ca="1">IF(NOT(ISERROR(MATCH(L10,_xlfn.ANCHORARRAY(#REF!),0))),#REF!&amp;"Por favor no seleccionar los criterios de impacto",L10)</f>
        <v>0</v>
      </c>
      <c r="N10" s="1177"/>
      <c r="O10" s="1176"/>
      <c r="P10" s="1178"/>
      <c r="Q10" s="941"/>
      <c r="R10" s="1174"/>
      <c r="S10" s="943"/>
      <c r="T10" s="944"/>
      <c r="U10" s="944"/>
      <c r="V10" s="945"/>
      <c r="W10" s="1185"/>
      <c r="X10" s="1185"/>
      <c r="Y10" s="944"/>
      <c r="Z10" s="946"/>
      <c r="AA10" s="947"/>
      <c r="AB10" s="945"/>
      <c r="AC10" s="947"/>
      <c r="AD10" s="945"/>
      <c r="AE10" s="948"/>
      <c r="AF10" s="944"/>
      <c r="AG10" s="1186"/>
      <c r="AH10" s="1187"/>
      <c r="AI10" s="1188"/>
      <c r="AJ10" s="1192"/>
      <c r="AK10" s="932"/>
      <c r="AL10" s="1161"/>
      <c r="AM10" s="936"/>
      <c r="AN10" s="1161"/>
      <c r="AO10" s="1193"/>
      <c r="AP10" s="935"/>
      <c r="AQ10" s="935"/>
      <c r="AR10" s="966"/>
      <c r="AS10" s="936"/>
      <c r="AT10" s="936"/>
      <c r="AU10" s="938"/>
      <c r="AV10" s="938"/>
      <c r="AW10" s="938"/>
      <c r="AX10" s="938"/>
      <c r="AY10" s="955"/>
      <c r="AZ10" s="953"/>
      <c r="BA10" s="938"/>
      <c r="BB10" s="953"/>
      <c r="BC10" s="938"/>
      <c r="BD10" s="941"/>
      <c r="BE10" s="1202"/>
      <c r="BF10" s="1001"/>
      <c r="BG10" s="1001"/>
      <c r="BH10" s="1001"/>
      <c r="BI10" s="1203"/>
    </row>
    <row r="11" spans="1:131" s="68" customFormat="1" ht="38.25" customHeight="1">
      <c r="A11" s="1160"/>
      <c r="B11" s="1161"/>
      <c r="C11" s="1162"/>
      <c r="D11" s="1161"/>
      <c r="E11" s="932"/>
      <c r="F11" s="1172"/>
      <c r="G11" s="934"/>
      <c r="H11" s="1161"/>
      <c r="I11" s="966"/>
      <c r="J11" s="1177"/>
      <c r="K11" s="1176"/>
      <c r="L11" s="1175"/>
      <c r="M11" s="1176">
        <f ca="1">IF(NOT(ISERROR(MATCH(L11,_xlfn.ANCHORARRAY(#REF!),0))),#REF!&amp;"Por favor no seleccionar los criterios de impacto",L11)</f>
        <v>0</v>
      </c>
      <c r="N11" s="1177"/>
      <c r="O11" s="1176"/>
      <c r="P11" s="1178"/>
      <c r="Q11" s="941"/>
      <c r="R11" s="1174"/>
      <c r="S11" s="943"/>
      <c r="T11" s="944"/>
      <c r="U11" s="944"/>
      <c r="V11" s="945"/>
      <c r="W11" s="1185"/>
      <c r="X11" s="1185"/>
      <c r="Y11" s="944"/>
      <c r="Z11" s="946"/>
      <c r="AA11" s="947"/>
      <c r="AB11" s="945"/>
      <c r="AC11" s="947"/>
      <c r="AD11" s="945"/>
      <c r="AE11" s="948"/>
      <c r="AF11" s="944"/>
      <c r="AG11" s="1186"/>
      <c r="AH11" s="1187"/>
      <c r="AI11" s="1188"/>
      <c r="AJ11" s="1192"/>
      <c r="AK11" s="932"/>
      <c r="AL11" s="1161"/>
      <c r="AM11" s="936"/>
      <c r="AN11" s="1161"/>
      <c r="AO11" s="1193"/>
      <c r="AP11" s="935"/>
      <c r="AQ11" s="935"/>
      <c r="AR11" s="966"/>
      <c r="AS11" s="936"/>
      <c r="AT11" s="936"/>
      <c r="AU11" s="938"/>
      <c r="AV11" s="938"/>
      <c r="AW11" s="938"/>
      <c r="AX11" s="938"/>
      <c r="AY11" s="955"/>
      <c r="AZ11" s="953"/>
      <c r="BA11" s="938"/>
      <c r="BB11" s="953"/>
      <c r="BC11" s="938"/>
      <c r="BD11" s="941"/>
      <c r="BE11" s="1202"/>
      <c r="BF11" s="1001"/>
      <c r="BG11" s="1001"/>
      <c r="BH11" s="1001"/>
      <c r="BI11" s="1203"/>
    </row>
    <row r="12" spans="1:131" s="68" customFormat="1" ht="31.5" customHeight="1">
      <c r="A12" s="1160"/>
      <c r="B12" s="1161"/>
      <c r="C12" s="1162"/>
      <c r="D12" s="1161"/>
      <c r="E12" s="932"/>
      <c r="F12" s="1172"/>
      <c r="G12" s="934"/>
      <c r="H12" s="1161"/>
      <c r="I12" s="966"/>
      <c r="J12" s="1177"/>
      <c r="K12" s="1176"/>
      <c r="L12" s="1175"/>
      <c r="M12" s="1176">
        <f ca="1">IF(NOT(ISERROR(MATCH(L12,_xlfn.ANCHORARRAY(#REF!),0))),#REF!&amp;"Por favor no seleccionar los criterios de impacto",L12)</f>
        <v>0</v>
      </c>
      <c r="N12" s="1177"/>
      <c r="O12" s="1176"/>
      <c r="P12" s="1178"/>
      <c r="Q12" s="941"/>
      <c r="R12" s="1174"/>
      <c r="S12" s="943"/>
      <c r="T12" s="944"/>
      <c r="U12" s="944"/>
      <c r="V12" s="945"/>
      <c r="W12" s="1185"/>
      <c r="X12" s="1185"/>
      <c r="Y12" s="944"/>
      <c r="Z12" s="946"/>
      <c r="AA12" s="947"/>
      <c r="AB12" s="945"/>
      <c r="AC12" s="947"/>
      <c r="AD12" s="945"/>
      <c r="AE12" s="948"/>
      <c r="AF12" s="944"/>
      <c r="AG12" s="1186"/>
      <c r="AH12" s="1187"/>
      <c r="AI12" s="1188"/>
      <c r="AJ12" s="1192"/>
      <c r="AK12" s="932"/>
      <c r="AL12" s="1161"/>
      <c r="AM12" s="936"/>
      <c r="AN12" s="1161"/>
      <c r="AO12" s="1193"/>
      <c r="AP12" s="935"/>
      <c r="AQ12" s="935"/>
      <c r="AR12" s="966"/>
      <c r="AS12" s="936"/>
      <c r="AT12" s="936"/>
      <c r="AU12" s="938"/>
      <c r="AV12" s="938"/>
      <c r="AW12" s="938"/>
      <c r="AX12" s="938"/>
      <c r="AY12" s="955"/>
      <c r="AZ12" s="953"/>
      <c r="BA12" s="938"/>
      <c r="BB12" s="953"/>
      <c r="BC12" s="938"/>
      <c r="BD12" s="941"/>
      <c r="BE12" s="1202"/>
      <c r="BF12" s="1001"/>
      <c r="BG12" s="1001"/>
      <c r="BH12" s="1001"/>
      <c r="BI12" s="1203"/>
    </row>
    <row r="13" spans="1:131" s="68" customFormat="1" ht="24.75" customHeight="1">
      <c r="A13" s="1160">
        <v>5</v>
      </c>
      <c r="B13" s="1161" t="s">
        <v>94</v>
      </c>
      <c r="C13" s="1162" t="s">
        <v>119</v>
      </c>
      <c r="D13" s="1161" t="s">
        <v>302</v>
      </c>
      <c r="E13" s="932" t="s">
        <v>185</v>
      </c>
      <c r="F13" s="1172" t="s">
        <v>303</v>
      </c>
      <c r="G13" s="934" t="s">
        <v>156</v>
      </c>
      <c r="H13" s="1161" t="s">
        <v>98</v>
      </c>
      <c r="I13" s="966">
        <v>5000</v>
      </c>
      <c r="J13" s="1177" t="str">
        <f>IF(I13&lt;=0,"",IF(I13&lt;=2,"Muy Baja",IF(I13&lt;=24,"Baja",IF(I13&lt;=500,"Media",IF(I13&lt;=5000,"Alta","Muy Alta")))))</f>
        <v>Alta</v>
      </c>
      <c r="K13" s="1176">
        <f>IF(J13="","",IF(J13="Muy Baja",0.2,IF(J13="Baja",0.4,IF(J13="Media",0.6,IF(J13="Alta",0.8,IF(J13="Muy Alta",1,))))))</f>
        <v>0.8</v>
      </c>
      <c r="L13" s="1175" t="s">
        <v>157</v>
      </c>
      <c r="M13" s="1176" t="str">
        <f>IF(NOT(ISERROR(MATCH(L13,'[12]Tabla Impacto'!$B$221:$B$223,0))),'[12]Tabla Impacto'!$F$223&amp;"Por favor no seleccionar los criterios de impacto(Afectación Económica o presupuestal y Pérdida Reputacional)",L13)</f>
        <v xml:space="preserve">     Entre 1000 y 5000 SMLMV </v>
      </c>
      <c r="N13" s="1177" t="str">
        <f>IF(OR(M13='[12]Tabla Impacto'!$C$11,M13='[12]Tabla Impacto'!$D$11),"Leve",IF(OR(M13='[12]Tabla Impacto'!$C$12,M13='[12]Tabla Impacto'!$D$12),"Menor",IF(OR(M13='[12]Tabla Impacto'!$C$13,M13='[12]Tabla Impacto'!$D$13),"Moderado",IF(OR(M13='[12]Tabla Impacto'!$C$14,M13='[12]Tabla Impacto'!$D$14),"Mayor",IF(OR(M13='[12]Tabla Impacto'!$C$15,M13='[12]Tabla Impacto'!$D$15),"Catastrófico","")))))</f>
        <v>Moderado</v>
      </c>
      <c r="O13" s="1176">
        <f>IF(N13="","",IF(N13="Leve",0.2,IF(N13="Menor",0.4,IF(N13="Moderado",0.6,IF(N13="Mayor",0.8,IF(N13="Catastrófico",1,))))))</f>
        <v>0.6</v>
      </c>
      <c r="P13" s="1178" t="str">
        <f>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Alto</v>
      </c>
      <c r="Q13" s="941">
        <v>1</v>
      </c>
      <c r="R13" s="1174" t="s">
        <v>304</v>
      </c>
      <c r="S13" s="943" t="str">
        <f>IF(OR(T13="Preventivo",T13="Detectivo"),"Probabilidad",IF(T13="Correctivo","Impacto",""))</f>
        <v>Probabilidad</v>
      </c>
      <c r="T13" s="944" t="s">
        <v>99</v>
      </c>
      <c r="U13" s="944" t="s">
        <v>35</v>
      </c>
      <c r="V13" s="945" t="str">
        <f t="shared" si="1"/>
        <v>40%</v>
      </c>
      <c r="W13" s="1185" t="s">
        <v>100</v>
      </c>
      <c r="X13" s="1185" t="s">
        <v>111</v>
      </c>
      <c r="Y13" s="944" t="s">
        <v>102</v>
      </c>
      <c r="Z13" s="946">
        <f>IFERROR(IF(S13="Probabilidad",(K13-(+K13*V13)),IF(S13="Impacto",K13,"")),"")</f>
        <v>0.48</v>
      </c>
      <c r="AA13" s="947" t="str">
        <f t="shared" si="2"/>
        <v>Media</v>
      </c>
      <c r="AB13" s="945">
        <f t="shared" si="3"/>
        <v>0.48</v>
      </c>
      <c r="AC13" s="947" t="str">
        <f t="shared" si="4"/>
        <v>Moderado</v>
      </c>
      <c r="AD13" s="945">
        <f>IFERROR(IF(S13="Impacto",(O13-(+O13*V13)),IF(S13="Probabilidad",O13,"")),"")</f>
        <v>0.6</v>
      </c>
      <c r="AE13" s="948" t="str">
        <f t="shared" si="5"/>
        <v>Moderado</v>
      </c>
      <c r="AF13" s="944" t="s">
        <v>112</v>
      </c>
      <c r="AG13" s="1186" t="s">
        <v>215</v>
      </c>
      <c r="AH13" s="1187" t="s">
        <v>158</v>
      </c>
      <c r="AI13" s="1188">
        <v>45352</v>
      </c>
      <c r="AJ13" s="1192" t="s">
        <v>211</v>
      </c>
      <c r="AK13" s="932"/>
      <c r="AL13" s="1161" t="s">
        <v>305</v>
      </c>
      <c r="AM13" s="936" t="s">
        <v>162</v>
      </c>
      <c r="AN13" s="1161"/>
      <c r="AO13" s="1193" t="s">
        <v>310</v>
      </c>
      <c r="AP13" s="935"/>
      <c r="AQ13" s="935"/>
      <c r="AR13" s="966" t="s">
        <v>164</v>
      </c>
      <c r="AS13" s="936" t="s">
        <v>140</v>
      </c>
      <c r="AT13" s="936" t="s">
        <v>140</v>
      </c>
      <c r="AU13" s="938" t="s">
        <v>140</v>
      </c>
      <c r="AV13" s="938" t="s">
        <v>140</v>
      </c>
      <c r="AW13" s="938" t="s">
        <v>140</v>
      </c>
      <c r="AX13" s="938" t="s">
        <v>140</v>
      </c>
      <c r="AY13" s="955" t="s">
        <v>169</v>
      </c>
      <c r="AZ13" s="953" t="s">
        <v>105</v>
      </c>
      <c r="BA13" s="938" t="s">
        <v>139</v>
      </c>
      <c r="BB13" s="953" t="s">
        <v>106</v>
      </c>
      <c r="BC13" s="938">
        <v>0</v>
      </c>
      <c r="BD13" s="941">
        <f>I13</f>
        <v>5000</v>
      </c>
      <c r="BE13" s="1202">
        <v>0</v>
      </c>
      <c r="BF13" s="1001" t="str">
        <f>IF(BE13=0,"Los controles están funcionando y son efectivos",IF(AND(BE13&gt;0,BE13&lt;=0.2),"Los controles son efectivos el 80%.",IF(AND(BE13&gt;0.2,BE13&lt;=0.5),"El control actual presenta deficiencias en su eficacia; sin embargo, sus resultados no son del todo insatisfactorios. Se sugiere la implementación de otro control que complemente y potencie el existente.",IF(AND(BE13&gt;0.5,BE13&lt;=1),"Los Control son ineficientes","Valor no valido"))))</f>
        <v>Los controles están funcionando y son efectivos</v>
      </c>
      <c r="BG13" s="1001" t="s">
        <v>114</v>
      </c>
      <c r="BH13" s="1001" t="s">
        <v>219</v>
      </c>
      <c r="BI13" s="1203"/>
    </row>
    <row r="14" spans="1:131" s="68" customFormat="1" ht="26.25" customHeight="1">
      <c r="A14" s="1160"/>
      <c r="B14" s="1161"/>
      <c r="C14" s="1162"/>
      <c r="D14" s="1161"/>
      <c r="E14" s="932"/>
      <c r="F14" s="1172"/>
      <c r="G14" s="934"/>
      <c r="H14" s="1161"/>
      <c r="I14" s="966"/>
      <c r="J14" s="1177"/>
      <c r="K14" s="1176"/>
      <c r="L14" s="1175"/>
      <c r="M14" s="1176">
        <f ca="1">IF(NOT(ISERROR(MATCH(L14,_xlfn.ANCHORARRAY(#REF!),0))),#REF!&amp;"Por favor no seleccionar los criterios de impacto",L14)</f>
        <v>0</v>
      </c>
      <c r="N14" s="1177"/>
      <c r="O14" s="1176"/>
      <c r="P14" s="1178"/>
      <c r="Q14" s="941"/>
      <c r="R14" s="1174"/>
      <c r="S14" s="943"/>
      <c r="T14" s="944"/>
      <c r="U14" s="944"/>
      <c r="V14" s="945"/>
      <c r="W14" s="1185"/>
      <c r="X14" s="1185"/>
      <c r="Y14" s="944"/>
      <c r="Z14" s="946"/>
      <c r="AA14" s="947"/>
      <c r="AB14" s="945"/>
      <c r="AC14" s="947"/>
      <c r="AD14" s="945"/>
      <c r="AE14" s="948"/>
      <c r="AF14" s="944"/>
      <c r="AG14" s="1186"/>
      <c r="AH14" s="1187"/>
      <c r="AI14" s="1188"/>
      <c r="AJ14" s="1192"/>
      <c r="AK14" s="932"/>
      <c r="AL14" s="1161"/>
      <c r="AM14" s="936"/>
      <c r="AN14" s="1161"/>
      <c r="AO14" s="1193"/>
      <c r="AP14" s="935"/>
      <c r="AQ14" s="935"/>
      <c r="AR14" s="966"/>
      <c r="AS14" s="936"/>
      <c r="AT14" s="936"/>
      <c r="AU14" s="938"/>
      <c r="AV14" s="938"/>
      <c r="AW14" s="938"/>
      <c r="AX14" s="938"/>
      <c r="AY14" s="955"/>
      <c r="AZ14" s="953"/>
      <c r="BA14" s="938"/>
      <c r="BB14" s="953"/>
      <c r="BC14" s="938"/>
      <c r="BD14" s="941"/>
      <c r="BE14" s="1202"/>
      <c r="BF14" s="1001"/>
      <c r="BG14" s="1001"/>
      <c r="BH14" s="1001"/>
      <c r="BI14" s="1203"/>
    </row>
    <row r="15" spans="1:131" s="68" customFormat="1" ht="26.25" customHeight="1">
      <c r="A15" s="1160"/>
      <c r="B15" s="1161"/>
      <c r="C15" s="1162"/>
      <c r="D15" s="1161"/>
      <c r="E15" s="932"/>
      <c r="F15" s="1172"/>
      <c r="G15" s="934"/>
      <c r="H15" s="1161"/>
      <c r="I15" s="966"/>
      <c r="J15" s="1177"/>
      <c r="K15" s="1176"/>
      <c r="L15" s="1175"/>
      <c r="M15" s="1176">
        <f ca="1">IF(NOT(ISERROR(MATCH(L15,_xlfn.ANCHORARRAY(#REF!),0))),#REF!&amp;"Por favor no seleccionar los criterios de impacto",L15)</f>
        <v>0</v>
      </c>
      <c r="N15" s="1177"/>
      <c r="O15" s="1176"/>
      <c r="P15" s="1178"/>
      <c r="Q15" s="941"/>
      <c r="R15" s="1174"/>
      <c r="S15" s="943"/>
      <c r="T15" s="944"/>
      <c r="U15" s="944"/>
      <c r="V15" s="945"/>
      <c r="W15" s="1185"/>
      <c r="X15" s="1185"/>
      <c r="Y15" s="944"/>
      <c r="Z15" s="946"/>
      <c r="AA15" s="947"/>
      <c r="AB15" s="945"/>
      <c r="AC15" s="947"/>
      <c r="AD15" s="945"/>
      <c r="AE15" s="948"/>
      <c r="AF15" s="944"/>
      <c r="AG15" s="1186"/>
      <c r="AH15" s="1187"/>
      <c r="AI15" s="1188"/>
      <c r="AJ15" s="1192"/>
      <c r="AK15" s="932"/>
      <c r="AL15" s="1161"/>
      <c r="AM15" s="936"/>
      <c r="AN15" s="1161"/>
      <c r="AO15" s="1193"/>
      <c r="AP15" s="935"/>
      <c r="AQ15" s="935"/>
      <c r="AR15" s="966"/>
      <c r="AS15" s="936"/>
      <c r="AT15" s="936"/>
      <c r="AU15" s="938"/>
      <c r="AV15" s="938"/>
      <c r="AW15" s="938"/>
      <c r="AX15" s="938"/>
      <c r="AY15" s="955"/>
      <c r="AZ15" s="953"/>
      <c r="BA15" s="938"/>
      <c r="BB15" s="953"/>
      <c r="BC15" s="938"/>
      <c r="BD15" s="941"/>
      <c r="BE15" s="1202"/>
      <c r="BF15" s="1001"/>
      <c r="BG15" s="1001"/>
      <c r="BH15" s="1001"/>
      <c r="BI15" s="1203"/>
    </row>
    <row r="16" spans="1:131" s="68" customFormat="1" ht="16.5">
      <c r="A16" s="1160"/>
      <c r="B16" s="1161"/>
      <c r="C16" s="1162"/>
      <c r="D16" s="1161"/>
      <c r="E16" s="932"/>
      <c r="F16" s="1172"/>
      <c r="G16" s="934"/>
      <c r="H16" s="1161"/>
      <c r="I16" s="966"/>
      <c r="J16" s="1177"/>
      <c r="K16" s="1176"/>
      <c r="L16" s="1175"/>
      <c r="M16" s="1176">
        <f ca="1">IF(NOT(ISERROR(MATCH(L16,_xlfn.ANCHORARRAY(#REF!),0))),#REF!&amp;"Por favor no seleccionar los criterios de impacto",L16)</f>
        <v>0</v>
      </c>
      <c r="N16" s="1177"/>
      <c r="O16" s="1176"/>
      <c r="P16" s="1178"/>
      <c r="Q16" s="941"/>
      <c r="R16" s="1174"/>
      <c r="S16" s="943"/>
      <c r="T16" s="944"/>
      <c r="U16" s="944"/>
      <c r="V16" s="945"/>
      <c r="W16" s="1185"/>
      <c r="X16" s="1185"/>
      <c r="Y16" s="944"/>
      <c r="Z16" s="946"/>
      <c r="AA16" s="947"/>
      <c r="AB16" s="945"/>
      <c r="AC16" s="947"/>
      <c r="AD16" s="945"/>
      <c r="AE16" s="948"/>
      <c r="AF16" s="944"/>
      <c r="AG16" s="1186"/>
      <c r="AH16" s="1187"/>
      <c r="AI16" s="1188"/>
      <c r="AJ16" s="1192"/>
      <c r="AK16" s="932"/>
      <c r="AL16" s="1161"/>
      <c r="AM16" s="936"/>
      <c r="AN16" s="1161"/>
      <c r="AO16" s="1193"/>
      <c r="AP16" s="935"/>
      <c r="AQ16" s="935"/>
      <c r="AR16" s="966"/>
      <c r="AS16" s="936"/>
      <c r="AT16" s="936"/>
      <c r="AU16" s="938"/>
      <c r="AV16" s="938"/>
      <c r="AW16" s="938"/>
      <c r="AX16" s="938"/>
      <c r="AY16" s="955"/>
      <c r="AZ16" s="953"/>
      <c r="BA16" s="938"/>
      <c r="BB16" s="953"/>
      <c r="BC16" s="938"/>
      <c r="BD16" s="941"/>
      <c r="BE16" s="1202"/>
      <c r="BF16" s="1001"/>
      <c r="BG16" s="1001"/>
      <c r="BH16" s="1001"/>
      <c r="BI16" s="1203"/>
    </row>
    <row r="17" spans="1:61" s="68" customFormat="1" ht="16.5">
      <c r="A17" s="1160"/>
      <c r="B17" s="1161"/>
      <c r="C17" s="1162"/>
      <c r="D17" s="1161"/>
      <c r="E17" s="932"/>
      <c r="F17" s="1172"/>
      <c r="G17" s="934"/>
      <c r="H17" s="1161"/>
      <c r="I17" s="966"/>
      <c r="J17" s="1177"/>
      <c r="K17" s="1176"/>
      <c r="L17" s="1175"/>
      <c r="M17" s="1176">
        <f ca="1">IF(NOT(ISERROR(MATCH(L17,_xlfn.ANCHORARRAY(#REF!),0))),#REF!&amp;"Por favor no seleccionar los criterios de impacto",L17)</f>
        <v>0</v>
      </c>
      <c r="N17" s="1177"/>
      <c r="O17" s="1176"/>
      <c r="P17" s="1178"/>
      <c r="Q17" s="941"/>
      <c r="R17" s="1174"/>
      <c r="S17" s="943"/>
      <c r="T17" s="944"/>
      <c r="U17" s="944"/>
      <c r="V17" s="945"/>
      <c r="W17" s="1185"/>
      <c r="X17" s="1185"/>
      <c r="Y17" s="944"/>
      <c r="Z17" s="946"/>
      <c r="AA17" s="947"/>
      <c r="AB17" s="945"/>
      <c r="AC17" s="947"/>
      <c r="AD17" s="945"/>
      <c r="AE17" s="948"/>
      <c r="AF17" s="944"/>
      <c r="AG17" s="1186"/>
      <c r="AH17" s="1187"/>
      <c r="AI17" s="1188"/>
      <c r="AJ17" s="1192"/>
      <c r="AK17" s="932"/>
      <c r="AL17" s="1161"/>
      <c r="AM17" s="936"/>
      <c r="AN17" s="1161"/>
      <c r="AO17" s="1193"/>
      <c r="AP17" s="935"/>
      <c r="AQ17" s="935"/>
      <c r="AR17" s="966"/>
      <c r="AS17" s="936"/>
      <c r="AT17" s="936"/>
      <c r="AU17" s="938"/>
      <c r="AV17" s="938"/>
      <c r="AW17" s="938"/>
      <c r="AX17" s="938"/>
      <c r="AY17" s="955"/>
      <c r="AZ17" s="953"/>
      <c r="BA17" s="938"/>
      <c r="BB17" s="953"/>
      <c r="BC17" s="938"/>
      <c r="BD17" s="941"/>
      <c r="BE17" s="1202"/>
      <c r="BF17" s="1001"/>
      <c r="BG17" s="1001"/>
      <c r="BH17" s="1001"/>
      <c r="BI17" s="1203"/>
    </row>
    <row r="18" spans="1:61" s="68" customFormat="1" ht="222" customHeight="1">
      <c r="A18" s="1160"/>
      <c r="B18" s="1161"/>
      <c r="C18" s="1162"/>
      <c r="D18" s="1161"/>
      <c r="E18" s="932"/>
      <c r="F18" s="1172"/>
      <c r="G18" s="934"/>
      <c r="H18" s="1161"/>
      <c r="I18" s="966"/>
      <c r="J18" s="1177"/>
      <c r="K18" s="1176"/>
      <c r="L18" s="1175"/>
      <c r="M18" s="1176">
        <f ca="1">IF(NOT(ISERROR(MATCH(L18,_xlfn.ANCHORARRAY(#REF!),0))),#REF!&amp;"Por favor no seleccionar los criterios de impacto",L18)</f>
        <v>0</v>
      </c>
      <c r="N18" s="1177"/>
      <c r="O18" s="1176"/>
      <c r="P18" s="1178"/>
      <c r="Q18" s="941"/>
      <c r="R18" s="1174"/>
      <c r="S18" s="943"/>
      <c r="T18" s="944"/>
      <c r="U18" s="944"/>
      <c r="V18" s="945"/>
      <c r="W18" s="1185"/>
      <c r="X18" s="1185"/>
      <c r="Y18" s="944"/>
      <c r="Z18" s="946"/>
      <c r="AA18" s="947"/>
      <c r="AB18" s="945"/>
      <c r="AC18" s="947"/>
      <c r="AD18" s="945"/>
      <c r="AE18" s="948"/>
      <c r="AF18" s="944"/>
      <c r="AG18" s="1186"/>
      <c r="AH18" s="1187"/>
      <c r="AI18" s="1188"/>
      <c r="AJ18" s="1192"/>
      <c r="AK18" s="932"/>
      <c r="AL18" s="1161"/>
      <c r="AM18" s="936"/>
      <c r="AN18" s="1161"/>
      <c r="AO18" s="1193"/>
      <c r="AP18" s="935"/>
      <c r="AQ18" s="935"/>
      <c r="AR18" s="966"/>
      <c r="AS18" s="936"/>
      <c r="AT18" s="936"/>
      <c r="AU18" s="938"/>
      <c r="AV18" s="938"/>
      <c r="AW18" s="938"/>
      <c r="AX18" s="938"/>
      <c r="AY18" s="955"/>
      <c r="AZ18" s="953"/>
      <c r="BA18" s="938"/>
      <c r="BB18" s="953"/>
      <c r="BC18" s="938"/>
      <c r="BD18" s="941"/>
      <c r="BE18" s="1202"/>
      <c r="BF18" s="1001"/>
      <c r="BG18" s="1001"/>
      <c r="BH18" s="1001"/>
      <c r="BI18" s="1203"/>
    </row>
    <row r="19" spans="1:61" s="68" customFormat="1" ht="39.75" customHeight="1">
      <c r="A19" s="71"/>
      <c r="B19" s="1190" t="s">
        <v>136</v>
      </c>
      <c r="C19" s="1191"/>
      <c r="D19" s="1191"/>
      <c r="E19" s="1191"/>
      <c r="F19" s="1191"/>
      <c r="G19" s="1191"/>
      <c r="H19" s="1191"/>
      <c r="I19" s="1191"/>
      <c r="J19" s="1191"/>
      <c r="K19" s="1191"/>
      <c r="L19" s="1191"/>
      <c r="M19" s="1191"/>
      <c r="N19" s="1191"/>
      <c r="O19" s="1191"/>
      <c r="P19" s="1191"/>
      <c r="Q19" s="1191"/>
      <c r="R19" s="1191"/>
      <c r="S19" s="1191"/>
      <c r="T19" s="1191"/>
      <c r="U19" s="1191"/>
      <c r="V19" s="1191"/>
      <c r="W19" s="1191"/>
      <c r="X19" s="1191"/>
      <c r="Y19" s="1191"/>
      <c r="Z19" s="1191"/>
      <c r="AA19" s="1191"/>
      <c r="AB19" s="1191"/>
      <c r="AC19" s="1191"/>
      <c r="AD19" s="1191"/>
      <c r="AE19" s="1191"/>
      <c r="AF19" s="1191"/>
      <c r="AG19" s="1191"/>
      <c r="AH19" s="1191"/>
      <c r="AI19" s="1191"/>
      <c r="AJ19" s="1191"/>
      <c r="AK19" s="1191"/>
      <c r="AL19" s="1191"/>
      <c r="AM19" s="72"/>
      <c r="AN19" s="72"/>
      <c r="AO19" s="72"/>
      <c r="AP19" s="72"/>
      <c r="AQ19" s="72"/>
      <c r="AR19" s="72"/>
      <c r="AS19" s="72"/>
      <c r="AT19" s="72"/>
    </row>
    <row r="20" spans="1:61" s="22" customFormat="1"/>
    <row r="21" spans="1:61" s="22" customFormat="1"/>
    <row r="22" spans="1:61" s="22" customFormat="1"/>
    <row r="23" spans="1:61" s="22" customFormat="1"/>
    <row r="24" spans="1:61" s="22" customFormat="1"/>
  </sheetData>
  <dataConsolidate/>
  <mergeCells count="183">
    <mergeCell ref="BI2:BI3"/>
    <mergeCell ref="BI4:BI18"/>
    <mergeCell ref="BH7:BH12"/>
    <mergeCell ref="AS13:AS18"/>
    <mergeCell ref="AT13:AT18"/>
    <mergeCell ref="AU13:AU18"/>
    <mergeCell ref="AV13:AV18"/>
    <mergeCell ref="AW13:AW18"/>
    <mergeCell ref="BH13:BH18"/>
    <mergeCell ref="BG13:BG18"/>
    <mergeCell ref="BF13:BF18"/>
    <mergeCell ref="BE13:BE18"/>
    <mergeCell ref="BD13:BD18"/>
    <mergeCell ref="BC13:BC18"/>
    <mergeCell ref="BB13:BB18"/>
    <mergeCell ref="BA13:BA18"/>
    <mergeCell ref="AZ13:AZ18"/>
    <mergeCell ref="AY13:AY18"/>
    <mergeCell ref="AX13:AX18"/>
    <mergeCell ref="AY7:AY12"/>
    <mergeCell ref="AZ7:AZ12"/>
    <mergeCell ref="BA7:BA12"/>
    <mergeCell ref="BB7:BB12"/>
    <mergeCell ref="BC7:BC12"/>
    <mergeCell ref="BD7:BD12"/>
    <mergeCell ref="BE7:BE12"/>
    <mergeCell ref="BF7:BF12"/>
    <mergeCell ref="BG7:BG12"/>
    <mergeCell ref="AR7:AR12"/>
    <mergeCell ref="AR13:AR18"/>
    <mergeCell ref="AS7:AS12"/>
    <mergeCell ref="AT7:AT12"/>
    <mergeCell ref="AU7:AU12"/>
    <mergeCell ref="AV7:AV12"/>
    <mergeCell ref="AW7:AW12"/>
    <mergeCell ref="AX7:AX12"/>
    <mergeCell ref="BG2:BG3"/>
    <mergeCell ref="BH2:BH3"/>
    <mergeCell ref="BA1:BH1"/>
    <mergeCell ref="G2:G3"/>
    <mergeCell ref="BA2:BA3"/>
    <mergeCell ref="BB2:BB3"/>
    <mergeCell ref="BC2:BC3"/>
    <mergeCell ref="BD2:BD3"/>
    <mergeCell ref="BE2:BE3"/>
    <mergeCell ref="BF2:BF3"/>
    <mergeCell ref="AT2:AT3"/>
    <mergeCell ref="AU2:AU3"/>
    <mergeCell ref="AS1:AZ1"/>
    <mergeCell ref="AV2:AV3"/>
    <mergeCell ref="AW2:AW3"/>
    <mergeCell ref="AN1:AR1"/>
    <mergeCell ref="AM2:AM3"/>
    <mergeCell ref="AN2:AN3"/>
    <mergeCell ref="AO2:AO3"/>
    <mergeCell ref="AG1:AJ1"/>
    <mergeCell ref="AK1:AM1"/>
    <mergeCell ref="AL2:AL3"/>
    <mergeCell ref="AX2:AX3"/>
    <mergeCell ref="AY2:AY3"/>
    <mergeCell ref="AP4:AP18"/>
    <mergeCell ref="AQ4:AQ18"/>
    <mergeCell ref="AJ7:AJ12"/>
    <mergeCell ref="AJ13:AJ18"/>
    <mergeCell ref="AK4:AK18"/>
    <mergeCell ref="AL7:AL12"/>
    <mergeCell ref="AL13:AL18"/>
    <mergeCell ref="AM7:AM12"/>
    <mergeCell ref="AO7:AO12"/>
    <mergeCell ref="AM13:AM18"/>
    <mergeCell ref="AN4:AN18"/>
    <mergeCell ref="AO13:AO18"/>
    <mergeCell ref="B19:AL19"/>
    <mergeCell ref="AE13:AE18"/>
    <mergeCell ref="AF13:AF18"/>
    <mergeCell ref="AG13:AG18"/>
    <mergeCell ref="AH13:AH18"/>
    <mergeCell ref="AI13:AI18"/>
    <mergeCell ref="Y13:Y18"/>
    <mergeCell ref="Z13:Z18"/>
    <mergeCell ref="AA13:AA18"/>
    <mergeCell ref="AB13:AB18"/>
    <mergeCell ref="AC13:AC18"/>
    <mergeCell ref="AD13:AD18"/>
    <mergeCell ref="A13:A18"/>
    <mergeCell ref="B13:B18"/>
    <mergeCell ref="C13:C18"/>
    <mergeCell ref="D13:D18"/>
    <mergeCell ref="E13:E18"/>
    <mergeCell ref="F13:F18"/>
    <mergeCell ref="S13:S18"/>
    <mergeCell ref="T13:T18"/>
    <mergeCell ref="U13:U18"/>
    <mergeCell ref="M13:M18"/>
    <mergeCell ref="N13:N18"/>
    <mergeCell ref="O13:O18"/>
    <mergeCell ref="P13:P18"/>
    <mergeCell ref="Q13:Q18"/>
    <mergeCell ref="R13:R18"/>
    <mergeCell ref="I7:I12"/>
    <mergeCell ref="J7:J12"/>
    <mergeCell ref="K7:K12"/>
    <mergeCell ref="AA7:AA12"/>
    <mergeCell ref="AB7:AB12"/>
    <mergeCell ref="AC7:AC12"/>
    <mergeCell ref="G13:G18"/>
    <mergeCell ref="H13:H18"/>
    <mergeCell ref="I13:I18"/>
    <mergeCell ref="J13:J18"/>
    <mergeCell ref="K13:K18"/>
    <mergeCell ref="L13:L18"/>
    <mergeCell ref="V13:V18"/>
    <mergeCell ref="W13:W18"/>
    <mergeCell ref="X13:X18"/>
    <mergeCell ref="AZ2:AZ3"/>
    <mergeCell ref="AR2:AR3"/>
    <mergeCell ref="AS2:AS3"/>
    <mergeCell ref="P2:P3"/>
    <mergeCell ref="Q2:Q3"/>
    <mergeCell ref="R2:R3"/>
    <mergeCell ref="U7:U12"/>
    <mergeCell ref="V7:V12"/>
    <mergeCell ref="W7:W12"/>
    <mergeCell ref="AD7:AD12"/>
    <mergeCell ref="AE7:AE12"/>
    <mergeCell ref="AF7:AF12"/>
    <mergeCell ref="AG7:AG12"/>
    <mergeCell ref="AH7:AH12"/>
    <mergeCell ref="AI7:AI12"/>
    <mergeCell ref="X7:X12"/>
    <mergeCell ref="Y7:Y12"/>
    <mergeCell ref="Z7:Z12"/>
    <mergeCell ref="AJ2:AJ3"/>
    <mergeCell ref="AK2:AK3"/>
    <mergeCell ref="AP2:AP3"/>
    <mergeCell ref="AQ2:AQ3"/>
    <mergeCell ref="AD2:AD3"/>
    <mergeCell ref="AE2:AE3"/>
    <mergeCell ref="AF2:AF3"/>
    <mergeCell ref="AG2:AG3"/>
    <mergeCell ref="AH2:AH3"/>
    <mergeCell ref="AI2:AI3"/>
    <mergeCell ref="Q1:Y1"/>
    <mergeCell ref="Z1:AF1"/>
    <mergeCell ref="A2:A3"/>
    <mergeCell ref="B2:B3"/>
    <mergeCell ref="C2:C3"/>
    <mergeCell ref="D2:D3"/>
    <mergeCell ref="E2:E3"/>
    <mergeCell ref="AB2:AB3"/>
    <mergeCell ref="AC2:AC3"/>
    <mergeCell ref="F2:F3"/>
    <mergeCell ref="H2:H3"/>
    <mergeCell ref="I2:I3"/>
    <mergeCell ref="J2:J3"/>
    <mergeCell ref="K2:K3"/>
    <mergeCell ref="L2:L3"/>
    <mergeCell ref="A1:I1"/>
    <mergeCell ref="J1:P1"/>
    <mergeCell ref="A7:A12"/>
    <mergeCell ref="B7:B12"/>
    <mergeCell ref="C7:C12"/>
    <mergeCell ref="D7:D12"/>
    <mergeCell ref="E7:E12"/>
    <mergeCell ref="S2:S3"/>
    <mergeCell ref="T2:Y2"/>
    <mergeCell ref="Z2:Z3"/>
    <mergeCell ref="AA2:AA3"/>
    <mergeCell ref="M2:M3"/>
    <mergeCell ref="N2:N3"/>
    <mergeCell ref="O2:O3"/>
    <mergeCell ref="F7:F12"/>
    <mergeCell ref="G7:G12"/>
    <mergeCell ref="H7:H12"/>
    <mergeCell ref="R7:R12"/>
    <mergeCell ref="S7:S12"/>
    <mergeCell ref="T7:T12"/>
    <mergeCell ref="L7:L12"/>
    <mergeCell ref="M7:M12"/>
    <mergeCell ref="N7:N12"/>
    <mergeCell ref="O7:O12"/>
    <mergeCell ref="P7:P12"/>
    <mergeCell ref="Q7:Q12"/>
  </mergeCells>
  <conditionalFormatting sqref="J4:J7 J13">
    <cfRule type="cellIs" dxfId="946" priority="2" operator="equal">
      <formula>"Muy Alta"</formula>
    </cfRule>
    <cfRule type="cellIs" dxfId="945" priority="3" operator="equal">
      <formula>"Alta"</formula>
    </cfRule>
    <cfRule type="cellIs" dxfId="944" priority="4" operator="equal">
      <formula>"Media"</formula>
    </cfRule>
    <cfRule type="cellIs" dxfId="943" priority="5" operator="equal">
      <formula>"Baja"</formula>
    </cfRule>
    <cfRule type="cellIs" dxfId="942" priority="6" operator="equal">
      <formula>"Muy Baja"</formula>
    </cfRule>
  </conditionalFormatting>
  <conditionalFormatting sqref="M4:M18">
    <cfRule type="containsText" dxfId="941" priority="1" operator="containsText" text="❌">
      <formula>NOT(ISERROR(SEARCH("❌",M4)))</formula>
    </cfRule>
  </conditionalFormatting>
  <dataValidations count="1">
    <dataValidation allowBlank="1" showInputMessage="1" showErrorMessage="1" error="Recuerde que las acciones se generan bajo la medida de mitigar el riesgo" sqref="AL13 AL4:AL7 AK4 AJ4:AJ7 AJ13"/>
  </dataValidations>
  <printOptions horizontalCentered="1"/>
  <pageMargins left="0.70866141732283472" right="0.70866141732283472" top="0.74803149606299213" bottom="0.74803149606299213" header="0.31496062992125984" footer="0.31496062992125984"/>
  <pageSetup paperSize="5" scale="37" orientation="landscape" r:id="rId1"/>
  <headerFooter>
    <oddFooter>&amp;R&amp;P</oddFooter>
  </headerFooter>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Recuerde que las acciones se generan bajo la medida de mitigar el riesgo">
          <x14:formula1>
            <xm:f>IF(OR(AF7='C:\Users\IRMA\AppData\Local\Temp\Rar$DIa6208.9615\[MAPA GESTION V5 B03 Y B04 HACIENDA 2023.xlsx]Opciones Tratamiento'!#REF!,AF7='C:\Users\IRMA\AppData\Local\Temp\Rar$DIa6208.9615\[MAPA GESTION V5 B03 Y B04 HACIENDA 2023.xlsx]Opciones Tratamiento'!#REF!,AF7='C:\Users\IRMA\AppData\Local\Temp\Rar$DIa6208.9615\[MAPA GESTION V5 B03 Y B04 HACIENDA 2023.xlsx]Opciones Tratamiento'!#REF!),ISBLANK(AF7),ISTEXT(AF7))</xm:f>
          </x14:formula1>
          <xm:sqref>AI13 AI7</xm:sqref>
        </x14:dataValidation>
        <x14:dataValidation type="custom" allowBlank="1" showInputMessage="1" showErrorMessage="1" error="Recuerde que las acciones se generan bajo la medida de mitigar el riesgo">
          <x14:formula1>
            <xm:f>IF(OR(AF4='C:\Users\IRMA\AppData\Local\Temp\Rar$DIa6208.9615\[MAPA GESTION V5 B03 Y B04 HACIENDA 2023.xlsx]Opciones Tratamiento'!#REF!,AF4='C:\Users\IRMA\AppData\Local\Temp\Rar$DIa6208.9615\[MAPA GESTION V5 B03 Y B04 HACIENDA 2023.xlsx]Opciones Tratamiento'!#REF!,AF4='C:\Users\IRMA\AppData\Local\Temp\Rar$DIa6208.9615\[MAPA GESTION V5 B03 Y B04 HACIENDA 2023.xlsx]Opciones Tratamiento'!#REF!),ISBLANK(AF4),ISTEXT(AF4))</xm:f>
          </x14:formula1>
          <xm:sqref>AH13 AH4:AH7</xm:sqref>
        </x14:dataValidation>
        <x14:dataValidation type="custom" allowBlank="1" showInputMessage="1" showErrorMessage="1" error="Recuerde que las acciones se generan bajo la medida de mitigar el riesgo">
          <x14:formula1>
            <xm:f>IF(OR(AF7='C:\Users\IRMA\AppData\Local\Temp\Rar$DIa6208.9615\[MAPA GESTION V5 B03 Y B04 HACIENDA 2023.xlsx]Opciones Tratamiento'!#REF!,AF7='C:\Users\IRMA\AppData\Local\Temp\Rar$DIa6208.9615\[MAPA GESTION V5 B03 Y B04 HACIENDA 2023.xlsx]Opciones Tratamiento'!#REF!,AF7='C:\Users\IRMA\AppData\Local\Temp\Rar$DIa6208.9615\[MAPA GESTION V5 B03 Y B04 HACIENDA 2023.xlsx]Opciones Tratamiento'!#REF!),ISBLANK(AF7),ISTEXT(AF7))</xm:f>
          </x14:formula1>
          <xm:sqref>AG7</xm:sqref>
        </x14:dataValidation>
        <x14:dataValidation type="list" allowBlank="1" showInputMessage="1" showErrorMessage="1">
          <x14:formula1>
            <xm:f>'C:\Users\IRMA\AppData\Local\Temp\Rar$DIa6208.9615\[MAPA GESTION V5 B03 Y B04 HACIENDA 2023.xlsx]Tabla Impacto'!#REF!</xm:f>
          </x14:formula1>
          <xm:sqref>L4:L18</xm:sqref>
        </x14:dataValidation>
        <x14:dataValidation type="list" allowBlank="1" showInputMessage="1" showErrorMessage="1">
          <x14:formula1>
            <xm:f>'C:\Users\IRMA\AppData\Local\Temp\Rar$DIa6208.9615\[MAPA GESTION V5 B03 Y B04 HACIENDA 2023.xlsx]Opciones Tratamiento'!#REF!</xm:f>
          </x14:formula1>
          <xm:sqref>B4:B18 AF4:AF7 AF13 H4:H18</xm:sqref>
        </x14:dataValidation>
        <x14:dataValidation type="list" allowBlank="1" showInputMessage="1" showErrorMessage="1">
          <x14:formula1>
            <xm:f>'C:\Users\IRMA\AppData\Local\Temp\Rar$DIa6208.9615\[MAPA GESTION V5 B03 Y B04 HACIENDA 2023.xlsx]Tabla Valoración controles'!#REF!</xm:f>
          </x14:formula1>
          <xm:sqref>T4:U7 T13:U13 W4:Y7 W13:Y13</xm:sqref>
        </x14:dataValidation>
        <x14:dataValidation type="custom" allowBlank="1" showInputMessage="1" showErrorMessage="1" error="Recuerde que las acciones se generan bajo la medida de mitigar el riesgo">
          <x14:formula1>
            <xm:f>IF(OR(AF4='C:\Users\CONTROL INTERNO\Downloads\[1.B4-2024 MAPA RIES V5 GESTION SEC HDA.xlsx]Opciones Tratamiento'!#REF!,AF4='C:\Users\CONTROL INTERNO\Downloads\[1.B4-2024 MAPA RIES V5 GESTION SEC HDA.xlsx]Opciones Tratamiento'!#REF!,AF4='C:\Users\CONTROL INTERNO\Downloads\[1.B4-2024 MAPA RIES V5 GESTION SEC HDA.xlsx]Opciones Tratamiento'!#REF!),ISBLANK(AF4),ISTEXT(AF4))</xm:f>
          </x14:formula1>
          <xm:sqref>AI4:AI6</xm:sqref>
        </x14:dataValidation>
        <x14:dataValidation type="custom" allowBlank="1" showInputMessage="1" showErrorMessage="1" error="Recuerde que las acciones se generan bajo la medida de mitigar el riesgo">
          <x14:formula1>
            <xm:f>IF(OR(AF4='C:\Users\CONTROL INTERNO\Downloads\[1.B4-2024 MAPA RIES V5 GESTION SEC HDA.xlsx]Opciones Tratamiento'!#REF!,AF4='C:\Users\CONTROL INTERNO\Downloads\[1.B4-2024 MAPA RIES V5 GESTION SEC HDA.xlsx]Opciones Tratamiento'!#REF!,AF4='C:\Users\CONTROL INTERNO\Downloads\[1.B4-2024 MAPA RIES V5 GESTION SEC HDA.xlsx]Opciones Tratamiento'!#REF!),ISBLANK(AF4),ISTEXT(AF4))</xm:f>
          </x14:formula1>
          <xm:sqref>AG4:AG6 AG13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BQ28"/>
  <sheetViews>
    <sheetView topLeftCell="A6" zoomScale="50" zoomScaleNormal="50" workbookViewId="0">
      <selection activeCell="A20" sqref="A20:A25"/>
    </sheetView>
  </sheetViews>
  <sheetFormatPr baseColWidth="10" defaultColWidth="11.42578125" defaultRowHeight="16.5"/>
  <cols>
    <col min="1" max="1" width="4" style="2" bestFit="1" customWidth="1"/>
    <col min="2" max="3" width="14.140625" style="2" customWidth="1"/>
    <col min="4" max="4" width="16.140625" style="2" customWidth="1"/>
    <col min="5" max="5" width="30.28515625" style="2" customWidth="1"/>
    <col min="6" max="8" width="35" style="1" customWidth="1"/>
    <col min="9" max="9" width="18.140625" style="3" customWidth="1"/>
    <col min="10" max="10" width="14.28515625" style="1" customWidth="1"/>
    <col min="11" max="11" width="12" style="1" customWidth="1"/>
    <col min="12" max="12" width="16.5703125" style="1" customWidth="1"/>
    <col min="13" max="13" width="24.42578125" style="1" bestFit="1" customWidth="1"/>
    <col min="14" max="14" width="28.28515625" style="1" hidden="1" customWidth="1"/>
    <col min="15" max="15" width="17.5703125" style="1" customWidth="1"/>
    <col min="16" max="17" width="16" style="1" customWidth="1"/>
    <col min="18" max="18" width="5.85546875" style="1" customWidth="1"/>
    <col min="19" max="19" width="65.28515625" style="1" customWidth="1"/>
    <col min="20" max="20" width="15.140625" style="1" customWidth="1"/>
    <col min="21" max="21" width="6.85546875" style="1" customWidth="1"/>
    <col min="22" max="22" width="5" style="1" customWidth="1"/>
    <col min="23" max="23" width="5.5703125" style="1" customWidth="1"/>
    <col min="24" max="24" width="7.140625" style="1" customWidth="1"/>
    <col min="25" max="25" width="6.7109375" style="1" customWidth="1"/>
    <col min="26" max="26" width="4.7109375" style="1" customWidth="1"/>
    <col min="27" max="27" width="38.5703125" style="1" customWidth="1"/>
    <col min="28" max="28" width="8.7109375" style="1" customWidth="1"/>
    <col min="29" max="29" width="10.42578125" style="1" customWidth="1"/>
    <col min="30" max="30" width="9.28515625" style="1" customWidth="1"/>
    <col min="31" max="31" width="9.140625" style="1" customWidth="1"/>
    <col min="32" max="32" width="8.42578125" style="1" customWidth="1"/>
    <col min="33" max="33" width="7.28515625" style="1" customWidth="1"/>
    <col min="34" max="34" width="27" style="1" customWidth="1"/>
    <col min="35" max="35" width="18.85546875" style="1" customWidth="1"/>
    <col min="36" max="36" width="21.140625" style="1" customWidth="1"/>
    <col min="37" max="37" width="23.28515625" style="1" customWidth="1"/>
    <col min="38" max="38" width="30.140625" style="1" customWidth="1"/>
    <col min="39" max="39" width="88.5703125" style="1" customWidth="1"/>
    <col min="40" max="40" width="16.7109375" style="1" customWidth="1"/>
    <col min="41" max="41" width="28" style="1" customWidth="1"/>
    <col min="42" max="42" width="70.7109375" style="1" customWidth="1"/>
    <col min="43" max="43" width="51.28515625" style="1" customWidth="1"/>
    <col min="44" max="44" width="44.7109375" style="1" customWidth="1"/>
    <col min="45" max="45" width="52.42578125" style="1" customWidth="1"/>
    <col min="46" max="46" width="28.42578125" style="1" customWidth="1"/>
    <col min="47" max="47" width="27" style="1" customWidth="1"/>
    <col min="48" max="48" width="28.7109375" style="1" customWidth="1"/>
    <col min="49" max="49" width="28.5703125" style="1" customWidth="1"/>
    <col min="50" max="50" width="26.140625" style="1" customWidth="1"/>
    <col min="51" max="51" width="23" style="1" customWidth="1"/>
    <col min="52" max="52" width="48.7109375" style="1" customWidth="1"/>
    <col min="53" max="53" width="38.28515625" style="1" customWidth="1"/>
    <col min="54" max="54" width="39.140625" style="1" customWidth="1"/>
    <col min="55" max="55" width="29" style="1" customWidth="1"/>
    <col min="56" max="56" width="28.5703125" style="1" customWidth="1"/>
    <col min="57" max="57" width="32.85546875" style="1" customWidth="1"/>
    <col min="58" max="58" width="18.140625" style="1" customWidth="1"/>
    <col min="59" max="59" width="22.7109375" style="1" customWidth="1"/>
    <col min="60" max="60" width="19" style="1" customWidth="1"/>
    <col min="61" max="61" width="31" style="1" customWidth="1"/>
    <col min="62" max="62" width="54.42578125" style="1" customWidth="1"/>
    <col min="63" max="16384" width="11.42578125" style="1"/>
  </cols>
  <sheetData>
    <row r="1" spans="1:69" ht="16.5" customHeight="1">
      <c r="A1" s="2303" t="s">
        <v>38</v>
      </c>
      <c r="B1" s="2304"/>
      <c r="C1" s="2304"/>
      <c r="D1" s="2304"/>
      <c r="E1" s="2304"/>
      <c r="F1" s="2304"/>
      <c r="G1" s="2304"/>
      <c r="H1" s="2304"/>
      <c r="I1" s="2304"/>
      <c r="J1" s="2304"/>
      <c r="K1" s="2303" t="s">
        <v>39</v>
      </c>
      <c r="L1" s="2304"/>
      <c r="M1" s="2304"/>
      <c r="N1" s="2304"/>
      <c r="O1" s="2304"/>
      <c r="P1" s="2304"/>
      <c r="Q1" s="2304"/>
      <c r="R1" s="2303" t="s">
        <v>40</v>
      </c>
      <c r="S1" s="2304"/>
      <c r="T1" s="2304"/>
      <c r="U1" s="2304"/>
      <c r="V1" s="2304"/>
      <c r="W1" s="2304"/>
      <c r="X1" s="2304"/>
      <c r="Y1" s="2304"/>
      <c r="Z1" s="2304"/>
      <c r="AA1" s="2303" t="s">
        <v>41</v>
      </c>
      <c r="AB1" s="2304"/>
      <c r="AC1" s="2304"/>
      <c r="AD1" s="2304"/>
      <c r="AE1" s="2304"/>
      <c r="AF1" s="2304"/>
      <c r="AG1" s="2304"/>
      <c r="AH1" s="2303" t="s">
        <v>42</v>
      </c>
      <c r="AI1" s="2304"/>
      <c r="AJ1" s="2304"/>
      <c r="AK1" s="2304"/>
      <c r="AL1" s="2305" t="s">
        <v>43</v>
      </c>
      <c r="AM1" s="2306"/>
      <c r="AN1" s="2306"/>
      <c r="AO1" s="2307" t="s">
        <v>44</v>
      </c>
      <c r="AP1" s="2308"/>
      <c r="AQ1" s="2308"/>
      <c r="AR1" s="2308"/>
      <c r="AS1" s="2308"/>
      <c r="AT1" s="2307" t="s">
        <v>45</v>
      </c>
      <c r="AU1" s="2308"/>
      <c r="AV1" s="2308"/>
      <c r="AW1" s="2308"/>
      <c r="AX1" s="2308"/>
      <c r="AY1" s="2308"/>
      <c r="AZ1" s="2308"/>
      <c r="BA1" s="2308"/>
      <c r="BB1" s="2307" t="s">
        <v>965</v>
      </c>
      <c r="BC1" s="2308"/>
      <c r="BD1" s="2308"/>
      <c r="BE1" s="2308"/>
      <c r="BF1" s="2308"/>
      <c r="BG1" s="2308"/>
      <c r="BH1" s="2308"/>
      <c r="BI1" s="2308"/>
      <c r="BJ1" s="1835" t="s">
        <v>857</v>
      </c>
    </row>
    <row r="2" spans="1:69">
      <c r="A2" s="2304"/>
      <c r="B2" s="2304"/>
      <c r="C2" s="2304"/>
      <c r="D2" s="2304"/>
      <c r="E2" s="2304"/>
      <c r="F2" s="2304"/>
      <c r="G2" s="2304"/>
      <c r="H2" s="2304"/>
      <c r="I2" s="2304"/>
      <c r="J2" s="2304"/>
      <c r="K2" s="2304"/>
      <c r="L2" s="2304"/>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6"/>
      <c r="AM2" s="2306"/>
      <c r="AN2" s="2306"/>
      <c r="AO2" s="2308"/>
      <c r="AP2" s="2308"/>
      <c r="AQ2" s="2308"/>
      <c r="AR2" s="2308"/>
      <c r="AS2" s="2308"/>
      <c r="AT2" s="2308"/>
      <c r="AU2" s="2308"/>
      <c r="AV2" s="2308"/>
      <c r="AW2" s="2308"/>
      <c r="AX2" s="2308"/>
      <c r="AY2" s="2308"/>
      <c r="AZ2" s="2308"/>
      <c r="BA2" s="2308"/>
      <c r="BB2" s="2308"/>
      <c r="BC2" s="2308"/>
      <c r="BD2" s="2308"/>
      <c r="BE2" s="2308"/>
      <c r="BF2" s="2308"/>
      <c r="BG2" s="2308"/>
      <c r="BH2" s="2308"/>
      <c r="BI2" s="2308"/>
      <c r="BJ2" s="1841"/>
      <c r="BK2" s="472"/>
      <c r="BL2" s="472"/>
      <c r="BM2" s="472"/>
      <c r="BN2" s="472"/>
      <c r="BO2" s="472"/>
      <c r="BP2" s="472"/>
      <c r="BQ2" s="472"/>
    </row>
    <row r="3" spans="1:69" ht="14.1" customHeight="1">
      <c r="A3" s="2309" t="s">
        <v>47</v>
      </c>
      <c r="B3" s="2310" t="s">
        <v>24</v>
      </c>
      <c r="C3" s="2311" t="s">
        <v>48</v>
      </c>
      <c r="D3" s="2311" t="s">
        <v>49</v>
      </c>
      <c r="E3" s="2311" t="s">
        <v>50</v>
      </c>
      <c r="F3" s="2310" t="s">
        <v>51</v>
      </c>
      <c r="G3" s="2312"/>
      <c r="H3" s="2312"/>
      <c r="I3" s="2311" t="s">
        <v>53</v>
      </c>
      <c r="J3" s="2311" t="s">
        <v>54</v>
      </c>
      <c r="K3" s="2311" t="s">
        <v>55</v>
      </c>
      <c r="L3" s="2310" t="s">
        <v>56</v>
      </c>
      <c r="M3" s="2311" t="s">
        <v>57</v>
      </c>
      <c r="N3" s="2311" t="s">
        <v>58</v>
      </c>
      <c r="O3" s="2311" t="s">
        <v>59</v>
      </c>
      <c r="P3" s="2310" t="s">
        <v>56</v>
      </c>
      <c r="Q3" s="2311" t="s">
        <v>60</v>
      </c>
      <c r="R3" s="2313" t="s">
        <v>61</v>
      </c>
      <c r="S3" s="2311" t="s">
        <v>62</v>
      </c>
      <c r="T3" s="2311" t="s">
        <v>63</v>
      </c>
      <c r="U3" s="2311" t="s">
        <v>64</v>
      </c>
      <c r="V3" s="2311"/>
      <c r="W3" s="2311"/>
      <c r="X3" s="2311"/>
      <c r="Y3" s="2311"/>
      <c r="Z3" s="2311"/>
      <c r="AA3" s="2313" t="s">
        <v>65</v>
      </c>
      <c r="AB3" s="2313" t="s">
        <v>66</v>
      </c>
      <c r="AC3" s="2313" t="s">
        <v>56</v>
      </c>
      <c r="AD3" s="2313" t="s">
        <v>67</v>
      </c>
      <c r="AE3" s="2313" t="s">
        <v>56</v>
      </c>
      <c r="AF3" s="2313" t="s">
        <v>68</v>
      </c>
      <c r="AG3" s="2313" t="s">
        <v>69</v>
      </c>
      <c r="AH3" s="2311" t="s">
        <v>42</v>
      </c>
      <c r="AI3" s="2311" t="s">
        <v>25</v>
      </c>
      <c r="AJ3" s="2311" t="s">
        <v>70</v>
      </c>
      <c r="AK3" s="2311" t="s">
        <v>142</v>
      </c>
      <c r="AL3" s="2314" t="s">
        <v>72</v>
      </c>
      <c r="AM3" s="2315" t="s">
        <v>73</v>
      </c>
      <c r="AN3" s="2315" t="s">
        <v>74</v>
      </c>
      <c r="AO3" s="2316" t="s">
        <v>26</v>
      </c>
      <c r="AP3" s="2317" t="s">
        <v>1127</v>
      </c>
      <c r="AQ3" s="2317" t="s">
        <v>76</v>
      </c>
      <c r="AR3" s="2317" t="s">
        <v>77</v>
      </c>
      <c r="AS3" s="2317" t="s">
        <v>967</v>
      </c>
      <c r="AT3" s="2316" t="s">
        <v>27</v>
      </c>
      <c r="AU3" s="2316" t="s">
        <v>28</v>
      </c>
      <c r="AV3" s="2316" t="s">
        <v>29</v>
      </c>
      <c r="AW3" s="2316" t="s">
        <v>79</v>
      </c>
      <c r="AX3" s="2316" t="s">
        <v>30</v>
      </c>
      <c r="AY3" s="2316" t="s">
        <v>80</v>
      </c>
      <c r="AZ3" s="2317" t="s">
        <v>126</v>
      </c>
      <c r="BA3" s="2316" t="s">
        <v>31</v>
      </c>
      <c r="BB3" s="2318" t="s">
        <v>81</v>
      </c>
      <c r="BC3" s="2318" t="s">
        <v>82</v>
      </c>
      <c r="BD3" s="2318" t="s">
        <v>83</v>
      </c>
      <c r="BE3" s="2318" t="s">
        <v>84</v>
      </c>
      <c r="BF3" s="2318" t="s">
        <v>85</v>
      </c>
      <c r="BG3" s="2318" t="s">
        <v>372</v>
      </c>
      <c r="BH3" s="2318" t="s">
        <v>86</v>
      </c>
      <c r="BI3" s="2318" t="s">
        <v>143</v>
      </c>
      <c r="BJ3" s="1851"/>
      <c r="BK3" s="2319"/>
      <c r="BL3" s="2319"/>
      <c r="BM3" s="472"/>
      <c r="BN3" s="472"/>
      <c r="BO3" s="472"/>
      <c r="BP3" s="472"/>
      <c r="BQ3" s="472"/>
    </row>
    <row r="4" spans="1:69" s="324" customFormat="1" ht="231" customHeight="1">
      <c r="A4" s="2309"/>
      <c r="B4" s="2310"/>
      <c r="C4" s="2311"/>
      <c r="D4" s="2311"/>
      <c r="E4" s="2311"/>
      <c r="F4" s="2310"/>
      <c r="G4" s="2312" t="s">
        <v>571</v>
      </c>
      <c r="H4" s="2312" t="s">
        <v>52</v>
      </c>
      <c r="I4" s="2311"/>
      <c r="J4" s="2311"/>
      <c r="K4" s="2311"/>
      <c r="L4" s="2310"/>
      <c r="M4" s="2311"/>
      <c r="N4" s="2311"/>
      <c r="O4" s="2310"/>
      <c r="P4" s="2310"/>
      <c r="Q4" s="2311"/>
      <c r="R4" s="2313"/>
      <c r="S4" s="2311"/>
      <c r="T4" s="2311"/>
      <c r="U4" s="2320" t="s">
        <v>88</v>
      </c>
      <c r="V4" s="2320" t="s">
        <v>89</v>
      </c>
      <c r="W4" s="2320" t="s">
        <v>90</v>
      </c>
      <c r="X4" s="2320" t="s">
        <v>91</v>
      </c>
      <c r="Y4" s="2320" t="s">
        <v>92</v>
      </c>
      <c r="Z4" s="2320" t="s">
        <v>93</v>
      </c>
      <c r="AA4" s="2313"/>
      <c r="AB4" s="2313"/>
      <c r="AC4" s="2313"/>
      <c r="AD4" s="2313"/>
      <c r="AE4" s="2313"/>
      <c r="AF4" s="2313"/>
      <c r="AG4" s="2313"/>
      <c r="AH4" s="2311"/>
      <c r="AI4" s="2311"/>
      <c r="AJ4" s="2311"/>
      <c r="AK4" s="2311"/>
      <c r="AL4" s="2314"/>
      <c r="AM4" s="2315"/>
      <c r="AN4" s="2315"/>
      <c r="AO4" s="2316"/>
      <c r="AP4" s="2317"/>
      <c r="AQ4" s="2317"/>
      <c r="AR4" s="2317"/>
      <c r="AS4" s="2317"/>
      <c r="AT4" s="2316"/>
      <c r="AU4" s="2316"/>
      <c r="AV4" s="2316"/>
      <c r="AW4" s="2316"/>
      <c r="AX4" s="2316"/>
      <c r="AY4" s="2316"/>
      <c r="AZ4" s="2317"/>
      <c r="BA4" s="2316"/>
      <c r="BB4" s="2318"/>
      <c r="BC4" s="2318"/>
      <c r="BD4" s="2318"/>
      <c r="BE4" s="2318"/>
      <c r="BF4" s="2318"/>
      <c r="BG4" s="2318"/>
      <c r="BH4" s="2318"/>
      <c r="BI4" s="2318"/>
      <c r="BJ4" s="1857"/>
      <c r="BK4" s="342"/>
      <c r="BL4" s="342"/>
      <c r="BM4" s="342"/>
      <c r="BN4" s="342"/>
      <c r="BO4" s="342"/>
      <c r="BP4" s="342"/>
      <c r="BQ4" s="342"/>
    </row>
    <row r="5" spans="1:69" s="25" customFormat="1" ht="271.5" customHeight="1">
      <c r="A5" s="352">
        <v>1</v>
      </c>
      <c r="B5" s="449" t="s">
        <v>94</v>
      </c>
      <c r="C5" s="449" t="s">
        <v>1128</v>
      </c>
      <c r="D5" s="458" t="s">
        <v>1129</v>
      </c>
      <c r="E5" s="2321" t="s">
        <v>1130</v>
      </c>
      <c r="F5" s="418" t="s">
        <v>1131</v>
      </c>
      <c r="G5" s="418" t="s">
        <v>462</v>
      </c>
      <c r="H5" s="2322" t="s">
        <v>1132</v>
      </c>
      <c r="I5" s="2323" t="s">
        <v>98</v>
      </c>
      <c r="J5" s="299">
        <v>200</v>
      </c>
      <c r="K5" s="300" t="str">
        <f>IF(J5&lt;=0,"",IF(J5&lt;=2,"Muy Baja",IF(J5&lt;=24,"Baja",IF(J5&lt;=500,"Media",IF(J5&lt;=5000,"Alta","Muy Alta")))))</f>
        <v>Media</v>
      </c>
      <c r="L5" s="301">
        <f>IF(K5="","",IF(K5="Muy Baja",0.2,IF(K5="Baja",0.4,IF(K5="Media",0.6,IF(K5="Alta",0.8,IF(K5="Muy Alta",1,))))))</f>
        <v>0.6</v>
      </c>
      <c r="M5" s="302" t="s">
        <v>110</v>
      </c>
      <c r="N5" s="301" t="str">
        <f>IF(NOT(ISERROR(MATCH(M5,'[34]Tabla Impacto'!$B$221:$B$223,0))),'[34]Tabla Impacto'!$F$223&amp;"Por favor no seleccionar los criterios de impacto(Afectación Económica o presupuestal y Pérdida Reputacional)",M5)</f>
        <v xml:space="preserve">     Mayor a 10000 SMLMV</v>
      </c>
      <c r="O5" s="300" t="str">
        <f>IF(OR(N5='[34]Tabla Impacto'!$C$11,N5='[34]Tabla Impacto'!$D$11),"Leve",IF(OR(N5='[34]Tabla Impacto'!$C$12,N5='[34]Tabla Impacto'!$D$12),"Menor",IF(OR(N5='[34]Tabla Impacto'!$C$13,N5='[34]Tabla Impacto'!$D$13),"Moderado",IF(OR(N5='[34]Tabla Impacto'!$C$14,N5='[34]Tabla Impacto'!$D$14),"Mayor",IF(OR(N5='[34]Tabla Impacto'!$C$15,N5='[34]Tabla Impacto'!$D$15),"Catastrófico","")))))</f>
        <v>Catastrófico</v>
      </c>
      <c r="P5" s="301">
        <f>IF(O5="","",IF(O5="Leve",0.2,IF(O5="Menor",0.4,IF(O5="Moderado",0.6,IF(O5="Mayor",0.8,IF(O5="Catastrófico",1,))))))</f>
        <v>1</v>
      </c>
      <c r="Q5" s="353" t="str">
        <f>IF(OR(AND(K5="Muy Baja",O5="Leve"),AND(K5="Muy Baja",O5="Menor"),AND(K5="Baja",O5="Leve")),"Bajo",IF(OR(AND(K5="Muy baja",O5="Moderado"),AND(K5="Baja",O5="Menor"),AND(K5="Baja",O5="Moderado"),AND(K5="Media",O5="Leve"),AND(K5="Media",O5="Menor"),AND(K5="Media",O5="Moderado"),AND(K5="Alta",O5="Leve"),AND(K5="Alta",O5="Menor")),"Moderado",IF(OR(AND(K5="Muy Baja",O5="Mayor"),AND(K5="Baja",O5="Mayor"),AND(K5="Media",O5="Mayor"),AND(K5="Alta",O5="Moderado"),AND(K5="Alta",O5="Mayor"),AND(K5="Muy Alta",O5="Leve"),AND(K5="Muy Alta",O5="Menor"),AND(K5="Muy Alta",O5="Moderado"),AND(K5="Muy Alta",O5="Mayor")),"Alto",IF(OR(AND(K5="Muy Baja",O5="Catastrófico"),AND(K5="Baja",O5="Catastrófico"),AND(K5="Media",O5="Catastrófico"),AND(K5="Alta",O5="Catastrófico"),AND(K5="Muy Alta",O5="Catastrófico")),"Extremo",""))))</f>
        <v>Extremo</v>
      </c>
      <c r="R5" s="536">
        <v>1</v>
      </c>
      <c r="S5" s="2324" t="s">
        <v>1133</v>
      </c>
      <c r="T5" s="537" t="str">
        <f>IF(OR(U5="Preventivo",U5="Detectivo"),"Probabilidad",IF(U5="Correctivo","Impacto",""))</f>
        <v/>
      </c>
      <c r="U5" s="404" t="s">
        <v>1134</v>
      </c>
      <c r="V5" s="404" t="s">
        <v>35</v>
      </c>
      <c r="W5" s="538" t="str">
        <f>IF(AND(U5="Preventivo",V5="Automático"),"50%",IF(AND(U5="Preventivo",V5="Manual"),"40%",IF(AND(U5="Detectivo",V5="Automático"),"40%",IF(AND(U5="Detectivo",V5="Manual"),"30%",IF(AND(U5="Correctivo",V5="Automático"),"35%",IF(AND(U5="Correctivo",V5="Manual"),"25%",""))))))</f>
        <v/>
      </c>
      <c r="X5" s="404" t="s">
        <v>100</v>
      </c>
      <c r="Y5" s="404" t="s">
        <v>111</v>
      </c>
      <c r="Z5" s="404" t="s">
        <v>102</v>
      </c>
      <c r="AA5" s="539" t="str">
        <f>IFERROR(IF(T5="Probabilidad",(L5-(+L5*W5)),IF(T5="Impacto",L5,"")),"")</f>
        <v/>
      </c>
      <c r="AB5" s="540" t="str">
        <f>IFERROR(IF(AA5="","",IF(AA5&lt;=0.2,"Muy Baja",IF(AA5&lt;=0.4,"Baja",IF(AA5&lt;=0.6,"Media",IF(AA5&lt;=0.8,"Alta","Muy Alta"))))),"")</f>
        <v/>
      </c>
      <c r="AC5" s="407" t="str">
        <f>+AA5</f>
        <v/>
      </c>
      <c r="AD5" s="540" t="str">
        <f>IFERROR(IF(AE5="","",IF(AE5&lt;=0.2,"Leve",IF(AE5&lt;=0.4,"Menor",IF(AE5&lt;=0.6,"Moderado",IF(AE5&lt;=0.8,"Mayor","Catastrófico"))))),"")</f>
        <v/>
      </c>
      <c r="AE5" s="407" t="str">
        <f>IFERROR(IF(T5="Impacto",(P5-(+P5*W5)),IF(T5="Probabilidad",P5,"")),"")</f>
        <v/>
      </c>
      <c r="AF5" s="541" t="str">
        <f>IFERROR(IF(OR(AND(AB5="Muy Baja",AD5="Leve"),AND(AB5="Muy Baja",AD5="Menor"),AND(AB5="Baja",AD5="Leve")),"Bajo",IF(OR(AND(AB5="Muy baja",AD5="Moderado"),AND(AB5="Baja",AD5="Menor"),AND(AB5="Baja",AD5="Moderado"),AND(AB5="Media",AD5="Leve"),AND(AB5="Media",AD5="Menor"),AND(AB5="Media",AD5="Moderado"),AND(AB5="Alta",AD5="Leve"),AND(AB5="Alta",AD5="Menor")),"Moderado",IF(OR(AND(AB5="Muy Baja",AD5="Mayor"),AND(AB5="Baja",AD5="Mayor"),AND(AB5="Media",AD5="Mayor"),AND(AB5="Alta",AD5="Moderado"),AND(AB5="Alta",AD5="Mayor"),AND(AB5="Muy Alta",AD5="Leve"),AND(AB5="Muy Alta",AD5="Menor"),AND(AB5="Muy Alta",AD5="Moderado"),AND(AB5="Muy Alta",AD5="Mayor")),"Alto",IF(OR(AND(AB5="Muy Baja",AD5="Catastrófico"),AND(AB5="Baja",AD5="Catastrófico"),AND(AB5="Media",AD5="Catastrófico"),AND(AB5="Alta",AD5="Catastrófico"),AND(AB5="Muy Alta",AD5="Catastrófico")),"Extremo","")))),"")</f>
        <v/>
      </c>
      <c r="AG5" s="462" t="s">
        <v>580</v>
      </c>
      <c r="AH5" s="243" t="s">
        <v>1135</v>
      </c>
      <c r="AI5" s="248" t="s">
        <v>1136</v>
      </c>
      <c r="AJ5" s="2325">
        <v>44927</v>
      </c>
      <c r="AK5" s="2326" t="s">
        <v>1137</v>
      </c>
      <c r="AL5" s="2327">
        <v>45560</v>
      </c>
      <c r="AM5" s="2328" t="s">
        <v>1138</v>
      </c>
      <c r="AN5" s="2010" t="s">
        <v>103</v>
      </c>
      <c r="AO5" s="253" t="s">
        <v>1139</v>
      </c>
      <c r="AP5" s="1880" t="s">
        <v>1140</v>
      </c>
      <c r="AQ5" s="1809" t="s">
        <v>1141</v>
      </c>
      <c r="AR5" s="2329" t="s">
        <v>1142</v>
      </c>
      <c r="AS5" s="1880" t="s">
        <v>106</v>
      </c>
      <c r="AT5" s="2010" t="s">
        <v>32</v>
      </c>
      <c r="AU5" s="2010" t="s">
        <v>32</v>
      </c>
      <c r="AV5" s="2010" t="s">
        <v>32</v>
      </c>
      <c r="AW5" s="2010" t="s">
        <v>32</v>
      </c>
      <c r="AX5" s="2010" t="s">
        <v>32</v>
      </c>
      <c r="AY5" s="2010" t="s">
        <v>32</v>
      </c>
      <c r="AZ5" s="253" t="s">
        <v>1143</v>
      </c>
      <c r="BA5" s="253" t="s">
        <v>1144</v>
      </c>
      <c r="BB5" s="253" t="s">
        <v>1145</v>
      </c>
      <c r="BC5" s="253" t="s">
        <v>106</v>
      </c>
      <c r="BD5" s="2205">
        <v>0</v>
      </c>
      <c r="BE5" s="2205">
        <f>J5</f>
        <v>200</v>
      </c>
      <c r="BF5" s="2205">
        <f>(BD5/BE5)</f>
        <v>0</v>
      </c>
      <c r="BG5" s="253" t="str">
        <f>IF(BF5=0,"Los controles están funcionando y son efectivos",IF(AND(BF5&gt;0,BF5&lt;=0.2),"Los controles son efectivos el 80%.",IF(AND(BF5&gt;0.2,BF5&lt;=0.5),"El control actual presenta deficiencias en su eficacia; sin embargo, sus resultados no son del todo insatisfactorios. Se sugiere la implementación de otro control que complemente y potencie el existente.",IF(AND(BF5&gt;0.5,BF5&lt;=1),"Los Control son ineficientes","Valor no valido"))))</f>
        <v>Los controles están funcionando y son efectivos</v>
      </c>
      <c r="BH5" s="253" t="s">
        <v>1146</v>
      </c>
      <c r="BI5" s="253" t="s">
        <v>892</v>
      </c>
      <c r="BJ5" s="1464" t="s">
        <v>1147</v>
      </c>
      <c r="BK5" s="325"/>
      <c r="BL5" s="325"/>
      <c r="BM5" s="325"/>
      <c r="BN5" s="325"/>
      <c r="BO5" s="325"/>
      <c r="BP5" s="325"/>
      <c r="BQ5" s="325"/>
    </row>
    <row r="6" spans="1:69" ht="229.5" customHeight="1">
      <c r="A6" s="365">
        <v>2</v>
      </c>
      <c r="B6" s="343" t="s">
        <v>134</v>
      </c>
      <c r="C6" s="251" t="s">
        <v>1148</v>
      </c>
      <c r="D6" s="251" t="s">
        <v>1149</v>
      </c>
      <c r="E6" s="363" t="s">
        <v>1150</v>
      </c>
      <c r="F6" s="469" t="s">
        <v>1151</v>
      </c>
      <c r="G6" s="357" t="s">
        <v>1152</v>
      </c>
      <c r="H6" s="357" t="s">
        <v>1153</v>
      </c>
      <c r="I6" s="358" t="s">
        <v>98</v>
      </c>
      <c r="J6" s="244" t="s">
        <v>1154</v>
      </c>
      <c r="K6" s="245" t="str">
        <f t="shared" ref="K6:K8" si="0">IF(J6&lt;=0,"",IF(J6&lt;=2,"Muy Baja",IF(J6&lt;=24,"Baja",IF(J6&lt;=500,"Media",IF(J6&lt;=5000,"Alta","Muy Alta")))))</f>
        <v>Muy Alta</v>
      </c>
      <c r="L6" s="246">
        <f t="shared" ref="L6:L8" si="1">IF(K6="","",IF(K6="Muy Baja",0.2,IF(K6="Baja",0.4,IF(K6="Media",0.6,IF(K6="Alta",0.8,IF(K6="Muy Alta",1,))))))</f>
        <v>1</v>
      </c>
      <c r="M6" s="314" t="s">
        <v>110</v>
      </c>
      <c r="N6" s="246" t="str">
        <f>IF(NOT(ISERROR(MATCH(M6,'[34]Tabla Impacto'!$B$221:$B$223,0))),'[34]Tabla Impacto'!$F$223&amp;"Por favor no seleccionar los criterios de impacto(Afectación Económica o presupuestal y Pérdida Reputacional)",M6)</f>
        <v xml:space="preserve">     Mayor a 10000 SMLMV</v>
      </c>
      <c r="O6" s="245" t="str">
        <f>IF(OR(N6='[34]Tabla Impacto'!$C$11,N6='[34]Tabla Impacto'!$D$11),"Leve",IF(OR(N6='[34]Tabla Impacto'!$C$12,N6='[34]Tabla Impacto'!$D$12),"Menor",IF(OR(N6='[34]Tabla Impacto'!$C$13,N6='[34]Tabla Impacto'!$D$13),"Moderado",IF(OR(N6='[34]Tabla Impacto'!$C$14,N6='[34]Tabla Impacto'!$D$14),"Mayor",IF(OR(N6='[34]Tabla Impacto'!$C$15,N6='[34]Tabla Impacto'!$D$15),"Catastrófico","")))))</f>
        <v>Catastrófico</v>
      </c>
      <c r="P6" s="246">
        <f t="shared" ref="P6:P8" si="2">IF(O6="","",IF(O6="Leve",0.2,IF(O6="Menor",0.4,IF(O6="Moderado",0.6,IF(O6="Mayor",0.8,IF(O6="Catastrófico",1,))))))</f>
        <v>1</v>
      </c>
      <c r="Q6" s="464" t="str">
        <f t="shared" ref="Q6:Q8" si="3">IF(OR(AND(K6="Muy Baja",O6="Leve"),AND(K6="Muy Baja",O6="Menor"),AND(K6="Baja",O6="Leve")),"Bajo",IF(OR(AND(K6="Muy baja",O6="Moderado"),AND(K6="Baja",O6="Menor"),AND(K6="Baja",O6="Moderado"),AND(K6="Media",O6="Leve"),AND(K6="Media",O6="Menor"),AND(K6="Media",O6="Moderado"),AND(K6="Alta",O6="Leve"),AND(K6="Alta",O6="Menor")),"Moderado",IF(OR(AND(K6="Muy Baja",O6="Mayor"),AND(K6="Baja",O6="Mayor"),AND(K6="Media",O6="Mayor"),AND(K6="Alta",O6="Moderado"),AND(K6="Alta",O6="Mayor"),AND(K6="Muy Alta",O6="Leve"),AND(K6="Muy Alta",O6="Menor"),AND(K6="Muy Alta",O6="Moderado"),AND(K6="Muy Alta",O6="Mayor")),"Alto",IF(OR(AND(K6="Muy Baja",O6="Catastrófico"),AND(K6="Baja",O6="Catastrófico"),AND(K6="Media",O6="Catastrófico"),AND(K6="Alta",O6="Catastrófico"),AND(K6="Muy Alta",O6="Catastrófico")),"Extremo",""))))</f>
        <v>Extremo</v>
      </c>
      <c r="R6" s="26"/>
      <c r="S6" s="304" t="s">
        <v>1155</v>
      </c>
      <c r="T6" s="5" t="s">
        <v>137</v>
      </c>
      <c r="U6" s="23" t="s">
        <v>123</v>
      </c>
      <c r="V6" s="23" t="s">
        <v>35</v>
      </c>
      <c r="W6" s="24">
        <v>0.3</v>
      </c>
      <c r="X6" s="23" t="s">
        <v>100</v>
      </c>
      <c r="Y6" s="23" t="s">
        <v>111</v>
      </c>
      <c r="Z6" s="23" t="s">
        <v>102</v>
      </c>
      <c r="AA6" s="288">
        <v>0.7</v>
      </c>
      <c r="AB6" s="27" t="str">
        <f>IFERROR(IF(AA6="","",IF(AA6&lt;=0.2,"Muy Baja",IF(AA6&lt;=0.4,"Baja",IF(AA6&lt;=0.6,"Media",IF(AA6&lt;=0.8,"Alta","Muy Alta"))))),"")</f>
        <v>Alta</v>
      </c>
      <c r="AC6" s="250">
        <f>+AA6</f>
        <v>0.7</v>
      </c>
      <c r="AD6" s="27" t="str">
        <f>IFERROR(IF(AE6="","",IF(AE6&lt;=0.2,"Leve",IF(AE6&lt;=0.4,"Menor",IF(AE6&lt;=0.6,"Moderado",IF(AE6&lt;=0.8,"Mayor","Catastrófico"))))),"")</f>
        <v>Catastrófico</v>
      </c>
      <c r="AE6" s="250">
        <f>IFERROR(IF(T6="Impacto",(P6-(+P6*W6)),IF(T6="Probabilidad",P6,"")),"")</f>
        <v>1</v>
      </c>
      <c r="AF6" s="484" t="str">
        <f>IFERROR(IF(OR(AND(AB6="Muy Baja",AD6="Leve"),AND(AB6="Muy Baja",AD6="Menor"),AND(AB6="Baja",AD6="Leve")),"Bajo",IF(OR(AND(AB6="Muy baja",AD6="Moderado"),AND(AB6="Baja",AD6="Menor"),AND(AB6="Baja",AD6="Moderado"),AND(AB6="Media",AD6="Leve"),AND(AB6="Media",AD6="Menor"),AND(AB6="Media",AD6="Moderado"),AND(AB6="Alta",AD6="Leve"),AND(AB6="Alta",AD6="Menor")),"Moderado",IF(OR(AND(AB6="Muy Baja",AD6="Mayor"),AND(AB6="Baja",AD6="Mayor"),AND(AB6="Media",AD6="Mayor"),AND(AB6="Alta",AD6="Moderado"),AND(AB6="Alta",AD6="Mayor"),AND(AB6="Muy Alta",AD6="Leve"),AND(AB6="Muy Alta",AD6="Menor"),AND(AB6="Muy Alta",AD6="Moderado"),AND(AB6="Muy Alta",AD6="Mayor")),"Alto",IF(OR(AND(AB6="Muy Baja",AD6="Catastrófico"),AND(AB6="Baja",AD6="Catastrófico"),AND(AB6="Media",AD6="Catastrófico"),AND(AB6="Alta",AD6="Catastrófico"),AND(AB6="Muy Alta",AD6="Catastrófico")),"Extremo","")))),"")</f>
        <v>Extremo</v>
      </c>
      <c r="AG6" s="249"/>
      <c r="AH6" s="421" t="s">
        <v>1156</v>
      </c>
      <c r="AI6" s="422" t="s">
        <v>1136</v>
      </c>
      <c r="AJ6" s="423">
        <v>45321</v>
      </c>
      <c r="AK6" s="411"/>
      <c r="AL6" s="2330"/>
      <c r="AM6" s="253" t="s">
        <v>1157</v>
      </c>
      <c r="AN6" s="2010"/>
      <c r="AO6" s="2017"/>
      <c r="AP6" s="1644"/>
      <c r="AQ6" s="1644"/>
      <c r="AR6" s="2331"/>
      <c r="AS6" s="1644"/>
      <c r="AT6" s="253" t="s">
        <v>32</v>
      </c>
      <c r="AU6" s="253" t="s">
        <v>140</v>
      </c>
      <c r="AV6" s="253" t="s">
        <v>140</v>
      </c>
      <c r="AW6" s="253" t="s">
        <v>32</v>
      </c>
      <c r="AX6" s="253" t="s">
        <v>37</v>
      </c>
      <c r="AY6" s="253" t="s">
        <v>140</v>
      </c>
      <c r="AZ6" s="253" t="s">
        <v>1158</v>
      </c>
      <c r="BA6" s="253" t="s">
        <v>1144</v>
      </c>
      <c r="BB6" s="253" t="s">
        <v>1159</v>
      </c>
      <c r="BC6" s="253" t="s">
        <v>106</v>
      </c>
      <c r="BD6" s="2205">
        <v>0</v>
      </c>
      <c r="BE6" s="2205">
        <v>200</v>
      </c>
      <c r="BF6" s="2205">
        <f>(BD6/BE6)</f>
        <v>0</v>
      </c>
      <c r="BG6" s="253" t="s">
        <v>1160</v>
      </c>
      <c r="BH6" s="253" t="s">
        <v>1146</v>
      </c>
      <c r="BI6" s="253" t="s">
        <v>1161</v>
      </c>
      <c r="BJ6" s="1141"/>
      <c r="BK6" s="472"/>
      <c r="BL6" s="472"/>
      <c r="BM6" s="472"/>
      <c r="BN6" s="472"/>
      <c r="BO6" s="472"/>
      <c r="BP6" s="472"/>
      <c r="BQ6" s="472"/>
    </row>
    <row r="7" spans="1:69" ht="119.25" customHeight="1">
      <c r="A7" s="365">
        <v>3</v>
      </c>
      <c r="B7" s="240" t="s">
        <v>134</v>
      </c>
      <c r="C7" s="2332" t="s">
        <v>1162</v>
      </c>
      <c r="D7" s="240" t="s">
        <v>1163</v>
      </c>
      <c r="E7" s="2333" t="s">
        <v>1164</v>
      </c>
      <c r="F7" s="243" t="s">
        <v>1165</v>
      </c>
      <c r="G7" s="243" t="s">
        <v>1152</v>
      </c>
      <c r="H7" s="2334" t="s">
        <v>1153</v>
      </c>
      <c r="I7" s="240" t="s">
        <v>98</v>
      </c>
      <c r="J7" s="2335" t="s">
        <v>1154</v>
      </c>
      <c r="K7" s="245" t="str">
        <f t="shared" si="0"/>
        <v>Muy Alta</v>
      </c>
      <c r="L7" s="246">
        <f t="shared" si="1"/>
        <v>1</v>
      </c>
      <c r="M7" s="314" t="s">
        <v>110</v>
      </c>
      <c r="N7" s="246" t="str">
        <f>IF(NOT(ISERROR(MATCH(M7,'[34]Tabla Impacto'!$B$221:$B$223,0))),'[34]Tabla Impacto'!$F$223&amp;"Por favor no seleccionar los criterios de impacto(Afectación Económica o presupuestal y Pérdida Reputacional)",M7)</f>
        <v xml:space="preserve">     Mayor a 10000 SMLMV</v>
      </c>
      <c r="O7" s="245" t="str">
        <f>IF(OR(N7='[34]Tabla Impacto'!$C$11,N7='[34]Tabla Impacto'!$D$11),"Leve",IF(OR(N7='[34]Tabla Impacto'!$C$12,N7='[34]Tabla Impacto'!$D$12),"Menor",IF(OR(N7='[34]Tabla Impacto'!$C$13,N7='[34]Tabla Impacto'!$D$13),"Moderado",IF(OR(N7='[34]Tabla Impacto'!$C$14,N7='[34]Tabla Impacto'!$D$14),"Mayor",IF(OR(N7='[34]Tabla Impacto'!$C$15,N7='[34]Tabla Impacto'!$D$15),"Catastrófico","")))))</f>
        <v>Catastrófico</v>
      </c>
      <c r="P7" s="246">
        <f t="shared" si="2"/>
        <v>1</v>
      </c>
      <c r="Q7" s="464" t="str">
        <f t="shared" si="3"/>
        <v>Extremo</v>
      </c>
      <c r="R7" s="26">
        <v>1</v>
      </c>
      <c r="S7" s="306" t="s">
        <v>1166</v>
      </c>
      <c r="T7" s="5" t="s">
        <v>137</v>
      </c>
      <c r="U7" s="23" t="s">
        <v>123</v>
      </c>
      <c r="V7" s="23" t="s">
        <v>35</v>
      </c>
      <c r="W7" s="24">
        <v>0.3</v>
      </c>
      <c r="X7" s="23" t="s">
        <v>100</v>
      </c>
      <c r="Y7" s="23" t="s">
        <v>111</v>
      </c>
      <c r="Z7" s="23" t="s">
        <v>102</v>
      </c>
      <c r="AA7" s="288">
        <v>0.7</v>
      </c>
      <c r="AB7" s="27" t="s">
        <v>671</v>
      </c>
      <c r="AC7" s="250" t="s">
        <v>671</v>
      </c>
      <c r="AD7" s="27" t="s">
        <v>671</v>
      </c>
      <c r="AE7" s="250" t="s">
        <v>671</v>
      </c>
      <c r="AF7" s="484" t="s">
        <v>671</v>
      </c>
      <c r="AG7" s="249"/>
      <c r="AH7" s="422" t="s">
        <v>1167</v>
      </c>
      <c r="AI7" s="422" t="s">
        <v>1136</v>
      </c>
      <c r="AJ7" s="470">
        <v>45321</v>
      </c>
      <c r="AK7" s="470"/>
      <c r="AL7" s="2330"/>
      <c r="AM7" s="253" t="s">
        <v>1157</v>
      </c>
      <c r="AN7" s="2010"/>
      <c r="AO7" s="2017"/>
      <c r="AP7" s="1644"/>
      <c r="AQ7" s="1644"/>
      <c r="AR7" s="2331"/>
      <c r="AS7" s="1644"/>
      <c r="AT7" s="253" t="s">
        <v>32</v>
      </c>
      <c r="AU7" s="253" t="s">
        <v>32</v>
      </c>
      <c r="AV7" s="253" t="s">
        <v>829</v>
      </c>
      <c r="AW7" s="253" t="s">
        <v>829</v>
      </c>
      <c r="AX7" s="253" t="s">
        <v>829</v>
      </c>
      <c r="AY7" s="253" t="s">
        <v>829</v>
      </c>
      <c r="AZ7" s="253" t="s">
        <v>1168</v>
      </c>
      <c r="BA7" s="253" t="s">
        <v>1169</v>
      </c>
      <c r="BB7" s="253" t="s">
        <v>1159</v>
      </c>
      <c r="BC7" s="2336"/>
      <c r="BD7" s="2205">
        <v>0</v>
      </c>
      <c r="BE7" s="2205">
        <v>200</v>
      </c>
      <c r="BF7" s="2205">
        <f>(BD7/BE7)</f>
        <v>0</v>
      </c>
      <c r="BG7" s="253" t="s">
        <v>1160</v>
      </c>
      <c r="BH7" s="253" t="s">
        <v>1170</v>
      </c>
      <c r="BI7" s="253" t="s">
        <v>1161</v>
      </c>
      <c r="BJ7" s="1141"/>
      <c r="BK7" s="472"/>
      <c r="BL7" s="472"/>
      <c r="BM7" s="472"/>
      <c r="BN7" s="472"/>
      <c r="BO7" s="472"/>
      <c r="BP7" s="472"/>
      <c r="BQ7" s="472"/>
    </row>
    <row r="8" spans="1:69" ht="149.25" customHeight="1">
      <c r="A8" s="641">
        <v>4</v>
      </c>
      <c r="B8" s="644" t="s">
        <v>94</v>
      </c>
      <c r="C8" s="644" t="s">
        <v>1171</v>
      </c>
      <c r="D8" s="644" t="s">
        <v>1172</v>
      </c>
      <c r="E8" s="644" t="s">
        <v>1173</v>
      </c>
      <c r="F8" s="647" t="s">
        <v>1174</v>
      </c>
      <c r="G8" s="242" t="s">
        <v>1152</v>
      </c>
      <c r="H8" s="242" t="s">
        <v>1153</v>
      </c>
      <c r="I8" s="644" t="s">
        <v>1175</v>
      </c>
      <c r="J8" s="650" t="s">
        <v>1176</v>
      </c>
      <c r="K8" s="632" t="str">
        <f t="shared" si="0"/>
        <v>Muy Alta</v>
      </c>
      <c r="L8" s="635">
        <f t="shared" si="1"/>
        <v>1</v>
      </c>
      <c r="M8" s="638" t="s">
        <v>110</v>
      </c>
      <c r="N8" s="635" t="str">
        <f>IF(NOT(ISERROR(MATCH(M8,'[34]Tabla Impacto'!$B$221:$B$223,0))),'[34]Tabla Impacto'!$F$223&amp;"Por favor no seleccionar los criterios de impacto(Afectación Económica o presupuestal y Pérdida Reputacional)",M8)</f>
        <v xml:space="preserve">     Mayor a 10000 SMLMV</v>
      </c>
      <c r="O8" s="632" t="str">
        <f>IF(OR(N8='[34]Tabla Impacto'!$C$11,N8='[34]Tabla Impacto'!$D$11),"Leve",IF(OR(N8='[34]Tabla Impacto'!$C$12,N8='[34]Tabla Impacto'!$D$12),"Menor",IF(OR(N8='[34]Tabla Impacto'!$C$13,N8='[34]Tabla Impacto'!$D$13),"Moderado",IF(OR(N8='[34]Tabla Impacto'!$C$14,N8='[34]Tabla Impacto'!$D$14),"Mayor",IF(OR(N8='[34]Tabla Impacto'!$C$15,N8='[34]Tabla Impacto'!$D$15),"Catastrófico","")))))</f>
        <v>Catastrófico</v>
      </c>
      <c r="P8" s="635">
        <f t="shared" si="2"/>
        <v>1</v>
      </c>
      <c r="Q8" s="627" t="str">
        <f t="shared" si="3"/>
        <v>Extremo</v>
      </c>
      <c r="R8" s="26">
        <v>1</v>
      </c>
      <c r="S8" s="306" t="s">
        <v>1177</v>
      </c>
      <c r="T8" s="5" t="s">
        <v>137</v>
      </c>
      <c r="U8" s="23" t="s">
        <v>1134</v>
      </c>
      <c r="V8" s="23" t="s">
        <v>35</v>
      </c>
      <c r="W8" s="24" t="str">
        <f>IF(AND(U8="Preventivo",V8="Automático"),"50%",IF(AND(U8="Preventivo",V8="Manual"),"40%",IF(AND(U8="Detectivo",V8="Automático"),"40%",IF(AND(U8="Detectivo",V8="Manual"),"30%",IF(AND(U8="Correctivo",V8="Automático"),"35%",IF(AND(U8="Correctivo",V8="Manual"),"25%",""))))))</f>
        <v/>
      </c>
      <c r="X8" s="23" t="s">
        <v>100</v>
      </c>
      <c r="Y8" s="23" t="s">
        <v>111</v>
      </c>
      <c r="Z8" s="23" t="s">
        <v>102</v>
      </c>
      <c r="AA8" s="288" t="str">
        <f>IFERROR(IF(T8="Probabilidad",(L8-(+L8*W8)),IF(T8="Impacto",L8,"")),"")</f>
        <v/>
      </c>
      <c r="AB8" s="27" t="str">
        <f>IFERROR(IF(AA8="","",IF(AA8&lt;=0.2,"Muy Baja",IF(AA8&lt;=0.4,"Baja",IF(AA8&lt;=0.6,"Media",IF(AA8&lt;=0.8,"Alta","Muy Alta"))))),"")</f>
        <v/>
      </c>
      <c r="AC8" s="250" t="str">
        <f>+AA8</f>
        <v/>
      </c>
      <c r="AD8" s="27" t="str">
        <f>IFERROR(IF(AE8="","",IF(AE8&lt;=0.2,"Leve",IF(AE8&lt;=0.4,"Menor",IF(AE8&lt;=0.6,"Moderado",IF(AE8&lt;=0.8,"Mayor","Catastrófico"))))),"")</f>
        <v>Catastrófico</v>
      </c>
      <c r="AE8" s="250">
        <f>IFERROR(IF(T8="Impacto",(P8-(+P8*W8)),IF(T8="Probabilidad",P8,"")),"")</f>
        <v>1</v>
      </c>
      <c r="AF8" s="484" t="str">
        <f>IFERROR(IF(OR(AND(AB8="Muy Baja",AD8="Leve"),AND(AB8="Muy Baja",AD8="Menor"),AND(AB8="Baja",AD8="Leve")),"Bajo",IF(OR(AND(AB8="Muy baja",AD8="Moderado"),AND(AB8="Baja",AD8="Menor"),AND(AB8="Baja",AD8="Moderado"),AND(AB8="Media",AD8="Leve"),AND(AB8="Media",AD8="Menor"),AND(AB8="Media",AD8="Moderado"),AND(AB8="Alta",AD8="Leve"),AND(AB8="Alta",AD8="Menor")),"Moderado",IF(OR(AND(AB8="Muy Baja",AD8="Mayor"),AND(AB8="Baja",AD8="Mayor"),AND(AB8="Media",AD8="Mayor"),AND(AB8="Alta",AD8="Moderado"),AND(AB8="Alta",AD8="Mayor"),AND(AB8="Muy Alta",AD8="Leve"),AND(AB8="Muy Alta",AD8="Menor"),AND(AB8="Muy Alta",AD8="Moderado"),AND(AB8="Muy Alta",AD8="Mayor")),"Alto",IF(OR(AND(AB8="Muy Baja",AD8="Catastrófico"),AND(AB8="Baja",AD8="Catastrófico"),AND(AB8="Media",AD8="Catastrófico"),AND(AB8="Alta",AD8="Catastrófico"),AND(AB8="Muy Alta",AD8="Catastrófico")),"Extremo","")))),"")</f>
        <v/>
      </c>
      <c r="AG8" s="249"/>
      <c r="AH8" s="423" t="s">
        <v>1178</v>
      </c>
      <c r="AI8" s="422" t="s">
        <v>1136</v>
      </c>
      <c r="AJ8" s="2337">
        <v>45321</v>
      </c>
      <c r="AK8" s="470"/>
      <c r="AL8" s="2338"/>
      <c r="AM8" s="253" t="s">
        <v>1157</v>
      </c>
      <c r="AN8" s="2010"/>
      <c r="AO8" s="2017"/>
      <c r="AP8" s="1138"/>
      <c r="AQ8" s="1138"/>
      <c r="AR8" s="2339"/>
      <c r="AS8" s="1138"/>
      <c r="AT8" s="253" t="s">
        <v>32</v>
      </c>
      <c r="AU8" s="253" t="s">
        <v>32</v>
      </c>
      <c r="AV8" s="253" t="s">
        <v>878</v>
      </c>
      <c r="AW8" s="253" t="s">
        <v>32</v>
      </c>
      <c r="AX8" s="253" t="s">
        <v>37</v>
      </c>
      <c r="AY8" s="253" t="s">
        <v>37</v>
      </c>
      <c r="AZ8" s="253" t="s">
        <v>1179</v>
      </c>
      <c r="BA8" s="253" t="s">
        <v>1169</v>
      </c>
      <c r="BB8" s="253" t="s">
        <v>1159</v>
      </c>
      <c r="BC8" s="2336"/>
      <c r="BD8" s="2205">
        <v>0</v>
      </c>
      <c r="BE8" s="2205">
        <v>200</v>
      </c>
      <c r="BF8" s="2205">
        <f>(BD8/BE8)</f>
        <v>0</v>
      </c>
      <c r="BG8" s="253" t="s">
        <v>1160</v>
      </c>
      <c r="BH8" s="253" t="s">
        <v>1170</v>
      </c>
      <c r="BI8" s="253" t="s">
        <v>1161</v>
      </c>
      <c r="BJ8" s="1141"/>
      <c r="BK8" s="472"/>
      <c r="BL8" s="472"/>
      <c r="BM8" s="472"/>
      <c r="BN8" s="472"/>
      <c r="BO8" s="472"/>
      <c r="BP8" s="472"/>
      <c r="BQ8" s="472"/>
    </row>
    <row r="9" spans="1:69">
      <c r="A9" s="642"/>
      <c r="B9" s="645"/>
      <c r="C9" s="645"/>
      <c r="D9" s="645"/>
      <c r="E9" s="645"/>
      <c r="F9" s="648"/>
      <c r="G9" s="243"/>
      <c r="H9" s="243"/>
      <c r="I9" s="645"/>
      <c r="J9" s="651"/>
      <c r="K9" s="633"/>
      <c r="L9" s="636"/>
      <c r="M9" s="639"/>
      <c r="N9" s="636">
        <f ca="1">IF(NOT(ISERROR(MATCH(M9,_xlfn.ANCHORARRAY(F20),0))),L22&amp;"Por favor no seleccionar los criterios de impacto",M9)</f>
        <v>0</v>
      </c>
      <c r="O9" s="633"/>
      <c r="P9" s="636"/>
      <c r="Q9" s="628"/>
      <c r="R9" s="26">
        <v>2</v>
      </c>
      <c r="S9" s="306"/>
      <c r="T9" s="5" t="str">
        <f>IF(OR(U9="Preventivo",U9="Detectivo"),"Probabilidad",IF(U9="Correctivo","Impacto",""))</f>
        <v/>
      </c>
      <c r="U9" s="23"/>
      <c r="V9" s="23"/>
      <c r="W9" s="24" t="str">
        <f t="shared" ref="W9:W13" si="4">IF(AND(U9="Preventivo",V9="Automático"),"50%",IF(AND(U9="Preventivo",V9="Manual"),"40%",IF(AND(U9="Detectivo",V9="Automático"),"40%",IF(AND(U9="Detectivo",V9="Manual"),"30%",IF(AND(U9="Correctivo",V9="Automático"),"35%",IF(AND(U9="Correctivo",V9="Manual"),"25%",""))))))</f>
        <v/>
      </c>
      <c r="X9" s="23"/>
      <c r="Y9" s="23"/>
      <c r="Z9" s="23"/>
      <c r="AA9" s="288" t="str">
        <f>IFERROR(IF(AND(T8="Probabilidad",T9="Probabilidad"),(AC8-(+AC8*W9)),IF(T9="Probabilidad",(L8-(+L8*W9)),IF(T9="Impacto",AC8,""))),"")</f>
        <v/>
      </c>
      <c r="AB9" s="27" t="str">
        <f t="shared" ref="AB9:AB25" si="5">IFERROR(IF(AA9="","",IF(AA9&lt;=0.2,"Muy Baja",IF(AA9&lt;=0.4,"Baja",IF(AA9&lt;=0.6,"Media",IF(AA9&lt;=0.8,"Alta","Muy Alta"))))),"")</f>
        <v/>
      </c>
      <c r="AC9" s="250" t="str">
        <f t="shared" ref="AC9:AC13" si="6">+AA9</f>
        <v/>
      </c>
      <c r="AD9" s="27" t="str">
        <f t="shared" ref="AD9:AD25" si="7">IFERROR(IF(AE9="","",IF(AE9&lt;=0.2,"Leve",IF(AE9&lt;=0.4,"Menor",IF(AE9&lt;=0.6,"Moderado",IF(AE9&lt;=0.8,"Mayor","Catastrófico"))))),"")</f>
        <v/>
      </c>
      <c r="AE9" s="250" t="str">
        <f>IFERROR(IF(AND(T8="Impacto",T9="Impacto"),(AE8-(+AE8*W9)),IF(T9="Impacto",(P8-(+P8*W9)),IF(T9="Probabilidad",AE8,""))),"")</f>
        <v/>
      </c>
      <c r="AF9" s="484" t="str">
        <f t="shared" ref="AF9:AF10" si="8">IFERROR(IF(OR(AND(AB9="Muy Baja",AD9="Leve"),AND(AB9="Muy Baja",AD9="Menor"),AND(AB9="Baja",AD9="Leve")),"Bajo",IF(OR(AND(AB9="Muy baja",AD9="Moderado"),AND(AB9="Baja",AD9="Menor"),AND(AB9="Baja",AD9="Moderado"),AND(AB9="Media",AD9="Leve"),AND(AB9="Media",AD9="Menor"),AND(AB9="Media",AD9="Moderado"),AND(AB9="Alta",AD9="Leve"),AND(AB9="Alta",AD9="Menor")),"Moderado",IF(OR(AND(AB9="Muy Baja",AD9="Mayor"),AND(AB9="Baja",AD9="Mayor"),AND(AB9="Media",AD9="Mayor"),AND(AB9="Alta",AD9="Moderado"),AND(AB9="Alta",AD9="Mayor"),AND(AB9="Muy Alta",AD9="Leve"),AND(AB9="Muy Alta",AD9="Menor"),AND(AB9="Muy Alta",AD9="Moderado"),AND(AB9="Muy Alta",AD9="Mayor")),"Alto",IF(OR(AND(AB9="Muy Baja",AD9="Catastrófico"),AND(AB9="Baja",AD9="Catastrófico"),AND(AB9="Media",AD9="Catastrófico"),AND(AB9="Alta",AD9="Catastrófico"),AND(AB9="Muy Alta",AD9="Catastrófico")),"Extremo","")))),"")</f>
        <v/>
      </c>
      <c r="AG9" s="249"/>
      <c r="AH9" s="422"/>
      <c r="AI9" s="466"/>
      <c r="AJ9" s="470"/>
      <c r="AK9" s="470"/>
      <c r="AL9" s="472"/>
      <c r="AM9" s="472"/>
      <c r="AN9" s="472"/>
      <c r="AO9" s="472"/>
      <c r="AP9" s="472"/>
      <c r="AQ9" s="472"/>
      <c r="AR9" s="472"/>
      <c r="AS9" s="472"/>
      <c r="AT9" s="472"/>
      <c r="AU9" s="472"/>
      <c r="AV9" s="472"/>
      <c r="AW9" s="472"/>
      <c r="AX9" s="472"/>
      <c r="AY9" s="472"/>
      <c r="AZ9" s="472"/>
      <c r="BA9" s="472"/>
      <c r="BB9" s="472"/>
      <c r="BC9" s="472"/>
      <c r="BD9" s="472"/>
      <c r="BE9" s="472"/>
      <c r="BF9" s="472"/>
      <c r="BG9" s="472"/>
      <c r="BH9" s="472"/>
      <c r="BI9" s="472"/>
      <c r="BJ9" s="472"/>
      <c r="BK9" s="472"/>
      <c r="BL9" s="472"/>
      <c r="BM9" s="472"/>
      <c r="BN9" s="472"/>
      <c r="BO9" s="472"/>
      <c r="BP9" s="472"/>
      <c r="BQ9" s="472"/>
    </row>
    <row r="10" spans="1:69">
      <c r="A10" s="642"/>
      <c r="B10" s="645"/>
      <c r="C10" s="645"/>
      <c r="D10" s="645"/>
      <c r="E10" s="645"/>
      <c r="F10" s="648"/>
      <c r="G10" s="243"/>
      <c r="H10" s="243"/>
      <c r="I10" s="645"/>
      <c r="J10" s="651"/>
      <c r="K10" s="633"/>
      <c r="L10" s="636"/>
      <c r="M10" s="639"/>
      <c r="N10" s="636">
        <f ca="1">IF(NOT(ISERROR(MATCH(M10,_xlfn.ANCHORARRAY(F21),0))),L23&amp;"Por favor no seleccionar los criterios de impacto",M10)</f>
        <v>0</v>
      </c>
      <c r="O10" s="633"/>
      <c r="P10" s="636"/>
      <c r="Q10" s="628"/>
      <c r="R10" s="26">
        <v>3</v>
      </c>
      <c r="S10" s="459"/>
      <c r="T10" s="5" t="str">
        <f>IF(OR(U10="Preventivo",U10="Detectivo"),"Probabilidad",IF(U10="Correctivo","Impacto",""))</f>
        <v/>
      </c>
      <c r="U10" s="23"/>
      <c r="V10" s="23"/>
      <c r="W10" s="24" t="str">
        <f t="shared" si="4"/>
        <v/>
      </c>
      <c r="X10" s="23"/>
      <c r="Y10" s="23"/>
      <c r="Z10" s="23"/>
      <c r="AA10" s="288" t="str">
        <f>IFERROR(IF(AND(T9="Probabilidad",T10="Probabilidad"),(AC9-(+AC9*W10)),IF(AND(T9="Impacto",T10="Probabilidad"),(AC8-(+AC8*W10)),IF(T10="Impacto",AC9,""))),"")</f>
        <v/>
      </c>
      <c r="AB10" s="27" t="str">
        <f t="shared" si="5"/>
        <v/>
      </c>
      <c r="AC10" s="250" t="str">
        <f t="shared" si="6"/>
        <v/>
      </c>
      <c r="AD10" s="27" t="str">
        <f t="shared" si="7"/>
        <v/>
      </c>
      <c r="AE10" s="250" t="str">
        <f>IFERROR(IF(AND(T9="Impacto",T10="Impacto"),(AE9-(+AE9*W10)),IF(AND(T9="Probabilidad",T10="Impacto"),(AE8-(+AE8*W10)),IF(T10="Probabilidad",AE9,""))),"")</f>
        <v/>
      </c>
      <c r="AF10" s="484" t="str">
        <f t="shared" si="8"/>
        <v/>
      </c>
      <c r="AG10" s="249"/>
      <c r="AH10" s="422"/>
      <c r="AI10" s="466"/>
      <c r="AJ10" s="470"/>
      <c r="AK10" s="470"/>
      <c r="AL10" s="472"/>
      <c r="AM10" s="472"/>
      <c r="AN10" s="472"/>
      <c r="AO10" s="472"/>
      <c r="AP10" s="472"/>
      <c r="AQ10" s="472"/>
      <c r="AR10" s="472"/>
      <c r="AS10" s="472"/>
      <c r="AT10" s="472"/>
      <c r="AU10" s="472"/>
      <c r="AV10" s="472"/>
      <c r="AW10" s="472"/>
      <c r="AX10" s="472"/>
      <c r="AY10" s="472"/>
      <c r="AZ10" s="472"/>
      <c r="BA10" s="472"/>
      <c r="BB10" s="472"/>
      <c r="BC10" s="472"/>
      <c r="BD10" s="472"/>
      <c r="BE10" s="472"/>
      <c r="BF10" s="472"/>
      <c r="BG10" s="472"/>
      <c r="BH10" s="472"/>
      <c r="BI10" s="472"/>
      <c r="BJ10" s="472"/>
      <c r="BK10" s="472"/>
      <c r="BL10" s="472"/>
      <c r="BM10" s="472"/>
      <c r="BN10" s="472"/>
      <c r="BO10" s="472"/>
      <c r="BP10" s="472"/>
      <c r="BQ10" s="472"/>
    </row>
    <row r="11" spans="1:69">
      <c r="A11" s="642"/>
      <c r="B11" s="645"/>
      <c r="C11" s="645"/>
      <c r="D11" s="645"/>
      <c r="E11" s="645"/>
      <c r="F11" s="648"/>
      <c r="G11" s="243"/>
      <c r="H11" s="243"/>
      <c r="I11" s="645"/>
      <c r="J11" s="651"/>
      <c r="K11" s="633"/>
      <c r="L11" s="636"/>
      <c r="M11" s="639"/>
      <c r="N11" s="636">
        <f ca="1">IF(NOT(ISERROR(MATCH(M11,_xlfn.ANCHORARRAY(F22),0))),L24&amp;"Por favor no seleccionar los criterios de impacto",M11)</f>
        <v>0</v>
      </c>
      <c r="O11" s="633"/>
      <c r="P11" s="636"/>
      <c r="Q11" s="628"/>
      <c r="R11" s="26">
        <v>4</v>
      </c>
      <c r="S11" s="306"/>
      <c r="T11" s="5" t="str">
        <f t="shared" ref="T11:T13" si="9">IF(OR(U11="Preventivo",U11="Detectivo"),"Probabilidad",IF(U11="Correctivo","Impacto",""))</f>
        <v/>
      </c>
      <c r="U11" s="23"/>
      <c r="V11" s="23"/>
      <c r="W11" s="24" t="str">
        <f t="shared" si="4"/>
        <v/>
      </c>
      <c r="X11" s="23"/>
      <c r="Y11" s="23"/>
      <c r="Z11" s="23"/>
      <c r="AA11" s="288" t="str">
        <f t="shared" ref="AA11:AA13" si="10">IFERROR(IF(AND(T10="Probabilidad",T11="Probabilidad"),(AC10-(+AC10*W11)),IF(AND(T10="Impacto",T11="Probabilidad"),(AC9-(+AC9*W11)),IF(T11="Impacto",AC10,""))),"")</f>
        <v/>
      </c>
      <c r="AB11" s="27" t="str">
        <f t="shared" si="5"/>
        <v/>
      </c>
      <c r="AC11" s="250" t="str">
        <f t="shared" si="6"/>
        <v/>
      </c>
      <c r="AD11" s="27" t="str">
        <f t="shared" si="7"/>
        <v/>
      </c>
      <c r="AE11" s="250" t="str">
        <f t="shared" ref="AE11:AE13" si="11">IFERROR(IF(AND(T10="Impacto",T11="Impacto"),(AE10-(+AE10*W11)),IF(AND(T10="Probabilidad",T11="Impacto"),(AE9-(+AE9*W11)),IF(T11="Probabilidad",AE10,""))),"")</f>
        <v/>
      </c>
      <c r="AF11" s="484" t="str">
        <f>IFERROR(IF(OR(AND(AB11="Muy Baja",AD11="Leve"),AND(AB11="Muy Baja",AD11="Menor"),AND(AB11="Baja",AD11="Leve")),"Bajo",IF(OR(AND(AB11="Muy baja",AD11="Moderado"),AND(AB11="Baja",AD11="Menor"),AND(AB11="Baja",AD11="Moderado"),AND(AB11="Media",AD11="Leve"),AND(AB11="Media",AD11="Menor"),AND(AB11="Media",AD11="Moderado"),AND(AB11="Alta",AD11="Leve"),AND(AB11="Alta",AD11="Menor")),"Moderado",IF(OR(AND(AB11="Muy Baja",AD11="Mayor"),AND(AB11="Baja",AD11="Mayor"),AND(AB11="Media",AD11="Mayor"),AND(AB11="Alta",AD11="Moderado"),AND(AB11="Alta",AD11="Mayor"),AND(AB11="Muy Alta",AD11="Leve"),AND(AB11="Muy Alta",AD11="Menor"),AND(AB11="Muy Alta",AD11="Moderado"),AND(AB11="Muy Alta",AD11="Mayor")),"Alto",IF(OR(AND(AB11="Muy Baja",AD11="Catastrófico"),AND(AB11="Baja",AD11="Catastrófico"),AND(AB11="Media",AD11="Catastrófico"),AND(AB11="Alta",AD11="Catastrófico"),AND(AB11="Muy Alta",AD11="Catastrófico")),"Extremo","")))),"")</f>
        <v/>
      </c>
      <c r="AG11" s="249"/>
      <c r="AH11" s="422"/>
      <c r="AI11" s="466"/>
      <c r="AJ11" s="470"/>
      <c r="AK11" s="470"/>
      <c r="AL11" s="472"/>
      <c r="AM11" s="472"/>
      <c r="AN11" s="472"/>
      <c r="AO11" s="472"/>
      <c r="AP11" s="472"/>
      <c r="AQ11" s="472"/>
      <c r="AR11" s="472"/>
      <c r="AS11" s="472"/>
      <c r="AT11" s="472"/>
      <c r="AU11" s="472"/>
      <c r="AV11" s="472"/>
      <c r="AW11" s="472"/>
      <c r="AX11" s="472"/>
      <c r="AY11" s="472"/>
      <c r="AZ11" s="472"/>
      <c r="BA11" s="472"/>
      <c r="BB11" s="472"/>
      <c r="BC11" s="472"/>
      <c r="BD11" s="472"/>
      <c r="BE11" s="472"/>
      <c r="BF11" s="472"/>
      <c r="BG11" s="472"/>
      <c r="BH11" s="472"/>
      <c r="BI11" s="472"/>
      <c r="BJ11" s="472"/>
      <c r="BK11" s="472"/>
      <c r="BL11" s="472"/>
      <c r="BM11" s="472"/>
      <c r="BN11" s="472"/>
      <c r="BO11" s="472"/>
      <c r="BP11" s="472"/>
      <c r="BQ11" s="472"/>
    </row>
    <row r="12" spans="1:69">
      <c r="A12" s="642"/>
      <c r="B12" s="645"/>
      <c r="C12" s="645"/>
      <c r="D12" s="645"/>
      <c r="E12" s="645"/>
      <c r="F12" s="648"/>
      <c r="G12" s="243"/>
      <c r="H12" s="243"/>
      <c r="I12" s="645"/>
      <c r="J12" s="651"/>
      <c r="K12" s="633"/>
      <c r="L12" s="636"/>
      <c r="M12" s="639"/>
      <c r="N12" s="636">
        <f ca="1">IF(NOT(ISERROR(MATCH(M12,_xlfn.ANCHORARRAY(F23),0))),L25&amp;"Por favor no seleccionar los criterios de impacto",M12)</f>
        <v>0</v>
      </c>
      <c r="O12" s="633"/>
      <c r="P12" s="636"/>
      <c r="Q12" s="628"/>
      <c r="R12" s="26">
        <v>5</v>
      </c>
      <c r="S12" s="306"/>
      <c r="T12" s="5" t="str">
        <f t="shared" si="9"/>
        <v/>
      </c>
      <c r="U12" s="23"/>
      <c r="V12" s="23"/>
      <c r="W12" s="24" t="str">
        <f t="shared" si="4"/>
        <v/>
      </c>
      <c r="X12" s="23"/>
      <c r="Y12" s="23"/>
      <c r="Z12" s="23"/>
      <c r="AA12" s="288" t="str">
        <f t="shared" si="10"/>
        <v/>
      </c>
      <c r="AB12" s="27" t="str">
        <f t="shared" si="5"/>
        <v/>
      </c>
      <c r="AC12" s="250" t="str">
        <f t="shared" si="6"/>
        <v/>
      </c>
      <c r="AD12" s="27" t="str">
        <f t="shared" si="7"/>
        <v/>
      </c>
      <c r="AE12" s="250" t="str">
        <f t="shared" si="11"/>
        <v/>
      </c>
      <c r="AF12" s="484" t="str">
        <f t="shared" ref="AF12:AF13" si="12">IFERROR(IF(OR(AND(AB12="Muy Baja",AD12="Leve"),AND(AB12="Muy Baja",AD12="Menor"),AND(AB12="Baja",AD12="Leve")),"Bajo",IF(OR(AND(AB12="Muy baja",AD12="Moderado"),AND(AB12="Baja",AD12="Menor"),AND(AB12="Baja",AD12="Moderado"),AND(AB12="Media",AD12="Leve"),AND(AB12="Media",AD12="Menor"),AND(AB12="Media",AD12="Moderado"),AND(AB12="Alta",AD12="Leve"),AND(AB12="Alta",AD12="Menor")),"Moderado",IF(OR(AND(AB12="Muy Baja",AD12="Mayor"),AND(AB12="Baja",AD12="Mayor"),AND(AB12="Media",AD12="Mayor"),AND(AB12="Alta",AD12="Moderado"),AND(AB12="Alta",AD12="Mayor"),AND(AB12="Muy Alta",AD12="Leve"),AND(AB12="Muy Alta",AD12="Menor"),AND(AB12="Muy Alta",AD12="Moderado"),AND(AB12="Muy Alta",AD12="Mayor")),"Alto",IF(OR(AND(AB12="Muy Baja",AD12="Catastrófico"),AND(AB12="Baja",AD12="Catastrófico"),AND(AB12="Media",AD12="Catastrófico"),AND(AB12="Alta",AD12="Catastrófico"),AND(AB12="Muy Alta",AD12="Catastrófico")),"Extremo","")))),"")</f>
        <v/>
      </c>
      <c r="AG12" s="249"/>
      <c r="AH12" s="422"/>
      <c r="AI12" s="466"/>
      <c r="AJ12" s="470"/>
      <c r="AK12" s="470"/>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row>
    <row r="13" spans="1:69">
      <c r="A13" s="643"/>
      <c r="B13" s="646"/>
      <c r="C13" s="646"/>
      <c r="D13" s="646"/>
      <c r="E13" s="646"/>
      <c r="F13" s="649"/>
      <c r="G13" s="485"/>
      <c r="H13" s="485"/>
      <c r="I13" s="646"/>
      <c r="J13" s="652"/>
      <c r="K13" s="634"/>
      <c r="L13" s="637"/>
      <c r="M13" s="640"/>
      <c r="N13" s="637">
        <f ca="1">IF(NOT(ISERROR(MATCH(M13,_xlfn.ANCHORARRAY(F24),0))),L26&amp;"Por favor no seleccionar los criterios de impacto",M13)</f>
        <v>0</v>
      </c>
      <c r="O13" s="634"/>
      <c r="P13" s="637"/>
      <c r="Q13" s="629"/>
      <c r="R13" s="26">
        <v>6</v>
      </c>
      <c r="S13" s="306"/>
      <c r="T13" s="5" t="str">
        <f t="shared" si="9"/>
        <v/>
      </c>
      <c r="U13" s="23"/>
      <c r="V13" s="23"/>
      <c r="W13" s="24" t="str">
        <f t="shared" si="4"/>
        <v/>
      </c>
      <c r="X13" s="23"/>
      <c r="Y13" s="23"/>
      <c r="Z13" s="23"/>
      <c r="AA13" s="288" t="str">
        <f t="shared" si="10"/>
        <v/>
      </c>
      <c r="AB13" s="27" t="str">
        <f t="shared" si="5"/>
        <v/>
      </c>
      <c r="AC13" s="250" t="str">
        <f t="shared" si="6"/>
        <v/>
      </c>
      <c r="AD13" s="27" t="str">
        <f t="shared" si="7"/>
        <v/>
      </c>
      <c r="AE13" s="250" t="str">
        <f t="shared" si="11"/>
        <v/>
      </c>
      <c r="AF13" s="484" t="str">
        <f t="shared" si="12"/>
        <v/>
      </c>
      <c r="AG13" s="249"/>
      <c r="AH13" s="422"/>
      <c r="AI13" s="466"/>
      <c r="AJ13" s="470"/>
      <c r="AK13" s="470"/>
      <c r="AL13" s="47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row>
    <row r="14" spans="1:69">
      <c r="A14" s="641">
        <v>5</v>
      </c>
      <c r="B14" s="644"/>
      <c r="C14" s="644"/>
      <c r="D14" s="644"/>
      <c r="E14" s="240"/>
      <c r="F14" s="647"/>
      <c r="G14" s="242"/>
      <c r="H14" s="242"/>
      <c r="I14" s="644"/>
      <c r="J14" s="650"/>
      <c r="K14" s="632" t="str">
        <f t="shared" ref="K14" si="13">IF(J14&lt;=0,"",IF(J14&lt;=2,"Muy Baja",IF(J14&lt;=24,"Baja",IF(J14&lt;=500,"Media",IF(J14&lt;=5000,"Alta","Muy Alta")))))</f>
        <v/>
      </c>
      <c r="L14" s="635" t="str">
        <f t="shared" ref="L14" si="14">IF(K14="","",IF(K14="Muy Baja",0.2,IF(K14="Baja",0.4,IF(K14="Media",0.6,IF(K14="Alta",0.8,IF(K14="Muy Alta",1,))))))</f>
        <v/>
      </c>
      <c r="M14" s="638"/>
      <c r="N14" s="635">
        <f>IF(NOT(ISERROR(MATCH(M14,'[34]Tabla Impacto'!$B$221:$B$223,0))),'[34]Tabla Impacto'!$F$223&amp;"Por favor no seleccionar los criterios de impacto(Afectación Económica o presupuestal y Pérdida Reputacional)",M14)</f>
        <v>0</v>
      </c>
      <c r="O14" s="632" t="str">
        <f>IF(OR(N14='[34]Tabla Impacto'!$C$11,N14='[34]Tabla Impacto'!$D$11),"Leve",IF(OR(N14='[34]Tabla Impacto'!$C$12,N14='[34]Tabla Impacto'!$D$12),"Menor",IF(OR(N14='[34]Tabla Impacto'!$C$13,N14='[34]Tabla Impacto'!$D$13),"Moderado",IF(OR(N14='[34]Tabla Impacto'!$C$14,N14='[34]Tabla Impacto'!$D$14),"Mayor",IF(OR(N14='[34]Tabla Impacto'!$C$15,N14='[34]Tabla Impacto'!$D$15),"Catastrófico","")))))</f>
        <v/>
      </c>
      <c r="P14" s="635" t="str">
        <f t="shared" ref="P14" si="15">IF(O14="","",IF(O14="Leve",0.2,IF(O14="Menor",0.4,IF(O14="Moderado",0.6,IF(O14="Mayor",0.8,IF(O14="Catastrófico",1,))))))</f>
        <v/>
      </c>
      <c r="Q14" s="627" t="str">
        <f t="shared" ref="Q14" si="16">IF(OR(AND(K14="Muy Baja",O14="Leve"),AND(K14="Muy Baja",O14="Menor"),AND(K14="Baja",O14="Leve")),"Bajo",IF(OR(AND(K14="Muy baja",O14="Moderado"),AND(K14="Baja",O14="Menor"),AND(K14="Baja",O14="Moderado"),AND(K14="Media",O14="Leve"),AND(K14="Media",O14="Menor"),AND(K14="Media",O14="Moderado"),AND(K14="Alta",O14="Leve"),AND(K14="Alta",O14="Menor")),"Moderado",IF(OR(AND(K14="Muy Baja",O14="Mayor"),AND(K14="Baja",O14="Mayor"),AND(K14="Media",O14="Mayor"),AND(K14="Alta",O14="Moderado"),AND(K14="Alta",O14="Mayor"),AND(K14="Muy Alta",O14="Leve"),AND(K14="Muy Alta",O14="Menor"),AND(K14="Muy Alta",O14="Moderado"),AND(K14="Muy Alta",O14="Mayor")),"Alto",IF(OR(AND(K14="Muy Baja",O14="Catastrófico"),AND(K14="Baja",O14="Catastrófico"),AND(K14="Media",O14="Catastrófico"),AND(K14="Alta",O14="Catastrófico"),AND(K14="Muy Alta",O14="Catastrófico")),"Extremo",""))))</f>
        <v/>
      </c>
      <c r="R14" s="26">
        <v>1</v>
      </c>
      <c r="S14" s="306"/>
      <c r="T14" s="5" t="str">
        <f>IF(OR(U14="Preventivo",U14="Detectivo"),"Probabilidad",IF(U14="Correctivo","Impacto",""))</f>
        <v/>
      </c>
      <c r="U14" s="23"/>
      <c r="V14" s="23"/>
      <c r="W14" s="24" t="str">
        <f>IF(AND(U14="Preventivo",V14="Automático"),"50%",IF(AND(U14="Preventivo",V14="Manual"),"40%",IF(AND(U14="Detectivo",V14="Automático"),"40%",IF(AND(U14="Detectivo",V14="Manual"),"30%",IF(AND(U14="Correctivo",V14="Automático"),"35%",IF(AND(U14="Correctivo",V14="Manual"),"25%",""))))))</f>
        <v/>
      </c>
      <c r="X14" s="23"/>
      <c r="Y14" s="23"/>
      <c r="Z14" s="23"/>
      <c r="AA14" s="288" t="str">
        <f>IFERROR(IF(T14="Probabilidad",(L14-(+L14*W14)),IF(T14="Impacto",L14,"")),"")</f>
        <v/>
      </c>
      <c r="AB14" s="27" t="str">
        <f>IFERROR(IF(AA14="","",IF(AA14&lt;=0.2,"Muy Baja",IF(AA14&lt;=0.4,"Baja",IF(AA14&lt;=0.6,"Media",IF(AA14&lt;=0.8,"Alta","Muy Alta"))))),"")</f>
        <v/>
      </c>
      <c r="AC14" s="250" t="str">
        <f>+AA14</f>
        <v/>
      </c>
      <c r="AD14" s="27" t="str">
        <f>IFERROR(IF(AE14="","",IF(AE14&lt;=0.2,"Leve",IF(AE14&lt;=0.4,"Menor",IF(AE14&lt;=0.6,"Moderado",IF(AE14&lt;=0.8,"Mayor","Catastrófico"))))),"")</f>
        <v/>
      </c>
      <c r="AE14" s="250" t="str">
        <f>IFERROR(IF(T14="Impacto",(P14-(+P14*W14)),IF(T14="Probabilidad",P14,"")),"")</f>
        <v/>
      </c>
      <c r="AF14" s="484" t="str">
        <f>IFERROR(IF(OR(AND(AB14="Muy Baja",AD14="Leve"),AND(AB14="Muy Baja",AD14="Menor"),AND(AB14="Baja",AD14="Leve")),"Bajo",IF(OR(AND(AB14="Muy baja",AD14="Moderado"),AND(AB14="Baja",AD14="Menor"),AND(AB14="Baja",AD14="Moderado"),AND(AB14="Media",AD14="Leve"),AND(AB14="Media",AD14="Menor"),AND(AB14="Media",AD14="Moderado"),AND(AB14="Alta",AD14="Leve"),AND(AB14="Alta",AD14="Menor")),"Moderado",IF(OR(AND(AB14="Muy Baja",AD14="Mayor"),AND(AB14="Baja",AD14="Mayor"),AND(AB14="Media",AD14="Mayor"),AND(AB14="Alta",AD14="Moderado"),AND(AB14="Alta",AD14="Mayor"),AND(AB14="Muy Alta",AD14="Leve"),AND(AB14="Muy Alta",AD14="Menor"),AND(AB14="Muy Alta",AD14="Moderado"),AND(AB14="Muy Alta",AD14="Mayor")),"Alto",IF(OR(AND(AB14="Muy Baja",AD14="Catastrófico"),AND(AB14="Baja",AD14="Catastrófico"),AND(AB14="Media",AD14="Catastrófico"),AND(AB14="Alta",AD14="Catastrófico"),AND(AB14="Muy Alta",AD14="Catastrófico")),"Extremo","")))),"")</f>
        <v/>
      </c>
      <c r="AG14" s="249"/>
      <c r="AH14" s="422"/>
      <c r="AI14" s="466"/>
      <c r="AJ14" s="470"/>
      <c r="AK14" s="470"/>
      <c r="AL14" s="472"/>
      <c r="AM14" s="472"/>
      <c r="AN14" s="472"/>
      <c r="AO14" s="472"/>
      <c r="AP14" s="472"/>
      <c r="AQ14" s="472"/>
      <c r="AR14" s="472"/>
      <c r="AS14" s="472"/>
      <c r="AT14" s="472"/>
      <c r="AU14" s="472"/>
      <c r="AV14" s="472"/>
      <c r="AW14" s="472"/>
      <c r="AX14" s="472"/>
      <c r="AY14" s="472"/>
      <c r="AZ14" s="472"/>
      <c r="BA14" s="472"/>
      <c r="BB14" s="472"/>
      <c r="BC14" s="472"/>
      <c r="BD14" s="472"/>
      <c r="BE14" s="472"/>
      <c r="BF14" s="472"/>
      <c r="BG14" s="472"/>
      <c r="BH14" s="472"/>
      <c r="BI14" s="472"/>
      <c r="BJ14" s="472"/>
      <c r="BK14" s="472"/>
      <c r="BL14" s="472"/>
      <c r="BM14" s="472"/>
      <c r="BN14" s="472"/>
      <c r="BO14" s="472"/>
      <c r="BP14" s="472"/>
      <c r="BQ14" s="472"/>
    </row>
    <row r="15" spans="1:69">
      <c r="A15" s="642"/>
      <c r="B15" s="645"/>
      <c r="C15" s="645"/>
      <c r="D15" s="645"/>
      <c r="E15" s="241"/>
      <c r="F15" s="648"/>
      <c r="G15" s="243"/>
      <c r="H15" s="243"/>
      <c r="I15" s="645"/>
      <c r="J15" s="651"/>
      <c r="K15" s="633"/>
      <c r="L15" s="636"/>
      <c r="M15" s="639"/>
      <c r="N15" s="636">
        <f ca="1">IF(NOT(ISERROR(MATCH(M15,_xlfn.ANCHORARRAY(F26),0))),L28&amp;"Por favor no seleccionar los criterios de impacto",M15)</f>
        <v>0</v>
      </c>
      <c r="O15" s="633"/>
      <c r="P15" s="636"/>
      <c r="Q15" s="628"/>
      <c r="R15" s="26">
        <v>2</v>
      </c>
      <c r="S15" s="306"/>
      <c r="T15" s="5" t="str">
        <f>IF(OR(U15="Preventivo",U15="Detectivo"),"Probabilidad",IF(U15="Correctivo","Impacto",""))</f>
        <v/>
      </c>
      <c r="U15" s="23"/>
      <c r="V15" s="23"/>
      <c r="W15" s="24" t="str">
        <f t="shared" ref="W15:W19" si="17">IF(AND(U15="Preventivo",V15="Automático"),"50%",IF(AND(U15="Preventivo",V15="Manual"),"40%",IF(AND(U15="Detectivo",V15="Automático"),"40%",IF(AND(U15="Detectivo",V15="Manual"),"30%",IF(AND(U15="Correctivo",V15="Automático"),"35%",IF(AND(U15="Correctivo",V15="Manual"),"25%",""))))))</f>
        <v/>
      </c>
      <c r="X15" s="23"/>
      <c r="Y15" s="23"/>
      <c r="Z15" s="23"/>
      <c r="AA15" s="288" t="str">
        <f>IFERROR(IF(AND(T14="Probabilidad",T15="Probabilidad"),(AC14-(+AC14*W15)),IF(T15="Probabilidad",(L14-(+L14*W15)),IF(T15="Impacto",AC14,""))),"")</f>
        <v/>
      </c>
      <c r="AB15" s="27" t="str">
        <f t="shared" si="5"/>
        <v/>
      </c>
      <c r="AC15" s="250" t="str">
        <f t="shared" ref="AC15:AC19" si="18">+AA15</f>
        <v/>
      </c>
      <c r="AD15" s="27" t="str">
        <f t="shared" si="7"/>
        <v/>
      </c>
      <c r="AE15" s="250" t="str">
        <f>IFERROR(IF(AND(T14="Impacto",T15="Impacto"),(AE14-(+AE14*W15)),IF(T15="Impacto",(P14-(+P14*W15)),IF(T15="Probabilidad",AE14,""))),"")</f>
        <v/>
      </c>
      <c r="AF15" s="484" t="str">
        <f t="shared" ref="AF15:AF16" si="19">IFERROR(IF(OR(AND(AB15="Muy Baja",AD15="Leve"),AND(AB15="Muy Baja",AD15="Menor"),AND(AB15="Baja",AD15="Leve")),"Bajo",IF(OR(AND(AB15="Muy baja",AD15="Moderado"),AND(AB15="Baja",AD15="Menor"),AND(AB15="Baja",AD15="Moderado"),AND(AB15="Media",AD15="Leve"),AND(AB15="Media",AD15="Menor"),AND(AB15="Media",AD15="Moderado"),AND(AB15="Alta",AD15="Leve"),AND(AB15="Alta",AD15="Menor")),"Moderado",IF(OR(AND(AB15="Muy Baja",AD15="Mayor"),AND(AB15="Baja",AD15="Mayor"),AND(AB15="Media",AD15="Mayor"),AND(AB15="Alta",AD15="Moderado"),AND(AB15="Alta",AD15="Mayor"),AND(AB15="Muy Alta",AD15="Leve"),AND(AB15="Muy Alta",AD15="Menor"),AND(AB15="Muy Alta",AD15="Moderado"),AND(AB15="Muy Alta",AD15="Mayor")),"Alto",IF(OR(AND(AB15="Muy Baja",AD15="Catastrófico"),AND(AB15="Baja",AD15="Catastrófico"),AND(AB15="Media",AD15="Catastrófico"),AND(AB15="Alta",AD15="Catastrófico"),AND(AB15="Muy Alta",AD15="Catastrófico")),"Extremo","")))),"")</f>
        <v/>
      </c>
      <c r="AG15" s="249"/>
      <c r="AH15" s="422"/>
      <c r="AI15" s="466"/>
      <c r="AJ15" s="470"/>
      <c r="AK15" s="470"/>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row>
    <row r="16" spans="1:69">
      <c r="A16" s="642"/>
      <c r="B16" s="645"/>
      <c r="C16" s="645"/>
      <c r="D16" s="645"/>
      <c r="E16" s="241"/>
      <c r="F16" s="648"/>
      <c r="G16" s="243"/>
      <c r="H16" s="243"/>
      <c r="I16" s="645"/>
      <c r="J16" s="651"/>
      <c r="K16" s="633"/>
      <c r="L16" s="636"/>
      <c r="M16" s="639"/>
      <c r="N16" s="636">
        <f ca="1">IF(NOT(ISERROR(MATCH(M16,_xlfn.ANCHORARRAY(F27),0))),L29&amp;"Por favor no seleccionar los criterios de impacto",M16)</f>
        <v>0</v>
      </c>
      <c r="O16" s="633"/>
      <c r="P16" s="636"/>
      <c r="Q16" s="628"/>
      <c r="R16" s="26">
        <v>3</v>
      </c>
      <c r="S16" s="459"/>
      <c r="T16" s="5" t="str">
        <f>IF(OR(U16="Preventivo",U16="Detectivo"),"Probabilidad",IF(U16="Correctivo","Impacto",""))</f>
        <v/>
      </c>
      <c r="U16" s="23"/>
      <c r="V16" s="23"/>
      <c r="W16" s="24" t="str">
        <f t="shared" si="17"/>
        <v/>
      </c>
      <c r="X16" s="23"/>
      <c r="Y16" s="23"/>
      <c r="Z16" s="23"/>
      <c r="AA16" s="288" t="str">
        <f>IFERROR(IF(AND(T15="Probabilidad",T16="Probabilidad"),(AC15-(+AC15*W16)),IF(AND(T15="Impacto",T16="Probabilidad"),(AC14-(+AC14*W16)),IF(T16="Impacto",AC15,""))),"")</f>
        <v/>
      </c>
      <c r="AB16" s="27" t="str">
        <f t="shared" si="5"/>
        <v/>
      </c>
      <c r="AC16" s="250" t="str">
        <f t="shared" si="18"/>
        <v/>
      </c>
      <c r="AD16" s="27" t="str">
        <f t="shared" si="7"/>
        <v/>
      </c>
      <c r="AE16" s="250" t="str">
        <f>IFERROR(IF(AND(T15="Impacto",T16="Impacto"),(AE15-(+AE15*W16)),IF(AND(T15="Probabilidad",T16="Impacto"),(AE14-(+AE14*W16)),IF(T16="Probabilidad",AE15,""))),"")</f>
        <v/>
      </c>
      <c r="AF16" s="484" t="str">
        <f t="shared" si="19"/>
        <v/>
      </c>
      <c r="AG16" s="249"/>
      <c r="AH16" s="422"/>
      <c r="AI16" s="466"/>
      <c r="AJ16" s="470"/>
      <c r="AK16" s="470"/>
      <c r="AL16" s="472"/>
      <c r="AM16" s="472"/>
      <c r="AN16" s="472"/>
      <c r="AO16" s="472"/>
      <c r="AP16" s="472"/>
      <c r="AQ16" s="472"/>
      <c r="AR16" s="472"/>
      <c r="AS16" s="472"/>
      <c r="AT16" s="472"/>
      <c r="AU16" s="472"/>
      <c r="AV16" s="472"/>
      <c r="AW16" s="472"/>
      <c r="AX16" s="472"/>
      <c r="AY16" s="472"/>
      <c r="AZ16" s="472"/>
      <c r="BA16" s="472"/>
      <c r="BB16" s="472"/>
      <c r="BC16" s="472"/>
      <c r="BD16" s="472"/>
      <c r="BE16" s="472"/>
      <c r="BF16" s="472"/>
      <c r="BG16" s="472"/>
      <c r="BH16" s="472"/>
      <c r="BI16" s="472"/>
      <c r="BJ16" s="472"/>
      <c r="BK16" s="472"/>
      <c r="BL16" s="472"/>
      <c r="BM16" s="472"/>
      <c r="BN16" s="472"/>
      <c r="BO16" s="472"/>
      <c r="BP16" s="472"/>
      <c r="BQ16" s="472"/>
    </row>
    <row r="17" spans="1:69">
      <c r="A17" s="642"/>
      <c r="B17" s="645"/>
      <c r="C17" s="645"/>
      <c r="D17" s="645"/>
      <c r="E17" s="241"/>
      <c r="F17" s="648"/>
      <c r="G17" s="243"/>
      <c r="H17" s="243"/>
      <c r="I17" s="645"/>
      <c r="J17" s="651"/>
      <c r="K17" s="633"/>
      <c r="L17" s="636"/>
      <c r="M17" s="639"/>
      <c r="N17" s="636">
        <f ca="1">IF(NOT(ISERROR(MATCH(M17,_xlfn.ANCHORARRAY(F28),0))),L30&amp;"Por favor no seleccionar los criterios de impacto",M17)</f>
        <v>0</v>
      </c>
      <c r="O17" s="633"/>
      <c r="P17" s="636"/>
      <c r="Q17" s="628"/>
      <c r="R17" s="26">
        <v>4</v>
      </c>
      <c r="S17" s="306"/>
      <c r="T17" s="5" t="str">
        <f t="shared" ref="T17:T19" si="20">IF(OR(U17="Preventivo",U17="Detectivo"),"Probabilidad",IF(U17="Correctivo","Impacto",""))</f>
        <v/>
      </c>
      <c r="U17" s="23"/>
      <c r="V17" s="23"/>
      <c r="W17" s="24" t="str">
        <f t="shared" si="17"/>
        <v/>
      </c>
      <c r="X17" s="23"/>
      <c r="Y17" s="23"/>
      <c r="Z17" s="23"/>
      <c r="AA17" s="288" t="str">
        <f t="shared" ref="AA17:AA19" si="21">IFERROR(IF(AND(T16="Probabilidad",T17="Probabilidad"),(AC16-(+AC16*W17)),IF(AND(T16="Impacto",T17="Probabilidad"),(AC15-(+AC15*W17)),IF(T17="Impacto",AC16,""))),"")</f>
        <v/>
      </c>
      <c r="AB17" s="27" t="str">
        <f t="shared" si="5"/>
        <v/>
      </c>
      <c r="AC17" s="250" t="str">
        <f t="shared" si="18"/>
        <v/>
      </c>
      <c r="AD17" s="27" t="str">
        <f t="shared" si="7"/>
        <v/>
      </c>
      <c r="AE17" s="250" t="str">
        <f t="shared" ref="AE17:AE19" si="22">IFERROR(IF(AND(T16="Impacto",T17="Impacto"),(AE16-(+AE16*W17)),IF(AND(T16="Probabilidad",T17="Impacto"),(AE15-(+AE15*W17)),IF(T17="Probabilidad",AE16,""))),"")</f>
        <v/>
      </c>
      <c r="AF17" s="484" t="str">
        <f>IFERROR(IF(OR(AND(AB17="Muy Baja",AD17="Leve"),AND(AB17="Muy Baja",AD17="Menor"),AND(AB17="Baja",AD17="Leve")),"Bajo",IF(OR(AND(AB17="Muy baja",AD17="Moderado"),AND(AB17="Baja",AD17="Menor"),AND(AB17="Baja",AD17="Moderado"),AND(AB17="Media",AD17="Leve"),AND(AB17="Media",AD17="Menor"),AND(AB17="Media",AD17="Moderado"),AND(AB17="Alta",AD17="Leve"),AND(AB17="Alta",AD17="Menor")),"Moderado",IF(OR(AND(AB17="Muy Baja",AD17="Mayor"),AND(AB17="Baja",AD17="Mayor"),AND(AB17="Media",AD17="Mayor"),AND(AB17="Alta",AD17="Moderado"),AND(AB17="Alta",AD17="Mayor"),AND(AB17="Muy Alta",AD17="Leve"),AND(AB17="Muy Alta",AD17="Menor"),AND(AB17="Muy Alta",AD17="Moderado"),AND(AB17="Muy Alta",AD17="Mayor")),"Alto",IF(OR(AND(AB17="Muy Baja",AD17="Catastrófico"),AND(AB17="Baja",AD17="Catastrófico"),AND(AB17="Media",AD17="Catastrófico"),AND(AB17="Alta",AD17="Catastrófico"),AND(AB17="Muy Alta",AD17="Catastrófico")),"Extremo","")))),"")</f>
        <v/>
      </c>
      <c r="AG17" s="249"/>
      <c r="AH17" s="422"/>
      <c r="AI17" s="466"/>
      <c r="AJ17" s="470"/>
      <c r="AK17" s="470"/>
      <c r="AL17" s="472"/>
      <c r="AM17" s="472"/>
      <c r="AN17" s="472"/>
      <c r="AO17" s="472"/>
      <c r="AP17" s="472"/>
      <c r="AQ17" s="472"/>
      <c r="AR17" s="472"/>
      <c r="AS17" s="472"/>
      <c r="AT17" s="472"/>
      <c r="AU17" s="472"/>
      <c r="AV17" s="472"/>
      <c r="AW17" s="472"/>
      <c r="AX17" s="472"/>
      <c r="AY17" s="472"/>
      <c r="AZ17" s="472"/>
      <c r="BA17" s="472"/>
      <c r="BB17" s="472"/>
      <c r="BC17" s="472"/>
      <c r="BD17" s="472"/>
      <c r="BE17" s="472"/>
      <c r="BF17" s="472"/>
      <c r="BG17" s="472"/>
      <c r="BH17" s="472"/>
      <c r="BI17" s="472"/>
      <c r="BJ17" s="472"/>
      <c r="BK17" s="472"/>
      <c r="BL17" s="472"/>
      <c r="BM17" s="472"/>
      <c r="BN17" s="472"/>
      <c r="BO17" s="472"/>
      <c r="BP17" s="472"/>
      <c r="BQ17" s="472"/>
    </row>
    <row r="18" spans="1:69">
      <c r="A18" s="642"/>
      <c r="B18" s="645"/>
      <c r="C18" s="645"/>
      <c r="D18" s="645"/>
      <c r="E18" s="241"/>
      <c r="F18" s="648"/>
      <c r="G18" s="243"/>
      <c r="H18" s="243"/>
      <c r="I18" s="645"/>
      <c r="J18" s="651"/>
      <c r="K18" s="633"/>
      <c r="L18" s="636"/>
      <c r="M18" s="639"/>
      <c r="N18" s="636">
        <f ca="1">IF(NOT(ISERROR(MATCH(M18,_xlfn.ANCHORARRAY(F29),0))),L31&amp;"Por favor no seleccionar los criterios de impacto",M18)</f>
        <v>0</v>
      </c>
      <c r="O18" s="633"/>
      <c r="P18" s="636"/>
      <c r="Q18" s="628"/>
      <c r="R18" s="26">
        <v>5</v>
      </c>
      <c r="S18" s="306"/>
      <c r="T18" s="5" t="str">
        <f t="shared" si="20"/>
        <v/>
      </c>
      <c r="U18" s="23"/>
      <c r="V18" s="23"/>
      <c r="W18" s="24" t="str">
        <f t="shared" si="17"/>
        <v/>
      </c>
      <c r="X18" s="23"/>
      <c r="Y18" s="23"/>
      <c r="Z18" s="23"/>
      <c r="AA18" s="288" t="str">
        <f t="shared" si="21"/>
        <v/>
      </c>
      <c r="AB18" s="27" t="str">
        <f t="shared" si="5"/>
        <v/>
      </c>
      <c r="AC18" s="250" t="str">
        <f t="shared" si="18"/>
        <v/>
      </c>
      <c r="AD18" s="27" t="str">
        <f t="shared" si="7"/>
        <v/>
      </c>
      <c r="AE18" s="250" t="str">
        <f t="shared" si="22"/>
        <v/>
      </c>
      <c r="AF18" s="484" t="str">
        <f t="shared" ref="AF18:AF19" si="23">IFERROR(IF(OR(AND(AB18="Muy Baja",AD18="Leve"),AND(AB18="Muy Baja",AD18="Menor"),AND(AB18="Baja",AD18="Leve")),"Bajo",IF(OR(AND(AB18="Muy baja",AD18="Moderado"),AND(AB18="Baja",AD18="Menor"),AND(AB18="Baja",AD18="Moderado"),AND(AB18="Media",AD18="Leve"),AND(AB18="Media",AD18="Menor"),AND(AB18="Media",AD18="Moderado"),AND(AB18="Alta",AD18="Leve"),AND(AB18="Alta",AD18="Menor")),"Moderado",IF(OR(AND(AB18="Muy Baja",AD18="Mayor"),AND(AB18="Baja",AD18="Mayor"),AND(AB18="Media",AD18="Mayor"),AND(AB18="Alta",AD18="Moderado"),AND(AB18="Alta",AD18="Mayor"),AND(AB18="Muy Alta",AD18="Leve"),AND(AB18="Muy Alta",AD18="Menor"),AND(AB18="Muy Alta",AD18="Moderado"),AND(AB18="Muy Alta",AD18="Mayor")),"Alto",IF(OR(AND(AB18="Muy Baja",AD18="Catastrófico"),AND(AB18="Baja",AD18="Catastrófico"),AND(AB18="Media",AD18="Catastrófico"),AND(AB18="Alta",AD18="Catastrófico"),AND(AB18="Muy Alta",AD18="Catastrófico")),"Extremo","")))),"")</f>
        <v/>
      </c>
      <c r="AG18" s="249"/>
      <c r="AH18" s="422"/>
      <c r="AI18" s="466"/>
      <c r="AJ18" s="470"/>
      <c r="AK18" s="470"/>
      <c r="AL18" s="472"/>
      <c r="AM18" s="472"/>
      <c r="AN18" s="472"/>
      <c r="AO18" s="472"/>
      <c r="AP18" s="472"/>
      <c r="AQ18" s="472"/>
      <c r="AR18" s="472"/>
      <c r="AS18" s="472"/>
      <c r="AT18" s="472"/>
      <c r="AU18" s="472"/>
      <c r="AV18" s="472"/>
      <c r="AW18" s="472"/>
      <c r="AX18" s="472"/>
      <c r="AY18" s="472"/>
      <c r="AZ18" s="472"/>
      <c r="BA18" s="472"/>
      <c r="BB18" s="472"/>
      <c r="BC18" s="472"/>
      <c r="BD18" s="472"/>
      <c r="BE18" s="472"/>
      <c r="BF18" s="472"/>
      <c r="BG18" s="472"/>
      <c r="BH18" s="472"/>
      <c r="BI18" s="472"/>
      <c r="BJ18" s="472"/>
      <c r="BK18" s="472"/>
      <c r="BL18" s="472"/>
      <c r="BM18" s="472"/>
      <c r="BN18" s="472"/>
      <c r="BO18" s="472"/>
      <c r="BP18" s="472"/>
      <c r="BQ18" s="472"/>
    </row>
    <row r="19" spans="1:69">
      <c r="A19" s="643"/>
      <c r="B19" s="646"/>
      <c r="C19" s="646"/>
      <c r="D19" s="646"/>
      <c r="E19" s="248"/>
      <c r="F19" s="649"/>
      <c r="G19" s="485"/>
      <c r="H19" s="485"/>
      <c r="I19" s="646"/>
      <c r="J19" s="652"/>
      <c r="K19" s="634"/>
      <c r="L19" s="637"/>
      <c r="M19" s="640"/>
      <c r="N19" s="637">
        <f ca="1">IF(NOT(ISERROR(MATCH(M19,_xlfn.ANCHORARRAY(F30),0))),L32&amp;"Por favor no seleccionar los criterios de impacto",M19)</f>
        <v>0</v>
      </c>
      <c r="O19" s="634"/>
      <c r="P19" s="637"/>
      <c r="Q19" s="629"/>
      <c r="R19" s="26">
        <v>6</v>
      </c>
      <c r="S19" s="306"/>
      <c r="T19" s="5" t="str">
        <f t="shared" si="20"/>
        <v/>
      </c>
      <c r="U19" s="23"/>
      <c r="V19" s="23"/>
      <c r="W19" s="24" t="str">
        <f t="shared" si="17"/>
        <v/>
      </c>
      <c r="X19" s="23"/>
      <c r="Y19" s="23"/>
      <c r="Z19" s="23"/>
      <c r="AA19" s="288" t="str">
        <f t="shared" si="21"/>
        <v/>
      </c>
      <c r="AB19" s="27" t="str">
        <f t="shared" si="5"/>
        <v/>
      </c>
      <c r="AC19" s="250" t="str">
        <f t="shared" si="18"/>
        <v/>
      </c>
      <c r="AD19" s="27" t="str">
        <f t="shared" si="7"/>
        <v/>
      </c>
      <c r="AE19" s="250" t="str">
        <f t="shared" si="22"/>
        <v/>
      </c>
      <c r="AF19" s="484" t="str">
        <f t="shared" si="23"/>
        <v/>
      </c>
      <c r="AG19" s="249"/>
      <c r="AH19" s="422"/>
      <c r="AI19" s="466"/>
      <c r="AJ19" s="470"/>
      <c r="AK19" s="470"/>
      <c r="AL19" s="472"/>
      <c r="AM19" s="472"/>
      <c r="AN19" s="472"/>
      <c r="AO19" s="472"/>
      <c r="AP19" s="472"/>
      <c r="AQ19" s="472"/>
      <c r="AR19" s="472"/>
      <c r="AS19" s="472"/>
      <c r="AT19" s="472"/>
      <c r="AU19" s="472"/>
      <c r="AV19" s="472"/>
      <c r="AW19" s="472"/>
      <c r="AX19" s="472"/>
      <c r="AY19" s="472"/>
      <c r="AZ19" s="472"/>
      <c r="BA19" s="472"/>
      <c r="BB19" s="472"/>
      <c r="BC19" s="472"/>
      <c r="BD19" s="472"/>
      <c r="BE19" s="472"/>
      <c r="BF19" s="472"/>
      <c r="BG19" s="472"/>
      <c r="BH19" s="472"/>
      <c r="BI19" s="472"/>
      <c r="BJ19" s="472"/>
      <c r="BK19" s="472"/>
      <c r="BL19" s="472"/>
      <c r="BM19" s="472"/>
      <c r="BN19" s="472"/>
      <c r="BO19" s="472"/>
      <c r="BP19" s="472"/>
      <c r="BQ19" s="472"/>
    </row>
    <row r="20" spans="1:69">
      <c r="A20" s="641">
        <v>6</v>
      </c>
      <c r="B20" s="644"/>
      <c r="C20" s="644"/>
      <c r="D20" s="644"/>
      <c r="E20" s="240"/>
      <c r="F20" s="647"/>
      <c r="G20" s="242"/>
      <c r="H20" s="242"/>
      <c r="I20" s="644"/>
      <c r="J20" s="650"/>
      <c r="K20" s="632" t="str">
        <f t="shared" ref="K20" si="24">IF(J20&lt;=0,"",IF(J20&lt;=2,"Muy Baja",IF(J20&lt;=24,"Baja",IF(J20&lt;=500,"Media",IF(J20&lt;=5000,"Alta","Muy Alta")))))</f>
        <v/>
      </c>
      <c r="L20" s="635" t="str">
        <f t="shared" ref="L20" si="25">IF(K20="","",IF(K20="Muy Baja",0.2,IF(K20="Baja",0.4,IF(K20="Media",0.6,IF(K20="Alta",0.8,IF(K20="Muy Alta",1,))))))</f>
        <v/>
      </c>
      <c r="M20" s="638"/>
      <c r="N20" s="635">
        <f>IF(NOT(ISERROR(MATCH(M20,'[34]Tabla Impacto'!$B$221:$B$223,0))),'[34]Tabla Impacto'!$F$223&amp;"Por favor no seleccionar los criterios de impacto(Afectación Económica o presupuestal y Pérdida Reputacional)",M20)</f>
        <v>0</v>
      </c>
      <c r="O20" s="632" t="str">
        <f>IF(OR(N20='[34]Tabla Impacto'!$C$11,N20='[34]Tabla Impacto'!$D$11),"Leve",IF(OR(N20='[34]Tabla Impacto'!$C$12,N20='[34]Tabla Impacto'!$D$12),"Menor",IF(OR(N20='[34]Tabla Impacto'!$C$13,N20='[34]Tabla Impacto'!$D$13),"Moderado",IF(OR(N20='[34]Tabla Impacto'!$C$14,N20='[34]Tabla Impacto'!$D$14),"Mayor",IF(OR(N20='[34]Tabla Impacto'!$C$15,N20='[34]Tabla Impacto'!$D$15),"Catastrófico","")))))</f>
        <v/>
      </c>
      <c r="P20" s="635" t="str">
        <f t="shared" ref="P20" si="26">IF(O20="","",IF(O20="Leve",0.2,IF(O20="Menor",0.4,IF(O20="Moderado",0.6,IF(O20="Mayor",0.8,IF(O20="Catastrófico",1,))))))</f>
        <v/>
      </c>
      <c r="Q20" s="627" t="str">
        <f t="shared" ref="Q20" si="27">IF(OR(AND(K20="Muy Baja",O20="Leve"),AND(K20="Muy Baja",O20="Menor"),AND(K20="Baja",O20="Leve")),"Bajo",IF(OR(AND(K20="Muy baja",O20="Moderado"),AND(K20="Baja",O20="Menor"),AND(K20="Baja",O20="Moderado"),AND(K20="Media",O20="Leve"),AND(K20="Media",O20="Menor"),AND(K20="Media",O20="Moderado"),AND(K20="Alta",O20="Leve"),AND(K20="Alta",O20="Menor")),"Moderado",IF(OR(AND(K20="Muy Baja",O20="Mayor"),AND(K20="Baja",O20="Mayor"),AND(K20="Media",O20="Mayor"),AND(K20="Alta",O20="Moderado"),AND(K20="Alta",O20="Mayor"),AND(K20="Muy Alta",O20="Leve"),AND(K20="Muy Alta",O20="Menor"),AND(K20="Muy Alta",O20="Moderado"),AND(K20="Muy Alta",O20="Mayor")),"Alto",IF(OR(AND(K20="Muy Baja",O20="Catastrófico"),AND(K20="Baja",O20="Catastrófico"),AND(K20="Media",O20="Catastrófico"),AND(K20="Alta",O20="Catastrófico"),AND(K20="Muy Alta",O20="Catastrófico")),"Extremo",""))))</f>
        <v/>
      </c>
      <c r="R20" s="26">
        <v>1</v>
      </c>
      <c r="S20" s="306"/>
      <c r="T20" s="5" t="str">
        <f>IF(OR(U20="Preventivo",U20="Detectivo"),"Probabilidad",IF(U20="Correctivo","Impacto",""))</f>
        <v/>
      </c>
      <c r="U20" s="23"/>
      <c r="V20" s="23"/>
      <c r="W20" s="24" t="str">
        <f>IF(AND(U20="Preventivo",V20="Automático"),"50%",IF(AND(U20="Preventivo",V20="Manual"),"40%",IF(AND(U20="Detectivo",V20="Automático"),"40%",IF(AND(U20="Detectivo",V20="Manual"),"30%",IF(AND(U20="Correctivo",V20="Automático"),"35%",IF(AND(U20="Correctivo",V20="Manual"),"25%",""))))))</f>
        <v/>
      </c>
      <c r="X20" s="23"/>
      <c r="Y20" s="23"/>
      <c r="Z20" s="23"/>
      <c r="AA20" s="288" t="str">
        <f>IFERROR(IF(T20="Probabilidad",(L20-(+L20*W20)),IF(T20="Impacto",L20,"")),"")</f>
        <v/>
      </c>
      <c r="AB20" s="27" t="str">
        <f>IFERROR(IF(AA20="","",IF(AA20&lt;=0.2,"Muy Baja",IF(AA20&lt;=0.4,"Baja",IF(AA20&lt;=0.6,"Media",IF(AA20&lt;=0.8,"Alta","Muy Alta"))))),"")</f>
        <v/>
      </c>
      <c r="AC20" s="250" t="str">
        <f>+AA20</f>
        <v/>
      </c>
      <c r="AD20" s="27" t="str">
        <f>IFERROR(IF(AE20="","",IF(AE20&lt;=0.2,"Leve",IF(AE20&lt;=0.4,"Menor",IF(AE20&lt;=0.6,"Moderado",IF(AE20&lt;=0.8,"Mayor","Catastrófico"))))),"")</f>
        <v/>
      </c>
      <c r="AE20" s="250" t="str">
        <f>IFERROR(IF(T20="Impacto",(P20-(+P20*W20)),IF(T20="Probabilidad",P20,"")),"")</f>
        <v/>
      </c>
      <c r="AF20" s="484" t="str">
        <f>IFERROR(IF(OR(AND(AB20="Muy Baja",AD20="Leve"),AND(AB20="Muy Baja",AD20="Menor"),AND(AB20="Baja",AD20="Leve")),"Bajo",IF(OR(AND(AB20="Muy baja",AD20="Moderado"),AND(AB20="Baja",AD20="Menor"),AND(AB20="Baja",AD20="Moderado"),AND(AB20="Media",AD20="Leve"),AND(AB20="Media",AD20="Menor"),AND(AB20="Media",AD20="Moderado"),AND(AB20="Alta",AD20="Leve"),AND(AB20="Alta",AD20="Menor")),"Moderado",IF(OR(AND(AB20="Muy Baja",AD20="Mayor"),AND(AB20="Baja",AD20="Mayor"),AND(AB20="Media",AD20="Mayor"),AND(AB20="Alta",AD20="Moderado"),AND(AB20="Alta",AD20="Mayor"),AND(AB20="Muy Alta",AD20="Leve"),AND(AB20="Muy Alta",AD20="Menor"),AND(AB20="Muy Alta",AD20="Moderado"),AND(AB20="Muy Alta",AD20="Mayor")),"Alto",IF(OR(AND(AB20="Muy Baja",AD20="Catastrófico"),AND(AB20="Baja",AD20="Catastrófico"),AND(AB20="Media",AD20="Catastrófico"),AND(AB20="Alta",AD20="Catastrófico"),AND(AB20="Muy Alta",AD20="Catastrófico")),"Extremo","")))),"")</f>
        <v/>
      </c>
      <c r="AG20" s="249"/>
      <c r="AH20" s="422"/>
      <c r="AI20" s="466"/>
      <c r="AJ20" s="470"/>
      <c r="AK20" s="470"/>
      <c r="AL20" s="472"/>
      <c r="AM20" s="472"/>
      <c r="AN20" s="472"/>
      <c r="AO20" s="472"/>
      <c r="AP20" s="472"/>
      <c r="AQ20" s="472"/>
      <c r="AR20" s="472"/>
      <c r="AS20" s="472"/>
      <c r="AT20" s="472"/>
      <c r="AU20" s="472"/>
      <c r="AV20" s="472"/>
      <c r="AW20" s="472"/>
      <c r="AX20" s="472"/>
      <c r="AY20" s="472"/>
      <c r="AZ20" s="472"/>
      <c r="BA20" s="472"/>
      <c r="BB20" s="472"/>
      <c r="BC20" s="472"/>
      <c r="BD20" s="472"/>
      <c r="BE20" s="472"/>
      <c r="BF20" s="472"/>
      <c r="BG20" s="472"/>
      <c r="BH20" s="472"/>
      <c r="BI20" s="472"/>
      <c r="BJ20" s="472"/>
      <c r="BK20" s="472"/>
      <c r="BL20" s="472"/>
      <c r="BM20" s="472"/>
      <c r="BN20" s="472"/>
      <c r="BO20" s="472"/>
      <c r="BP20" s="472"/>
      <c r="BQ20" s="472"/>
    </row>
    <row r="21" spans="1:69">
      <c r="A21" s="642"/>
      <c r="B21" s="645"/>
      <c r="C21" s="645"/>
      <c r="D21" s="645"/>
      <c r="E21" s="241"/>
      <c r="F21" s="648"/>
      <c r="G21" s="243"/>
      <c r="H21" s="243"/>
      <c r="I21" s="645"/>
      <c r="J21" s="651"/>
      <c r="K21" s="633"/>
      <c r="L21" s="636"/>
      <c r="M21" s="639"/>
      <c r="N21" s="636">
        <f ca="1">IF(NOT(ISERROR(MATCH(M21,_xlfn.ANCHORARRAY(F32),0))),L34&amp;"Por favor no seleccionar los criterios de impacto",M21)</f>
        <v>0</v>
      </c>
      <c r="O21" s="633"/>
      <c r="P21" s="636"/>
      <c r="Q21" s="628"/>
      <c r="R21" s="26">
        <v>2</v>
      </c>
      <c r="S21" s="306"/>
      <c r="T21" s="5" t="str">
        <f>IF(OR(U21="Preventivo",U21="Detectivo"),"Probabilidad",IF(U21="Correctivo","Impacto",""))</f>
        <v/>
      </c>
      <c r="U21" s="23"/>
      <c r="V21" s="23"/>
      <c r="W21" s="24" t="str">
        <f t="shared" ref="W21:W25" si="28">IF(AND(U21="Preventivo",V21="Automático"),"50%",IF(AND(U21="Preventivo",V21="Manual"),"40%",IF(AND(U21="Detectivo",V21="Automático"),"40%",IF(AND(U21="Detectivo",V21="Manual"),"30%",IF(AND(U21="Correctivo",V21="Automático"),"35%",IF(AND(U21="Correctivo",V21="Manual"),"25%",""))))))</f>
        <v/>
      </c>
      <c r="X21" s="23"/>
      <c r="Y21" s="23"/>
      <c r="Z21" s="23"/>
      <c r="AA21" s="288" t="str">
        <f>IFERROR(IF(AND(T20="Probabilidad",T21="Probabilidad"),(AC20-(+AC20*W21)),IF(T21="Probabilidad",(L20-(+L20*W21)),IF(T21="Impacto",AC20,""))),"")</f>
        <v/>
      </c>
      <c r="AB21" s="27" t="str">
        <f t="shared" si="5"/>
        <v/>
      </c>
      <c r="AC21" s="250" t="str">
        <f t="shared" ref="AC21:AC25" si="29">+AA21</f>
        <v/>
      </c>
      <c r="AD21" s="27" t="str">
        <f t="shared" si="7"/>
        <v/>
      </c>
      <c r="AE21" s="250" t="str">
        <f>IFERROR(IF(AND(T20="Impacto",T21="Impacto"),(AE20-(+AE20*W21)),IF(T21="Impacto",(P20-(+P20*W21)),IF(T21="Probabilidad",AE20,""))),"")</f>
        <v/>
      </c>
      <c r="AF21" s="484" t="str">
        <f t="shared" ref="AF21:AF22" si="30">IFERROR(IF(OR(AND(AB21="Muy Baja",AD21="Leve"),AND(AB21="Muy Baja",AD21="Menor"),AND(AB21="Baja",AD21="Leve")),"Bajo",IF(OR(AND(AB21="Muy baja",AD21="Moderado"),AND(AB21="Baja",AD21="Menor"),AND(AB21="Baja",AD21="Moderado"),AND(AB21="Media",AD21="Leve"),AND(AB21="Media",AD21="Menor"),AND(AB21="Media",AD21="Moderado"),AND(AB21="Alta",AD21="Leve"),AND(AB21="Alta",AD21="Menor")),"Moderado",IF(OR(AND(AB21="Muy Baja",AD21="Mayor"),AND(AB21="Baja",AD21="Mayor"),AND(AB21="Media",AD21="Mayor"),AND(AB21="Alta",AD21="Moderado"),AND(AB21="Alta",AD21="Mayor"),AND(AB21="Muy Alta",AD21="Leve"),AND(AB21="Muy Alta",AD21="Menor"),AND(AB21="Muy Alta",AD21="Moderado"),AND(AB21="Muy Alta",AD21="Mayor")),"Alto",IF(OR(AND(AB21="Muy Baja",AD21="Catastrófico"),AND(AB21="Baja",AD21="Catastrófico"),AND(AB21="Media",AD21="Catastrófico"),AND(AB21="Alta",AD21="Catastrófico"),AND(AB21="Muy Alta",AD21="Catastrófico")),"Extremo","")))),"")</f>
        <v/>
      </c>
      <c r="AG21" s="249"/>
      <c r="AH21" s="422"/>
      <c r="AI21" s="466"/>
      <c r="AJ21" s="470"/>
      <c r="AK21" s="470"/>
    </row>
    <row r="22" spans="1:69">
      <c r="A22" s="642"/>
      <c r="B22" s="645"/>
      <c r="C22" s="645"/>
      <c r="D22" s="645"/>
      <c r="E22" s="241"/>
      <c r="F22" s="648"/>
      <c r="G22" s="243"/>
      <c r="H22" s="243"/>
      <c r="I22" s="645"/>
      <c r="J22" s="651"/>
      <c r="K22" s="633"/>
      <c r="L22" s="636"/>
      <c r="M22" s="639"/>
      <c r="N22" s="636">
        <f ca="1">IF(NOT(ISERROR(MATCH(M22,_xlfn.ANCHORARRAY(F33),0))),L35&amp;"Por favor no seleccionar los criterios de impacto",M22)</f>
        <v>0</v>
      </c>
      <c r="O22" s="633"/>
      <c r="P22" s="636"/>
      <c r="Q22" s="628"/>
      <c r="R22" s="26">
        <v>3</v>
      </c>
      <c r="S22" s="459"/>
      <c r="T22" s="5" t="str">
        <f>IF(OR(U22="Preventivo",U22="Detectivo"),"Probabilidad",IF(U22="Correctivo","Impacto",""))</f>
        <v/>
      </c>
      <c r="U22" s="23"/>
      <c r="V22" s="23"/>
      <c r="W22" s="24" t="str">
        <f t="shared" si="28"/>
        <v/>
      </c>
      <c r="X22" s="23"/>
      <c r="Y22" s="23"/>
      <c r="Z22" s="23"/>
      <c r="AA22" s="288" t="str">
        <f>IFERROR(IF(AND(T21="Probabilidad",T22="Probabilidad"),(AC21-(+AC21*W22)),IF(AND(T21="Impacto",T22="Probabilidad"),(AC20-(+AC20*W22)),IF(T22="Impacto",AC21,""))),"")</f>
        <v/>
      </c>
      <c r="AB22" s="27" t="str">
        <f t="shared" si="5"/>
        <v/>
      </c>
      <c r="AC22" s="250" t="str">
        <f t="shared" si="29"/>
        <v/>
      </c>
      <c r="AD22" s="27" t="str">
        <f t="shared" si="7"/>
        <v/>
      </c>
      <c r="AE22" s="250" t="str">
        <f>IFERROR(IF(AND(T21="Impacto",T22="Impacto"),(AE21-(+AE21*W22)),IF(AND(T21="Probabilidad",T22="Impacto"),(AE20-(+AE20*W22)),IF(T22="Probabilidad",AE21,""))),"")</f>
        <v/>
      </c>
      <c r="AF22" s="484" t="str">
        <f t="shared" si="30"/>
        <v/>
      </c>
      <c r="AG22" s="249"/>
      <c r="AH22" s="422"/>
      <c r="AI22" s="466"/>
      <c r="AJ22" s="470"/>
      <c r="AK22" s="470"/>
    </row>
    <row r="23" spans="1:69">
      <c r="A23" s="642"/>
      <c r="B23" s="645"/>
      <c r="C23" s="645"/>
      <c r="D23" s="645"/>
      <c r="E23" s="241"/>
      <c r="F23" s="648"/>
      <c r="G23" s="243"/>
      <c r="H23" s="243"/>
      <c r="I23" s="645"/>
      <c r="J23" s="651"/>
      <c r="K23" s="633"/>
      <c r="L23" s="636"/>
      <c r="M23" s="639"/>
      <c r="N23" s="636">
        <f ca="1">IF(NOT(ISERROR(MATCH(M23,_xlfn.ANCHORARRAY(F34),0))),L36&amp;"Por favor no seleccionar los criterios de impacto",M23)</f>
        <v>0</v>
      </c>
      <c r="O23" s="633"/>
      <c r="P23" s="636"/>
      <c r="Q23" s="628"/>
      <c r="R23" s="26">
        <v>4</v>
      </c>
      <c r="S23" s="306"/>
      <c r="T23" s="5" t="str">
        <f t="shared" ref="T23:T25" si="31">IF(OR(U23="Preventivo",U23="Detectivo"),"Probabilidad",IF(U23="Correctivo","Impacto",""))</f>
        <v/>
      </c>
      <c r="U23" s="23"/>
      <c r="V23" s="23"/>
      <c r="W23" s="24" t="str">
        <f t="shared" si="28"/>
        <v/>
      </c>
      <c r="X23" s="23"/>
      <c r="Y23" s="23"/>
      <c r="Z23" s="23"/>
      <c r="AA23" s="288" t="str">
        <f t="shared" ref="AA23:AA25" si="32">IFERROR(IF(AND(T22="Probabilidad",T23="Probabilidad"),(AC22-(+AC22*W23)),IF(AND(T22="Impacto",T23="Probabilidad"),(AC21-(+AC21*W23)),IF(T23="Impacto",AC22,""))),"")</f>
        <v/>
      </c>
      <c r="AB23" s="27" t="str">
        <f t="shared" si="5"/>
        <v/>
      </c>
      <c r="AC23" s="250" t="str">
        <f t="shared" si="29"/>
        <v/>
      </c>
      <c r="AD23" s="27" t="str">
        <f t="shared" si="7"/>
        <v/>
      </c>
      <c r="AE23" s="250" t="str">
        <f t="shared" ref="AE23:AE25" si="33">IFERROR(IF(AND(T22="Impacto",T23="Impacto"),(AE22-(+AE22*W23)),IF(AND(T22="Probabilidad",T23="Impacto"),(AE21-(+AE21*W23)),IF(T23="Probabilidad",AE22,""))),"")</f>
        <v/>
      </c>
      <c r="AF23" s="484" t="str">
        <f>IFERROR(IF(OR(AND(AB23="Muy Baja",AD23="Leve"),AND(AB23="Muy Baja",AD23="Menor"),AND(AB23="Baja",AD23="Leve")),"Bajo",IF(OR(AND(AB23="Muy baja",AD23="Moderado"),AND(AB23="Baja",AD23="Menor"),AND(AB23="Baja",AD23="Moderado"),AND(AB23="Media",AD23="Leve"),AND(AB23="Media",AD23="Menor"),AND(AB23="Media",AD23="Moderado"),AND(AB23="Alta",AD23="Leve"),AND(AB23="Alta",AD23="Menor")),"Moderado",IF(OR(AND(AB23="Muy Baja",AD23="Mayor"),AND(AB23="Baja",AD23="Mayor"),AND(AB23="Media",AD23="Mayor"),AND(AB23="Alta",AD23="Moderado"),AND(AB23="Alta",AD23="Mayor"),AND(AB23="Muy Alta",AD23="Leve"),AND(AB23="Muy Alta",AD23="Menor"),AND(AB23="Muy Alta",AD23="Moderado"),AND(AB23="Muy Alta",AD23="Mayor")),"Alto",IF(OR(AND(AB23="Muy Baja",AD23="Catastrófico"),AND(AB23="Baja",AD23="Catastrófico"),AND(AB23="Media",AD23="Catastrófico"),AND(AB23="Alta",AD23="Catastrófico"),AND(AB23="Muy Alta",AD23="Catastrófico")),"Extremo","")))),"")</f>
        <v/>
      </c>
      <c r="AG23" s="249"/>
      <c r="AH23" s="422"/>
      <c r="AI23" s="466"/>
      <c r="AJ23" s="470"/>
      <c r="AK23" s="470"/>
    </row>
    <row r="24" spans="1:69">
      <c r="A24" s="642"/>
      <c r="B24" s="645"/>
      <c r="C24" s="645"/>
      <c r="D24" s="645"/>
      <c r="E24" s="241"/>
      <c r="F24" s="648"/>
      <c r="G24" s="243"/>
      <c r="H24" s="243"/>
      <c r="I24" s="645"/>
      <c r="J24" s="651"/>
      <c r="K24" s="633"/>
      <c r="L24" s="636"/>
      <c r="M24" s="639"/>
      <c r="N24" s="636">
        <f ca="1">IF(NOT(ISERROR(MATCH(M24,_xlfn.ANCHORARRAY(F35),0))),L37&amp;"Por favor no seleccionar los criterios de impacto",M24)</f>
        <v>0</v>
      </c>
      <c r="O24" s="633"/>
      <c r="P24" s="636"/>
      <c r="Q24" s="628"/>
      <c r="R24" s="26">
        <v>5</v>
      </c>
      <c r="S24" s="306"/>
      <c r="T24" s="5" t="str">
        <f t="shared" si="31"/>
        <v/>
      </c>
      <c r="U24" s="23"/>
      <c r="V24" s="23"/>
      <c r="W24" s="24" t="str">
        <f t="shared" si="28"/>
        <v/>
      </c>
      <c r="X24" s="23"/>
      <c r="Y24" s="23"/>
      <c r="Z24" s="23"/>
      <c r="AA24" s="288" t="str">
        <f t="shared" si="32"/>
        <v/>
      </c>
      <c r="AB24" s="27" t="str">
        <f t="shared" si="5"/>
        <v/>
      </c>
      <c r="AC24" s="250" t="str">
        <f t="shared" si="29"/>
        <v/>
      </c>
      <c r="AD24" s="27" t="str">
        <f t="shared" si="7"/>
        <v/>
      </c>
      <c r="AE24" s="250" t="str">
        <f t="shared" si="33"/>
        <v/>
      </c>
      <c r="AF24" s="484" t="str">
        <f t="shared" ref="AF24:AF25" si="34">IFERROR(IF(OR(AND(AB24="Muy Baja",AD24="Leve"),AND(AB24="Muy Baja",AD24="Menor"),AND(AB24="Baja",AD24="Leve")),"Bajo",IF(OR(AND(AB24="Muy baja",AD24="Moderado"),AND(AB24="Baja",AD24="Menor"),AND(AB24="Baja",AD24="Moderado"),AND(AB24="Media",AD24="Leve"),AND(AB24="Media",AD24="Menor"),AND(AB24="Media",AD24="Moderado"),AND(AB24="Alta",AD24="Leve"),AND(AB24="Alta",AD24="Menor")),"Moderado",IF(OR(AND(AB24="Muy Baja",AD24="Mayor"),AND(AB24="Baja",AD24="Mayor"),AND(AB24="Media",AD24="Mayor"),AND(AB24="Alta",AD24="Moderado"),AND(AB24="Alta",AD24="Mayor"),AND(AB24="Muy Alta",AD24="Leve"),AND(AB24="Muy Alta",AD24="Menor"),AND(AB24="Muy Alta",AD24="Moderado"),AND(AB24="Muy Alta",AD24="Mayor")),"Alto",IF(OR(AND(AB24="Muy Baja",AD24="Catastrófico"),AND(AB24="Baja",AD24="Catastrófico"),AND(AB24="Media",AD24="Catastrófico"),AND(AB24="Alta",AD24="Catastrófico"),AND(AB24="Muy Alta",AD24="Catastrófico")),"Extremo","")))),"")</f>
        <v/>
      </c>
      <c r="AG24" s="249"/>
      <c r="AH24" s="422"/>
      <c r="AI24" s="466"/>
      <c r="AJ24" s="470"/>
      <c r="AK24" s="470"/>
    </row>
    <row r="25" spans="1:69">
      <c r="A25" s="643"/>
      <c r="B25" s="646"/>
      <c r="C25" s="646"/>
      <c r="D25" s="646"/>
      <c r="E25" s="248"/>
      <c r="F25" s="649"/>
      <c r="G25" s="485"/>
      <c r="H25" s="485"/>
      <c r="I25" s="646"/>
      <c r="J25" s="652"/>
      <c r="K25" s="634"/>
      <c r="L25" s="637"/>
      <c r="M25" s="640"/>
      <c r="N25" s="637">
        <f ca="1">IF(NOT(ISERROR(MATCH(M25,_xlfn.ANCHORARRAY(F36),0))),L38&amp;"Por favor no seleccionar los criterios de impacto",M25)</f>
        <v>0</v>
      </c>
      <c r="O25" s="634"/>
      <c r="P25" s="637"/>
      <c r="Q25" s="629"/>
      <c r="R25" s="26">
        <v>6</v>
      </c>
      <c r="S25" s="306"/>
      <c r="T25" s="5" t="str">
        <f t="shared" si="31"/>
        <v/>
      </c>
      <c r="U25" s="23"/>
      <c r="V25" s="23"/>
      <c r="W25" s="24" t="str">
        <f t="shared" si="28"/>
        <v/>
      </c>
      <c r="X25" s="23"/>
      <c r="Y25" s="23"/>
      <c r="Z25" s="23"/>
      <c r="AA25" s="288" t="str">
        <f t="shared" si="32"/>
        <v/>
      </c>
      <c r="AB25" s="27" t="str">
        <f t="shared" si="5"/>
        <v/>
      </c>
      <c r="AC25" s="250" t="str">
        <f t="shared" si="29"/>
        <v/>
      </c>
      <c r="AD25" s="27" t="str">
        <f t="shared" si="7"/>
        <v/>
      </c>
      <c r="AE25" s="250" t="str">
        <f t="shared" si="33"/>
        <v/>
      </c>
      <c r="AF25" s="484" t="str">
        <f t="shared" si="34"/>
        <v/>
      </c>
      <c r="AG25" s="249"/>
      <c r="AH25" s="422"/>
      <c r="AI25" s="466"/>
      <c r="AJ25" s="470"/>
      <c r="AK25" s="470"/>
    </row>
    <row r="26" spans="1:69">
      <c r="A26" s="6"/>
      <c r="B26" s="630" t="s">
        <v>136</v>
      </c>
      <c r="C26" s="631"/>
      <c r="D26" s="631"/>
      <c r="E26" s="631"/>
      <c r="F26" s="631"/>
      <c r="G26" s="631"/>
      <c r="H26" s="631"/>
      <c r="I26" s="631"/>
      <c r="J26" s="631"/>
      <c r="K26" s="631"/>
      <c r="L26" s="631"/>
      <c r="M26" s="631"/>
      <c r="N26" s="631"/>
      <c r="O26" s="631"/>
      <c r="P26" s="631"/>
      <c r="Q26" s="631"/>
      <c r="R26" s="631"/>
      <c r="S26" s="631"/>
      <c r="T26" s="631"/>
      <c r="U26" s="631"/>
      <c r="V26" s="631"/>
      <c r="W26" s="631"/>
      <c r="X26" s="631"/>
      <c r="Y26" s="631"/>
      <c r="Z26" s="631"/>
      <c r="AA26" s="631"/>
      <c r="AB26" s="631"/>
      <c r="AC26" s="631"/>
      <c r="AD26" s="631"/>
      <c r="AE26" s="631"/>
      <c r="AF26" s="631"/>
      <c r="AG26" s="631"/>
      <c r="AH26" s="631"/>
      <c r="AI26" s="631"/>
      <c r="AJ26" s="631"/>
      <c r="AK26" s="631"/>
    </row>
    <row r="28" spans="1:69">
      <c r="A28" s="1"/>
      <c r="B28" s="4" t="s">
        <v>108</v>
      </c>
      <c r="C28" s="1"/>
      <c r="D28" s="1"/>
      <c r="E28" s="1"/>
      <c r="I28" s="1"/>
    </row>
  </sheetData>
  <dataConsolidate/>
  <mergeCells count="114">
    <mergeCell ref="M20:M25"/>
    <mergeCell ref="N20:N25"/>
    <mergeCell ref="O20:O25"/>
    <mergeCell ref="P20:P25"/>
    <mergeCell ref="Q20:Q25"/>
    <mergeCell ref="B26:AK26"/>
    <mergeCell ref="Q14:Q19"/>
    <mergeCell ref="A20:A25"/>
    <mergeCell ref="B20:B25"/>
    <mergeCell ref="C20:C25"/>
    <mergeCell ref="D20:D25"/>
    <mergeCell ref="F20:F25"/>
    <mergeCell ref="I20:I25"/>
    <mergeCell ref="J20:J25"/>
    <mergeCell ref="K20:K25"/>
    <mergeCell ref="L20:L25"/>
    <mergeCell ref="K14:K19"/>
    <mergeCell ref="L14:L19"/>
    <mergeCell ref="M14:M19"/>
    <mergeCell ref="N14:N19"/>
    <mergeCell ref="O14:O19"/>
    <mergeCell ref="P14:P19"/>
    <mergeCell ref="O8:O13"/>
    <mergeCell ref="P8:P13"/>
    <mergeCell ref="Q8:Q13"/>
    <mergeCell ref="A14:A19"/>
    <mergeCell ref="B14:B19"/>
    <mergeCell ref="C14:C19"/>
    <mergeCell ref="D14:D19"/>
    <mergeCell ref="F14:F19"/>
    <mergeCell ref="I14:I19"/>
    <mergeCell ref="J14:J19"/>
    <mergeCell ref="I8:I13"/>
    <mergeCell ref="J8:J13"/>
    <mergeCell ref="K8:K13"/>
    <mergeCell ref="L8:L13"/>
    <mergeCell ref="M8:M13"/>
    <mergeCell ref="N8:N13"/>
    <mergeCell ref="A8:A13"/>
    <mergeCell ref="B8:B13"/>
    <mergeCell ref="C8:C13"/>
    <mergeCell ref="D8:D13"/>
    <mergeCell ref="E8:E13"/>
    <mergeCell ref="F8:F13"/>
    <mergeCell ref="AL5:AL8"/>
    <mergeCell ref="AP5:AP8"/>
    <mergeCell ref="AQ5:AQ8"/>
    <mergeCell ref="AR5:AR8"/>
    <mergeCell ref="AS5:AS8"/>
    <mergeCell ref="BJ5:BJ8"/>
    <mergeCell ref="BD3:BD4"/>
    <mergeCell ref="BE3:BE4"/>
    <mergeCell ref="BF3:BF4"/>
    <mergeCell ref="BG3:BG4"/>
    <mergeCell ref="BH3:BH4"/>
    <mergeCell ref="BI3:BI4"/>
    <mergeCell ref="AX3:AX4"/>
    <mergeCell ref="AY3:AY4"/>
    <mergeCell ref="AZ3:AZ4"/>
    <mergeCell ref="BA3:BA4"/>
    <mergeCell ref="BB3:BB4"/>
    <mergeCell ref="BC3:BC4"/>
    <mergeCell ref="AR3:AR4"/>
    <mergeCell ref="AS3:AS4"/>
    <mergeCell ref="AT3:AT4"/>
    <mergeCell ref="AU3:AU4"/>
    <mergeCell ref="AV3:AV4"/>
    <mergeCell ref="AW3:AW4"/>
    <mergeCell ref="AL3:AL4"/>
    <mergeCell ref="AM3:AM4"/>
    <mergeCell ref="AN3:AN4"/>
    <mergeCell ref="AO3:AO4"/>
    <mergeCell ref="AP3:AP4"/>
    <mergeCell ref="AQ3:AQ4"/>
    <mergeCell ref="AF3:AF4"/>
    <mergeCell ref="AG3:AG4"/>
    <mergeCell ref="AH3:AH4"/>
    <mergeCell ref="AI3:AI4"/>
    <mergeCell ref="AJ3:AJ4"/>
    <mergeCell ref="AK3:AK4"/>
    <mergeCell ref="U3:Z3"/>
    <mergeCell ref="AA3:AA4"/>
    <mergeCell ref="AB3:AB4"/>
    <mergeCell ref="AC3:AC4"/>
    <mergeCell ref="AD3:AD4"/>
    <mergeCell ref="AE3:AE4"/>
    <mergeCell ref="O3:O4"/>
    <mergeCell ref="P3:P4"/>
    <mergeCell ref="Q3:Q4"/>
    <mergeCell ref="R3:R4"/>
    <mergeCell ref="S3:S4"/>
    <mergeCell ref="T3:T4"/>
    <mergeCell ref="I3:I4"/>
    <mergeCell ref="J3:J4"/>
    <mergeCell ref="K3:K4"/>
    <mergeCell ref="L3:L4"/>
    <mergeCell ref="M3:M4"/>
    <mergeCell ref="N3:N4"/>
    <mergeCell ref="AO1:AS2"/>
    <mergeCell ref="AT1:BA2"/>
    <mergeCell ref="BB1:BI2"/>
    <mergeCell ref="BJ1:BJ4"/>
    <mergeCell ref="A3:A4"/>
    <mergeCell ref="B3:B4"/>
    <mergeCell ref="C3:C4"/>
    <mergeCell ref="D3:D4"/>
    <mergeCell ref="E3:E4"/>
    <mergeCell ref="F3:F4"/>
    <mergeCell ref="A1:J2"/>
    <mergeCell ref="K1:Q2"/>
    <mergeCell ref="R1:Z2"/>
    <mergeCell ref="AA1:AG2"/>
    <mergeCell ref="AH1:AK2"/>
    <mergeCell ref="AL1:AN2"/>
  </mergeCells>
  <conditionalFormatting sqref="K5:K8 AB5:AB25 K14 K20">
    <cfRule type="cellIs" dxfId="55" priority="15" operator="equal">
      <formula>"Muy Alta"</formula>
    </cfRule>
    <cfRule type="cellIs" dxfId="54" priority="16" operator="equal">
      <formula>"Alta"</formula>
    </cfRule>
    <cfRule type="cellIs" dxfId="53" priority="17" operator="equal">
      <formula>"Media"</formula>
    </cfRule>
    <cfRule type="cellIs" dxfId="52" priority="18" operator="equal">
      <formula>"Baja"</formula>
    </cfRule>
    <cfRule type="cellIs" dxfId="51" priority="19" operator="equal">
      <formula>"Muy Baja"</formula>
    </cfRule>
  </conditionalFormatting>
  <conditionalFormatting sqref="N5:N25">
    <cfRule type="containsText" dxfId="50" priority="1" operator="containsText" text="❌">
      <formula>NOT(ISERROR(SEARCH("❌",N5)))</formula>
    </cfRule>
  </conditionalFormatting>
  <conditionalFormatting sqref="O5:O8 AD5:AD25 O14 O20">
    <cfRule type="cellIs" dxfId="49" priority="10" operator="equal">
      <formula>"Catastrófico"</formula>
    </cfRule>
    <cfRule type="cellIs" dxfId="48" priority="11" operator="equal">
      <formula>"Mayor"</formula>
    </cfRule>
    <cfRule type="cellIs" dxfId="47" priority="12" operator="equal">
      <formula>"Moderado"</formula>
    </cfRule>
    <cfRule type="cellIs" dxfId="46" priority="13" operator="equal">
      <formula>"Menor"</formula>
    </cfRule>
    <cfRule type="cellIs" dxfId="45" priority="14" operator="equal">
      <formula>"Leve"</formula>
    </cfRule>
  </conditionalFormatting>
  <conditionalFormatting sqref="Q5:Q8 Q14 Q20">
    <cfRule type="cellIs" dxfId="44" priority="2" operator="equal">
      <formula>"Extremo"</formula>
    </cfRule>
    <cfRule type="cellIs" dxfId="43" priority="3" operator="equal">
      <formula>"Alto"</formula>
    </cfRule>
    <cfRule type="cellIs" dxfId="42" priority="4" operator="equal">
      <formula>"Moderado"</formula>
    </cfRule>
    <cfRule type="cellIs" dxfId="41" priority="5" operator="equal">
      <formula>"Bajo"</formula>
    </cfRule>
  </conditionalFormatting>
  <conditionalFormatting sqref="AF5:AF25">
    <cfRule type="cellIs" dxfId="40" priority="6" operator="equal">
      <formula>"Extremo"</formula>
    </cfRule>
    <cfRule type="cellIs" dxfId="39" priority="7" operator="equal">
      <formula>"Alto"</formula>
    </cfRule>
    <cfRule type="cellIs" dxfId="38" priority="8" operator="equal">
      <formula>"Moderado"</formula>
    </cfRule>
    <cfRule type="cellIs" dxfId="37" priority="9" operator="equal">
      <formula>"Bajo"</formula>
    </cfRule>
  </conditionalFormatting>
  <dataValidations count="1">
    <dataValidation type="list" allowBlank="1" showInputMessage="1" showErrorMessage="1" sqref="AN5:AN8">
      <formula1>"En curso, Finalizado"</formula1>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BQ63"/>
  <sheetViews>
    <sheetView zoomScale="50" zoomScaleNormal="50" workbookViewId="0">
      <selection activeCell="E5" sqref="E5"/>
    </sheetView>
  </sheetViews>
  <sheetFormatPr baseColWidth="10" defaultColWidth="11.42578125" defaultRowHeight="16.5"/>
  <cols>
    <col min="1" max="1" width="4" style="2" bestFit="1" customWidth="1"/>
    <col min="2" max="2" width="15.85546875" style="2" customWidth="1"/>
    <col min="3" max="3" width="22.140625" style="2" customWidth="1"/>
    <col min="4" max="4" width="16.140625" style="2" customWidth="1"/>
    <col min="5" max="5" width="30.28515625" style="2" customWidth="1"/>
    <col min="6" max="8" width="35" style="1" customWidth="1"/>
    <col min="9" max="9" width="18.140625" style="3" customWidth="1"/>
    <col min="10" max="10" width="20.140625" style="1" customWidth="1"/>
    <col min="11" max="11" width="12" style="1" customWidth="1"/>
    <col min="12" max="12" width="12.7109375" style="1" customWidth="1"/>
    <col min="13" max="13" width="24.42578125" style="1" bestFit="1" customWidth="1"/>
    <col min="14" max="14" width="28.28515625" style="1" hidden="1" customWidth="1"/>
    <col min="15" max="15" width="17.5703125" style="1" customWidth="1"/>
    <col min="16" max="16" width="6.28515625" style="1" bestFit="1" customWidth="1"/>
    <col min="17" max="17" width="16" style="1" customWidth="1"/>
    <col min="18" max="18" width="5.85546875" style="1" customWidth="1"/>
    <col min="19" max="19" width="55" style="1" customWidth="1"/>
    <col min="20" max="20" width="15.140625" style="1" bestFit="1" customWidth="1"/>
    <col min="21" max="21" width="6.85546875" style="1" customWidth="1"/>
    <col min="22" max="22" width="5" style="1" customWidth="1"/>
    <col min="23" max="23" width="5.5703125" style="1" customWidth="1"/>
    <col min="24" max="24" width="7.140625" style="1" customWidth="1"/>
    <col min="25" max="25" width="6.7109375" style="1" customWidth="1"/>
    <col min="26" max="26" width="4.7109375" style="1" bestFit="1" customWidth="1"/>
    <col min="27" max="27" width="38.5703125" style="1" bestFit="1" customWidth="1"/>
    <col min="28" max="28" width="8.7109375" style="1" customWidth="1"/>
    <col min="29" max="29" width="10.42578125" style="1" customWidth="1"/>
    <col min="30" max="30" width="9.28515625" style="1" customWidth="1"/>
    <col min="31" max="31" width="9.140625" style="1" customWidth="1"/>
    <col min="32" max="32" width="8.42578125" style="1" customWidth="1"/>
    <col min="33" max="33" width="7.28515625" style="1" customWidth="1"/>
    <col min="34" max="34" width="50.5703125" style="1" customWidth="1"/>
    <col min="35" max="35" width="18.85546875" style="1" customWidth="1"/>
    <col min="36" max="36" width="16.85546875" style="1" customWidth="1"/>
    <col min="37" max="37" width="18.5703125" style="1" customWidth="1"/>
    <col min="38" max="38" width="21.5703125" style="1" customWidth="1"/>
    <col min="39" max="39" width="54" style="1" customWidth="1"/>
    <col min="40" max="40" width="17" style="1" customWidth="1"/>
    <col min="41" max="41" width="32" style="1" customWidth="1"/>
    <col min="42" max="42" width="69.7109375" style="1" customWidth="1"/>
    <col min="43" max="43" width="36.5703125" style="1" customWidth="1"/>
    <col min="44" max="44" width="51.140625" style="1" customWidth="1"/>
    <col min="45" max="45" width="50.140625" style="1" customWidth="1"/>
    <col min="46" max="46" width="23.5703125" style="1" customWidth="1"/>
    <col min="47" max="47" width="19.85546875" style="1" customWidth="1"/>
    <col min="48" max="48" width="16" style="1" customWidth="1"/>
    <col min="49" max="49" width="18.28515625" style="1" customWidth="1"/>
    <col min="50" max="50" width="23.7109375" style="1" customWidth="1"/>
    <col min="51" max="51" width="16.5703125" style="1" customWidth="1"/>
    <col min="52" max="52" width="31.140625" style="1" customWidth="1"/>
    <col min="53" max="53" width="23.28515625" style="1" customWidth="1"/>
    <col min="54" max="54" width="24" style="1" customWidth="1"/>
    <col min="55" max="55" width="27.28515625" style="1" customWidth="1"/>
    <col min="56" max="56" width="18.85546875" style="1" customWidth="1"/>
    <col min="57" max="57" width="23.5703125" style="1" customWidth="1"/>
    <col min="58" max="58" width="17.5703125" style="1" customWidth="1"/>
    <col min="59" max="59" width="23.7109375" style="1" customWidth="1"/>
    <col min="60" max="60" width="18.85546875" style="1" customWidth="1"/>
    <col min="61" max="61" width="32.28515625" style="1" customWidth="1"/>
    <col min="62" max="62" width="44.7109375" style="1" customWidth="1"/>
    <col min="63" max="16384" width="11.42578125" style="1"/>
  </cols>
  <sheetData>
    <row r="1" spans="1:69" ht="16.5" customHeight="1">
      <c r="A1" s="1759" t="s">
        <v>38</v>
      </c>
      <c r="B1" s="2172"/>
      <c r="C1" s="2172"/>
      <c r="D1" s="2172"/>
      <c r="E1" s="2172"/>
      <c r="F1" s="2172"/>
      <c r="G1" s="2172"/>
      <c r="H1" s="2172"/>
      <c r="I1" s="2172"/>
      <c r="J1" s="2172"/>
      <c r="K1" s="1759" t="s">
        <v>39</v>
      </c>
      <c r="L1" s="2172"/>
      <c r="M1" s="2172"/>
      <c r="N1" s="2172"/>
      <c r="O1" s="2172"/>
      <c r="P1" s="2172"/>
      <c r="Q1" s="2172"/>
      <c r="R1" s="1759" t="s">
        <v>40</v>
      </c>
      <c r="S1" s="2172"/>
      <c r="T1" s="2172"/>
      <c r="U1" s="2172"/>
      <c r="V1" s="2172"/>
      <c r="W1" s="2172"/>
      <c r="X1" s="2172"/>
      <c r="Y1" s="2172"/>
      <c r="Z1" s="2172"/>
      <c r="AA1" s="1759" t="s">
        <v>41</v>
      </c>
      <c r="AB1" s="2172"/>
      <c r="AC1" s="2172"/>
      <c r="AD1" s="2172"/>
      <c r="AE1" s="2172"/>
      <c r="AF1" s="2172"/>
      <c r="AG1" s="2172"/>
      <c r="AH1" s="2173" t="s">
        <v>42</v>
      </c>
      <c r="AI1" s="1733"/>
      <c r="AJ1" s="1733"/>
      <c r="AK1" s="1734"/>
      <c r="AL1" s="2174" t="s">
        <v>43</v>
      </c>
      <c r="AM1" s="2175"/>
      <c r="AN1" s="2176"/>
      <c r="AO1" s="2177" t="s">
        <v>44</v>
      </c>
      <c r="AP1" s="2178"/>
      <c r="AQ1" s="2178"/>
      <c r="AR1" s="2178"/>
      <c r="AS1" s="2178"/>
      <c r="AT1" s="2179" t="s">
        <v>45</v>
      </c>
      <c r="AU1" s="2180"/>
      <c r="AV1" s="2180"/>
      <c r="AW1" s="2180"/>
      <c r="AX1" s="2180"/>
      <c r="AY1" s="2180"/>
      <c r="AZ1" s="2180"/>
      <c r="BA1" s="2180"/>
      <c r="BB1" s="2177" t="s">
        <v>965</v>
      </c>
      <c r="BC1" s="2178"/>
      <c r="BD1" s="2178"/>
      <c r="BE1" s="2178"/>
      <c r="BF1" s="2178"/>
      <c r="BG1" s="2178"/>
      <c r="BH1" s="2178"/>
      <c r="BI1" s="2178"/>
      <c r="BJ1" s="1982" t="s">
        <v>1062</v>
      </c>
    </row>
    <row r="2" spans="1:69">
      <c r="A2" s="2172"/>
      <c r="B2" s="2172"/>
      <c r="C2" s="2172"/>
      <c r="D2" s="2172"/>
      <c r="E2" s="2172"/>
      <c r="F2" s="2172"/>
      <c r="G2" s="2172"/>
      <c r="H2" s="2172"/>
      <c r="I2" s="2172"/>
      <c r="J2" s="2172"/>
      <c r="K2" s="2172"/>
      <c r="L2" s="2172"/>
      <c r="M2" s="2172"/>
      <c r="N2" s="2172"/>
      <c r="O2" s="2172"/>
      <c r="P2" s="2172"/>
      <c r="Q2" s="2172"/>
      <c r="R2" s="2172"/>
      <c r="S2" s="2172"/>
      <c r="T2" s="2172"/>
      <c r="U2" s="2172"/>
      <c r="V2" s="2172"/>
      <c r="W2" s="2172"/>
      <c r="X2" s="2172"/>
      <c r="Y2" s="2172"/>
      <c r="Z2" s="2172"/>
      <c r="AA2" s="2172"/>
      <c r="AB2" s="2172"/>
      <c r="AC2" s="2172"/>
      <c r="AD2" s="2172"/>
      <c r="AE2" s="2172"/>
      <c r="AF2" s="2172"/>
      <c r="AG2" s="2172"/>
      <c r="AH2" s="1748"/>
      <c r="AI2" s="1749"/>
      <c r="AJ2" s="1749"/>
      <c r="AK2" s="1750"/>
      <c r="AL2" s="2175"/>
      <c r="AM2" s="2175"/>
      <c r="AN2" s="2176"/>
      <c r="AO2" s="2181"/>
      <c r="AP2" s="2181"/>
      <c r="AQ2" s="2181"/>
      <c r="AR2" s="2181"/>
      <c r="AS2" s="2181"/>
      <c r="AT2" s="2182"/>
      <c r="AU2" s="2183"/>
      <c r="AV2" s="2183"/>
      <c r="AW2" s="2183"/>
      <c r="AX2" s="2183"/>
      <c r="AY2" s="2183"/>
      <c r="AZ2" s="2183"/>
      <c r="BA2" s="2183"/>
      <c r="BB2" s="2181"/>
      <c r="BC2" s="2181"/>
      <c r="BD2" s="2181"/>
      <c r="BE2" s="2181"/>
      <c r="BF2" s="2181"/>
      <c r="BG2" s="2181"/>
      <c r="BH2" s="2181"/>
      <c r="BI2" s="2181"/>
      <c r="BJ2" s="1824"/>
      <c r="BK2" s="472"/>
      <c r="BL2" s="472"/>
      <c r="BM2" s="472"/>
      <c r="BN2" s="472"/>
      <c r="BO2" s="472"/>
      <c r="BP2" s="472"/>
      <c r="BQ2" s="472"/>
    </row>
    <row r="3" spans="1:69" ht="47.25" customHeight="1">
      <c r="A3" s="2184" t="s">
        <v>47</v>
      </c>
      <c r="B3" s="2185" t="s">
        <v>24</v>
      </c>
      <c r="C3" s="2186" t="s">
        <v>48</v>
      </c>
      <c r="D3" s="2186" t="s">
        <v>49</v>
      </c>
      <c r="E3" s="2187" t="s">
        <v>50</v>
      </c>
      <c r="F3" s="2185" t="s">
        <v>51</v>
      </c>
      <c r="G3" s="2188"/>
      <c r="H3" s="2188"/>
      <c r="I3" s="2187" t="s">
        <v>53</v>
      </c>
      <c r="J3" s="2186" t="s">
        <v>54</v>
      </c>
      <c r="K3" s="2187" t="s">
        <v>55</v>
      </c>
      <c r="L3" s="2189" t="s">
        <v>56</v>
      </c>
      <c r="M3" s="2187" t="s">
        <v>57</v>
      </c>
      <c r="N3" s="2187" t="s">
        <v>58</v>
      </c>
      <c r="O3" s="2190" t="s">
        <v>59</v>
      </c>
      <c r="P3" s="2189" t="s">
        <v>56</v>
      </c>
      <c r="Q3" s="2186" t="s">
        <v>60</v>
      </c>
      <c r="R3" s="2191" t="s">
        <v>61</v>
      </c>
      <c r="S3" s="2186" t="s">
        <v>62</v>
      </c>
      <c r="T3" s="2187" t="s">
        <v>63</v>
      </c>
      <c r="U3" s="2186" t="s">
        <v>64</v>
      </c>
      <c r="V3" s="2186"/>
      <c r="W3" s="2186"/>
      <c r="X3" s="2186"/>
      <c r="Y3" s="2186"/>
      <c r="Z3" s="2186"/>
      <c r="AA3" s="2192" t="s">
        <v>65</v>
      </c>
      <c r="AB3" s="2192" t="s">
        <v>66</v>
      </c>
      <c r="AC3" s="2192" t="s">
        <v>56</v>
      </c>
      <c r="AD3" s="2192" t="s">
        <v>67</v>
      </c>
      <c r="AE3" s="2192" t="s">
        <v>56</v>
      </c>
      <c r="AF3" s="2192" t="s">
        <v>68</v>
      </c>
      <c r="AG3" s="2191" t="s">
        <v>69</v>
      </c>
      <c r="AH3" s="2186" t="s">
        <v>42</v>
      </c>
      <c r="AI3" s="2186" t="s">
        <v>25</v>
      </c>
      <c r="AJ3" s="2186" t="s">
        <v>70</v>
      </c>
      <c r="AK3" s="2186" t="s">
        <v>142</v>
      </c>
      <c r="AL3" s="1704" t="s">
        <v>72</v>
      </c>
      <c r="AM3" s="1704" t="s">
        <v>73</v>
      </c>
      <c r="AN3" s="1704" t="s">
        <v>74</v>
      </c>
      <c r="AO3" s="1705" t="s">
        <v>26</v>
      </c>
      <c r="AP3" s="2193" t="s">
        <v>1063</v>
      </c>
      <c r="AQ3" s="2193" t="s">
        <v>76</v>
      </c>
      <c r="AR3" s="2193" t="s">
        <v>77</v>
      </c>
      <c r="AS3" s="2193" t="s">
        <v>967</v>
      </c>
      <c r="AT3" s="1705" t="s">
        <v>27</v>
      </c>
      <c r="AU3" s="1705" t="s">
        <v>28</v>
      </c>
      <c r="AV3" s="1705" t="s">
        <v>29</v>
      </c>
      <c r="AW3" s="1705" t="s">
        <v>79</v>
      </c>
      <c r="AX3" s="1705" t="s">
        <v>30</v>
      </c>
      <c r="AY3" s="1705" t="s">
        <v>80</v>
      </c>
      <c r="AZ3" s="2193" t="s">
        <v>126</v>
      </c>
      <c r="BA3" s="1705" t="s">
        <v>31</v>
      </c>
      <c r="BB3" s="1701" t="s">
        <v>81</v>
      </c>
      <c r="BC3" s="1701" t="s">
        <v>82</v>
      </c>
      <c r="BD3" s="1701" t="s">
        <v>83</v>
      </c>
      <c r="BE3" s="1701" t="s">
        <v>84</v>
      </c>
      <c r="BF3" s="1701" t="s">
        <v>85</v>
      </c>
      <c r="BG3" s="1701" t="s">
        <v>372</v>
      </c>
      <c r="BH3" s="1701" t="s">
        <v>86</v>
      </c>
      <c r="BI3" s="1701" t="s">
        <v>143</v>
      </c>
      <c r="BJ3" s="1824"/>
      <c r="BK3" s="472"/>
      <c r="BL3" s="472"/>
      <c r="BM3" s="472"/>
      <c r="BN3" s="472"/>
      <c r="BO3" s="472"/>
      <c r="BP3" s="472"/>
      <c r="BQ3" s="472"/>
    </row>
    <row r="4" spans="1:69" s="324" customFormat="1" ht="156.75" customHeight="1">
      <c r="A4" s="2194"/>
      <c r="B4" s="2195"/>
      <c r="C4" s="2196"/>
      <c r="D4" s="2196"/>
      <c r="E4" s="2187"/>
      <c r="F4" s="2197"/>
      <c r="G4" s="2188" t="s">
        <v>477</v>
      </c>
      <c r="H4" s="2188" t="s">
        <v>52</v>
      </c>
      <c r="I4" s="2186"/>
      <c r="J4" s="2196"/>
      <c r="K4" s="2186"/>
      <c r="L4" s="2198"/>
      <c r="M4" s="2186"/>
      <c r="N4" s="2186"/>
      <c r="O4" s="2198"/>
      <c r="P4" s="2198"/>
      <c r="Q4" s="2196"/>
      <c r="R4" s="2192"/>
      <c r="S4" s="2196"/>
      <c r="T4" s="2186"/>
      <c r="U4" s="2199" t="s">
        <v>88</v>
      </c>
      <c r="V4" s="2199" t="s">
        <v>89</v>
      </c>
      <c r="W4" s="2199" t="s">
        <v>90</v>
      </c>
      <c r="X4" s="2199" t="s">
        <v>91</v>
      </c>
      <c r="Y4" s="2199" t="s">
        <v>92</v>
      </c>
      <c r="Z4" s="2199" t="s">
        <v>93</v>
      </c>
      <c r="AA4" s="2200"/>
      <c r="AB4" s="2200"/>
      <c r="AC4" s="2200"/>
      <c r="AD4" s="2200"/>
      <c r="AE4" s="2200"/>
      <c r="AF4" s="2200"/>
      <c r="AG4" s="2192"/>
      <c r="AH4" s="2196"/>
      <c r="AI4" s="2196"/>
      <c r="AJ4" s="2196"/>
      <c r="AK4" s="2196"/>
      <c r="AL4" s="2201"/>
      <c r="AM4" s="2202"/>
      <c r="AN4" s="1704"/>
      <c r="AO4" s="1705"/>
      <c r="AP4" s="2193"/>
      <c r="AQ4" s="2193"/>
      <c r="AR4" s="2193"/>
      <c r="AS4" s="2193"/>
      <c r="AT4" s="1705"/>
      <c r="AU4" s="1705"/>
      <c r="AV4" s="1705"/>
      <c r="AW4" s="1705"/>
      <c r="AX4" s="1705"/>
      <c r="AY4" s="1705"/>
      <c r="AZ4" s="2193"/>
      <c r="BA4" s="1705"/>
      <c r="BB4" s="1701"/>
      <c r="BC4" s="1701"/>
      <c r="BD4" s="1701"/>
      <c r="BE4" s="1701"/>
      <c r="BF4" s="1701"/>
      <c r="BG4" s="1701"/>
      <c r="BH4" s="1701"/>
      <c r="BI4" s="1701"/>
      <c r="BJ4" s="1824"/>
      <c r="BK4" s="342"/>
      <c r="BL4" s="342"/>
      <c r="BM4" s="342"/>
      <c r="BN4" s="342"/>
      <c r="BO4" s="342"/>
      <c r="BP4" s="342"/>
      <c r="BQ4" s="342"/>
    </row>
    <row r="5" spans="1:69" s="25" customFormat="1" ht="210" customHeight="1">
      <c r="A5" s="713">
        <v>1</v>
      </c>
      <c r="B5" s="675" t="s">
        <v>94</v>
      </c>
      <c r="C5" s="675" t="s">
        <v>1064</v>
      </c>
      <c r="D5" s="1094" t="s">
        <v>1065</v>
      </c>
      <c r="E5" s="2552" t="s">
        <v>1066</v>
      </c>
      <c r="F5" s="800" t="s">
        <v>1067</v>
      </c>
      <c r="G5" s="800" t="s">
        <v>377</v>
      </c>
      <c r="H5" s="800" t="s">
        <v>1068</v>
      </c>
      <c r="I5" s="839" t="s">
        <v>564</v>
      </c>
      <c r="J5" s="742">
        <v>8760</v>
      </c>
      <c r="K5" s="735" t="str">
        <f>IF(J5&lt;=0,"",IF(J5&lt;=2,"Muy Baja",IF(J5&lt;=24,"Baja",IF(J5&lt;=500,"Media",IF(J5&lt;=5000,"Alta","Muy Alta")))))</f>
        <v>Muy Alta</v>
      </c>
      <c r="L5" s="731">
        <f>IF(K5="","",IF(K5="Muy Baja",0.2,IF(K5="Baja",0.4,IF(K5="Media",0.6,IF(K5="Alta",0.8,IF(K5="Muy Alta",1,))))))</f>
        <v>1</v>
      </c>
      <c r="M5" s="733" t="s">
        <v>116</v>
      </c>
      <c r="N5" s="731" t="str">
        <f>IF(NOT(ISERROR(MATCH(M5,'[30]Tabla Impacto'!$B$221:$B$223,0))),'[30]Tabla Impacto'!$F$223&amp;"Por favor no seleccionar los criterios de impacto(Afectación Económica o presupuestal y Pérdida Reputacional)",M5)</f>
        <v xml:space="preserve">     El riesgo afecta la imagen de la entidad con algunos usuarios de relevancia frente al logro de los objetivos</v>
      </c>
      <c r="O5" s="735" t="str">
        <f>IF(OR(N5='[30]Tabla Impacto'!$C$11,N5='[30]Tabla Impacto'!$D$11),"Leve",IF(OR(N5='[30]Tabla Impacto'!$C$12,N5='[30]Tabla Impacto'!$D$12),"Menor",IF(OR(N5='[30]Tabla Impacto'!$C$13,N5='[30]Tabla Impacto'!$D$13),"Moderado",IF(OR(N5='[30]Tabla Impacto'!$C$14,N5='[30]Tabla Impacto'!$D$14),"Mayor",IF(OR(N5='[30]Tabla Impacto'!$C$15,N5='[30]Tabla Impacto'!$D$15),"Catastrófico","")))))</f>
        <v>Moderado</v>
      </c>
      <c r="P5" s="731">
        <f>IF(O5="","",IF(O5="Leve",0.2,IF(O5="Menor",0.4,IF(O5="Moderado",0.6,IF(O5="Mayor",0.8,IF(O5="Catastrófico",1,))))))</f>
        <v>0.6</v>
      </c>
      <c r="Q5" s="737" t="str">
        <f>IF(OR(AND(K5="Muy Baja",O5="Leve"),AND(K5="Muy Baja",O5="Menor"),AND(K5="Baja",O5="Leve")),"Bajo",IF(OR(AND(K5="Muy baja",O5="Moderado"),AND(K5="Baja",O5="Menor"),AND(K5="Baja",O5="Moderado"),AND(K5="Media",O5="Leve"),AND(K5="Media",O5="Menor"),AND(K5="Media",O5="Moderado"),AND(K5="Alta",O5="Leve"),AND(K5="Alta",O5="Menor")),"Moderado",IF(OR(AND(K5="Muy Baja",O5="Mayor"),AND(K5="Baja",O5="Mayor"),AND(K5="Media",O5="Mayor"),AND(K5="Alta",O5="Moderado"),AND(K5="Alta",O5="Mayor"),AND(K5="Muy Alta",O5="Leve"),AND(K5="Muy Alta",O5="Menor"),AND(K5="Muy Alta",O5="Moderado"),AND(K5="Muy Alta",O5="Mayor")),"Alto",IF(OR(AND(K5="Muy Baja",O5="Catastrófico"),AND(K5="Baja",O5="Catastrófico"),AND(K5="Media",O5="Catastrófico"),AND(K5="Alta",O5="Catastrófico"),AND(K5="Muy Alta",O5="Catastrófico")),"Extremo",""))))</f>
        <v>Alto</v>
      </c>
      <c r="R5" s="26">
        <v>1</v>
      </c>
      <c r="S5" s="455" t="s">
        <v>1069</v>
      </c>
      <c r="T5" s="5" t="str">
        <f t="shared" ref="T5:T7" si="0">IF(OR(U5="Preventivo",U5="Detectivo"),"Probabilidad",IF(U5="Correctivo","Impacto",""))</f>
        <v>Probabilidad</v>
      </c>
      <c r="U5" s="286" t="s">
        <v>99</v>
      </c>
      <c r="V5" s="286" t="s">
        <v>35</v>
      </c>
      <c r="W5" s="287" t="str">
        <f>IF(AND(U5="Preventivo",V5="Automático"),"50%",IF(AND(U5="Preventivo",V5="Manual"),"40%",IF(AND(U5="Detectivo",V5="Automático"),"40%",IF(AND(U5="Detectivo",V5="Manual"),"30%",IF(AND(U5="Correctivo",V5="Automático"),"35%",IF(AND(U5="Correctivo",V5="Manual"),"25%",""))))))</f>
        <v>40%</v>
      </c>
      <c r="X5" s="286" t="s">
        <v>100</v>
      </c>
      <c r="Y5" s="286" t="s">
        <v>101</v>
      </c>
      <c r="Z5" s="286" t="s">
        <v>102</v>
      </c>
      <c r="AA5" s="288">
        <f>IFERROR(IF(T5="Probabilidad",(L5-(+L5*W5)),IF(T5="Impacto",L5,"")),"")</f>
        <v>0.6</v>
      </c>
      <c r="AB5" s="289" t="str">
        <f>IFERROR(IF(AA5="","",IF(AA5&lt;=0.2,"Muy Baja",IF(AA5&lt;=0.4,"Baja",IF(AA5&lt;=0.6,"Media",IF(AA5&lt;=0.8,"Alta","Muy Alta"))))),"")</f>
        <v>Media</v>
      </c>
      <c r="AC5" s="531">
        <f>+AA5</f>
        <v>0.6</v>
      </c>
      <c r="AD5" s="289" t="str">
        <f>IFERROR(IF(AE5="","",IF(AE5&lt;=0.2,"Leve",IF(AE5&lt;=0.4,"Menor",IF(AE5&lt;=0.6,"Moderado",IF(AE5&lt;=0.8,"Mayor","Catastrófico"))))),"")</f>
        <v>Moderado</v>
      </c>
      <c r="AE5" s="531">
        <f>IFERROR(IF(T5="Impacto",(P5-(+P5*W5)),IF(T5="Probabilidad",P5,"")),"")</f>
        <v>0.6</v>
      </c>
      <c r="AF5" s="291" t="str">
        <f>IFERROR(IF(OR(AND(AB5="Muy Baja",AD5="Leve"),AND(AB5="Muy Baja",AD5="Menor"),AND(AB5="Baja",AD5="Leve")),"Bajo",IF(OR(AND(AB5="Muy baja",AD5="Moderado"),AND(AB5="Baja",AD5="Menor"),AND(AB5="Baja",AD5="Moderado"),AND(AB5="Media",AD5="Leve"),AND(AB5="Media",AD5="Menor"),AND(AB5="Media",AD5="Moderado"),AND(AB5="Alta",AD5="Leve"),AND(AB5="Alta",AD5="Menor")),"Moderado",IF(OR(AND(AB5="Muy Baja",AD5="Mayor"),AND(AB5="Baja",AD5="Mayor"),AND(AB5="Media",AD5="Mayor"),AND(AB5="Alta",AD5="Moderado"),AND(AB5="Alta",AD5="Mayor"),AND(AB5="Muy Alta",AD5="Leve"),AND(AB5="Muy Alta",AD5="Menor"),AND(AB5="Muy Alta",AD5="Moderado"),AND(AB5="Muy Alta",AD5="Mayor")),"Alto",IF(OR(AND(AB5="Muy Baja",AD5="Catastrófico"),AND(AB5="Baja",AD5="Catastrófico"),AND(AB5="Media",AD5="Catastrófico"),AND(AB5="Alta",AD5="Catastrófico"),AND(AB5="Muy Alta",AD5="Catastrófico")),"Extremo","")))),"")</f>
        <v>Moderado</v>
      </c>
      <c r="AG5" s="359" t="s">
        <v>112</v>
      </c>
      <c r="AH5" s="2203" t="str">
        <f>+'[31]DOFA '!E31</f>
        <v xml:space="preserve">D1O6. Incluir en el Plan institucional de capacitación temáticas que fortalezcan las competencias de desarrollo de software del personal de planta </v>
      </c>
      <c r="AI5" s="437" t="s">
        <v>582</v>
      </c>
      <c r="AJ5" s="411" t="s">
        <v>1070</v>
      </c>
      <c r="AK5" s="294"/>
      <c r="AL5" s="2009">
        <v>45559</v>
      </c>
      <c r="AM5" s="253" t="s">
        <v>1071</v>
      </c>
      <c r="AN5" s="2010" t="s">
        <v>103</v>
      </c>
      <c r="AO5" s="1464" t="s">
        <v>1072</v>
      </c>
      <c r="AP5" s="1880" t="s">
        <v>1073</v>
      </c>
      <c r="AQ5" s="2204" t="s">
        <v>1074</v>
      </c>
      <c r="AR5" s="1141" t="s">
        <v>1075</v>
      </c>
      <c r="AS5" s="1464" t="s">
        <v>1076</v>
      </c>
      <c r="AT5" s="2205" t="s">
        <v>32</v>
      </c>
      <c r="AU5" s="2205" t="s">
        <v>32</v>
      </c>
      <c r="AV5" s="2205" t="s">
        <v>32</v>
      </c>
      <c r="AW5" s="2205" t="s">
        <v>140</v>
      </c>
      <c r="AX5" s="2205" t="s">
        <v>140</v>
      </c>
      <c r="AY5" s="2205" t="s">
        <v>32</v>
      </c>
      <c r="AZ5" s="253" t="s">
        <v>1077</v>
      </c>
      <c r="BA5" s="253" t="s">
        <v>1078</v>
      </c>
      <c r="BB5" s="2206" t="s">
        <v>849</v>
      </c>
      <c r="BC5" s="1880" t="s">
        <v>1079</v>
      </c>
      <c r="BD5" s="1880">
        <v>0</v>
      </c>
      <c r="BE5" s="1880">
        <f>J5</f>
        <v>8760</v>
      </c>
      <c r="BF5" s="1880">
        <f>(BD5/BE5)</f>
        <v>0</v>
      </c>
      <c r="BG5" s="1880" t="str">
        <f>IF(BF5=0,"Los controles están funcionando y son efectivos",IF(AND(BF5&gt;0,BF5&lt;=0.2),"Los controles son efectivos el 80%.",IF(AND(BF5&gt;0.2,BF5&lt;=0.5),"El control actual presenta deficiencias en su eficacia; sin embargo, sus resultados no son del todo insatisfactorios. Se sugiere la implementación de otro control que complemente y potencie el existente.",IF(AND(BF5&gt;0.5,BF5&lt;=1),"Los Control son ineficientes","Valor no valido"))))</f>
        <v>Los controles están funcionando y son efectivos</v>
      </c>
      <c r="BH5" s="253" t="s">
        <v>1080</v>
      </c>
      <c r="BI5" s="2010" t="s">
        <v>892</v>
      </c>
      <c r="BJ5" s="1880" t="s">
        <v>1081</v>
      </c>
      <c r="BK5" s="325"/>
      <c r="BL5" s="325"/>
      <c r="BM5" s="325"/>
      <c r="BN5" s="325"/>
      <c r="BO5" s="325"/>
      <c r="BP5" s="325"/>
      <c r="BQ5" s="325"/>
    </row>
    <row r="6" spans="1:69" ht="207.75" customHeight="1">
      <c r="A6" s="1454"/>
      <c r="B6" s="676"/>
      <c r="C6" s="676"/>
      <c r="D6" s="1095"/>
      <c r="E6" s="524" t="s">
        <v>1082</v>
      </c>
      <c r="F6" s="801"/>
      <c r="G6" s="801"/>
      <c r="H6" s="801"/>
      <c r="I6" s="840"/>
      <c r="J6" s="743"/>
      <c r="K6" s="736"/>
      <c r="L6" s="732"/>
      <c r="M6" s="734"/>
      <c r="N6" s="732">
        <f ca="1">IF(NOT(ISERROR(MATCH(M6,_xlfn.ANCHORARRAY(F13),0))),L15&amp;"Por favor no seleccionar los criterios de impacto",M6)</f>
        <v>0</v>
      </c>
      <c r="O6" s="736"/>
      <c r="P6" s="732"/>
      <c r="Q6" s="738"/>
      <c r="R6" s="26">
        <v>2</v>
      </c>
      <c r="S6" s="455" t="s">
        <v>1083</v>
      </c>
      <c r="T6" s="5" t="str">
        <f t="shared" si="0"/>
        <v>Probabilidad</v>
      </c>
      <c r="U6" s="286" t="s">
        <v>99</v>
      </c>
      <c r="V6" s="286" t="s">
        <v>35</v>
      </c>
      <c r="W6" s="287" t="str">
        <f t="shared" ref="W6:W8" si="1">IF(AND(U6="Preventivo",V6="Automático"),"50%",IF(AND(U6="Preventivo",V6="Manual"),"40%",IF(AND(U6="Detectivo",V6="Automático"),"40%",IF(AND(U6="Detectivo",V6="Manual"),"30%",IF(AND(U6="Correctivo",V6="Automático"),"35%",IF(AND(U6="Correctivo",V6="Manual"),"25%",""))))))</f>
        <v>40%</v>
      </c>
      <c r="X6" s="286" t="s">
        <v>100</v>
      </c>
      <c r="Y6" s="286" t="s">
        <v>101</v>
      </c>
      <c r="Z6" s="286" t="s">
        <v>102</v>
      </c>
      <c r="AA6" s="288">
        <f>IFERROR(IF(AND(T5="Probabilidad",T6="Probabilidad"),(AC5-(+AC5*W6)),IF(AND(T5="Impacto",T6="Probabilidad"),(AC4-(+AC4*W6)),IF(T6="Impacto",AC5,""))),"")</f>
        <v>0.36</v>
      </c>
      <c r="AB6" s="289" t="str">
        <f t="shared" ref="AB6:AB8" si="2">IFERROR(IF(AA6="","",IF(AA6&lt;=0.2,"Muy Baja",IF(AA6&lt;=0.4,"Baja",IF(AA6&lt;=0.6,"Media",IF(AA6&lt;=0.8,"Alta","Muy Alta"))))),"")</f>
        <v>Baja</v>
      </c>
      <c r="AC6" s="531">
        <f t="shared" ref="AC6:AC8" si="3">+AA6</f>
        <v>0.36</v>
      </c>
      <c r="AD6" s="289" t="str">
        <f t="shared" ref="AD6:AD8" si="4">IFERROR(IF(AE6="","",IF(AE6&lt;=0.2,"Leve",IF(AE6&lt;=0.4,"Menor",IF(AE6&lt;=0.6,"Moderado",IF(AE6&lt;=0.8,"Mayor","Catastrófico"))))),"")</f>
        <v>Moderado</v>
      </c>
      <c r="AE6" s="531">
        <f>IFERROR(IF(AND(T5="Impacto",T6="Impacto"),(AE5-(+AE5*W6)),IF(AND(T5="Probabilidad",T6="Impacto"),(AE4-(+AE4*W6)),IF(T6="Probabilidad",AE5,""))),"")</f>
        <v>0.6</v>
      </c>
      <c r="AF6" s="291" t="str">
        <f t="shared" ref="AF6:AF8" si="5">IFERROR(IF(OR(AND(AB6="Muy Baja",AD6="Leve"),AND(AB6="Muy Baja",AD6="Menor"),AND(AB6="Baja",AD6="Leve")),"Bajo",IF(OR(AND(AB6="Muy baja",AD6="Moderado"),AND(AB6="Baja",AD6="Menor"),AND(AB6="Baja",AD6="Moderado"),AND(AB6="Media",AD6="Leve"),AND(AB6="Media",AD6="Menor"),AND(AB6="Media",AD6="Moderado"),AND(AB6="Alta",AD6="Leve"),AND(AB6="Alta",AD6="Menor")),"Moderado",IF(OR(AND(AB6="Muy Baja",AD6="Mayor"),AND(AB6="Baja",AD6="Mayor"),AND(AB6="Media",AD6="Mayor"),AND(AB6="Alta",AD6="Moderado"),AND(AB6="Alta",AD6="Mayor"),AND(AB6="Muy Alta",AD6="Leve"),AND(AB6="Muy Alta",AD6="Menor"),AND(AB6="Muy Alta",AD6="Moderado"),AND(AB6="Muy Alta",AD6="Mayor")),"Alto",IF(OR(AND(AB6="Muy Baja",AD6="Catastrófico"),AND(AB6="Baja",AD6="Catastrófico"),AND(AB6="Media",AD6="Catastrófico"),AND(AB6="Alta",AD6="Catastrófico"),AND(AB6="Muy Alta",AD6="Catastrófico")),"Extremo","")))),"")</f>
        <v>Moderado</v>
      </c>
      <c r="AG6" s="359" t="s">
        <v>112</v>
      </c>
      <c r="AH6" s="421" t="s">
        <v>1084</v>
      </c>
      <c r="AI6" s="437" t="s">
        <v>582</v>
      </c>
      <c r="AJ6" s="423" t="s">
        <v>1085</v>
      </c>
      <c r="AK6" s="294">
        <v>45473</v>
      </c>
      <c r="AL6" s="1644"/>
      <c r="AM6" s="253" t="s">
        <v>1086</v>
      </c>
      <c r="AN6" s="2010" t="s">
        <v>103</v>
      </c>
      <c r="AO6" s="1141"/>
      <c r="AP6" s="1644"/>
      <c r="AQ6" s="1141"/>
      <c r="AR6" s="1141"/>
      <c r="AS6" s="2157"/>
      <c r="AT6" s="2205" t="s">
        <v>32</v>
      </c>
      <c r="AU6" s="2205" t="s">
        <v>32</v>
      </c>
      <c r="AV6" s="2205" t="s">
        <v>32</v>
      </c>
      <c r="AW6" s="2205" t="s">
        <v>32</v>
      </c>
      <c r="AX6" s="2205" t="s">
        <v>32</v>
      </c>
      <c r="AY6" s="2205" t="s">
        <v>32</v>
      </c>
      <c r="AZ6" s="253" t="s">
        <v>1087</v>
      </c>
      <c r="BA6" s="253" t="s">
        <v>1078</v>
      </c>
      <c r="BB6" s="2207"/>
      <c r="BC6" s="1644"/>
      <c r="BD6" s="1791"/>
      <c r="BE6" s="1644"/>
      <c r="BF6" s="1644"/>
      <c r="BG6" s="1644"/>
      <c r="BH6" s="253" t="s">
        <v>1080</v>
      </c>
      <c r="BI6" s="2010" t="s">
        <v>892</v>
      </c>
      <c r="BJ6" s="1644"/>
      <c r="BK6" s="472"/>
      <c r="BL6" s="472"/>
      <c r="BM6" s="472"/>
      <c r="BN6" s="472"/>
      <c r="BO6" s="472"/>
      <c r="BP6" s="472"/>
      <c r="BQ6" s="472"/>
    </row>
    <row r="7" spans="1:69" ht="166.5" customHeight="1">
      <c r="A7" s="1454"/>
      <c r="B7" s="676"/>
      <c r="C7" s="676"/>
      <c r="D7" s="1095"/>
      <c r="E7" s="431" t="s">
        <v>1088</v>
      </c>
      <c r="F7" s="801"/>
      <c r="G7" s="801"/>
      <c r="H7" s="801"/>
      <c r="I7" s="840"/>
      <c r="J7" s="743"/>
      <c r="K7" s="736"/>
      <c r="L7" s="732"/>
      <c r="M7" s="734"/>
      <c r="N7" s="732">
        <f ca="1">IF(NOT(ISERROR(MATCH(M7,_xlfn.ANCHORARRAY(F14),0))),L16&amp;"Por favor no seleccionar los criterios de impacto",M7)</f>
        <v>0</v>
      </c>
      <c r="O7" s="736"/>
      <c r="P7" s="732"/>
      <c r="Q7" s="738"/>
      <c r="R7" s="26">
        <v>3</v>
      </c>
      <c r="S7" s="306" t="s">
        <v>1089</v>
      </c>
      <c r="T7" s="5" t="str">
        <f t="shared" si="0"/>
        <v>Probabilidad</v>
      </c>
      <c r="U7" s="286" t="s">
        <v>99</v>
      </c>
      <c r="V7" s="286" t="s">
        <v>35</v>
      </c>
      <c r="W7" s="287" t="str">
        <f t="shared" si="1"/>
        <v>40%</v>
      </c>
      <c r="X7" s="286" t="s">
        <v>100</v>
      </c>
      <c r="Y7" s="286" t="s">
        <v>101</v>
      </c>
      <c r="Z7" s="286" t="s">
        <v>102</v>
      </c>
      <c r="AA7" s="288">
        <f t="shared" ref="AA7:AA8" si="6">IFERROR(IF(AND(T6="Probabilidad",T7="Probabilidad"),(AC6-(+AC6*W7)),IF(AND(T6="Impacto",T7="Probabilidad"),(AC5-(+AC5*W7)),IF(T7="Impacto",AC6,""))),"")</f>
        <v>0.216</v>
      </c>
      <c r="AB7" s="289" t="str">
        <f t="shared" si="2"/>
        <v>Baja</v>
      </c>
      <c r="AC7" s="531">
        <f t="shared" si="3"/>
        <v>0.216</v>
      </c>
      <c r="AD7" s="289" t="str">
        <f t="shared" si="4"/>
        <v>Moderado</v>
      </c>
      <c r="AE7" s="531">
        <f t="shared" ref="AE7:AE8" si="7">IFERROR(IF(AND(T6="Impacto",T7="Impacto"),(AE6-(+AE6*W7)),IF(AND(T6="Probabilidad",T7="Impacto"),(AE5-(+AE5*W7)),IF(T7="Probabilidad",AE6,""))),"")</f>
        <v>0.6</v>
      </c>
      <c r="AF7" s="291" t="str">
        <f t="shared" si="5"/>
        <v>Moderado</v>
      </c>
      <c r="AG7" s="359" t="s">
        <v>112</v>
      </c>
      <c r="AH7" s="2208" t="str">
        <f>+'[31]DOFA '!E33</f>
        <v>D2 O10 Formulación del PETI articulado con el plan de Desarrollo y del proyecto de inversión para que se le asignen recursos presupuestales que garnticen su ejecución</v>
      </c>
      <c r="AI7" s="422" t="s">
        <v>1090</v>
      </c>
      <c r="AJ7" s="423" t="s">
        <v>1091</v>
      </c>
      <c r="AK7" s="294">
        <v>45473</v>
      </c>
      <c r="AL7" s="1644"/>
      <c r="AM7" s="253" t="s">
        <v>1092</v>
      </c>
      <c r="AN7" s="2010" t="s">
        <v>103</v>
      </c>
      <c r="AO7" s="1141"/>
      <c r="AP7" s="1644"/>
      <c r="AQ7" s="1141"/>
      <c r="AR7" s="1141"/>
      <c r="AS7" s="2157"/>
      <c r="AT7" s="2205" t="s">
        <v>32</v>
      </c>
      <c r="AU7" s="2205" t="s">
        <v>32</v>
      </c>
      <c r="AV7" s="2205" t="s">
        <v>32</v>
      </c>
      <c r="AW7" s="2205" t="s">
        <v>32</v>
      </c>
      <c r="AX7" s="2205" t="s">
        <v>32</v>
      </c>
      <c r="AY7" s="2205" t="s">
        <v>32</v>
      </c>
      <c r="AZ7" s="253" t="s">
        <v>1093</v>
      </c>
      <c r="BA7" s="253" t="s">
        <v>1078</v>
      </c>
      <c r="BB7" s="2207"/>
      <c r="BC7" s="1644"/>
      <c r="BD7" s="1791"/>
      <c r="BE7" s="1644"/>
      <c r="BF7" s="1644"/>
      <c r="BG7" s="1644"/>
      <c r="BH7" s="253" t="s">
        <v>1080</v>
      </c>
      <c r="BI7" s="2010" t="s">
        <v>892</v>
      </c>
      <c r="BJ7" s="1644"/>
      <c r="BK7" s="472"/>
      <c r="BL7" s="472"/>
      <c r="BM7" s="472"/>
      <c r="BN7" s="472"/>
      <c r="BO7" s="472"/>
      <c r="BP7" s="472"/>
      <c r="BQ7" s="472"/>
    </row>
    <row r="8" spans="1:69" s="472" customFormat="1" ht="204.75" customHeight="1">
      <c r="A8" s="2209"/>
      <c r="B8" s="2210"/>
      <c r="C8" s="2210"/>
      <c r="D8" s="550"/>
      <c r="E8" s="547" t="s">
        <v>1094</v>
      </c>
      <c r="F8" s="552"/>
      <c r="G8" s="801"/>
      <c r="H8" s="838"/>
      <c r="I8" s="2211"/>
      <c r="J8" s="842"/>
      <c r="K8" s="843"/>
      <c r="L8" s="828"/>
      <c r="M8" s="827"/>
      <c r="N8" s="2212"/>
      <c r="O8" s="843"/>
      <c r="P8" s="2212"/>
      <c r="Q8" s="1383"/>
      <c r="R8" s="2213">
        <v>4</v>
      </c>
      <c r="S8" s="480" t="s">
        <v>1095</v>
      </c>
      <c r="T8" s="2214" t="s">
        <v>137</v>
      </c>
      <c r="U8" s="2215" t="s">
        <v>99</v>
      </c>
      <c r="V8" s="2215" t="s">
        <v>35</v>
      </c>
      <c r="W8" s="2216" t="str">
        <f t="shared" si="1"/>
        <v>40%</v>
      </c>
      <c r="X8" s="2215" t="s">
        <v>121</v>
      </c>
      <c r="Y8" s="2215" t="s">
        <v>101</v>
      </c>
      <c r="Z8" s="2215" t="s">
        <v>380</v>
      </c>
      <c r="AA8" s="2217">
        <f t="shared" si="6"/>
        <v>0.12959999999999999</v>
      </c>
      <c r="AB8" s="2218" t="str">
        <f t="shared" si="2"/>
        <v>Muy Baja</v>
      </c>
      <c r="AC8" s="2219">
        <f t="shared" si="3"/>
        <v>0.12959999999999999</v>
      </c>
      <c r="AD8" s="2218" t="str">
        <f t="shared" si="4"/>
        <v>Moderado</v>
      </c>
      <c r="AE8" s="2219">
        <f t="shared" si="7"/>
        <v>0.6</v>
      </c>
      <c r="AF8" s="2220" t="str">
        <f t="shared" si="5"/>
        <v>Moderado</v>
      </c>
      <c r="AG8" s="2221" t="s">
        <v>112</v>
      </c>
      <c r="AH8" s="2208" t="str">
        <f>+'[31]DOFA '!E47</f>
        <v>D6A7 Actualización de la infraestructura tecnológica(servidores, licencias de motor de base de datos y antivirus, lenguaje de programación)</v>
      </c>
      <c r="AI8" s="2222" t="s">
        <v>1090</v>
      </c>
      <c r="AJ8" s="2223" t="s">
        <v>1096</v>
      </c>
      <c r="AK8" s="2224">
        <v>45473</v>
      </c>
      <c r="AL8" s="1138"/>
      <c r="AM8" s="253" t="s">
        <v>1097</v>
      </c>
      <c r="AN8" s="2010" t="s">
        <v>103</v>
      </c>
      <c r="AO8" s="1141"/>
      <c r="AP8" s="1138"/>
      <c r="AQ8" s="1141"/>
      <c r="AR8" s="1141"/>
      <c r="AS8" s="2157"/>
      <c r="AT8" s="2205" t="s">
        <v>32</v>
      </c>
      <c r="AU8" s="2205" t="s">
        <v>32</v>
      </c>
      <c r="AV8" s="2205" t="s">
        <v>32</v>
      </c>
      <c r="AW8" s="2205" t="s">
        <v>32</v>
      </c>
      <c r="AX8" s="2205" t="s">
        <v>32</v>
      </c>
      <c r="AY8" s="2205" t="s">
        <v>32</v>
      </c>
      <c r="AZ8" s="253" t="s">
        <v>1098</v>
      </c>
      <c r="BA8" s="253" t="s">
        <v>1078</v>
      </c>
      <c r="BB8" s="2225"/>
      <c r="BC8" s="1138"/>
      <c r="BD8" s="1800"/>
      <c r="BE8" s="1138"/>
      <c r="BF8" s="1138"/>
      <c r="BG8" s="1138"/>
      <c r="BH8" s="253" t="s">
        <v>1080</v>
      </c>
      <c r="BI8" s="2010" t="s">
        <v>892</v>
      </c>
      <c r="BJ8" s="1138"/>
    </row>
    <row r="9" spans="1:69" ht="187.5" customHeight="1">
      <c r="A9" s="641">
        <v>2</v>
      </c>
      <c r="B9" s="644"/>
      <c r="C9" s="644"/>
      <c r="D9" s="1207"/>
      <c r="E9" s="553"/>
      <c r="F9" s="667"/>
      <c r="G9" s="801"/>
      <c r="H9" s="2226"/>
      <c r="I9" s="653"/>
      <c r="J9" s="650"/>
      <c r="K9" s="632" t="str">
        <f>IF(J9&lt;=0,"",IF(J9&lt;=2,"Muy Baja",IF(J9&lt;=24,"Baja",IF(J9&lt;=500,"Media",IF(J9&lt;=5000,"Alta","Muy Alta")))))</f>
        <v/>
      </c>
      <c r="L9" s="635" t="str">
        <f>IF(K9="","",IF(K9="Muy Baja",0.2,IF(K9="Baja",0.4,IF(K9="Media",0.6,IF(K9="Alta",0.8,IF(K9="Muy Alta",1,))))))</f>
        <v/>
      </c>
      <c r="M9" s="638"/>
      <c r="N9" s="635"/>
      <c r="O9" s="632"/>
      <c r="P9" s="635"/>
      <c r="Q9" s="627"/>
      <c r="R9" s="26"/>
      <c r="S9" s="306"/>
      <c r="T9" s="5"/>
      <c r="U9" s="286"/>
      <c r="V9" s="286"/>
      <c r="W9" s="287"/>
      <c r="X9" s="286"/>
      <c r="Y9" s="286"/>
      <c r="Z9" s="286"/>
      <c r="AA9" s="288"/>
      <c r="AB9" s="289"/>
      <c r="AC9" s="531"/>
      <c r="AD9" s="289"/>
      <c r="AE9" s="531"/>
      <c r="AF9" s="291"/>
      <c r="AG9" s="249"/>
      <c r="AH9" s="421"/>
      <c r="AI9" s="466"/>
      <c r="AJ9" s="423"/>
      <c r="AK9" s="294"/>
      <c r="AL9" s="472"/>
      <c r="AM9" s="472"/>
      <c r="AN9" s="472"/>
      <c r="AO9" s="472"/>
      <c r="AP9" s="472"/>
      <c r="AQ9" s="2227"/>
      <c r="AR9" s="2228"/>
      <c r="AS9" s="472"/>
      <c r="AT9" s="2229"/>
      <c r="AU9" s="2229"/>
      <c r="AV9" s="2229"/>
      <c r="AW9" s="2229"/>
      <c r="AX9" s="2229"/>
      <c r="AY9" s="2229"/>
      <c r="AZ9" s="472"/>
      <c r="BA9" s="472"/>
      <c r="BB9" s="472"/>
      <c r="BC9" s="472"/>
      <c r="BD9" s="472"/>
      <c r="BE9" s="472"/>
      <c r="BF9" s="472"/>
      <c r="BG9" s="472"/>
      <c r="BH9" s="472"/>
      <c r="BI9" s="472"/>
      <c r="BJ9" s="472"/>
      <c r="BK9" s="472"/>
      <c r="BL9" s="472"/>
      <c r="BM9" s="472"/>
      <c r="BN9" s="472"/>
      <c r="BO9" s="472"/>
      <c r="BP9" s="472"/>
      <c r="BQ9" s="472"/>
    </row>
    <row r="10" spans="1:69" ht="218.25" customHeight="1">
      <c r="A10" s="642"/>
      <c r="B10" s="645"/>
      <c r="C10" s="645"/>
      <c r="D10" s="1208"/>
      <c r="E10" s="553"/>
      <c r="F10" s="668"/>
      <c r="G10" s="838"/>
      <c r="H10" s="2230"/>
      <c r="I10" s="654"/>
      <c r="J10" s="651"/>
      <c r="K10" s="633"/>
      <c r="L10" s="636"/>
      <c r="M10" s="639"/>
      <c r="N10" s="636"/>
      <c r="O10" s="633"/>
      <c r="P10" s="636"/>
      <c r="Q10" s="628"/>
      <c r="R10" s="26"/>
      <c r="S10" s="2231"/>
      <c r="T10" s="5"/>
      <c r="U10" s="286"/>
      <c r="V10" s="286"/>
      <c r="W10" s="287"/>
      <c r="X10" s="286"/>
      <c r="Y10" s="286"/>
      <c r="Z10" s="286"/>
      <c r="AA10" s="288"/>
      <c r="AB10" s="289" t="str">
        <f t="shared" ref="AB10:AB12" si="8">IFERROR(IF(AA10="","",IF(AA10&lt;=0.2,"Muy Baja",IF(AA10&lt;=0.4,"Baja",IF(AA10&lt;=0.6,"Media",IF(AA10&lt;=0.8,"Alta","Muy Alta"))))),"")</f>
        <v/>
      </c>
      <c r="AC10" s="531"/>
      <c r="AD10" s="289"/>
      <c r="AE10" s="531"/>
      <c r="AF10" s="291"/>
      <c r="AG10" s="249"/>
      <c r="AH10" s="422"/>
      <c r="AI10" s="466"/>
      <c r="AJ10" s="423"/>
      <c r="AK10" s="294"/>
      <c r="AL10" s="472"/>
      <c r="AM10" s="472"/>
      <c r="AN10" s="472"/>
      <c r="AO10" s="472"/>
      <c r="AP10" s="472"/>
      <c r="AQ10" s="2227"/>
      <c r="AR10" s="2228"/>
      <c r="AS10" s="472"/>
      <c r="AT10" s="2229"/>
      <c r="AU10" s="2229"/>
      <c r="AV10" s="2229"/>
      <c r="AW10" s="2229"/>
      <c r="AX10" s="2229"/>
      <c r="AY10" s="2229"/>
      <c r="AZ10" s="472"/>
      <c r="BA10" s="472"/>
      <c r="BB10" s="472"/>
      <c r="BC10" s="472"/>
      <c r="BD10" s="472"/>
      <c r="BE10" s="472"/>
      <c r="BF10" s="472"/>
      <c r="BG10" s="472"/>
      <c r="BH10" s="472"/>
      <c r="BI10" s="472"/>
      <c r="BJ10" s="472"/>
      <c r="BK10" s="472"/>
      <c r="BL10" s="472"/>
      <c r="BM10" s="472"/>
      <c r="BN10" s="472"/>
      <c r="BO10" s="472"/>
      <c r="BP10" s="472"/>
      <c r="BQ10" s="472"/>
    </row>
    <row r="11" spans="1:69" ht="24" customHeight="1">
      <c r="A11" s="642"/>
      <c r="B11" s="645"/>
      <c r="C11" s="645"/>
      <c r="D11" s="1208"/>
      <c r="E11" s="363"/>
      <c r="F11" s="668"/>
      <c r="G11" s="469"/>
      <c r="H11" s="469"/>
      <c r="I11" s="654"/>
      <c r="J11" s="651"/>
      <c r="K11" s="633"/>
      <c r="L11" s="636"/>
      <c r="M11" s="639"/>
      <c r="N11" s="636"/>
      <c r="O11" s="633"/>
      <c r="P11" s="636"/>
      <c r="Q11" s="628"/>
      <c r="R11" s="26"/>
      <c r="S11" s="306"/>
      <c r="T11" s="5"/>
      <c r="U11" s="286"/>
      <c r="V11" s="286"/>
      <c r="W11" s="287"/>
      <c r="X11" s="286"/>
      <c r="Y11" s="286"/>
      <c r="Z11" s="286"/>
      <c r="AA11" s="288"/>
      <c r="AB11" s="289" t="str">
        <f t="shared" si="8"/>
        <v/>
      </c>
      <c r="AC11" s="531"/>
      <c r="AD11" s="289"/>
      <c r="AE11" s="531"/>
      <c r="AF11" s="291"/>
      <c r="AG11" s="249"/>
      <c r="AH11" s="422"/>
      <c r="AI11" s="466"/>
      <c r="AJ11" s="470"/>
      <c r="AK11" s="470"/>
      <c r="AL11" s="472"/>
      <c r="AM11" s="472"/>
      <c r="AN11" s="472"/>
      <c r="AO11" s="472"/>
      <c r="AP11" s="472"/>
      <c r="AQ11" s="2232"/>
      <c r="AR11" s="2233"/>
      <c r="AS11" s="472"/>
      <c r="AT11" s="472"/>
      <c r="AU11" s="472"/>
      <c r="AV11" s="472"/>
      <c r="AW11" s="472"/>
      <c r="AX11" s="472"/>
      <c r="AY11" s="472"/>
      <c r="AZ11" s="472"/>
      <c r="BA11" s="472"/>
      <c r="BB11" s="472"/>
      <c r="BC11" s="472"/>
      <c r="BD11" s="472"/>
      <c r="BE11" s="472"/>
      <c r="BF11" s="472"/>
      <c r="BG11" s="472"/>
      <c r="BH11" s="472"/>
      <c r="BI11" s="472"/>
      <c r="BJ11" s="472"/>
      <c r="BK11" s="472"/>
      <c r="BL11" s="472"/>
      <c r="BM11" s="472"/>
      <c r="BN11" s="472"/>
      <c r="BO11" s="472"/>
      <c r="BP11" s="472"/>
      <c r="BQ11" s="472"/>
    </row>
    <row r="12" spans="1:69" ht="25.5" customHeight="1">
      <c r="A12" s="643"/>
      <c r="B12" s="646"/>
      <c r="C12" s="646"/>
      <c r="D12" s="1209"/>
      <c r="E12" s="363"/>
      <c r="F12" s="669"/>
      <c r="G12" s="469"/>
      <c r="H12" s="469"/>
      <c r="I12" s="655"/>
      <c r="J12" s="652"/>
      <c r="K12" s="634"/>
      <c r="L12" s="637"/>
      <c r="M12" s="640"/>
      <c r="N12" s="637"/>
      <c r="O12" s="634"/>
      <c r="P12" s="637"/>
      <c r="Q12" s="629"/>
      <c r="R12" s="26"/>
      <c r="S12" s="306"/>
      <c r="T12" s="5"/>
      <c r="U12" s="286"/>
      <c r="V12" s="286"/>
      <c r="W12" s="287"/>
      <c r="X12" s="286"/>
      <c r="Y12" s="286"/>
      <c r="Z12" s="286"/>
      <c r="AA12" s="288"/>
      <c r="AB12" s="289" t="str">
        <f t="shared" si="8"/>
        <v/>
      </c>
      <c r="AC12" s="531"/>
      <c r="AD12" s="289"/>
      <c r="AE12" s="531"/>
      <c r="AF12" s="291"/>
      <c r="AG12" s="249"/>
      <c r="AH12" s="422"/>
      <c r="AI12" s="466"/>
      <c r="AJ12" s="470"/>
      <c r="AK12" s="470"/>
      <c r="AL12" s="472"/>
      <c r="AM12" s="472"/>
      <c r="AN12" s="472"/>
      <c r="AO12" s="472"/>
      <c r="AP12" s="472"/>
      <c r="AQ12" s="2234"/>
      <c r="AR12" s="2235"/>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row>
    <row r="13" spans="1:69" ht="30.75" customHeight="1">
      <c r="A13" s="641">
        <v>3</v>
      </c>
      <c r="B13" s="644"/>
      <c r="C13" s="644"/>
      <c r="D13" s="1207"/>
      <c r="E13" s="363"/>
      <c r="F13" s="667"/>
      <c r="G13" s="469"/>
      <c r="H13" s="469"/>
      <c r="I13" s="1204"/>
      <c r="J13" s="650"/>
      <c r="K13" s="632" t="str">
        <f t="shared" ref="K13" si="9">IF(J13&lt;=0,"",IF(J13&lt;=2,"Muy Baja",IF(J13&lt;=24,"Baja",IF(J13&lt;=500,"Media",IF(J13&lt;=5000,"Alta","Muy Alta")))))</f>
        <v/>
      </c>
      <c r="L13" s="635" t="str">
        <f t="shared" ref="L13" si="10">IF(K13="","",IF(K13="Muy Baja",0.2,IF(K13="Baja",0.4,IF(K13="Media",0.6,IF(K13="Alta",0.8,IF(K13="Muy Alta",1,))))))</f>
        <v/>
      </c>
      <c r="M13" s="638"/>
      <c r="N13" s="635">
        <f>IF(NOT(ISERROR(MATCH(M13,'[30]Tabla Impacto'!$B$221:$B$223,0))),'[30]Tabla Impacto'!$F$223&amp;"Por favor no seleccionar los criterios de impacto(Afectación Económica o presupuestal y Pérdida Reputacional)",M13)</f>
        <v>0</v>
      </c>
      <c r="O13" s="632" t="str">
        <f>IF(OR(N13='[30]Tabla Impacto'!$C$11,N13='[30]Tabla Impacto'!$D$11),"Leve",IF(OR(N13='[30]Tabla Impacto'!$C$12,N13='[30]Tabla Impacto'!$D$12),"Menor",IF(OR(N13='[30]Tabla Impacto'!$C$13,N13='[30]Tabla Impacto'!$D$13),"Moderado",IF(OR(N13='[30]Tabla Impacto'!$C$14,N13='[30]Tabla Impacto'!$D$14),"Mayor",IF(OR(N13='[30]Tabla Impacto'!$C$15,N13='[30]Tabla Impacto'!$D$15),"Catastrófico","")))))</f>
        <v/>
      </c>
      <c r="P13" s="635" t="str">
        <f t="shared" ref="P13" si="11">IF(O13="","",IF(O13="Leve",0.2,IF(O13="Menor",0.4,IF(O13="Moderado",0.6,IF(O13="Mayor",0.8,IF(O13="Catastrófico",1,))))))</f>
        <v/>
      </c>
      <c r="Q13" s="627" t="str">
        <f t="shared" ref="Q13" si="12">IF(OR(AND(K13="Muy Baja",O13="Leve"),AND(K13="Muy Baja",O13="Menor"),AND(K13="Baja",O13="Leve")),"Bajo",IF(OR(AND(K13="Muy baja",O13="Moderado"),AND(K13="Baja",O13="Menor"),AND(K13="Baja",O13="Moderado"),AND(K13="Media",O13="Leve"),AND(K13="Media",O13="Menor"),AND(K13="Media",O13="Moderado"),AND(K13="Alta",O13="Leve"),AND(K13="Alta",O13="Menor")),"Moderado",IF(OR(AND(K13="Muy Baja",O13="Mayor"),AND(K13="Baja",O13="Mayor"),AND(K13="Media",O13="Mayor"),AND(K13="Alta",O13="Moderado"),AND(K13="Alta",O13="Mayor"),AND(K13="Muy Alta",O13="Leve"),AND(K13="Muy Alta",O13="Menor"),AND(K13="Muy Alta",O13="Moderado"),AND(K13="Muy Alta",O13="Mayor")),"Alto",IF(OR(AND(K13="Muy Baja",O13="Catastrófico"),AND(K13="Baja",O13="Catastrófico"),AND(K13="Media",O13="Catastrófico"),AND(K13="Alta",O13="Catastrófico"),AND(K13="Muy Alta",O13="Catastrófico")),"Extremo",""))))</f>
        <v/>
      </c>
      <c r="R13" s="26">
        <v>1</v>
      </c>
      <c r="S13" s="306"/>
      <c r="T13" s="5" t="str">
        <f>IF(OR(U13="Preventivo",U13="Detectivo"),"Probabilidad",IF(U13="Correctivo","Impacto",""))</f>
        <v/>
      </c>
      <c r="U13" s="23"/>
      <c r="V13" s="23"/>
      <c r="W13" s="24" t="str">
        <f>IF(AND(U13="Preventivo",V13="Automático"),"50%",IF(AND(U13="Preventivo",V13="Manual"),"40%",IF(AND(U13="Detectivo",V13="Automático"),"40%",IF(AND(U13="Detectivo",V13="Manual"),"30%",IF(AND(U13="Correctivo",V13="Automático"),"35%",IF(AND(U13="Correctivo",V13="Manual"),"25%",""))))))</f>
        <v/>
      </c>
      <c r="X13" s="23"/>
      <c r="Y13" s="23"/>
      <c r="Z13" s="23"/>
      <c r="AA13" s="288" t="str">
        <f>IFERROR(IF(T13="Probabilidad",(L13-(+L13*W13)),IF(T13="Impacto",L13,"")),"")</f>
        <v/>
      </c>
      <c r="AB13" s="27" t="str">
        <f>IFERROR(IF(AA13="","",IF(AA13&lt;=0.2,"Muy Baja",IF(AA13&lt;=0.4,"Baja",IF(AA13&lt;=0.6,"Media",IF(AA13&lt;=0.8,"Alta","Muy Alta"))))),"")</f>
        <v/>
      </c>
      <c r="AC13" s="250"/>
      <c r="AD13" s="27"/>
      <c r="AE13" s="250"/>
      <c r="AF13" s="484"/>
      <c r="AG13" s="249"/>
      <c r="AH13" s="422"/>
      <c r="AI13" s="466"/>
      <c r="AJ13" s="470"/>
      <c r="AK13" s="470"/>
      <c r="AL13" s="47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row>
    <row r="14" spans="1:69" ht="26.25" customHeight="1">
      <c r="A14" s="642"/>
      <c r="B14" s="645"/>
      <c r="C14" s="645"/>
      <c r="D14" s="1208"/>
      <c r="E14" s="363"/>
      <c r="F14" s="668"/>
      <c r="G14" s="469"/>
      <c r="H14" s="469"/>
      <c r="I14" s="1205"/>
      <c r="J14" s="651"/>
      <c r="K14" s="633"/>
      <c r="L14" s="636"/>
      <c r="M14" s="639"/>
      <c r="N14" s="636">
        <f ca="1">IF(NOT(ISERROR(MATCH(M14,_xlfn.ANCHORARRAY(F25),0))),L27&amp;"Por favor no seleccionar los criterios de impacto",M14)</f>
        <v>0</v>
      </c>
      <c r="O14" s="633"/>
      <c r="P14" s="636"/>
      <c r="Q14" s="628"/>
      <c r="R14" s="26">
        <v>2</v>
      </c>
      <c r="S14" s="306"/>
      <c r="T14" s="5" t="str">
        <f>IF(OR(U14="Preventivo",U14="Detectivo"),"Probabilidad",IF(U14="Correctivo","Impacto",""))</f>
        <v/>
      </c>
      <c r="U14" s="23"/>
      <c r="V14" s="23"/>
      <c r="W14" s="24" t="str">
        <f t="shared" ref="W14:W18" si="13">IF(AND(U14="Preventivo",V14="Automático"),"50%",IF(AND(U14="Preventivo",V14="Manual"),"40%",IF(AND(U14="Detectivo",V14="Automático"),"40%",IF(AND(U14="Detectivo",V14="Manual"),"30%",IF(AND(U14="Correctivo",V14="Automático"),"35%",IF(AND(U14="Correctivo",V14="Manual"),"25%",""))))))</f>
        <v/>
      </c>
      <c r="X14" s="23"/>
      <c r="Y14" s="23"/>
      <c r="Z14" s="23"/>
      <c r="AA14" s="288" t="str">
        <f>IFERROR(IF(AND(T13="Probabilidad",T14="Probabilidad"),(AC13-(+AC13*W14)),IF(AND(T13="Impacto",T14="Probabilidad"),(AC12-(+AC12*W14)),IF(T14="Impacto",AC13,""))),"")</f>
        <v/>
      </c>
      <c r="AB14" s="27" t="str">
        <f t="shared" ref="AB14:AB18" si="14">IFERROR(IF(AA14="","",IF(AA14&lt;=0.2,"Muy Baja",IF(AA14&lt;=0.4,"Baja",IF(AA14&lt;=0.6,"Media",IF(AA14&lt;=0.8,"Alta","Muy Alta"))))),"")</f>
        <v/>
      </c>
      <c r="AC14" s="250"/>
      <c r="AD14" s="27"/>
      <c r="AE14" s="250"/>
      <c r="AF14" s="484"/>
      <c r="AG14" s="249"/>
      <c r="AH14" s="422"/>
      <c r="AI14" s="466"/>
      <c r="AJ14" s="470"/>
      <c r="AK14" s="470"/>
      <c r="AL14" s="472"/>
      <c r="AM14" s="472"/>
      <c r="AN14" s="472"/>
      <c r="AO14" s="472"/>
      <c r="AP14" s="472"/>
      <c r="AQ14" s="472"/>
      <c r="AR14" s="472"/>
      <c r="AS14" s="472"/>
      <c r="AT14" s="472"/>
      <c r="AU14" s="472"/>
      <c r="AV14" s="472"/>
      <c r="AW14" s="472"/>
      <c r="AX14" s="472"/>
      <c r="AY14" s="472"/>
      <c r="AZ14" s="472"/>
      <c r="BA14" s="472"/>
      <c r="BB14" s="472"/>
      <c r="BC14" s="472"/>
      <c r="BD14" s="472"/>
      <c r="BE14" s="472"/>
      <c r="BF14" s="472"/>
      <c r="BG14" s="472"/>
      <c r="BH14" s="472"/>
      <c r="BI14" s="472"/>
      <c r="BJ14" s="472"/>
      <c r="BK14" s="472"/>
      <c r="BL14" s="472"/>
      <c r="BM14" s="472"/>
      <c r="BN14" s="472"/>
      <c r="BO14" s="472"/>
      <c r="BP14" s="472"/>
      <c r="BQ14" s="472"/>
    </row>
    <row r="15" spans="1:69" ht="26.25" customHeight="1">
      <c r="A15" s="642"/>
      <c r="B15" s="645"/>
      <c r="C15" s="645"/>
      <c r="D15" s="1208"/>
      <c r="E15" s="363"/>
      <c r="F15" s="668"/>
      <c r="G15" s="469"/>
      <c r="H15" s="469"/>
      <c r="I15" s="1205"/>
      <c r="J15" s="651"/>
      <c r="K15" s="633"/>
      <c r="L15" s="636"/>
      <c r="M15" s="639"/>
      <c r="N15" s="636">
        <f ca="1">IF(NOT(ISERROR(MATCH(M15,_xlfn.ANCHORARRAY(F26),0))),L28&amp;"Por favor no seleccionar los criterios de impacto",M15)</f>
        <v>0</v>
      </c>
      <c r="O15" s="633"/>
      <c r="P15" s="636"/>
      <c r="Q15" s="628"/>
      <c r="R15" s="26">
        <v>3</v>
      </c>
      <c r="S15" s="459"/>
      <c r="T15" s="5" t="str">
        <f>IF(OR(U15="Preventivo",U15="Detectivo"),"Probabilidad",IF(U15="Correctivo","Impacto",""))</f>
        <v/>
      </c>
      <c r="U15" s="23"/>
      <c r="V15" s="23"/>
      <c r="W15" s="24" t="str">
        <f t="shared" si="13"/>
        <v/>
      </c>
      <c r="X15" s="23"/>
      <c r="Y15" s="23"/>
      <c r="Z15" s="23"/>
      <c r="AA15" s="288" t="str">
        <f t="shared" ref="AA15:AA18" si="15">IFERROR(IF(AND(T14="Probabilidad",T15="Probabilidad"),(AC14-(+AC14*W15)),IF(AND(T14="Impacto",T15="Probabilidad"),(AC13-(+AC13*W15)),IF(T15="Impacto",AC14,""))),"")</f>
        <v/>
      </c>
      <c r="AB15" s="27" t="str">
        <f t="shared" si="14"/>
        <v/>
      </c>
      <c r="AC15" s="250"/>
      <c r="AD15" s="27"/>
      <c r="AE15" s="250"/>
      <c r="AF15" s="484"/>
      <c r="AG15" s="249"/>
      <c r="AH15" s="422"/>
      <c r="AI15" s="466"/>
      <c r="AJ15" s="470"/>
      <c r="AK15" s="470"/>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row>
    <row r="16" spans="1:69" ht="26.25" customHeight="1">
      <c r="A16" s="642"/>
      <c r="B16" s="645"/>
      <c r="C16" s="645"/>
      <c r="D16" s="1208"/>
      <c r="E16" s="363"/>
      <c r="F16" s="668"/>
      <c r="G16" s="469"/>
      <c r="H16" s="469"/>
      <c r="I16" s="1205"/>
      <c r="J16" s="651"/>
      <c r="K16" s="633"/>
      <c r="L16" s="636"/>
      <c r="M16" s="639"/>
      <c r="N16" s="636">
        <f ca="1">IF(NOT(ISERROR(MATCH(M16,_xlfn.ANCHORARRAY(F27),0))),L29&amp;"Por favor no seleccionar los criterios de impacto",M16)</f>
        <v>0</v>
      </c>
      <c r="O16" s="633"/>
      <c r="P16" s="636"/>
      <c r="Q16" s="628"/>
      <c r="R16" s="26">
        <v>4</v>
      </c>
      <c r="S16" s="306"/>
      <c r="T16" s="5" t="str">
        <f t="shared" ref="T16:T18" si="16">IF(OR(U16="Preventivo",U16="Detectivo"),"Probabilidad",IF(U16="Correctivo","Impacto",""))</f>
        <v/>
      </c>
      <c r="U16" s="23"/>
      <c r="V16" s="23"/>
      <c r="W16" s="24" t="str">
        <f t="shared" si="13"/>
        <v/>
      </c>
      <c r="X16" s="23"/>
      <c r="Y16" s="23"/>
      <c r="Z16" s="23"/>
      <c r="AA16" s="288" t="str">
        <f t="shared" si="15"/>
        <v/>
      </c>
      <c r="AB16" s="27" t="str">
        <f t="shared" si="14"/>
        <v/>
      </c>
      <c r="AC16" s="250"/>
      <c r="AD16" s="27"/>
      <c r="AE16" s="250"/>
      <c r="AF16" s="484"/>
      <c r="AG16" s="249"/>
      <c r="AH16" s="422"/>
      <c r="AI16" s="466"/>
      <c r="AJ16" s="470"/>
      <c r="AK16" s="470"/>
      <c r="AL16" s="472"/>
      <c r="AM16" s="472"/>
      <c r="AN16" s="472"/>
      <c r="AO16" s="472"/>
      <c r="AP16" s="472"/>
      <c r="AQ16" s="472"/>
      <c r="AR16" s="472"/>
      <c r="AS16" s="472"/>
      <c r="AT16" s="472"/>
      <c r="AU16" s="472"/>
      <c r="AV16" s="472"/>
      <c r="AW16" s="472"/>
      <c r="AX16" s="472"/>
      <c r="AY16" s="472"/>
      <c r="AZ16" s="472"/>
      <c r="BA16" s="472"/>
      <c r="BB16" s="472"/>
      <c r="BC16" s="472"/>
      <c r="BD16" s="472"/>
      <c r="BE16" s="472"/>
      <c r="BF16" s="472"/>
      <c r="BG16" s="472"/>
      <c r="BH16" s="472"/>
      <c r="BI16" s="472"/>
      <c r="BJ16" s="472"/>
      <c r="BK16" s="472"/>
      <c r="BL16" s="472"/>
      <c r="BM16" s="472"/>
      <c r="BN16" s="472"/>
      <c r="BO16" s="472"/>
      <c r="BP16" s="472"/>
      <c r="BQ16" s="472"/>
    </row>
    <row r="17" spans="1:69" ht="26.25" customHeight="1">
      <c r="A17" s="642"/>
      <c r="B17" s="645"/>
      <c r="C17" s="645"/>
      <c r="D17" s="1208"/>
      <c r="E17" s="363"/>
      <c r="F17" s="668"/>
      <c r="G17" s="469"/>
      <c r="H17" s="469"/>
      <c r="I17" s="1205"/>
      <c r="J17" s="651"/>
      <c r="K17" s="633"/>
      <c r="L17" s="636"/>
      <c r="M17" s="639"/>
      <c r="N17" s="636">
        <f ca="1">IF(NOT(ISERROR(MATCH(M17,_xlfn.ANCHORARRAY(F28),0))),L30&amp;"Por favor no seleccionar los criterios de impacto",M17)</f>
        <v>0</v>
      </c>
      <c r="O17" s="633"/>
      <c r="P17" s="636"/>
      <c r="Q17" s="628"/>
      <c r="R17" s="26">
        <v>5</v>
      </c>
      <c r="S17" s="306"/>
      <c r="T17" s="5" t="str">
        <f t="shared" si="16"/>
        <v/>
      </c>
      <c r="U17" s="23"/>
      <c r="V17" s="23"/>
      <c r="W17" s="24" t="str">
        <f t="shared" si="13"/>
        <v/>
      </c>
      <c r="X17" s="23"/>
      <c r="Y17" s="23"/>
      <c r="Z17" s="23"/>
      <c r="AA17" s="288" t="str">
        <f t="shared" si="15"/>
        <v/>
      </c>
      <c r="AB17" s="27" t="str">
        <f t="shared" si="14"/>
        <v/>
      </c>
      <c r="AC17" s="250"/>
      <c r="AD17" s="27"/>
      <c r="AE17" s="250"/>
      <c r="AF17" s="484"/>
      <c r="AG17" s="249"/>
      <c r="AH17" s="422"/>
      <c r="AI17" s="466"/>
      <c r="AJ17" s="470"/>
      <c r="AK17" s="470"/>
      <c r="AL17" s="472"/>
      <c r="AM17" s="472"/>
      <c r="AN17" s="472"/>
      <c r="AO17" s="472"/>
      <c r="AP17" s="472"/>
      <c r="AQ17" s="472"/>
      <c r="AR17" s="472"/>
      <c r="AS17" s="472"/>
      <c r="AT17" s="472"/>
      <c r="AU17" s="472"/>
      <c r="AV17" s="472"/>
      <c r="AW17" s="472"/>
      <c r="AX17" s="472"/>
      <c r="AY17" s="472"/>
      <c r="AZ17" s="472"/>
      <c r="BA17" s="472"/>
      <c r="BB17" s="472"/>
      <c r="BC17" s="472"/>
      <c r="BD17" s="472"/>
      <c r="BE17" s="472"/>
      <c r="BF17" s="472"/>
      <c r="BG17" s="472"/>
      <c r="BH17" s="472"/>
      <c r="BI17" s="472"/>
      <c r="BJ17" s="472"/>
      <c r="BK17" s="472"/>
      <c r="BL17" s="472"/>
      <c r="BM17" s="472"/>
      <c r="BN17" s="472"/>
      <c r="BO17" s="472"/>
      <c r="BP17" s="472"/>
      <c r="BQ17" s="472"/>
    </row>
    <row r="18" spans="1:69" ht="26.25" customHeight="1">
      <c r="A18" s="643"/>
      <c r="B18" s="646"/>
      <c r="C18" s="646"/>
      <c r="D18" s="1209"/>
      <c r="E18" s="363"/>
      <c r="F18" s="669"/>
      <c r="G18" s="469"/>
      <c r="H18" s="469"/>
      <c r="I18" s="1206"/>
      <c r="J18" s="652"/>
      <c r="K18" s="634"/>
      <c r="L18" s="637"/>
      <c r="M18" s="640"/>
      <c r="N18" s="637">
        <f ca="1">IF(NOT(ISERROR(MATCH(M18,_xlfn.ANCHORARRAY(F29),0))),L31&amp;"Por favor no seleccionar los criterios de impacto",M18)</f>
        <v>0</v>
      </c>
      <c r="O18" s="634"/>
      <c r="P18" s="637"/>
      <c r="Q18" s="629"/>
      <c r="R18" s="26">
        <v>6</v>
      </c>
      <c r="S18" s="306"/>
      <c r="T18" s="5" t="str">
        <f t="shared" si="16"/>
        <v/>
      </c>
      <c r="U18" s="23"/>
      <c r="V18" s="23"/>
      <c r="W18" s="24" t="str">
        <f t="shared" si="13"/>
        <v/>
      </c>
      <c r="X18" s="23"/>
      <c r="Y18" s="23"/>
      <c r="Z18" s="23"/>
      <c r="AA18" s="288" t="str">
        <f t="shared" si="15"/>
        <v/>
      </c>
      <c r="AB18" s="27" t="str">
        <f t="shared" si="14"/>
        <v/>
      </c>
      <c r="AC18" s="250"/>
      <c r="AD18" s="27"/>
      <c r="AE18" s="250"/>
      <c r="AF18" s="484"/>
      <c r="AG18" s="249"/>
      <c r="AH18" s="422"/>
      <c r="AI18" s="466"/>
      <c r="AJ18" s="470"/>
      <c r="AK18" s="470"/>
      <c r="AL18" s="472"/>
      <c r="AM18" s="472"/>
      <c r="AN18" s="472"/>
      <c r="AO18" s="472"/>
      <c r="AP18" s="472"/>
      <c r="AQ18" s="472"/>
      <c r="AR18" s="472"/>
      <c r="AS18" s="472"/>
      <c r="AT18" s="472"/>
      <c r="AU18" s="472"/>
      <c r="AV18" s="472"/>
      <c r="AW18" s="472"/>
      <c r="AX18" s="472"/>
      <c r="AY18" s="472"/>
      <c r="AZ18" s="472"/>
      <c r="BA18" s="472"/>
      <c r="BB18" s="472"/>
      <c r="BC18" s="472"/>
      <c r="BD18" s="472"/>
      <c r="BE18" s="472"/>
      <c r="BF18" s="472"/>
      <c r="BG18" s="472"/>
      <c r="BH18" s="472"/>
      <c r="BI18" s="472"/>
      <c r="BJ18" s="472"/>
      <c r="BK18" s="472"/>
      <c r="BL18" s="472"/>
      <c r="BM18" s="472"/>
      <c r="BN18" s="472"/>
      <c r="BO18" s="472"/>
      <c r="BP18" s="472"/>
      <c r="BQ18" s="472"/>
    </row>
    <row r="19" spans="1:69" ht="26.25" customHeight="1">
      <c r="A19" s="641">
        <v>4</v>
      </c>
      <c r="B19" s="644"/>
      <c r="C19" s="644"/>
      <c r="D19" s="1207"/>
      <c r="E19" s="363"/>
      <c r="F19" s="667"/>
      <c r="G19" s="469"/>
      <c r="H19" s="469"/>
      <c r="I19" s="1204"/>
      <c r="J19" s="650"/>
      <c r="K19" s="632" t="str">
        <f t="shared" ref="K19" si="17">IF(J19&lt;=0,"",IF(J19&lt;=2,"Muy Baja",IF(J19&lt;=24,"Baja",IF(J19&lt;=500,"Media",IF(J19&lt;=5000,"Alta","Muy Alta")))))</f>
        <v/>
      </c>
      <c r="L19" s="635" t="str">
        <f t="shared" ref="L19" si="18">IF(K19="","",IF(K19="Muy Baja",0.2,IF(K19="Baja",0.4,IF(K19="Media",0.6,IF(K19="Alta",0.8,IF(K19="Muy Alta",1,))))))</f>
        <v/>
      </c>
      <c r="M19" s="638"/>
      <c r="N19" s="635">
        <f>IF(NOT(ISERROR(MATCH(M19,'[30]Tabla Impacto'!$B$221:$B$223,0))),'[30]Tabla Impacto'!$F$223&amp;"Por favor no seleccionar los criterios de impacto(Afectación Económica o presupuestal y Pérdida Reputacional)",M19)</f>
        <v>0</v>
      </c>
      <c r="O19" s="632" t="str">
        <f>IF(OR(N19='[30]Tabla Impacto'!$C$11,N19='[30]Tabla Impacto'!$D$11),"Leve",IF(OR(N19='[30]Tabla Impacto'!$C$12,N19='[30]Tabla Impacto'!$D$12),"Menor",IF(OR(N19='[30]Tabla Impacto'!$C$13,N19='[30]Tabla Impacto'!$D$13),"Moderado",IF(OR(N19='[30]Tabla Impacto'!$C$14,N19='[30]Tabla Impacto'!$D$14),"Mayor",IF(OR(N19='[30]Tabla Impacto'!$C$15,N19='[30]Tabla Impacto'!$D$15),"Catastrófico","")))))</f>
        <v/>
      </c>
      <c r="P19" s="635" t="str">
        <f t="shared" ref="P19" si="19">IF(O19="","",IF(O19="Leve",0.2,IF(O19="Menor",0.4,IF(O19="Moderado",0.6,IF(O19="Mayor",0.8,IF(O19="Catastrófico",1,))))))</f>
        <v/>
      </c>
      <c r="Q19" s="627" t="str">
        <f t="shared" ref="Q19" si="20">IF(OR(AND(K19="Muy Baja",O19="Leve"),AND(K19="Muy Baja",O19="Menor"),AND(K19="Baja",O19="Leve")),"Bajo",IF(OR(AND(K19="Muy baja",O19="Moderado"),AND(K19="Baja",O19="Menor"),AND(K19="Baja",O19="Moderado"),AND(K19="Media",O19="Leve"),AND(K19="Media",O19="Menor"),AND(K19="Media",O19="Moderado"),AND(K19="Alta",O19="Leve"),AND(K19="Alta",O19="Menor")),"Moderado",IF(OR(AND(K19="Muy Baja",O19="Mayor"),AND(K19="Baja",O19="Mayor"),AND(K19="Media",O19="Mayor"),AND(K19="Alta",O19="Moderado"),AND(K19="Alta",O19="Mayor"),AND(K19="Muy Alta",O19="Leve"),AND(K19="Muy Alta",O19="Menor"),AND(K19="Muy Alta",O19="Moderado"),AND(K19="Muy Alta",O19="Mayor")),"Alto",IF(OR(AND(K19="Muy Baja",O19="Catastrófico"),AND(K19="Baja",O19="Catastrófico"),AND(K19="Media",O19="Catastrófico"),AND(K19="Alta",O19="Catastrófico"),AND(K19="Muy Alta",O19="Catastrófico")),"Extremo",""))))</f>
        <v/>
      </c>
      <c r="R19" s="26">
        <v>1</v>
      </c>
      <c r="S19" s="306"/>
      <c r="T19" s="5" t="str">
        <f>IF(OR(U19="Preventivo",U19="Detectivo"),"Probabilidad",IF(U19="Correctivo","Impacto",""))</f>
        <v/>
      </c>
      <c r="U19" s="23"/>
      <c r="V19" s="23"/>
      <c r="W19" s="24" t="str">
        <f>IF(AND(U19="Preventivo",V19="Automático"),"50%",IF(AND(U19="Preventivo",V19="Manual"),"40%",IF(AND(U19="Detectivo",V19="Automático"),"40%",IF(AND(U19="Detectivo",V19="Manual"),"30%",IF(AND(U19="Correctivo",V19="Automático"),"35%",IF(AND(U19="Correctivo",V19="Manual"),"25%",""))))))</f>
        <v/>
      </c>
      <c r="X19" s="23"/>
      <c r="Y19" s="23"/>
      <c r="Z19" s="23"/>
      <c r="AA19" s="288" t="str">
        <f>IFERROR(IF(T19="Probabilidad",(L19-(+L19*W19)),IF(T19="Impacto",L19,"")),"")</f>
        <v/>
      </c>
      <c r="AB19" s="27" t="str">
        <f>IFERROR(IF(AA19="","",IF(AA19&lt;=0.2,"Muy Baja",IF(AA19&lt;=0.4,"Baja",IF(AA19&lt;=0.6,"Media",IF(AA19&lt;=0.8,"Alta","Muy Alta"))))),"")</f>
        <v/>
      </c>
      <c r="AC19" s="250"/>
      <c r="AD19" s="27"/>
      <c r="AE19" s="250"/>
      <c r="AF19" s="484"/>
      <c r="AG19" s="249"/>
      <c r="AH19" s="422"/>
      <c r="AI19" s="466"/>
      <c r="AJ19" s="470"/>
      <c r="AK19" s="470"/>
      <c r="AL19" s="472"/>
      <c r="AM19" s="472"/>
      <c r="AN19" s="472"/>
      <c r="AO19" s="472"/>
      <c r="AP19" s="472"/>
      <c r="AQ19" s="472"/>
      <c r="AR19" s="472"/>
      <c r="AS19" s="472"/>
      <c r="AT19" s="472"/>
      <c r="AU19" s="472"/>
      <c r="AV19" s="472"/>
      <c r="AW19" s="472"/>
      <c r="AX19" s="472"/>
      <c r="AY19" s="472"/>
      <c r="AZ19" s="472"/>
      <c r="BA19" s="472"/>
      <c r="BB19" s="472"/>
      <c r="BC19" s="472"/>
      <c r="BD19" s="472"/>
      <c r="BE19" s="472"/>
      <c r="BF19" s="472"/>
      <c r="BG19" s="472"/>
      <c r="BH19" s="472"/>
      <c r="BI19" s="472"/>
      <c r="BJ19" s="472"/>
      <c r="BK19" s="472"/>
      <c r="BL19" s="472"/>
      <c r="BM19" s="472"/>
      <c r="BN19" s="472"/>
      <c r="BO19" s="472"/>
      <c r="BP19" s="472"/>
      <c r="BQ19" s="472"/>
    </row>
    <row r="20" spans="1:69" ht="26.25" customHeight="1">
      <c r="A20" s="642"/>
      <c r="B20" s="645"/>
      <c r="C20" s="645"/>
      <c r="D20" s="1208"/>
      <c r="E20" s="363"/>
      <c r="F20" s="668"/>
      <c r="G20" s="469"/>
      <c r="H20" s="469"/>
      <c r="I20" s="1205"/>
      <c r="J20" s="651"/>
      <c r="K20" s="633"/>
      <c r="L20" s="636"/>
      <c r="M20" s="639"/>
      <c r="N20" s="636">
        <f ca="1">IF(NOT(ISERROR(MATCH(M20,_xlfn.ANCHORARRAY(F31),0))),L33&amp;"Por favor no seleccionar los criterios de impacto",M20)</f>
        <v>0</v>
      </c>
      <c r="O20" s="633"/>
      <c r="P20" s="636"/>
      <c r="Q20" s="628"/>
      <c r="R20" s="26">
        <v>2</v>
      </c>
      <c r="S20" s="306"/>
      <c r="T20" s="5" t="str">
        <f>IF(OR(U20="Preventivo",U20="Detectivo"),"Probabilidad",IF(U20="Correctivo","Impacto",""))</f>
        <v/>
      </c>
      <c r="U20" s="23"/>
      <c r="V20" s="23"/>
      <c r="W20" s="24" t="str">
        <f t="shared" ref="W20:W24" si="21">IF(AND(U20="Preventivo",V20="Automático"),"50%",IF(AND(U20="Preventivo",V20="Manual"),"40%",IF(AND(U20="Detectivo",V20="Automático"),"40%",IF(AND(U20="Detectivo",V20="Manual"),"30%",IF(AND(U20="Correctivo",V20="Automático"),"35%",IF(AND(U20="Correctivo",V20="Manual"),"25%",""))))))</f>
        <v/>
      </c>
      <c r="X20" s="23"/>
      <c r="Y20" s="23"/>
      <c r="Z20" s="23"/>
      <c r="AA20" s="288" t="str">
        <f>IFERROR(IF(AND(T19="Probabilidad",T20="Probabilidad"),(AC19-(+AC19*W20)),IF(AND(T19="Impacto",T20="Probabilidad"),(AC18-(+AC18*W20)),IF(T20="Impacto",AC19,""))),"")</f>
        <v/>
      </c>
      <c r="AB20" s="27" t="str">
        <f t="shared" ref="AB20:AB24" si="22">IFERROR(IF(AA20="","",IF(AA20&lt;=0.2,"Muy Baja",IF(AA20&lt;=0.4,"Baja",IF(AA20&lt;=0.6,"Media",IF(AA20&lt;=0.8,"Alta","Muy Alta"))))),"")</f>
        <v/>
      </c>
      <c r="AC20" s="250" t="str">
        <f t="shared" ref="AC20:AC24" si="23">+AA20</f>
        <v/>
      </c>
      <c r="AD20" s="27" t="str">
        <f t="shared" ref="AD20:AD24" si="24">IFERROR(IF(AE20="","",IF(AE20&lt;=0.2,"Leve",IF(AE20&lt;=0.4,"Menor",IF(AE20&lt;=0.6,"Moderado",IF(AE20&lt;=0.8,"Mayor","Catastrófico"))))),"")</f>
        <v/>
      </c>
      <c r="AE20" s="250" t="str">
        <f>IFERROR(IF(AND(T19="Impacto",T20="Impacto"),(AE19-(+AE19*W20)),IF(AND(T19="Probabilidad",T20="Impacto"),(AE18-(+AE18*W20)),IF(T20="Probabilidad",AE19,""))),"")</f>
        <v/>
      </c>
      <c r="AF20" s="484" t="str">
        <f t="shared" ref="AF20:AF24" si="25">IFERROR(IF(OR(AND(AB20="Muy Baja",AD20="Leve"),AND(AB20="Muy Baja",AD20="Menor"),AND(AB20="Baja",AD20="Leve")),"Bajo",IF(OR(AND(AB20="Muy baja",AD20="Moderado"),AND(AB20="Baja",AD20="Menor"),AND(AB20="Baja",AD20="Moderado"),AND(AB20="Media",AD20="Leve"),AND(AB20="Media",AD20="Menor"),AND(AB20="Media",AD20="Moderado"),AND(AB20="Alta",AD20="Leve"),AND(AB20="Alta",AD20="Menor")),"Moderado",IF(OR(AND(AB20="Muy Baja",AD20="Mayor"),AND(AB20="Baja",AD20="Mayor"),AND(AB20="Media",AD20="Mayor"),AND(AB20="Alta",AD20="Moderado"),AND(AB20="Alta",AD20="Mayor"),AND(AB20="Muy Alta",AD20="Leve"),AND(AB20="Muy Alta",AD20="Menor"),AND(AB20="Muy Alta",AD20="Moderado"),AND(AB20="Muy Alta",AD20="Mayor")),"Alto",IF(OR(AND(AB20="Muy Baja",AD20="Catastrófico"),AND(AB20="Baja",AD20="Catastrófico"),AND(AB20="Media",AD20="Catastrófico"),AND(AB20="Alta",AD20="Catastrófico"),AND(AB20="Muy Alta",AD20="Catastrófico")),"Extremo","")))),"")</f>
        <v/>
      </c>
      <c r="AG20" s="249"/>
      <c r="AH20" s="422"/>
      <c r="AI20" s="466"/>
      <c r="AJ20" s="470"/>
      <c r="AK20" s="470"/>
      <c r="AL20" s="472"/>
      <c r="AM20" s="472"/>
      <c r="AN20" s="472"/>
      <c r="AO20" s="472"/>
      <c r="AP20" s="472"/>
      <c r="AQ20" s="472"/>
      <c r="AR20" s="472"/>
      <c r="AS20" s="472"/>
      <c r="AT20" s="472"/>
      <c r="AU20" s="472"/>
      <c r="AV20" s="472"/>
      <c r="AW20" s="472"/>
      <c r="AX20" s="472"/>
      <c r="AY20" s="472"/>
      <c r="AZ20" s="472"/>
      <c r="BA20" s="472"/>
      <c r="BB20" s="472"/>
      <c r="BC20" s="472"/>
      <c r="BD20" s="472"/>
      <c r="BE20" s="472"/>
      <c r="BF20" s="472"/>
      <c r="BG20" s="472"/>
      <c r="BH20" s="472"/>
      <c r="BI20" s="472"/>
      <c r="BJ20" s="472"/>
      <c r="BK20" s="472"/>
      <c r="BL20" s="472"/>
      <c r="BM20" s="472"/>
      <c r="BN20" s="472"/>
      <c r="BO20" s="472"/>
      <c r="BP20" s="472"/>
      <c r="BQ20" s="472"/>
    </row>
    <row r="21" spans="1:69" ht="26.25" customHeight="1">
      <c r="A21" s="642"/>
      <c r="B21" s="645"/>
      <c r="C21" s="645"/>
      <c r="D21" s="1208"/>
      <c r="E21" s="363"/>
      <c r="F21" s="668"/>
      <c r="G21" s="469"/>
      <c r="H21" s="469"/>
      <c r="I21" s="1205"/>
      <c r="J21" s="651"/>
      <c r="K21" s="633"/>
      <c r="L21" s="636"/>
      <c r="M21" s="639"/>
      <c r="N21" s="636">
        <f ca="1">IF(NOT(ISERROR(MATCH(M21,_xlfn.ANCHORARRAY(F32),0))),L34&amp;"Por favor no seleccionar los criterios de impacto",M21)</f>
        <v>0</v>
      </c>
      <c r="O21" s="633"/>
      <c r="P21" s="636"/>
      <c r="Q21" s="628"/>
      <c r="R21" s="26">
        <v>3</v>
      </c>
      <c r="S21" s="459"/>
      <c r="T21" s="5" t="str">
        <f>IF(OR(U21="Preventivo",U21="Detectivo"),"Probabilidad",IF(U21="Correctivo","Impacto",""))</f>
        <v/>
      </c>
      <c r="U21" s="23"/>
      <c r="V21" s="23"/>
      <c r="W21" s="24" t="str">
        <f t="shared" si="21"/>
        <v/>
      </c>
      <c r="X21" s="23"/>
      <c r="Y21" s="23"/>
      <c r="Z21" s="23"/>
      <c r="AA21" s="288" t="str">
        <f t="shared" ref="AA21:AA24" si="26">IFERROR(IF(AND(T20="Probabilidad",T21="Probabilidad"),(AC20-(+AC20*W21)),IF(AND(T20="Impacto",T21="Probabilidad"),(AC19-(+AC19*W21)),IF(T21="Impacto",AC20,""))),"")</f>
        <v/>
      </c>
      <c r="AB21" s="27" t="str">
        <f t="shared" si="22"/>
        <v/>
      </c>
      <c r="AC21" s="250" t="str">
        <f t="shared" si="23"/>
        <v/>
      </c>
      <c r="AD21" s="27" t="str">
        <f t="shared" si="24"/>
        <v/>
      </c>
      <c r="AE21" s="250" t="str">
        <f t="shared" ref="AE21:AE24" si="27">IFERROR(IF(AND(T20="Impacto",T21="Impacto"),(AE20-(+AE20*W21)),IF(AND(T20="Probabilidad",T21="Impacto"),(AE19-(+AE19*W21)),IF(T21="Probabilidad",AE20,""))),"")</f>
        <v/>
      </c>
      <c r="AF21" s="484" t="str">
        <f t="shared" si="25"/>
        <v/>
      </c>
      <c r="AG21" s="249"/>
      <c r="AH21" s="422"/>
      <c r="AI21" s="466"/>
      <c r="AJ21" s="470"/>
      <c r="AK21" s="470"/>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row>
    <row r="22" spans="1:69" ht="26.25" customHeight="1">
      <c r="A22" s="642"/>
      <c r="B22" s="645"/>
      <c r="C22" s="645"/>
      <c r="D22" s="1208"/>
      <c r="E22" s="363"/>
      <c r="F22" s="668"/>
      <c r="G22" s="469"/>
      <c r="H22" s="469"/>
      <c r="I22" s="1205"/>
      <c r="J22" s="651"/>
      <c r="K22" s="633"/>
      <c r="L22" s="636"/>
      <c r="M22" s="639"/>
      <c r="N22" s="636">
        <f ca="1">IF(NOT(ISERROR(MATCH(M22,_xlfn.ANCHORARRAY(F33),0))),L35&amp;"Por favor no seleccionar los criterios de impacto",M22)</f>
        <v>0</v>
      </c>
      <c r="O22" s="633"/>
      <c r="P22" s="636"/>
      <c r="Q22" s="628"/>
      <c r="R22" s="26">
        <v>4</v>
      </c>
      <c r="S22" s="306"/>
      <c r="T22" s="5" t="str">
        <f t="shared" ref="T22:T24" si="28">IF(OR(U22="Preventivo",U22="Detectivo"),"Probabilidad",IF(U22="Correctivo","Impacto",""))</f>
        <v/>
      </c>
      <c r="U22" s="23"/>
      <c r="V22" s="23"/>
      <c r="W22" s="24" t="str">
        <f t="shared" si="21"/>
        <v/>
      </c>
      <c r="X22" s="23"/>
      <c r="Y22" s="23"/>
      <c r="Z22" s="23"/>
      <c r="AA22" s="288" t="str">
        <f t="shared" si="26"/>
        <v/>
      </c>
      <c r="AB22" s="27" t="str">
        <f t="shared" si="22"/>
        <v/>
      </c>
      <c r="AC22" s="250" t="str">
        <f t="shared" si="23"/>
        <v/>
      </c>
      <c r="AD22" s="27" t="str">
        <f t="shared" si="24"/>
        <v/>
      </c>
      <c r="AE22" s="250" t="str">
        <f t="shared" si="27"/>
        <v/>
      </c>
      <c r="AF22" s="484" t="str">
        <f t="shared" si="25"/>
        <v/>
      </c>
      <c r="AG22" s="249"/>
      <c r="AH22" s="422"/>
      <c r="AI22" s="466"/>
      <c r="AJ22" s="470"/>
      <c r="AK22" s="470"/>
      <c r="AL22" s="472"/>
      <c r="AM22" s="472"/>
      <c r="AN22" s="472"/>
      <c r="AO22" s="472"/>
      <c r="AP22" s="472"/>
      <c r="AQ22" s="472"/>
      <c r="AR22" s="472"/>
      <c r="AS22" s="472"/>
      <c r="AT22" s="472"/>
      <c r="AU22" s="472"/>
      <c r="AV22" s="472"/>
      <c r="AW22" s="472"/>
      <c r="AX22" s="472"/>
      <c r="AY22" s="472"/>
      <c r="AZ22" s="472"/>
      <c r="BA22" s="472"/>
      <c r="BB22" s="472"/>
      <c r="BC22" s="472"/>
      <c r="BD22" s="472"/>
      <c r="BE22" s="472"/>
      <c r="BF22" s="472"/>
      <c r="BG22" s="472"/>
      <c r="BH22" s="472"/>
      <c r="BI22" s="472"/>
      <c r="BJ22" s="472"/>
      <c r="BK22" s="472"/>
      <c r="BL22" s="472"/>
      <c r="BM22" s="472"/>
      <c r="BN22" s="472"/>
      <c r="BO22" s="472"/>
      <c r="BP22" s="472"/>
      <c r="BQ22" s="472"/>
    </row>
    <row r="23" spans="1:69" ht="26.25" customHeight="1">
      <c r="A23" s="642"/>
      <c r="B23" s="645"/>
      <c r="C23" s="645"/>
      <c r="D23" s="1208"/>
      <c r="E23" s="363"/>
      <c r="F23" s="668"/>
      <c r="G23" s="469"/>
      <c r="H23" s="469"/>
      <c r="I23" s="1205"/>
      <c r="J23" s="651"/>
      <c r="K23" s="633"/>
      <c r="L23" s="636"/>
      <c r="M23" s="639"/>
      <c r="N23" s="636">
        <f ca="1">IF(NOT(ISERROR(MATCH(M23,_xlfn.ANCHORARRAY(F34),0))),L36&amp;"Por favor no seleccionar los criterios de impacto",M23)</f>
        <v>0</v>
      </c>
      <c r="O23" s="633"/>
      <c r="P23" s="636"/>
      <c r="Q23" s="628"/>
      <c r="R23" s="26">
        <v>5</v>
      </c>
      <c r="S23" s="306"/>
      <c r="T23" s="5" t="str">
        <f t="shared" si="28"/>
        <v/>
      </c>
      <c r="U23" s="23"/>
      <c r="V23" s="23"/>
      <c r="W23" s="24" t="str">
        <f t="shared" si="21"/>
        <v/>
      </c>
      <c r="X23" s="23"/>
      <c r="Y23" s="23"/>
      <c r="Z23" s="23"/>
      <c r="AA23" s="288" t="str">
        <f t="shared" si="26"/>
        <v/>
      </c>
      <c r="AB23" s="27" t="str">
        <f t="shared" si="22"/>
        <v/>
      </c>
      <c r="AC23" s="250" t="str">
        <f t="shared" si="23"/>
        <v/>
      </c>
      <c r="AD23" s="27" t="str">
        <f t="shared" si="24"/>
        <v/>
      </c>
      <c r="AE23" s="250" t="str">
        <f t="shared" si="27"/>
        <v/>
      </c>
      <c r="AF23" s="484" t="str">
        <f t="shared" si="25"/>
        <v/>
      </c>
      <c r="AG23" s="249"/>
      <c r="AH23" s="422"/>
      <c r="AI23" s="466"/>
      <c r="AJ23" s="470"/>
      <c r="AK23" s="470"/>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row>
    <row r="24" spans="1:69" ht="26.25" customHeight="1">
      <c r="A24" s="643"/>
      <c r="B24" s="646"/>
      <c r="C24" s="646"/>
      <c r="D24" s="1209"/>
      <c r="E24" s="363"/>
      <c r="F24" s="669"/>
      <c r="G24" s="469"/>
      <c r="H24" s="469"/>
      <c r="I24" s="1206"/>
      <c r="J24" s="652"/>
      <c r="K24" s="634"/>
      <c r="L24" s="637"/>
      <c r="M24" s="640"/>
      <c r="N24" s="637">
        <f ca="1">IF(NOT(ISERROR(MATCH(M24,_xlfn.ANCHORARRAY(F35),0))),L37&amp;"Por favor no seleccionar los criterios de impacto",M24)</f>
        <v>0</v>
      </c>
      <c r="O24" s="634"/>
      <c r="P24" s="637"/>
      <c r="Q24" s="629"/>
      <c r="R24" s="26">
        <v>6</v>
      </c>
      <c r="S24" s="306"/>
      <c r="T24" s="5" t="str">
        <f t="shared" si="28"/>
        <v/>
      </c>
      <c r="U24" s="23"/>
      <c r="V24" s="23"/>
      <c r="W24" s="24" t="str">
        <f t="shared" si="21"/>
        <v/>
      </c>
      <c r="X24" s="23"/>
      <c r="Y24" s="23"/>
      <c r="Z24" s="23"/>
      <c r="AA24" s="288" t="str">
        <f t="shared" si="26"/>
        <v/>
      </c>
      <c r="AB24" s="27" t="str">
        <f t="shared" si="22"/>
        <v/>
      </c>
      <c r="AC24" s="250" t="str">
        <f t="shared" si="23"/>
        <v/>
      </c>
      <c r="AD24" s="27" t="str">
        <f t="shared" si="24"/>
        <v/>
      </c>
      <c r="AE24" s="250" t="str">
        <f t="shared" si="27"/>
        <v/>
      </c>
      <c r="AF24" s="484" t="str">
        <f t="shared" si="25"/>
        <v/>
      </c>
      <c r="AG24" s="249"/>
      <c r="AH24" s="422"/>
      <c r="AI24" s="466"/>
      <c r="AJ24" s="470"/>
      <c r="AK24" s="470"/>
      <c r="AL24" s="472"/>
      <c r="AM24" s="472"/>
      <c r="AN24" s="472"/>
      <c r="AO24" s="472"/>
      <c r="AP24" s="472"/>
      <c r="AQ24" s="472"/>
      <c r="AR24" s="472"/>
      <c r="AS24" s="472"/>
      <c r="AT24" s="472"/>
      <c r="AU24" s="472"/>
      <c r="AV24" s="472"/>
      <c r="AW24" s="472"/>
      <c r="AX24" s="472"/>
      <c r="AY24" s="472"/>
      <c r="AZ24" s="472"/>
      <c r="BA24" s="472"/>
      <c r="BB24" s="472"/>
      <c r="BC24" s="472"/>
      <c r="BD24" s="472"/>
      <c r="BE24" s="472"/>
      <c r="BF24" s="472"/>
      <c r="BG24" s="472"/>
      <c r="BH24" s="472"/>
      <c r="BI24" s="472"/>
      <c r="BJ24" s="472"/>
      <c r="BK24" s="472"/>
      <c r="BL24" s="472"/>
      <c r="BM24" s="472"/>
      <c r="BN24" s="472"/>
      <c r="BO24" s="472"/>
      <c r="BP24" s="472"/>
      <c r="BQ24" s="472"/>
    </row>
    <row r="25" spans="1:69" ht="26.25" customHeight="1">
      <c r="A25" s="641">
        <v>5</v>
      </c>
      <c r="B25" s="644"/>
      <c r="C25" s="644"/>
      <c r="D25" s="1207"/>
      <c r="E25" s="363"/>
      <c r="F25" s="667"/>
      <c r="G25" s="469"/>
      <c r="H25" s="469"/>
      <c r="I25" s="1204"/>
      <c r="J25" s="650"/>
      <c r="K25" s="632" t="str">
        <f t="shared" ref="K25" si="29">IF(J25&lt;=0,"",IF(J25&lt;=2,"Muy Baja",IF(J25&lt;=24,"Baja",IF(J25&lt;=500,"Media",IF(J25&lt;=5000,"Alta","Muy Alta")))))</f>
        <v/>
      </c>
      <c r="L25" s="635" t="str">
        <f t="shared" ref="L25" si="30">IF(K25="","",IF(K25="Muy Baja",0.2,IF(K25="Baja",0.4,IF(K25="Media",0.6,IF(K25="Alta",0.8,IF(K25="Muy Alta",1,))))))</f>
        <v/>
      </c>
      <c r="M25" s="638"/>
      <c r="N25" s="246">
        <f>IF(NOT(ISERROR(MATCH(M25,'[30]Tabla Impacto'!$B$221:$B$223,0))),'[30]Tabla Impacto'!$F$223&amp;"Por favor no seleccionar los criterios de impacto(Afectación Económica o presupuestal y Pérdida Reputacional)",M25)</f>
        <v>0</v>
      </c>
      <c r="O25" s="632" t="str">
        <f>IF(OR(N25='[30]Tabla Impacto'!$C$11,N25='[30]Tabla Impacto'!$D$11),"Leve",IF(OR(N25='[30]Tabla Impacto'!$C$12,N25='[30]Tabla Impacto'!$D$12),"Menor",IF(OR(N25='[30]Tabla Impacto'!$C$13,N25='[30]Tabla Impacto'!$D$13),"Moderado",IF(OR(N25='[30]Tabla Impacto'!$C$14,N25='[30]Tabla Impacto'!$D$14),"Mayor",IF(OR(N25='[30]Tabla Impacto'!$C$15,N25='[30]Tabla Impacto'!$D$15),"Catastrófico","")))))</f>
        <v/>
      </c>
      <c r="P25" s="635" t="str">
        <f t="shared" ref="P25" si="31">IF(O25="","",IF(O25="Leve",0.2,IF(O25="Menor",0.4,IF(O25="Moderado",0.6,IF(O25="Mayor",0.8,IF(O25="Catastrófico",1,))))))</f>
        <v/>
      </c>
      <c r="Q25" s="627" t="str">
        <f t="shared" ref="Q25" si="32">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
      </c>
      <c r="R25" s="26">
        <v>1</v>
      </c>
      <c r="S25" s="306"/>
      <c r="T25" s="5" t="s">
        <v>671</v>
      </c>
      <c r="U25" s="23"/>
      <c r="V25" s="23"/>
      <c r="W25" s="24" t="s">
        <v>671</v>
      </c>
      <c r="X25" s="23"/>
      <c r="Y25" s="23"/>
      <c r="Z25" s="23"/>
      <c r="AA25" s="288" t="s">
        <v>671</v>
      </c>
      <c r="AB25" s="27" t="s">
        <v>671</v>
      </c>
      <c r="AC25" s="250" t="s">
        <v>671</v>
      </c>
      <c r="AD25" s="27" t="s">
        <v>671</v>
      </c>
      <c r="AE25" s="250" t="s">
        <v>671</v>
      </c>
      <c r="AF25" s="484" t="s">
        <v>671</v>
      </c>
      <c r="AG25" s="249"/>
      <c r="AH25" s="422"/>
      <c r="AI25" s="466"/>
      <c r="AJ25" s="470"/>
      <c r="AK25" s="470"/>
      <c r="AL25" s="472"/>
      <c r="AM25" s="472"/>
      <c r="AN25" s="472"/>
      <c r="AO25" s="472"/>
      <c r="AP25" s="472"/>
      <c r="AQ25" s="472"/>
      <c r="AR25" s="472"/>
      <c r="AS25" s="472"/>
      <c r="AT25" s="472"/>
      <c r="AU25" s="472"/>
      <c r="AV25" s="472"/>
      <c r="AW25" s="472"/>
      <c r="AX25" s="472"/>
      <c r="AY25" s="472"/>
      <c r="AZ25" s="472"/>
      <c r="BA25" s="472"/>
      <c r="BB25" s="472"/>
      <c r="BC25" s="472"/>
      <c r="BD25" s="472"/>
      <c r="BE25" s="472"/>
      <c r="BF25" s="472"/>
      <c r="BG25" s="472"/>
      <c r="BH25" s="472"/>
      <c r="BI25" s="472"/>
      <c r="BJ25" s="472"/>
      <c r="BK25" s="472"/>
      <c r="BL25" s="472"/>
      <c r="BM25" s="472"/>
      <c r="BN25" s="472"/>
      <c r="BO25" s="472"/>
      <c r="BP25" s="472"/>
      <c r="BQ25" s="472"/>
    </row>
    <row r="26" spans="1:69" ht="26.25" customHeight="1">
      <c r="A26" s="642"/>
      <c r="B26" s="645"/>
      <c r="C26" s="645"/>
      <c r="D26" s="1208"/>
      <c r="E26" s="363"/>
      <c r="F26" s="668"/>
      <c r="G26" s="469"/>
      <c r="H26" s="469"/>
      <c r="I26" s="1205"/>
      <c r="J26" s="651"/>
      <c r="K26" s="633"/>
      <c r="L26" s="636"/>
      <c r="M26" s="639"/>
      <c r="N26" s="247">
        <f ca="1">IF(NOT(ISERROR(MATCH(M26,_xlfn.ANCHORARRAY(F37),0))),L39&amp;"Por favor no seleccionar los criterios de impacto",M26)</f>
        <v>0</v>
      </c>
      <c r="O26" s="633"/>
      <c r="P26" s="636"/>
      <c r="Q26" s="628"/>
      <c r="R26" s="26">
        <v>2</v>
      </c>
      <c r="S26" s="306"/>
      <c r="T26" s="5" t="s">
        <v>671</v>
      </c>
      <c r="U26" s="23"/>
      <c r="V26" s="23"/>
      <c r="W26" s="24" t="s">
        <v>671</v>
      </c>
      <c r="X26" s="23"/>
      <c r="Y26" s="23"/>
      <c r="Z26" s="23"/>
      <c r="AA26" s="288" t="s">
        <v>671</v>
      </c>
      <c r="AB26" s="27" t="s">
        <v>671</v>
      </c>
      <c r="AC26" s="250" t="s">
        <v>671</v>
      </c>
      <c r="AD26" s="27" t="s">
        <v>671</v>
      </c>
      <c r="AE26" s="250" t="s">
        <v>671</v>
      </c>
      <c r="AF26" s="484" t="s">
        <v>671</v>
      </c>
      <c r="AG26" s="249"/>
      <c r="AH26" s="422"/>
      <c r="AI26" s="466"/>
      <c r="AJ26" s="470"/>
      <c r="AK26" s="470"/>
      <c r="AL26" s="472"/>
      <c r="AM26" s="472"/>
      <c r="AN26" s="472"/>
      <c r="AO26" s="472"/>
      <c r="AP26" s="472"/>
      <c r="AQ26" s="472"/>
      <c r="AR26" s="472"/>
      <c r="AS26" s="472"/>
      <c r="AT26" s="472"/>
      <c r="AU26" s="472"/>
      <c r="AV26" s="472"/>
      <c r="AW26" s="472"/>
      <c r="AX26" s="472"/>
      <c r="AY26" s="472"/>
      <c r="AZ26" s="472"/>
      <c r="BA26" s="472"/>
      <c r="BB26" s="472"/>
      <c r="BC26" s="472"/>
      <c r="BD26" s="472"/>
      <c r="BE26" s="472"/>
      <c r="BF26" s="472"/>
      <c r="BG26" s="472"/>
      <c r="BH26" s="472"/>
      <c r="BI26" s="472"/>
      <c r="BJ26" s="472"/>
      <c r="BK26" s="472"/>
      <c r="BL26" s="472"/>
      <c r="BM26" s="472"/>
      <c r="BN26" s="472"/>
      <c r="BO26" s="472"/>
      <c r="BP26" s="472"/>
      <c r="BQ26" s="472"/>
    </row>
    <row r="27" spans="1:69" ht="26.25" customHeight="1">
      <c r="A27" s="642"/>
      <c r="B27" s="645"/>
      <c r="C27" s="645"/>
      <c r="D27" s="1208"/>
      <c r="E27" s="363"/>
      <c r="F27" s="668"/>
      <c r="G27" s="469"/>
      <c r="H27" s="469"/>
      <c r="I27" s="1205"/>
      <c r="J27" s="651"/>
      <c r="K27" s="633"/>
      <c r="L27" s="636"/>
      <c r="M27" s="639"/>
      <c r="N27" s="247">
        <f ca="1">IF(NOT(ISERROR(MATCH(M27,_xlfn.ANCHORARRAY(F38),0))),L40&amp;"Por favor no seleccionar los criterios de impacto",M27)</f>
        <v>0</v>
      </c>
      <c r="O27" s="633"/>
      <c r="P27" s="636"/>
      <c r="Q27" s="628"/>
      <c r="R27" s="26">
        <v>3</v>
      </c>
      <c r="S27" s="459"/>
      <c r="T27" s="5" t="s">
        <v>671</v>
      </c>
      <c r="U27" s="23"/>
      <c r="V27" s="23"/>
      <c r="W27" s="24" t="s">
        <v>671</v>
      </c>
      <c r="X27" s="23"/>
      <c r="Y27" s="23"/>
      <c r="Z27" s="23"/>
      <c r="AA27" s="288" t="s">
        <v>671</v>
      </c>
      <c r="AB27" s="27" t="s">
        <v>671</v>
      </c>
      <c r="AC27" s="250" t="s">
        <v>671</v>
      </c>
      <c r="AD27" s="27" t="s">
        <v>671</v>
      </c>
      <c r="AE27" s="250" t="s">
        <v>671</v>
      </c>
      <c r="AF27" s="484" t="s">
        <v>671</v>
      </c>
      <c r="AG27" s="249"/>
      <c r="AH27" s="422"/>
      <c r="AI27" s="466"/>
      <c r="AJ27" s="470"/>
      <c r="AK27" s="470"/>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row>
    <row r="28" spans="1:69" ht="26.25" customHeight="1">
      <c r="A28" s="642"/>
      <c r="B28" s="645"/>
      <c r="C28" s="645"/>
      <c r="D28" s="1208"/>
      <c r="E28" s="363"/>
      <c r="F28" s="668"/>
      <c r="G28" s="469"/>
      <c r="H28" s="469"/>
      <c r="I28" s="1205"/>
      <c r="J28" s="651"/>
      <c r="K28" s="633"/>
      <c r="L28" s="636"/>
      <c r="M28" s="639"/>
      <c r="N28" s="247">
        <f ca="1">IF(NOT(ISERROR(MATCH(M28,_xlfn.ANCHORARRAY(F39),0))),L41&amp;"Por favor no seleccionar los criterios de impacto",M28)</f>
        <v>0</v>
      </c>
      <c r="O28" s="633"/>
      <c r="P28" s="636"/>
      <c r="Q28" s="628"/>
      <c r="R28" s="26">
        <v>4</v>
      </c>
      <c r="S28" s="306"/>
      <c r="T28" s="5" t="s">
        <v>671</v>
      </c>
      <c r="U28" s="23"/>
      <c r="V28" s="23"/>
      <c r="W28" s="24" t="s">
        <v>671</v>
      </c>
      <c r="X28" s="23"/>
      <c r="Y28" s="23"/>
      <c r="Z28" s="23"/>
      <c r="AA28" s="288" t="s">
        <v>671</v>
      </c>
      <c r="AB28" s="27" t="s">
        <v>671</v>
      </c>
      <c r="AC28" s="250" t="s">
        <v>671</v>
      </c>
      <c r="AD28" s="27" t="s">
        <v>671</v>
      </c>
      <c r="AE28" s="250" t="s">
        <v>671</v>
      </c>
      <c r="AF28" s="484" t="s">
        <v>671</v>
      </c>
      <c r="AG28" s="249"/>
      <c r="AH28" s="422"/>
      <c r="AI28" s="466"/>
      <c r="AJ28" s="470"/>
      <c r="AK28" s="470"/>
      <c r="AL28" s="472"/>
      <c r="AM28" s="472"/>
      <c r="AN28" s="472"/>
      <c r="AO28" s="472"/>
      <c r="AP28" s="472"/>
      <c r="AQ28" s="472"/>
      <c r="AR28" s="472"/>
      <c r="AS28" s="472"/>
      <c r="AT28" s="472"/>
      <c r="AU28" s="472"/>
      <c r="AV28" s="472"/>
      <c r="AW28" s="472"/>
      <c r="AX28" s="472"/>
      <c r="AY28" s="472"/>
      <c r="AZ28" s="472"/>
      <c r="BA28" s="472"/>
      <c r="BB28" s="472"/>
      <c r="BC28" s="472"/>
      <c r="BD28" s="472"/>
      <c r="BE28" s="472"/>
      <c r="BF28" s="472"/>
      <c r="BG28" s="472"/>
      <c r="BH28" s="472"/>
      <c r="BI28" s="472"/>
      <c r="BJ28" s="472"/>
      <c r="BK28" s="472"/>
      <c r="BL28" s="472"/>
      <c r="BM28" s="472"/>
      <c r="BN28" s="472"/>
      <c r="BO28" s="472"/>
      <c r="BP28" s="472"/>
      <c r="BQ28" s="472"/>
    </row>
    <row r="29" spans="1:69" ht="26.25" customHeight="1">
      <c r="A29" s="642"/>
      <c r="B29" s="645"/>
      <c r="C29" s="645"/>
      <c r="D29" s="1208"/>
      <c r="E29" s="363"/>
      <c r="F29" s="668"/>
      <c r="G29" s="469"/>
      <c r="H29" s="469"/>
      <c r="I29" s="1205"/>
      <c r="J29" s="651"/>
      <c r="K29" s="633"/>
      <c r="L29" s="636"/>
      <c r="M29" s="639"/>
      <c r="N29" s="247">
        <f ca="1">IF(NOT(ISERROR(MATCH(M29,_xlfn.ANCHORARRAY(F40),0))),L42&amp;"Por favor no seleccionar los criterios de impacto",M29)</f>
        <v>0</v>
      </c>
      <c r="O29" s="633"/>
      <c r="P29" s="636"/>
      <c r="Q29" s="628"/>
      <c r="R29" s="26">
        <v>5</v>
      </c>
      <c r="S29" s="306"/>
      <c r="T29" s="5" t="s">
        <v>671</v>
      </c>
      <c r="U29" s="23"/>
      <c r="V29" s="23"/>
      <c r="W29" s="24" t="s">
        <v>671</v>
      </c>
      <c r="X29" s="23"/>
      <c r="Y29" s="23"/>
      <c r="Z29" s="23"/>
      <c r="AA29" s="288" t="s">
        <v>671</v>
      </c>
      <c r="AB29" s="27" t="s">
        <v>671</v>
      </c>
      <c r="AC29" s="250" t="s">
        <v>671</v>
      </c>
      <c r="AD29" s="27" t="s">
        <v>671</v>
      </c>
      <c r="AE29" s="250" t="s">
        <v>671</v>
      </c>
      <c r="AF29" s="484" t="s">
        <v>671</v>
      </c>
      <c r="AG29" s="249"/>
      <c r="AH29" s="422"/>
      <c r="AI29" s="466"/>
      <c r="AJ29" s="470"/>
      <c r="AK29" s="470"/>
      <c r="AL29" s="472"/>
      <c r="AM29" s="472"/>
      <c r="AN29" s="472"/>
      <c r="AO29" s="472"/>
      <c r="AP29" s="472"/>
      <c r="AQ29" s="472"/>
      <c r="AR29" s="472"/>
      <c r="AS29" s="472"/>
      <c r="AT29" s="472"/>
      <c r="AU29" s="472"/>
      <c r="AV29" s="472"/>
      <c r="AW29" s="472"/>
      <c r="AX29" s="472"/>
      <c r="AY29" s="472"/>
      <c r="AZ29" s="472"/>
      <c r="BA29" s="472"/>
      <c r="BB29" s="472"/>
      <c r="BC29" s="472"/>
      <c r="BD29" s="472"/>
      <c r="BE29" s="472"/>
      <c r="BF29" s="472"/>
      <c r="BG29" s="472"/>
      <c r="BH29" s="472"/>
      <c r="BI29" s="472"/>
      <c r="BJ29" s="472"/>
      <c r="BK29" s="472"/>
      <c r="BL29" s="472"/>
      <c r="BM29" s="472"/>
      <c r="BN29" s="472"/>
      <c r="BO29" s="472"/>
      <c r="BP29" s="472"/>
      <c r="BQ29" s="472"/>
    </row>
    <row r="30" spans="1:69" ht="26.25" customHeight="1">
      <c r="A30" s="643"/>
      <c r="B30" s="646"/>
      <c r="C30" s="646"/>
      <c r="D30" s="1209"/>
      <c r="E30" s="363"/>
      <c r="F30" s="669"/>
      <c r="G30" s="469"/>
      <c r="H30" s="469"/>
      <c r="I30" s="1206"/>
      <c r="J30" s="652"/>
      <c r="K30" s="634"/>
      <c r="L30" s="637"/>
      <c r="M30" s="640"/>
      <c r="N30" s="498">
        <f ca="1">IF(NOT(ISERROR(MATCH(M30,_xlfn.ANCHORARRAY(F41),0))),L43&amp;"Por favor no seleccionar los criterios de impacto",M30)</f>
        <v>0</v>
      </c>
      <c r="O30" s="634"/>
      <c r="P30" s="637"/>
      <c r="Q30" s="629"/>
      <c r="R30" s="26">
        <v>6</v>
      </c>
      <c r="S30" s="306"/>
      <c r="T30" s="5" t="s">
        <v>671</v>
      </c>
      <c r="U30" s="23"/>
      <c r="V30" s="23"/>
      <c r="W30" s="24" t="s">
        <v>671</v>
      </c>
      <c r="X30" s="23"/>
      <c r="Y30" s="23"/>
      <c r="Z30" s="23"/>
      <c r="AA30" s="288" t="s">
        <v>671</v>
      </c>
      <c r="AB30" s="27" t="s">
        <v>671</v>
      </c>
      <c r="AC30" s="250" t="s">
        <v>671</v>
      </c>
      <c r="AD30" s="27" t="s">
        <v>671</v>
      </c>
      <c r="AE30" s="250" t="s">
        <v>671</v>
      </c>
      <c r="AF30" s="484" t="s">
        <v>671</v>
      </c>
      <c r="AG30" s="249"/>
      <c r="AH30" s="422"/>
      <c r="AI30" s="466"/>
      <c r="AJ30" s="470"/>
      <c r="AK30" s="470"/>
      <c r="AL30" s="472"/>
      <c r="AM30" s="472"/>
      <c r="AN30" s="472"/>
      <c r="AO30" s="472"/>
      <c r="AP30" s="472"/>
      <c r="AQ30" s="472"/>
      <c r="AR30" s="472"/>
      <c r="AS30" s="472"/>
      <c r="AT30" s="472"/>
      <c r="AU30" s="472"/>
      <c r="AV30" s="472"/>
      <c r="AW30" s="472"/>
      <c r="AX30" s="472"/>
      <c r="AY30" s="472"/>
      <c r="AZ30" s="472"/>
      <c r="BA30" s="472"/>
      <c r="BB30" s="472"/>
      <c r="BC30" s="472"/>
      <c r="BD30" s="472"/>
      <c r="BE30" s="472"/>
      <c r="BF30" s="472"/>
      <c r="BG30" s="472"/>
      <c r="BH30" s="472"/>
      <c r="BI30" s="472"/>
      <c r="BJ30" s="472"/>
      <c r="BK30" s="472"/>
      <c r="BL30" s="472"/>
      <c r="BM30" s="472"/>
      <c r="BN30" s="472"/>
      <c r="BO30" s="472"/>
      <c r="BP30" s="472"/>
      <c r="BQ30" s="472"/>
    </row>
    <row r="31" spans="1:69" ht="26.25" customHeight="1">
      <c r="A31" s="641">
        <v>6</v>
      </c>
      <c r="B31" s="644"/>
      <c r="C31" s="644"/>
      <c r="D31" s="1207"/>
      <c r="E31" s="363"/>
      <c r="F31" s="667"/>
      <c r="G31" s="469"/>
      <c r="H31" s="469"/>
      <c r="I31" s="1204"/>
      <c r="J31" s="650"/>
      <c r="K31" s="632" t="str">
        <f t="shared" ref="K31" si="33">IF(J31&lt;=0,"",IF(J31&lt;=2,"Muy Baja",IF(J31&lt;=24,"Baja",IF(J31&lt;=500,"Media",IF(J31&lt;=5000,"Alta","Muy Alta")))))</f>
        <v/>
      </c>
      <c r="L31" s="635" t="str">
        <f t="shared" ref="L31" si="34">IF(K31="","",IF(K31="Muy Baja",0.2,IF(K31="Baja",0.4,IF(K31="Media",0.6,IF(K31="Alta",0.8,IF(K31="Muy Alta",1,))))))</f>
        <v/>
      </c>
      <c r="M31" s="638"/>
      <c r="N31" s="635">
        <f>IF(NOT(ISERROR(MATCH(M31,'[30]Tabla Impacto'!$B$221:$B$223,0))),'[30]Tabla Impacto'!$F$223&amp;"Por favor no seleccionar los criterios de impacto(Afectación Económica o presupuestal y Pérdida Reputacional)",M31)</f>
        <v>0</v>
      </c>
      <c r="O31" s="632" t="str">
        <f>IF(OR(N31='[30]Tabla Impacto'!$C$11,N31='[30]Tabla Impacto'!$D$11),"Leve",IF(OR(N31='[30]Tabla Impacto'!$C$12,N31='[30]Tabla Impacto'!$D$12),"Menor",IF(OR(N31='[30]Tabla Impacto'!$C$13,N31='[30]Tabla Impacto'!$D$13),"Moderado",IF(OR(N31='[30]Tabla Impacto'!$C$14,N31='[30]Tabla Impacto'!$D$14),"Mayor",IF(OR(N31='[30]Tabla Impacto'!$C$15,N31='[30]Tabla Impacto'!$D$15),"Catastrófico","")))))</f>
        <v/>
      </c>
      <c r="P31" s="635" t="str">
        <f t="shared" ref="P31" si="35">IF(O31="","",IF(O31="Leve",0.2,IF(O31="Menor",0.4,IF(O31="Moderado",0.6,IF(O31="Mayor",0.8,IF(O31="Catastrófico",1,))))))</f>
        <v/>
      </c>
      <c r="Q31" s="627" t="str">
        <f t="shared" ref="Q31" si="36">IF(OR(AND(K31="Muy Baja",O31="Leve"),AND(K31="Muy Baja",O31="Menor"),AND(K31="Baja",O31="Leve")),"Bajo",IF(OR(AND(K31="Muy baja",O31="Moderado"),AND(K31="Baja",O31="Menor"),AND(K31="Baja",O31="Moderado"),AND(K31="Media",O31="Leve"),AND(K31="Media",O31="Menor"),AND(K31="Media",O31="Moderado"),AND(K31="Alta",O31="Leve"),AND(K31="Alta",O31="Menor")),"Moderado",IF(OR(AND(K31="Muy Baja",O31="Mayor"),AND(K31="Baja",O31="Mayor"),AND(K31="Media",O31="Mayor"),AND(K31="Alta",O31="Moderado"),AND(K31="Alta",O31="Mayor"),AND(K31="Muy Alta",O31="Leve"),AND(K31="Muy Alta",O31="Menor"),AND(K31="Muy Alta",O31="Moderado"),AND(K31="Muy Alta",O31="Mayor")),"Alto",IF(OR(AND(K31="Muy Baja",O31="Catastrófico"),AND(K31="Baja",O31="Catastrófico"),AND(K31="Media",O31="Catastrófico"),AND(K31="Alta",O31="Catastrófico"),AND(K31="Muy Alta",O31="Catastrófico")),"Extremo",""))))</f>
        <v/>
      </c>
      <c r="R31" s="26">
        <v>1</v>
      </c>
      <c r="S31" s="306"/>
      <c r="T31" s="5" t="s">
        <v>671</v>
      </c>
      <c r="U31" s="23"/>
      <c r="V31" s="23"/>
      <c r="W31" s="24" t="s">
        <v>671</v>
      </c>
      <c r="X31" s="23"/>
      <c r="Y31" s="23"/>
      <c r="Z31" s="23"/>
      <c r="AA31" s="288" t="s">
        <v>671</v>
      </c>
      <c r="AB31" s="27" t="s">
        <v>671</v>
      </c>
      <c r="AC31" s="250" t="s">
        <v>671</v>
      </c>
      <c r="AD31" s="27" t="s">
        <v>671</v>
      </c>
      <c r="AE31" s="250" t="s">
        <v>671</v>
      </c>
      <c r="AF31" s="484" t="s">
        <v>671</v>
      </c>
      <c r="AG31" s="249"/>
      <c r="AH31" s="422"/>
      <c r="AI31" s="466"/>
      <c r="AJ31" s="470"/>
      <c r="AK31" s="470"/>
      <c r="AL31" s="472"/>
      <c r="AM31" s="472"/>
      <c r="AN31" s="472"/>
      <c r="AO31" s="472"/>
      <c r="AP31" s="472"/>
      <c r="AQ31" s="472"/>
      <c r="AR31" s="472"/>
      <c r="AS31" s="472"/>
      <c r="AT31" s="472"/>
      <c r="AU31" s="472"/>
      <c r="AV31" s="472"/>
      <c r="AW31" s="472"/>
      <c r="AX31" s="472"/>
      <c r="AY31" s="472"/>
      <c r="AZ31" s="472"/>
      <c r="BA31" s="472"/>
      <c r="BB31" s="472"/>
      <c r="BC31" s="472"/>
      <c r="BD31" s="472"/>
      <c r="BE31" s="472"/>
      <c r="BF31" s="472"/>
      <c r="BG31" s="472"/>
      <c r="BH31" s="472"/>
      <c r="BI31" s="472"/>
      <c r="BJ31" s="472"/>
      <c r="BK31" s="472"/>
      <c r="BL31" s="472"/>
      <c r="BM31" s="472"/>
      <c r="BN31" s="472"/>
      <c r="BO31" s="472"/>
      <c r="BP31" s="472"/>
      <c r="BQ31" s="472"/>
    </row>
    <row r="32" spans="1:69" ht="26.25" customHeight="1">
      <c r="A32" s="642"/>
      <c r="B32" s="645"/>
      <c r="C32" s="645"/>
      <c r="D32" s="1208"/>
      <c r="E32" s="363"/>
      <c r="F32" s="668"/>
      <c r="G32" s="469"/>
      <c r="H32" s="469"/>
      <c r="I32" s="1205"/>
      <c r="J32" s="651"/>
      <c r="K32" s="633"/>
      <c r="L32" s="636"/>
      <c r="M32" s="639"/>
      <c r="N32" s="636">
        <f ca="1">IF(NOT(ISERROR(MATCH(M32,_xlfn.ANCHORARRAY(F43),0))),L45&amp;"Por favor no seleccionar los criterios de impacto",M32)</f>
        <v>0</v>
      </c>
      <c r="O32" s="633"/>
      <c r="P32" s="636"/>
      <c r="Q32" s="628"/>
      <c r="R32" s="26">
        <v>2</v>
      </c>
      <c r="S32" s="306"/>
      <c r="T32" s="5" t="s">
        <v>671</v>
      </c>
      <c r="U32" s="23"/>
      <c r="V32" s="23"/>
      <c r="W32" s="24" t="s">
        <v>671</v>
      </c>
      <c r="X32" s="23"/>
      <c r="Y32" s="23"/>
      <c r="Z32" s="23"/>
      <c r="AA32" s="288" t="s">
        <v>671</v>
      </c>
      <c r="AB32" s="27" t="s">
        <v>671</v>
      </c>
      <c r="AC32" s="250" t="s">
        <v>671</v>
      </c>
      <c r="AD32" s="27" t="s">
        <v>671</v>
      </c>
      <c r="AE32" s="250" t="s">
        <v>671</v>
      </c>
      <c r="AF32" s="484" t="s">
        <v>671</v>
      </c>
      <c r="AG32" s="249"/>
      <c r="AH32" s="422"/>
      <c r="AI32" s="466"/>
      <c r="AJ32" s="470"/>
      <c r="AK32" s="470"/>
      <c r="AL32" s="472"/>
      <c r="AM32" s="472"/>
      <c r="AN32" s="472"/>
      <c r="AO32" s="472"/>
      <c r="AP32" s="472"/>
      <c r="AQ32" s="472"/>
      <c r="AR32" s="472"/>
      <c r="AS32" s="472"/>
      <c r="AT32" s="472"/>
      <c r="AU32" s="472"/>
      <c r="AV32" s="472"/>
      <c r="AW32" s="472"/>
      <c r="AX32" s="472"/>
      <c r="AY32" s="472"/>
      <c r="AZ32" s="472"/>
      <c r="BA32" s="472"/>
      <c r="BB32" s="472"/>
      <c r="BC32" s="472"/>
      <c r="BD32" s="472"/>
      <c r="BE32" s="472"/>
      <c r="BF32" s="472"/>
      <c r="BG32" s="472"/>
      <c r="BH32" s="472"/>
      <c r="BI32" s="472"/>
      <c r="BJ32" s="472"/>
      <c r="BK32" s="472"/>
      <c r="BL32" s="472"/>
      <c r="BM32" s="472"/>
      <c r="BN32" s="472"/>
      <c r="BO32" s="472"/>
      <c r="BP32" s="472"/>
      <c r="BQ32" s="472"/>
    </row>
    <row r="33" spans="1:69" ht="26.25" customHeight="1">
      <c r="A33" s="642"/>
      <c r="B33" s="645"/>
      <c r="C33" s="645"/>
      <c r="D33" s="1208"/>
      <c r="E33" s="363"/>
      <c r="F33" s="668"/>
      <c r="G33" s="469"/>
      <c r="H33" s="469"/>
      <c r="I33" s="1205"/>
      <c r="J33" s="651"/>
      <c r="K33" s="633"/>
      <c r="L33" s="636"/>
      <c r="M33" s="639"/>
      <c r="N33" s="636">
        <f ca="1">IF(NOT(ISERROR(MATCH(M33,_xlfn.ANCHORARRAY(F44),0))),L46&amp;"Por favor no seleccionar los criterios de impacto",M33)</f>
        <v>0</v>
      </c>
      <c r="O33" s="633"/>
      <c r="P33" s="636"/>
      <c r="Q33" s="628"/>
      <c r="R33" s="26">
        <v>3</v>
      </c>
      <c r="S33" s="459"/>
      <c r="T33" s="5" t="s">
        <v>671</v>
      </c>
      <c r="U33" s="23"/>
      <c r="V33" s="23"/>
      <c r="W33" s="24" t="s">
        <v>671</v>
      </c>
      <c r="X33" s="23"/>
      <c r="Y33" s="23"/>
      <c r="Z33" s="23"/>
      <c r="AA33" s="288" t="s">
        <v>671</v>
      </c>
      <c r="AB33" s="27" t="s">
        <v>671</v>
      </c>
      <c r="AC33" s="250" t="s">
        <v>671</v>
      </c>
      <c r="AD33" s="27" t="s">
        <v>671</v>
      </c>
      <c r="AE33" s="250" t="s">
        <v>671</v>
      </c>
      <c r="AF33" s="484" t="s">
        <v>671</v>
      </c>
      <c r="AG33" s="249"/>
      <c r="AH33" s="422"/>
      <c r="AI33" s="466"/>
      <c r="AJ33" s="470"/>
      <c r="AK33" s="470"/>
      <c r="AL33" s="472"/>
      <c r="AM33" s="472"/>
      <c r="AN33" s="472"/>
      <c r="AO33" s="472"/>
      <c r="AP33" s="472"/>
      <c r="AQ33" s="472"/>
      <c r="AR33" s="472"/>
      <c r="AS33" s="472"/>
      <c r="AT33" s="472"/>
      <c r="AU33" s="472"/>
      <c r="AV33" s="472"/>
      <c r="AW33" s="472"/>
      <c r="AX33" s="472"/>
      <c r="AY33" s="472"/>
      <c r="AZ33" s="472"/>
      <c r="BA33" s="472"/>
      <c r="BB33" s="472"/>
      <c r="BC33" s="472"/>
      <c r="BD33" s="472"/>
      <c r="BE33" s="472"/>
      <c r="BF33" s="472"/>
      <c r="BG33" s="472"/>
      <c r="BH33" s="472"/>
      <c r="BI33" s="472"/>
      <c r="BJ33" s="472"/>
      <c r="BK33" s="472"/>
      <c r="BL33" s="472"/>
      <c r="BM33" s="472"/>
      <c r="BN33" s="472"/>
      <c r="BO33" s="472"/>
      <c r="BP33" s="472"/>
      <c r="BQ33" s="472"/>
    </row>
    <row r="34" spans="1:69" ht="26.25" customHeight="1">
      <c r="A34" s="642"/>
      <c r="B34" s="645"/>
      <c r="C34" s="645"/>
      <c r="D34" s="1208"/>
      <c r="E34" s="363"/>
      <c r="F34" s="668"/>
      <c r="G34" s="469"/>
      <c r="H34" s="469"/>
      <c r="I34" s="1205"/>
      <c r="J34" s="651"/>
      <c r="K34" s="633"/>
      <c r="L34" s="636"/>
      <c r="M34" s="639"/>
      <c r="N34" s="636">
        <f ca="1">IF(NOT(ISERROR(MATCH(M34,_xlfn.ANCHORARRAY(F45),0))),L47&amp;"Por favor no seleccionar los criterios de impacto",M34)</f>
        <v>0</v>
      </c>
      <c r="O34" s="633"/>
      <c r="P34" s="636"/>
      <c r="Q34" s="628"/>
      <c r="R34" s="26">
        <v>4</v>
      </c>
      <c r="S34" s="306"/>
      <c r="T34" s="5" t="s">
        <v>671</v>
      </c>
      <c r="U34" s="23"/>
      <c r="V34" s="23"/>
      <c r="W34" s="24" t="s">
        <v>671</v>
      </c>
      <c r="X34" s="23"/>
      <c r="Y34" s="23"/>
      <c r="Z34" s="23"/>
      <c r="AA34" s="288" t="s">
        <v>671</v>
      </c>
      <c r="AB34" s="27" t="s">
        <v>671</v>
      </c>
      <c r="AC34" s="250" t="s">
        <v>671</v>
      </c>
      <c r="AD34" s="27" t="s">
        <v>671</v>
      </c>
      <c r="AE34" s="250" t="s">
        <v>671</v>
      </c>
      <c r="AF34" s="484" t="s">
        <v>671</v>
      </c>
      <c r="AG34" s="249"/>
      <c r="AH34" s="422"/>
      <c r="AI34" s="466"/>
      <c r="AJ34" s="470"/>
      <c r="AK34" s="470"/>
      <c r="AL34" s="472"/>
      <c r="AM34" s="472"/>
      <c r="AN34" s="472"/>
      <c r="AO34" s="472"/>
      <c r="AP34" s="472"/>
      <c r="AQ34" s="472"/>
      <c r="AR34" s="472"/>
      <c r="AS34" s="472"/>
      <c r="AT34" s="472"/>
      <c r="AU34" s="472"/>
      <c r="AV34" s="472"/>
      <c r="AW34" s="472"/>
      <c r="AX34" s="472"/>
      <c r="AY34" s="472"/>
      <c r="AZ34" s="472"/>
      <c r="BA34" s="472"/>
      <c r="BB34" s="472"/>
      <c r="BC34" s="472"/>
      <c r="BD34" s="472"/>
      <c r="BE34" s="472"/>
      <c r="BF34" s="472"/>
      <c r="BG34" s="472"/>
      <c r="BH34" s="472"/>
      <c r="BI34" s="472"/>
      <c r="BJ34" s="472"/>
      <c r="BK34" s="472"/>
      <c r="BL34" s="472"/>
      <c r="BM34" s="472"/>
      <c r="BN34" s="472"/>
      <c r="BO34" s="472"/>
      <c r="BP34" s="472"/>
      <c r="BQ34" s="472"/>
    </row>
    <row r="35" spans="1:69" ht="26.25" customHeight="1">
      <c r="A35" s="642"/>
      <c r="B35" s="645"/>
      <c r="C35" s="645"/>
      <c r="D35" s="1208"/>
      <c r="E35" s="363"/>
      <c r="F35" s="668"/>
      <c r="G35" s="469"/>
      <c r="H35" s="469"/>
      <c r="I35" s="1205"/>
      <c r="J35" s="651"/>
      <c r="K35" s="633"/>
      <c r="L35" s="636"/>
      <c r="M35" s="639"/>
      <c r="N35" s="636">
        <f ca="1">IF(NOT(ISERROR(MATCH(M35,_xlfn.ANCHORARRAY(F46),0))),L48&amp;"Por favor no seleccionar los criterios de impacto",M35)</f>
        <v>0</v>
      </c>
      <c r="O35" s="633"/>
      <c r="P35" s="636"/>
      <c r="Q35" s="628"/>
      <c r="R35" s="26">
        <v>5</v>
      </c>
      <c r="S35" s="306"/>
      <c r="T35" s="5" t="s">
        <v>671</v>
      </c>
      <c r="U35" s="23"/>
      <c r="V35" s="23"/>
      <c r="W35" s="24" t="s">
        <v>671</v>
      </c>
      <c r="X35" s="23"/>
      <c r="Y35" s="23"/>
      <c r="Z35" s="23"/>
      <c r="AA35" s="288" t="s">
        <v>671</v>
      </c>
      <c r="AB35" s="27" t="s">
        <v>671</v>
      </c>
      <c r="AC35" s="250" t="s">
        <v>671</v>
      </c>
      <c r="AD35" s="27" t="s">
        <v>671</v>
      </c>
      <c r="AE35" s="250" t="s">
        <v>671</v>
      </c>
      <c r="AF35" s="484" t="s">
        <v>671</v>
      </c>
      <c r="AG35" s="249"/>
      <c r="AH35" s="422"/>
      <c r="AI35" s="466"/>
      <c r="AJ35" s="470"/>
      <c r="AK35" s="470"/>
      <c r="AL35" s="472"/>
      <c r="AM35" s="472"/>
      <c r="AN35" s="472"/>
      <c r="AO35" s="472"/>
      <c r="AP35" s="472"/>
      <c r="AQ35" s="472"/>
      <c r="AR35" s="472"/>
      <c r="AS35" s="472"/>
      <c r="AT35" s="472"/>
      <c r="AU35" s="472"/>
      <c r="AV35" s="472"/>
      <c r="AW35" s="472"/>
      <c r="AX35" s="472"/>
      <c r="AY35" s="472"/>
      <c r="AZ35" s="472"/>
      <c r="BA35" s="472"/>
      <c r="BB35" s="472"/>
      <c r="BC35" s="472"/>
      <c r="BD35" s="472"/>
      <c r="BE35" s="472"/>
      <c r="BF35" s="472"/>
      <c r="BG35" s="472"/>
      <c r="BH35" s="472"/>
      <c r="BI35" s="472"/>
      <c r="BJ35" s="472"/>
      <c r="BK35" s="472"/>
      <c r="BL35" s="472"/>
      <c r="BM35" s="472"/>
      <c r="BN35" s="472"/>
      <c r="BO35" s="472"/>
      <c r="BP35" s="472"/>
      <c r="BQ35" s="472"/>
    </row>
    <row r="36" spans="1:69" ht="26.25" customHeight="1">
      <c r="A36" s="643"/>
      <c r="B36" s="646"/>
      <c r="C36" s="646"/>
      <c r="D36" s="1209"/>
      <c r="E36" s="363"/>
      <c r="F36" s="669"/>
      <c r="G36" s="469"/>
      <c r="H36" s="469"/>
      <c r="I36" s="1206"/>
      <c r="J36" s="652"/>
      <c r="K36" s="634"/>
      <c r="L36" s="637"/>
      <c r="M36" s="640"/>
      <c r="N36" s="637">
        <f ca="1">IF(NOT(ISERROR(MATCH(M36,_xlfn.ANCHORARRAY(F47),0))),L49&amp;"Por favor no seleccionar los criterios de impacto",M36)</f>
        <v>0</v>
      </c>
      <c r="O36" s="634"/>
      <c r="P36" s="637"/>
      <c r="Q36" s="629"/>
      <c r="R36" s="26">
        <v>6</v>
      </c>
      <c r="S36" s="306"/>
      <c r="T36" s="5" t="s">
        <v>671</v>
      </c>
      <c r="U36" s="23"/>
      <c r="V36" s="23"/>
      <c r="W36" s="24" t="s">
        <v>671</v>
      </c>
      <c r="X36" s="23"/>
      <c r="Y36" s="23"/>
      <c r="Z36" s="23"/>
      <c r="AA36" s="288" t="s">
        <v>671</v>
      </c>
      <c r="AB36" s="27" t="s">
        <v>671</v>
      </c>
      <c r="AC36" s="250" t="s">
        <v>671</v>
      </c>
      <c r="AD36" s="27" t="s">
        <v>671</v>
      </c>
      <c r="AE36" s="250" t="s">
        <v>671</v>
      </c>
      <c r="AF36" s="484" t="s">
        <v>671</v>
      </c>
      <c r="AG36" s="249"/>
      <c r="AH36" s="422"/>
      <c r="AI36" s="466"/>
      <c r="AJ36" s="470"/>
      <c r="AK36" s="470"/>
      <c r="AL36" s="472"/>
      <c r="AM36" s="472"/>
      <c r="AN36" s="472"/>
      <c r="AO36" s="472"/>
      <c r="AP36" s="472"/>
      <c r="AQ36" s="472"/>
      <c r="AR36" s="472"/>
      <c r="AS36" s="472"/>
      <c r="AT36" s="472"/>
      <c r="AU36" s="472"/>
      <c r="AV36" s="472"/>
      <c r="AW36" s="472"/>
      <c r="AX36" s="472"/>
      <c r="AY36" s="472"/>
      <c r="AZ36" s="472"/>
      <c r="BA36" s="472"/>
      <c r="BB36" s="472"/>
      <c r="BC36" s="472"/>
      <c r="BD36" s="472"/>
      <c r="BE36" s="472"/>
      <c r="BF36" s="472"/>
      <c r="BG36" s="472"/>
      <c r="BH36" s="472"/>
      <c r="BI36" s="472"/>
      <c r="BJ36" s="472"/>
      <c r="BK36" s="472"/>
      <c r="BL36" s="472"/>
      <c r="BM36" s="472"/>
      <c r="BN36" s="472"/>
      <c r="BO36" s="472"/>
      <c r="BP36" s="472"/>
      <c r="BQ36" s="472"/>
    </row>
    <row r="37" spans="1:69" ht="26.25" customHeight="1">
      <c r="A37" s="641">
        <v>7</v>
      </c>
      <c r="B37" s="644"/>
      <c r="C37" s="644"/>
      <c r="D37" s="644"/>
      <c r="E37" s="241"/>
      <c r="F37" s="648"/>
      <c r="G37" s="243"/>
      <c r="H37" s="243"/>
      <c r="I37" s="644"/>
      <c r="J37" s="650"/>
      <c r="K37" s="632" t="str">
        <f t="shared" ref="K37" si="37">IF(J37&lt;=0,"",IF(J37&lt;=2,"Muy Baja",IF(J37&lt;=24,"Baja",IF(J37&lt;=500,"Media",IF(J37&lt;=5000,"Alta","Muy Alta")))))</f>
        <v/>
      </c>
      <c r="L37" s="635" t="str">
        <f t="shared" ref="L37" si="38">IF(K37="","",IF(K37="Muy Baja",0.2,IF(K37="Baja",0.4,IF(K37="Media",0.6,IF(K37="Alta",0.8,IF(K37="Muy Alta",1,))))))</f>
        <v/>
      </c>
      <c r="M37" s="638"/>
      <c r="N37" s="635">
        <f>IF(NOT(ISERROR(MATCH(M37,'[30]Tabla Impacto'!$B$221:$B$223,0))),'[30]Tabla Impacto'!$F$223&amp;"Por favor no seleccionar los criterios de impacto(Afectación Económica o presupuestal y Pérdida Reputacional)",M37)</f>
        <v>0</v>
      </c>
      <c r="O37" s="632" t="str">
        <f>IF(OR(N37='[30]Tabla Impacto'!$C$11,N37='[30]Tabla Impacto'!$D$11),"Leve",IF(OR(N37='[30]Tabla Impacto'!$C$12,N37='[30]Tabla Impacto'!$D$12),"Menor",IF(OR(N37='[30]Tabla Impacto'!$C$13,N37='[30]Tabla Impacto'!$D$13),"Moderado",IF(OR(N37='[30]Tabla Impacto'!$C$14,N37='[30]Tabla Impacto'!$D$14),"Mayor",IF(OR(N37='[30]Tabla Impacto'!$C$15,N37='[30]Tabla Impacto'!$D$15),"Catastrófico","")))))</f>
        <v/>
      </c>
      <c r="P37" s="635" t="str">
        <f t="shared" ref="P37" si="39">IF(O37="","",IF(O37="Leve",0.2,IF(O37="Menor",0.4,IF(O37="Moderado",0.6,IF(O37="Mayor",0.8,IF(O37="Catastrófico",1,))))))</f>
        <v/>
      </c>
      <c r="Q37" s="627" t="str">
        <f t="shared" ref="Q37" si="40">IF(OR(AND(K37="Muy Baja",O37="Leve"),AND(K37="Muy Baja",O37="Menor"),AND(K37="Baja",O37="Leve")),"Bajo",IF(OR(AND(K37="Muy baja",O37="Moderado"),AND(K37="Baja",O37="Menor"),AND(K37="Baja",O37="Moderado"),AND(K37="Media",O37="Leve"),AND(K37="Media",O37="Menor"),AND(K37="Media",O37="Moderado"),AND(K37="Alta",O37="Leve"),AND(K37="Alta",O37="Menor")),"Moderado",IF(OR(AND(K37="Muy Baja",O37="Mayor"),AND(K37="Baja",O37="Mayor"),AND(K37="Media",O37="Mayor"),AND(K37="Alta",O37="Moderado"),AND(K37="Alta",O37="Mayor"),AND(K37="Muy Alta",O37="Leve"),AND(K37="Muy Alta",O37="Menor"),AND(K37="Muy Alta",O37="Moderado"),AND(K37="Muy Alta",O37="Mayor")),"Alto",IF(OR(AND(K37="Muy Baja",O37="Catastrófico"),AND(K37="Baja",O37="Catastrófico"),AND(K37="Media",O37="Catastrófico"),AND(K37="Alta",O37="Catastrófico"),AND(K37="Muy Alta",O37="Catastrófico")),"Extremo",""))))</f>
        <v/>
      </c>
      <c r="R37" s="26">
        <v>1</v>
      </c>
      <c r="S37" s="306"/>
      <c r="T37" s="5" t="s">
        <v>671</v>
      </c>
      <c r="U37" s="23"/>
      <c r="V37" s="23"/>
      <c r="W37" s="24" t="s">
        <v>671</v>
      </c>
      <c r="X37" s="23"/>
      <c r="Y37" s="23"/>
      <c r="Z37" s="23"/>
      <c r="AA37" s="288" t="s">
        <v>671</v>
      </c>
      <c r="AB37" s="27" t="s">
        <v>671</v>
      </c>
      <c r="AC37" s="250" t="s">
        <v>671</v>
      </c>
      <c r="AD37" s="27" t="s">
        <v>671</v>
      </c>
      <c r="AE37" s="250" t="s">
        <v>671</v>
      </c>
      <c r="AF37" s="484" t="s">
        <v>671</v>
      </c>
      <c r="AG37" s="249"/>
      <c r="AH37" s="422"/>
      <c r="AI37" s="466"/>
      <c r="AJ37" s="470"/>
      <c r="AK37" s="470"/>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row>
    <row r="38" spans="1:69" ht="26.25" customHeight="1">
      <c r="A38" s="642"/>
      <c r="B38" s="645"/>
      <c r="C38" s="645"/>
      <c r="D38" s="645"/>
      <c r="E38" s="241"/>
      <c r="F38" s="648"/>
      <c r="G38" s="243"/>
      <c r="H38" s="243"/>
      <c r="I38" s="645"/>
      <c r="J38" s="651"/>
      <c r="K38" s="633"/>
      <c r="L38" s="636"/>
      <c r="M38" s="639"/>
      <c r="N38" s="636">
        <f ca="1">IF(NOT(ISERROR(MATCH(M38,_xlfn.ANCHORARRAY(F49),0))),L51&amp;"Por favor no seleccionar los criterios de impacto",M38)</f>
        <v>0</v>
      </c>
      <c r="O38" s="633"/>
      <c r="P38" s="636"/>
      <c r="Q38" s="628"/>
      <c r="R38" s="26">
        <v>2</v>
      </c>
      <c r="S38" s="306"/>
      <c r="T38" s="5" t="s">
        <v>671</v>
      </c>
      <c r="U38" s="23"/>
      <c r="V38" s="23"/>
      <c r="W38" s="24" t="s">
        <v>671</v>
      </c>
      <c r="X38" s="23"/>
      <c r="Y38" s="23"/>
      <c r="Z38" s="23"/>
      <c r="AA38" s="288" t="s">
        <v>671</v>
      </c>
      <c r="AB38" s="27" t="s">
        <v>671</v>
      </c>
      <c r="AC38" s="250" t="s">
        <v>671</v>
      </c>
      <c r="AD38" s="27" t="s">
        <v>671</v>
      </c>
      <c r="AE38" s="250" t="s">
        <v>671</v>
      </c>
      <c r="AF38" s="484" t="s">
        <v>671</v>
      </c>
      <c r="AG38" s="249"/>
      <c r="AH38" s="422"/>
      <c r="AI38" s="466"/>
      <c r="AJ38" s="470"/>
      <c r="AK38" s="470"/>
      <c r="AL38" s="472"/>
      <c r="AM38" s="472"/>
      <c r="AN38" s="472"/>
      <c r="AO38" s="472"/>
      <c r="AP38" s="472"/>
      <c r="AQ38" s="472"/>
      <c r="AR38" s="472"/>
      <c r="AS38" s="472"/>
      <c r="AT38" s="472"/>
      <c r="AU38" s="472"/>
      <c r="AV38" s="472"/>
      <c r="AW38" s="472"/>
      <c r="AX38" s="472"/>
      <c r="AY38" s="472"/>
      <c r="AZ38" s="472"/>
      <c r="BA38" s="472"/>
      <c r="BB38" s="472"/>
      <c r="BC38" s="472"/>
      <c r="BD38" s="472"/>
      <c r="BE38" s="472"/>
      <c r="BF38" s="472"/>
      <c r="BG38" s="472"/>
      <c r="BH38" s="472"/>
      <c r="BI38" s="472"/>
      <c r="BJ38" s="472"/>
      <c r="BK38" s="472"/>
      <c r="BL38" s="472"/>
      <c r="BM38" s="472"/>
      <c r="BN38" s="472"/>
      <c r="BO38" s="472"/>
      <c r="BP38" s="472"/>
      <c r="BQ38" s="472"/>
    </row>
    <row r="39" spans="1:69" ht="26.25" customHeight="1">
      <c r="A39" s="642"/>
      <c r="B39" s="645"/>
      <c r="C39" s="645"/>
      <c r="D39" s="645"/>
      <c r="E39" s="241"/>
      <c r="F39" s="648"/>
      <c r="G39" s="243"/>
      <c r="H39" s="243"/>
      <c r="I39" s="645"/>
      <c r="J39" s="651"/>
      <c r="K39" s="633"/>
      <c r="L39" s="636"/>
      <c r="M39" s="639"/>
      <c r="N39" s="636">
        <f ca="1">IF(NOT(ISERROR(MATCH(M39,_xlfn.ANCHORARRAY(F50),0))),L52&amp;"Por favor no seleccionar los criterios de impacto",M39)</f>
        <v>0</v>
      </c>
      <c r="O39" s="633"/>
      <c r="P39" s="636"/>
      <c r="Q39" s="628"/>
      <c r="R39" s="26">
        <v>3</v>
      </c>
      <c r="S39" s="459"/>
      <c r="T39" s="5" t="s">
        <v>671</v>
      </c>
      <c r="U39" s="23"/>
      <c r="V39" s="23"/>
      <c r="W39" s="24" t="s">
        <v>671</v>
      </c>
      <c r="X39" s="23"/>
      <c r="Y39" s="23"/>
      <c r="Z39" s="23"/>
      <c r="AA39" s="288" t="s">
        <v>671</v>
      </c>
      <c r="AB39" s="27" t="s">
        <v>671</v>
      </c>
      <c r="AC39" s="250" t="s">
        <v>671</v>
      </c>
      <c r="AD39" s="27" t="s">
        <v>671</v>
      </c>
      <c r="AE39" s="250" t="s">
        <v>671</v>
      </c>
      <c r="AF39" s="484" t="s">
        <v>671</v>
      </c>
      <c r="AG39" s="249"/>
      <c r="AH39" s="422"/>
      <c r="AI39" s="466"/>
      <c r="AJ39" s="470"/>
      <c r="AK39" s="470"/>
      <c r="AL39" s="472"/>
      <c r="AM39" s="472"/>
      <c r="AN39" s="472"/>
      <c r="AO39" s="472"/>
      <c r="AP39" s="472"/>
      <c r="AQ39" s="472"/>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row>
    <row r="40" spans="1:69" ht="26.25" customHeight="1">
      <c r="A40" s="642"/>
      <c r="B40" s="645"/>
      <c r="C40" s="645"/>
      <c r="D40" s="645"/>
      <c r="E40" s="241"/>
      <c r="F40" s="648"/>
      <c r="G40" s="243"/>
      <c r="H40" s="243"/>
      <c r="I40" s="645"/>
      <c r="J40" s="651"/>
      <c r="K40" s="633"/>
      <c r="L40" s="636"/>
      <c r="M40" s="639"/>
      <c r="N40" s="636">
        <f ca="1">IF(NOT(ISERROR(MATCH(M40,_xlfn.ANCHORARRAY(F51),0))),L53&amp;"Por favor no seleccionar los criterios de impacto",M40)</f>
        <v>0</v>
      </c>
      <c r="O40" s="633"/>
      <c r="P40" s="636"/>
      <c r="Q40" s="628"/>
      <c r="R40" s="26">
        <v>4</v>
      </c>
      <c r="S40" s="306"/>
      <c r="T40" s="5" t="s">
        <v>671</v>
      </c>
      <c r="U40" s="23"/>
      <c r="V40" s="23"/>
      <c r="W40" s="24" t="s">
        <v>671</v>
      </c>
      <c r="X40" s="23"/>
      <c r="Y40" s="23"/>
      <c r="Z40" s="23"/>
      <c r="AA40" s="288" t="s">
        <v>671</v>
      </c>
      <c r="AB40" s="27" t="s">
        <v>671</v>
      </c>
      <c r="AC40" s="250" t="s">
        <v>671</v>
      </c>
      <c r="AD40" s="27" t="s">
        <v>671</v>
      </c>
      <c r="AE40" s="250" t="s">
        <v>671</v>
      </c>
      <c r="AF40" s="484" t="s">
        <v>671</v>
      </c>
      <c r="AG40" s="249"/>
      <c r="AH40" s="422"/>
      <c r="AI40" s="466"/>
      <c r="AJ40" s="470"/>
      <c r="AK40" s="470"/>
      <c r="AL40" s="472"/>
      <c r="AM40" s="472"/>
      <c r="AN40" s="472"/>
      <c r="AO40" s="472"/>
      <c r="AP40" s="472"/>
      <c r="AQ40" s="472"/>
      <c r="AR40" s="472"/>
      <c r="AS40" s="472"/>
      <c r="AT40" s="472"/>
      <c r="AU40" s="472"/>
      <c r="AV40" s="472"/>
      <c r="AW40" s="472"/>
      <c r="AX40" s="472"/>
      <c r="AY40" s="472"/>
      <c r="AZ40" s="472"/>
      <c r="BA40" s="472"/>
      <c r="BB40" s="472"/>
      <c r="BC40" s="472"/>
      <c r="BD40" s="472"/>
      <c r="BE40" s="472"/>
      <c r="BF40" s="472"/>
      <c r="BG40" s="472"/>
      <c r="BH40" s="472"/>
      <c r="BI40" s="472"/>
      <c r="BJ40" s="472"/>
      <c r="BK40" s="472"/>
      <c r="BL40" s="472"/>
      <c r="BM40" s="472"/>
      <c r="BN40" s="472"/>
      <c r="BO40" s="472"/>
      <c r="BP40" s="472"/>
      <c r="BQ40" s="472"/>
    </row>
    <row r="41" spans="1:69" ht="26.25" customHeight="1">
      <c r="A41" s="642"/>
      <c r="B41" s="645"/>
      <c r="C41" s="645"/>
      <c r="D41" s="645"/>
      <c r="E41" s="241"/>
      <c r="F41" s="648"/>
      <c r="G41" s="243"/>
      <c r="H41" s="243"/>
      <c r="I41" s="645"/>
      <c r="J41" s="651"/>
      <c r="K41" s="633"/>
      <c r="L41" s="636"/>
      <c r="M41" s="639"/>
      <c r="N41" s="636">
        <f ca="1">IF(NOT(ISERROR(MATCH(M41,_xlfn.ANCHORARRAY(F52),0))),L54&amp;"Por favor no seleccionar los criterios de impacto",M41)</f>
        <v>0</v>
      </c>
      <c r="O41" s="633"/>
      <c r="P41" s="636"/>
      <c r="Q41" s="628"/>
      <c r="R41" s="26">
        <v>5</v>
      </c>
      <c r="S41" s="306"/>
      <c r="T41" s="5" t="s">
        <v>671</v>
      </c>
      <c r="U41" s="23"/>
      <c r="V41" s="23"/>
      <c r="W41" s="24" t="s">
        <v>671</v>
      </c>
      <c r="X41" s="23"/>
      <c r="Y41" s="23"/>
      <c r="Z41" s="23"/>
      <c r="AA41" s="288" t="s">
        <v>671</v>
      </c>
      <c r="AB41" s="27" t="s">
        <v>671</v>
      </c>
      <c r="AC41" s="250" t="s">
        <v>671</v>
      </c>
      <c r="AD41" s="27" t="s">
        <v>671</v>
      </c>
      <c r="AE41" s="250" t="s">
        <v>671</v>
      </c>
      <c r="AF41" s="484" t="s">
        <v>671</v>
      </c>
      <c r="AG41" s="249"/>
      <c r="AH41" s="422"/>
      <c r="AI41" s="466"/>
      <c r="AJ41" s="470"/>
      <c r="AK41" s="470"/>
      <c r="AL41" s="472"/>
      <c r="AM41" s="472"/>
      <c r="AN41" s="472"/>
      <c r="AO41" s="472"/>
      <c r="AP41" s="472"/>
      <c r="AQ41" s="472"/>
      <c r="AR41" s="472"/>
      <c r="AS41" s="472"/>
      <c r="AT41" s="472"/>
      <c r="AU41" s="472"/>
      <c r="AV41" s="472"/>
      <c r="AW41" s="472"/>
      <c r="AX41" s="472"/>
      <c r="AY41" s="472"/>
      <c r="AZ41" s="472"/>
      <c r="BA41" s="472"/>
      <c r="BB41" s="472"/>
      <c r="BC41" s="472"/>
      <c r="BD41" s="472"/>
      <c r="BE41" s="472"/>
      <c r="BF41" s="472"/>
      <c r="BG41" s="472"/>
      <c r="BH41" s="472"/>
      <c r="BI41" s="472"/>
      <c r="BJ41" s="472"/>
      <c r="BK41" s="472"/>
      <c r="BL41" s="472"/>
      <c r="BM41" s="472"/>
      <c r="BN41" s="472"/>
      <c r="BO41" s="472"/>
      <c r="BP41" s="472"/>
      <c r="BQ41" s="472"/>
    </row>
    <row r="42" spans="1:69" ht="26.25" customHeight="1">
      <c r="A42" s="643"/>
      <c r="B42" s="646"/>
      <c r="C42" s="646"/>
      <c r="D42" s="646"/>
      <c r="E42" s="248"/>
      <c r="F42" s="649"/>
      <c r="G42" s="485"/>
      <c r="H42" s="485"/>
      <c r="I42" s="646"/>
      <c r="J42" s="652"/>
      <c r="K42" s="634"/>
      <c r="L42" s="637"/>
      <c r="M42" s="640"/>
      <c r="N42" s="637">
        <f ca="1">IF(NOT(ISERROR(MATCH(M42,_xlfn.ANCHORARRAY(F53),0))),L55&amp;"Por favor no seleccionar los criterios de impacto",M42)</f>
        <v>0</v>
      </c>
      <c r="O42" s="634"/>
      <c r="P42" s="637"/>
      <c r="Q42" s="629"/>
      <c r="R42" s="26">
        <v>6</v>
      </c>
      <c r="S42" s="306"/>
      <c r="T42" s="5" t="s">
        <v>671</v>
      </c>
      <c r="U42" s="23"/>
      <c r="V42" s="23"/>
      <c r="W42" s="24" t="s">
        <v>671</v>
      </c>
      <c r="X42" s="23"/>
      <c r="Y42" s="23"/>
      <c r="Z42" s="23"/>
      <c r="AA42" s="288" t="s">
        <v>671</v>
      </c>
      <c r="AB42" s="27" t="s">
        <v>671</v>
      </c>
      <c r="AC42" s="250" t="s">
        <v>671</v>
      </c>
      <c r="AD42" s="27" t="s">
        <v>671</v>
      </c>
      <c r="AE42" s="250" t="s">
        <v>671</v>
      </c>
      <c r="AF42" s="484" t="s">
        <v>671</v>
      </c>
      <c r="AG42" s="249"/>
      <c r="AH42" s="422"/>
      <c r="AI42" s="466"/>
      <c r="AJ42" s="470"/>
      <c r="AK42" s="470"/>
      <c r="AL42" s="472"/>
      <c r="AM42" s="472"/>
      <c r="AN42" s="472"/>
      <c r="AO42" s="472"/>
      <c r="AP42" s="472"/>
      <c r="AQ42" s="472"/>
      <c r="AR42" s="472"/>
      <c r="AS42" s="472"/>
      <c r="AT42" s="472"/>
      <c r="AU42" s="472"/>
      <c r="AV42" s="472"/>
      <c r="AW42" s="472"/>
      <c r="AX42" s="472"/>
      <c r="AY42" s="472"/>
      <c r="AZ42" s="472"/>
      <c r="BA42" s="472"/>
      <c r="BB42" s="472"/>
      <c r="BC42" s="472"/>
      <c r="BD42" s="472"/>
      <c r="BE42" s="472"/>
      <c r="BF42" s="472"/>
      <c r="BG42" s="472"/>
      <c r="BH42" s="472"/>
      <c r="BI42" s="472"/>
      <c r="BJ42" s="472"/>
      <c r="BK42" s="472"/>
      <c r="BL42" s="472"/>
      <c r="BM42" s="472"/>
      <c r="BN42" s="472"/>
      <c r="BO42" s="472"/>
      <c r="BP42" s="472"/>
      <c r="BQ42" s="472"/>
    </row>
    <row r="43" spans="1:69" ht="26.25" customHeight="1">
      <c r="A43" s="641">
        <v>8</v>
      </c>
      <c r="B43" s="644"/>
      <c r="C43" s="644"/>
      <c r="D43" s="644"/>
      <c r="E43" s="240"/>
      <c r="F43" s="647"/>
      <c r="G43" s="242"/>
      <c r="H43" s="242"/>
      <c r="I43" s="644"/>
      <c r="J43" s="650"/>
      <c r="K43" s="632" t="str">
        <f t="shared" ref="K43" si="41">IF(J43&lt;=0,"",IF(J43&lt;=2,"Muy Baja",IF(J43&lt;=24,"Baja",IF(J43&lt;=500,"Media",IF(J43&lt;=5000,"Alta","Muy Alta")))))</f>
        <v/>
      </c>
      <c r="L43" s="635" t="str">
        <f t="shared" ref="L43" si="42">IF(K43="","",IF(K43="Muy Baja",0.2,IF(K43="Baja",0.4,IF(K43="Media",0.6,IF(K43="Alta",0.8,IF(K43="Muy Alta",1,))))))</f>
        <v/>
      </c>
      <c r="M43" s="638"/>
      <c r="N43" s="635">
        <f>IF(NOT(ISERROR(MATCH(M43,'[30]Tabla Impacto'!$B$221:$B$223,0))),'[30]Tabla Impacto'!$F$223&amp;"Por favor no seleccionar los criterios de impacto(Afectación Económica o presupuestal y Pérdida Reputacional)",M43)</f>
        <v>0</v>
      </c>
      <c r="O43" s="632" t="str">
        <f>IF(OR(N43='[30]Tabla Impacto'!$C$11,N43='[30]Tabla Impacto'!$D$11),"Leve",IF(OR(N43='[30]Tabla Impacto'!$C$12,N43='[30]Tabla Impacto'!$D$12),"Menor",IF(OR(N43='[30]Tabla Impacto'!$C$13,N43='[30]Tabla Impacto'!$D$13),"Moderado",IF(OR(N43='[30]Tabla Impacto'!$C$14,N43='[30]Tabla Impacto'!$D$14),"Mayor",IF(OR(N43='[30]Tabla Impacto'!$C$15,N43='[30]Tabla Impacto'!$D$15),"Catastrófico","")))))</f>
        <v/>
      </c>
      <c r="P43" s="635" t="str">
        <f t="shared" ref="P43" si="43">IF(O43="","",IF(O43="Leve",0.2,IF(O43="Menor",0.4,IF(O43="Moderado",0.6,IF(O43="Mayor",0.8,IF(O43="Catastrófico",1,))))))</f>
        <v/>
      </c>
      <c r="Q43" s="627" t="str">
        <f t="shared" ref="Q43" si="44">IF(OR(AND(K43="Muy Baja",O43="Leve"),AND(K43="Muy Baja",O43="Menor"),AND(K43="Baja",O43="Leve")),"Bajo",IF(OR(AND(K43="Muy baja",O43="Moderado"),AND(K43="Baja",O43="Menor"),AND(K43="Baja",O43="Moderado"),AND(K43="Media",O43="Leve"),AND(K43="Media",O43="Menor"),AND(K43="Media",O43="Moderado"),AND(K43="Alta",O43="Leve"),AND(K43="Alta",O43="Menor")),"Moderado",IF(OR(AND(K43="Muy Baja",O43="Mayor"),AND(K43="Baja",O43="Mayor"),AND(K43="Media",O43="Mayor"),AND(K43="Alta",O43="Moderado"),AND(K43="Alta",O43="Mayor"),AND(K43="Muy Alta",O43="Leve"),AND(K43="Muy Alta",O43="Menor"),AND(K43="Muy Alta",O43="Moderado"),AND(K43="Muy Alta",O43="Mayor")),"Alto",IF(OR(AND(K43="Muy Baja",O43="Catastrófico"),AND(K43="Baja",O43="Catastrófico"),AND(K43="Media",O43="Catastrófico"),AND(K43="Alta",O43="Catastrófico"),AND(K43="Muy Alta",O43="Catastrófico")),"Extremo",""))))</f>
        <v/>
      </c>
      <c r="R43" s="26">
        <v>1</v>
      </c>
      <c r="S43" s="306"/>
      <c r="T43" s="5" t="str">
        <f>IF(OR(U43="Preventivo",U43="Detectivo"),"Probabilidad",IF(U43="Correctivo","Impacto",""))</f>
        <v/>
      </c>
      <c r="U43" s="23"/>
      <c r="V43" s="23"/>
      <c r="W43" s="24" t="str">
        <f>IF(AND(U43="Preventivo",V43="Automático"),"50%",IF(AND(U43="Preventivo",V43="Manual"),"40%",IF(AND(U43="Detectivo",V43="Automático"),"40%",IF(AND(U43="Detectivo",V43="Manual"),"30%",IF(AND(U43="Correctivo",V43="Automático"),"35%",IF(AND(U43="Correctivo",V43="Manual"),"25%",""))))))</f>
        <v/>
      </c>
      <c r="X43" s="23"/>
      <c r="Y43" s="23"/>
      <c r="Z43" s="23"/>
      <c r="AA43" s="288" t="str">
        <f>IFERROR(IF(T43="Probabilidad",(L43-(+L43*W43)),IF(T43="Impacto",L43,"")),"")</f>
        <v/>
      </c>
      <c r="AB43" s="27" t="str">
        <f>IFERROR(IF(AA43="","",IF(AA43&lt;=0.2,"Muy Baja",IF(AA43&lt;=0.4,"Baja",IF(AA43&lt;=0.6,"Media",IF(AA43&lt;=0.8,"Alta","Muy Alta"))))),"")</f>
        <v/>
      </c>
      <c r="AC43" s="250" t="str">
        <f>+AA43</f>
        <v/>
      </c>
      <c r="AD43" s="27" t="str">
        <f>IFERROR(IF(AE43="","",IF(AE43&lt;=0.2,"Leve",IF(AE43&lt;=0.4,"Menor",IF(AE43&lt;=0.6,"Moderado",IF(AE43&lt;=0.8,"Mayor","Catastrófico"))))),"")</f>
        <v/>
      </c>
      <c r="AE43" s="250" t="str">
        <f>IFERROR(IF(T43="Impacto",(P43-(+P43*W43)),IF(T43="Probabilidad",P43,"")),"")</f>
        <v/>
      </c>
      <c r="AF43" s="484" t="str">
        <f>IFERROR(IF(OR(AND(AB43="Muy Baja",AD43="Leve"),AND(AB43="Muy Baja",AD43="Menor"),AND(AB43="Baja",AD43="Leve")),"Bajo",IF(OR(AND(AB43="Muy baja",AD43="Moderado"),AND(AB43="Baja",AD43="Menor"),AND(AB43="Baja",AD43="Moderado"),AND(AB43="Media",AD43="Leve"),AND(AB43="Media",AD43="Menor"),AND(AB43="Media",AD43="Moderado"),AND(AB43="Alta",AD43="Leve"),AND(AB43="Alta",AD43="Menor")),"Moderado",IF(OR(AND(AB43="Muy Baja",AD43="Mayor"),AND(AB43="Baja",AD43="Mayor"),AND(AB43="Media",AD43="Mayor"),AND(AB43="Alta",AD43="Moderado"),AND(AB43="Alta",AD43="Mayor"),AND(AB43="Muy Alta",AD43="Leve"),AND(AB43="Muy Alta",AD43="Menor"),AND(AB43="Muy Alta",AD43="Moderado"),AND(AB43="Muy Alta",AD43="Mayor")),"Alto",IF(OR(AND(AB43="Muy Baja",AD43="Catastrófico"),AND(AB43="Baja",AD43="Catastrófico"),AND(AB43="Media",AD43="Catastrófico"),AND(AB43="Alta",AD43="Catastrófico"),AND(AB43="Muy Alta",AD43="Catastrófico")),"Extremo","")))),"")</f>
        <v/>
      </c>
      <c r="AG43" s="249"/>
      <c r="AH43" s="422"/>
      <c r="AI43" s="466"/>
      <c r="AJ43" s="470"/>
      <c r="AK43" s="470"/>
      <c r="AL43" s="472"/>
      <c r="AM43" s="472"/>
      <c r="AN43" s="472"/>
      <c r="AO43" s="472"/>
      <c r="AP43" s="472"/>
      <c r="AQ43" s="472"/>
      <c r="AR43" s="472"/>
      <c r="AS43" s="472"/>
      <c r="AT43" s="472"/>
      <c r="AU43" s="472"/>
      <c r="AV43" s="472"/>
      <c r="AW43" s="472"/>
      <c r="AX43" s="472"/>
      <c r="AY43" s="472"/>
      <c r="AZ43" s="472"/>
      <c r="BA43" s="472"/>
      <c r="BB43" s="472"/>
      <c r="BC43" s="472"/>
      <c r="BD43" s="472"/>
      <c r="BE43" s="472"/>
      <c r="BF43" s="472"/>
      <c r="BG43" s="472"/>
      <c r="BH43" s="472"/>
      <c r="BI43" s="472"/>
      <c r="BJ43" s="472"/>
      <c r="BK43" s="472"/>
      <c r="BL43" s="472"/>
      <c r="BM43" s="472"/>
      <c r="BN43" s="472"/>
      <c r="BO43" s="472"/>
      <c r="BP43" s="472"/>
      <c r="BQ43" s="472"/>
    </row>
    <row r="44" spans="1:69" ht="26.25" customHeight="1">
      <c r="A44" s="642"/>
      <c r="B44" s="645"/>
      <c r="C44" s="645"/>
      <c r="D44" s="645"/>
      <c r="E44" s="241"/>
      <c r="F44" s="648"/>
      <c r="G44" s="243"/>
      <c r="H44" s="243"/>
      <c r="I44" s="645"/>
      <c r="J44" s="651"/>
      <c r="K44" s="633"/>
      <c r="L44" s="636"/>
      <c r="M44" s="639"/>
      <c r="N44" s="636">
        <f ca="1">IF(NOT(ISERROR(MATCH(M44,_xlfn.ANCHORARRAY(F55),0))),L57&amp;"Por favor no seleccionar los criterios de impacto",M44)</f>
        <v>0</v>
      </c>
      <c r="O44" s="633"/>
      <c r="P44" s="636"/>
      <c r="Q44" s="628"/>
      <c r="R44" s="26">
        <v>2</v>
      </c>
      <c r="S44" s="306"/>
      <c r="T44" s="5" t="str">
        <f>IF(OR(U44="Preventivo",U44="Detectivo"),"Probabilidad",IF(U44="Correctivo","Impacto",""))</f>
        <v/>
      </c>
      <c r="U44" s="23"/>
      <c r="V44" s="23"/>
      <c r="W44" s="24" t="str">
        <f t="shared" ref="W44:W48" si="45">IF(AND(U44="Preventivo",V44="Automático"),"50%",IF(AND(U44="Preventivo",V44="Manual"),"40%",IF(AND(U44="Detectivo",V44="Automático"),"40%",IF(AND(U44="Detectivo",V44="Manual"),"30%",IF(AND(U44="Correctivo",V44="Automático"),"35%",IF(AND(U44="Correctivo",V44="Manual"),"25%",""))))))</f>
        <v/>
      </c>
      <c r="X44" s="23"/>
      <c r="Y44" s="23"/>
      <c r="Z44" s="23"/>
      <c r="AA44" s="288" t="str">
        <f>IFERROR(IF(AND(T43="Probabilidad",T44="Probabilidad"),(AC43-(+AC43*W44)),IF(T44="Probabilidad",(L43-(+L43*W44)),IF(T44="Impacto",AC43,""))),"")</f>
        <v/>
      </c>
      <c r="AB44" s="27" t="str">
        <f t="shared" ref="AB44:AB60" si="46">IFERROR(IF(AA44="","",IF(AA44&lt;=0.2,"Muy Baja",IF(AA44&lt;=0.4,"Baja",IF(AA44&lt;=0.6,"Media",IF(AA44&lt;=0.8,"Alta","Muy Alta"))))),"")</f>
        <v/>
      </c>
      <c r="AC44" s="250" t="str">
        <f t="shared" ref="AC44:AC48" si="47">+AA44</f>
        <v/>
      </c>
      <c r="AD44" s="27" t="str">
        <f t="shared" ref="AD44:AD60" si="48">IFERROR(IF(AE44="","",IF(AE44&lt;=0.2,"Leve",IF(AE44&lt;=0.4,"Menor",IF(AE44&lt;=0.6,"Moderado",IF(AE44&lt;=0.8,"Mayor","Catastrófico"))))),"")</f>
        <v/>
      </c>
      <c r="AE44" s="250" t="str">
        <f>IFERROR(IF(AND(T43="Impacto",T44="Impacto"),(AE43-(+AE43*W44)),IF(T44="Impacto",(P43-(+P43*W44)),IF(T44="Probabilidad",AE43,""))),"")</f>
        <v/>
      </c>
      <c r="AF44" s="484" t="str">
        <f t="shared" ref="AF44:AF45" si="49">IFERROR(IF(OR(AND(AB44="Muy Baja",AD44="Leve"),AND(AB44="Muy Baja",AD44="Menor"),AND(AB44="Baja",AD44="Leve")),"Bajo",IF(OR(AND(AB44="Muy baja",AD44="Moderado"),AND(AB44="Baja",AD44="Menor"),AND(AB44="Baja",AD44="Moderado"),AND(AB44="Media",AD44="Leve"),AND(AB44="Media",AD44="Menor"),AND(AB44="Media",AD44="Moderado"),AND(AB44="Alta",AD44="Leve"),AND(AB44="Alta",AD44="Menor")),"Moderado",IF(OR(AND(AB44="Muy Baja",AD44="Mayor"),AND(AB44="Baja",AD44="Mayor"),AND(AB44="Media",AD44="Mayor"),AND(AB44="Alta",AD44="Moderado"),AND(AB44="Alta",AD44="Mayor"),AND(AB44="Muy Alta",AD44="Leve"),AND(AB44="Muy Alta",AD44="Menor"),AND(AB44="Muy Alta",AD44="Moderado"),AND(AB44="Muy Alta",AD44="Mayor")),"Alto",IF(OR(AND(AB44="Muy Baja",AD44="Catastrófico"),AND(AB44="Baja",AD44="Catastrófico"),AND(AB44="Media",AD44="Catastrófico"),AND(AB44="Alta",AD44="Catastrófico"),AND(AB44="Muy Alta",AD44="Catastrófico")),"Extremo","")))),"")</f>
        <v/>
      </c>
      <c r="AG44" s="249"/>
      <c r="AH44" s="422"/>
      <c r="AI44" s="466"/>
      <c r="AJ44" s="470"/>
      <c r="AK44" s="470"/>
      <c r="AL44" s="472"/>
      <c r="AM44" s="472"/>
      <c r="AN44" s="472"/>
      <c r="AO44" s="472"/>
      <c r="AP44" s="472"/>
      <c r="AQ44" s="472"/>
      <c r="AR44" s="472"/>
      <c r="AS44" s="472"/>
      <c r="AT44" s="472"/>
      <c r="AU44" s="472"/>
      <c r="AV44" s="472"/>
      <c r="AW44" s="472"/>
      <c r="AX44" s="472"/>
      <c r="AY44" s="472"/>
      <c r="AZ44" s="472"/>
      <c r="BA44" s="472"/>
      <c r="BB44" s="472"/>
      <c r="BC44" s="472"/>
      <c r="BD44" s="472"/>
      <c r="BE44" s="472"/>
      <c r="BF44" s="472"/>
      <c r="BG44" s="472"/>
      <c r="BH44" s="472"/>
      <c r="BI44" s="472"/>
      <c r="BJ44" s="472"/>
      <c r="BK44" s="472"/>
      <c r="BL44" s="472"/>
      <c r="BM44" s="472"/>
      <c r="BN44" s="472"/>
      <c r="BO44" s="472"/>
      <c r="BP44" s="472"/>
      <c r="BQ44" s="472"/>
    </row>
    <row r="45" spans="1:69" ht="26.25" customHeight="1">
      <c r="A45" s="642"/>
      <c r="B45" s="645"/>
      <c r="C45" s="645"/>
      <c r="D45" s="645"/>
      <c r="E45" s="241"/>
      <c r="F45" s="648"/>
      <c r="G45" s="243"/>
      <c r="H45" s="243"/>
      <c r="I45" s="645"/>
      <c r="J45" s="651"/>
      <c r="K45" s="633"/>
      <c r="L45" s="636"/>
      <c r="M45" s="639"/>
      <c r="N45" s="636">
        <f ca="1">IF(NOT(ISERROR(MATCH(M45,_xlfn.ANCHORARRAY(F56),0))),L58&amp;"Por favor no seleccionar los criterios de impacto",M45)</f>
        <v>0</v>
      </c>
      <c r="O45" s="633"/>
      <c r="P45" s="636"/>
      <c r="Q45" s="628"/>
      <c r="R45" s="26">
        <v>3</v>
      </c>
      <c r="S45" s="459"/>
      <c r="T45" s="5" t="str">
        <f>IF(OR(U45="Preventivo",U45="Detectivo"),"Probabilidad",IF(U45="Correctivo","Impacto",""))</f>
        <v/>
      </c>
      <c r="U45" s="23"/>
      <c r="V45" s="23"/>
      <c r="W45" s="24" t="str">
        <f t="shared" si="45"/>
        <v/>
      </c>
      <c r="X45" s="23"/>
      <c r="Y45" s="23"/>
      <c r="Z45" s="23"/>
      <c r="AA45" s="288" t="str">
        <f>IFERROR(IF(AND(T44="Probabilidad",T45="Probabilidad"),(AC44-(+AC44*W45)),IF(AND(T44="Impacto",T45="Probabilidad"),(AC43-(+AC43*W45)),IF(T45="Impacto",AC44,""))),"")</f>
        <v/>
      </c>
      <c r="AB45" s="27" t="str">
        <f t="shared" si="46"/>
        <v/>
      </c>
      <c r="AC45" s="250" t="str">
        <f t="shared" si="47"/>
        <v/>
      </c>
      <c r="AD45" s="27" t="str">
        <f t="shared" si="48"/>
        <v/>
      </c>
      <c r="AE45" s="250" t="str">
        <f>IFERROR(IF(AND(T44="Impacto",T45="Impacto"),(AE44-(+AE44*W45)),IF(AND(T44="Probabilidad",T45="Impacto"),(AE43-(+AE43*W45)),IF(T45="Probabilidad",AE44,""))),"")</f>
        <v/>
      </c>
      <c r="AF45" s="484" t="str">
        <f t="shared" si="49"/>
        <v/>
      </c>
      <c r="AG45" s="249"/>
      <c r="AH45" s="422"/>
      <c r="AI45" s="466"/>
      <c r="AJ45" s="470"/>
      <c r="AK45" s="470"/>
      <c r="AL45" s="472"/>
      <c r="AM45" s="472"/>
      <c r="AN45" s="472"/>
      <c r="AO45" s="472"/>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row>
    <row r="46" spans="1:69" ht="26.25" customHeight="1">
      <c r="A46" s="642"/>
      <c r="B46" s="645"/>
      <c r="C46" s="645"/>
      <c r="D46" s="645"/>
      <c r="E46" s="241"/>
      <c r="F46" s="648"/>
      <c r="G46" s="243"/>
      <c r="H46" s="243"/>
      <c r="I46" s="645"/>
      <c r="J46" s="651"/>
      <c r="K46" s="633"/>
      <c r="L46" s="636"/>
      <c r="M46" s="639"/>
      <c r="N46" s="636">
        <f ca="1">IF(NOT(ISERROR(MATCH(M46,_xlfn.ANCHORARRAY(F57),0))),L59&amp;"Por favor no seleccionar los criterios de impacto",M46)</f>
        <v>0</v>
      </c>
      <c r="O46" s="633"/>
      <c r="P46" s="636"/>
      <c r="Q46" s="628"/>
      <c r="R46" s="26">
        <v>4</v>
      </c>
      <c r="S46" s="306"/>
      <c r="T46" s="5" t="str">
        <f t="shared" ref="T46:T48" si="50">IF(OR(U46="Preventivo",U46="Detectivo"),"Probabilidad",IF(U46="Correctivo","Impacto",""))</f>
        <v/>
      </c>
      <c r="U46" s="23"/>
      <c r="V46" s="23"/>
      <c r="W46" s="24" t="str">
        <f t="shared" si="45"/>
        <v/>
      </c>
      <c r="X46" s="23"/>
      <c r="Y46" s="23"/>
      <c r="Z46" s="23"/>
      <c r="AA46" s="288" t="str">
        <f t="shared" ref="AA46:AA48" si="51">IFERROR(IF(AND(T45="Probabilidad",T46="Probabilidad"),(AC45-(+AC45*W46)),IF(AND(T45="Impacto",T46="Probabilidad"),(AC44-(+AC44*W46)),IF(T46="Impacto",AC45,""))),"")</f>
        <v/>
      </c>
      <c r="AB46" s="27" t="str">
        <f t="shared" si="46"/>
        <v/>
      </c>
      <c r="AC46" s="250" t="str">
        <f t="shared" si="47"/>
        <v/>
      </c>
      <c r="AD46" s="27" t="str">
        <f t="shared" si="48"/>
        <v/>
      </c>
      <c r="AE46" s="250" t="str">
        <f t="shared" ref="AE46:AE48" si="52">IFERROR(IF(AND(T45="Impacto",T46="Impacto"),(AE45-(+AE45*W46)),IF(AND(T45="Probabilidad",T46="Impacto"),(AE44-(+AE44*W46)),IF(T46="Probabilidad",AE45,""))),"")</f>
        <v/>
      </c>
      <c r="AF46" s="484" t="str">
        <f>IFERROR(IF(OR(AND(AB46="Muy Baja",AD46="Leve"),AND(AB46="Muy Baja",AD46="Menor"),AND(AB46="Baja",AD46="Leve")),"Bajo",IF(OR(AND(AB46="Muy baja",AD46="Moderado"),AND(AB46="Baja",AD46="Menor"),AND(AB46="Baja",AD46="Moderado"),AND(AB46="Media",AD46="Leve"),AND(AB46="Media",AD46="Menor"),AND(AB46="Media",AD46="Moderado"),AND(AB46="Alta",AD46="Leve"),AND(AB46="Alta",AD46="Menor")),"Moderado",IF(OR(AND(AB46="Muy Baja",AD46="Mayor"),AND(AB46="Baja",AD46="Mayor"),AND(AB46="Media",AD46="Mayor"),AND(AB46="Alta",AD46="Moderado"),AND(AB46="Alta",AD46="Mayor"),AND(AB46="Muy Alta",AD46="Leve"),AND(AB46="Muy Alta",AD46="Menor"),AND(AB46="Muy Alta",AD46="Moderado"),AND(AB46="Muy Alta",AD46="Mayor")),"Alto",IF(OR(AND(AB46="Muy Baja",AD46="Catastrófico"),AND(AB46="Baja",AD46="Catastrófico"),AND(AB46="Media",AD46="Catastrófico"),AND(AB46="Alta",AD46="Catastrófico"),AND(AB46="Muy Alta",AD46="Catastrófico")),"Extremo","")))),"")</f>
        <v/>
      </c>
      <c r="AG46" s="249"/>
      <c r="AH46" s="422"/>
      <c r="AI46" s="466"/>
      <c r="AJ46" s="470"/>
      <c r="AK46" s="470"/>
      <c r="AL46" s="472"/>
      <c r="AM46" s="472"/>
      <c r="AN46" s="472"/>
      <c r="AO46" s="472"/>
      <c r="AP46" s="472"/>
      <c r="AQ46" s="472"/>
      <c r="AR46" s="472"/>
      <c r="AS46" s="472"/>
      <c r="AT46" s="472"/>
      <c r="AU46" s="472"/>
      <c r="AV46" s="472"/>
      <c r="AW46" s="472"/>
      <c r="AX46" s="472"/>
      <c r="AY46" s="472"/>
      <c r="AZ46" s="472"/>
      <c r="BA46" s="472"/>
      <c r="BB46" s="472"/>
      <c r="BC46" s="472"/>
      <c r="BD46" s="472"/>
      <c r="BE46" s="472"/>
      <c r="BF46" s="472"/>
      <c r="BG46" s="472"/>
      <c r="BH46" s="472"/>
      <c r="BI46" s="472"/>
      <c r="BJ46" s="472"/>
      <c r="BK46" s="472"/>
      <c r="BL46" s="472"/>
      <c r="BM46" s="472"/>
      <c r="BN46" s="472"/>
      <c r="BO46" s="472"/>
      <c r="BP46" s="472"/>
      <c r="BQ46" s="472"/>
    </row>
    <row r="47" spans="1:69" ht="26.25" customHeight="1">
      <c r="A47" s="642"/>
      <c r="B47" s="645"/>
      <c r="C47" s="645"/>
      <c r="D47" s="645"/>
      <c r="E47" s="241"/>
      <c r="F47" s="648"/>
      <c r="G47" s="243"/>
      <c r="H47" s="243"/>
      <c r="I47" s="645"/>
      <c r="J47" s="651"/>
      <c r="K47" s="633"/>
      <c r="L47" s="636"/>
      <c r="M47" s="639"/>
      <c r="N47" s="636">
        <f ca="1">IF(NOT(ISERROR(MATCH(M47,_xlfn.ANCHORARRAY(F58),0))),L60&amp;"Por favor no seleccionar los criterios de impacto",M47)</f>
        <v>0</v>
      </c>
      <c r="O47" s="633"/>
      <c r="P47" s="636"/>
      <c r="Q47" s="628"/>
      <c r="R47" s="26">
        <v>5</v>
      </c>
      <c r="S47" s="306"/>
      <c r="T47" s="5" t="str">
        <f t="shared" si="50"/>
        <v/>
      </c>
      <c r="U47" s="23"/>
      <c r="V47" s="23"/>
      <c r="W47" s="24" t="str">
        <f t="shared" si="45"/>
        <v/>
      </c>
      <c r="X47" s="23"/>
      <c r="Y47" s="23"/>
      <c r="Z47" s="23"/>
      <c r="AA47" s="288" t="str">
        <f t="shared" si="51"/>
        <v/>
      </c>
      <c r="AB47" s="27" t="str">
        <f t="shared" si="46"/>
        <v/>
      </c>
      <c r="AC47" s="250" t="str">
        <f t="shared" si="47"/>
        <v/>
      </c>
      <c r="AD47" s="27" t="str">
        <f t="shared" si="48"/>
        <v/>
      </c>
      <c r="AE47" s="250" t="str">
        <f t="shared" si="52"/>
        <v/>
      </c>
      <c r="AF47" s="484" t="str">
        <f t="shared" ref="AF47:AF48" si="53">IFERROR(IF(OR(AND(AB47="Muy Baja",AD47="Leve"),AND(AB47="Muy Baja",AD47="Menor"),AND(AB47="Baja",AD47="Leve")),"Bajo",IF(OR(AND(AB47="Muy baja",AD47="Moderado"),AND(AB47="Baja",AD47="Menor"),AND(AB47="Baja",AD47="Moderado"),AND(AB47="Media",AD47="Leve"),AND(AB47="Media",AD47="Menor"),AND(AB47="Media",AD47="Moderado"),AND(AB47="Alta",AD47="Leve"),AND(AB47="Alta",AD47="Menor")),"Moderado",IF(OR(AND(AB47="Muy Baja",AD47="Mayor"),AND(AB47="Baja",AD47="Mayor"),AND(AB47="Media",AD47="Mayor"),AND(AB47="Alta",AD47="Moderado"),AND(AB47="Alta",AD47="Mayor"),AND(AB47="Muy Alta",AD47="Leve"),AND(AB47="Muy Alta",AD47="Menor"),AND(AB47="Muy Alta",AD47="Moderado"),AND(AB47="Muy Alta",AD47="Mayor")),"Alto",IF(OR(AND(AB47="Muy Baja",AD47="Catastrófico"),AND(AB47="Baja",AD47="Catastrófico"),AND(AB47="Media",AD47="Catastrófico"),AND(AB47="Alta",AD47="Catastrófico"),AND(AB47="Muy Alta",AD47="Catastrófico")),"Extremo","")))),"")</f>
        <v/>
      </c>
      <c r="AG47" s="249"/>
      <c r="AH47" s="422"/>
      <c r="AI47" s="466"/>
      <c r="AJ47" s="470"/>
      <c r="AK47" s="470"/>
      <c r="AL47" s="472"/>
      <c r="AM47" s="472"/>
      <c r="AN47" s="472"/>
      <c r="AO47" s="472"/>
      <c r="AP47" s="472"/>
      <c r="AQ47" s="472"/>
      <c r="AR47" s="472"/>
      <c r="AS47" s="472"/>
      <c r="AT47" s="472"/>
      <c r="AU47" s="472"/>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row>
    <row r="48" spans="1:69" ht="26.25" customHeight="1">
      <c r="A48" s="643"/>
      <c r="B48" s="646"/>
      <c r="C48" s="646"/>
      <c r="D48" s="646"/>
      <c r="E48" s="248"/>
      <c r="F48" s="649"/>
      <c r="G48" s="485"/>
      <c r="H48" s="485"/>
      <c r="I48" s="646"/>
      <c r="J48" s="652"/>
      <c r="K48" s="634"/>
      <c r="L48" s="637"/>
      <c r="M48" s="640"/>
      <c r="N48" s="637">
        <f ca="1">IF(NOT(ISERROR(MATCH(M48,_xlfn.ANCHORARRAY(F59),0))),L61&amp;"Por favor no seleccionar los criterios de impacto",M48)</f>
        <v>0</v>
      </c>
      <c r="O48" s="634"/>
      <c r="P48" s="637"/>
      <c r="Q48" s="629"/>
      <c r="R48" s="26">
        <v>6</v>
      </c>
      <c r="S48" s="306"/>
      <c r="T48" s="5" t="str">
        <f t="shared" si="50"/>
        <v/>
      </c>
      <c r="U48" s="23"/>
      <c r="V48" s="23"/>
      <c r="W48" s="24" t="str">
        <f t="shared" si="45"/>
        <v/>
      </c>
      <c r="X48" s="23"/>
      <c r="Y48" s="23"/>
      <c r="Z48" s="23"/>
      <c r="AA48" s="288" t="str">
        <f t="shared" si="51"/>
        <v/>
      </c>
      <c r="AB48" s="27" t="str">
        <f t="shared" si="46"/>
        <v/>
      </c>
      <c r="AC48" s="250" t="str">
        <f t="shared" si="47"/>
        <v/>
      </c>
      <c r="AD48" s="27" t="str">
        <f t="shared" si="48"/>
        <v/>
      </c>
      <c r="AE48" s="250" t="str">
        <f t="shared" si="52"/>
        <v/>
      </c>
      <c r="AF48" s="484" t="str">
        <f t="shared" si="53"/>
        <v/>
      </c>
      <c r="AG48" s="249"/>
      <c r="AH48" s="422"/>
      <c r="AI48" s="466"/>
      <c r="AJ48" s="470"/>
      <c r="AK48" s="470"/>
      <c r="AL48" s="472"/>
      <c r="AM48" s="472"/>
      <c r="AN48" s="472"/>
      <c r="AO48" s="472"/>
      <c r="AP48" s="472"/>
      <c r="AQ48" s="472"/>
      <c r="AR48" s="472"/>
      <c r="AS48" s="472"/>
      <c r="AT48" s="472"/>
      <c r="AU48" s="472"/>
      <c r="AV48" s="472"/>
      <c r="AW48" s="472"/>
      <c r="AX48" s="472"/>
      <c r="AY48" s="472"/>
      <c r="AZ48" s="472"/>
      <c r="BA48" s="472"/>
      <c r="BB48" s="472"/>
      <c r="BC48" s="472"/>
      <c r="BD48" s="472"/>
      <c r="BE48" s="472"/>
      <c r="BF48" s="472"/>
      <c r="BG48" s="472"/>
      <c r="BH48" s="472"/>
      <c r="BI48" s="472"/>
      <c r="BJ48" s="472"/>
      <c r="BK48" s="472"/>
      <c r="BL48" s="472"/>
      <c r="BM48" s="472"/>
      <c r="BN48" s="472"/>
      <c r="BO48" s="472"/>
      <c r="BP48" s="472"/>
      <c r="BQ48" s="472"/>
    </row>
    <row r="49" spans="1:69" ht="26.25" customHeight="1">
      <c r="A49" s="641">
        <v>9</v>
      </c>
      <c r="B49" s="644"/>
      <c r="C49" s="644"/>
      <c r="D49" s="644"/>
      <c r="E49" s="240"/>
      <c r="F49" s="647"/>
      <c r="G49" s="242"/>
      <c r="H49" s="242"/>
      <c r="I49" s="644"/>
      <c r="J49" s="650"/>
      <c r="K49" s="632" t="str">
        <f t="shared" ref="K49" si="54">IF(J49&lt;=0,"",IF(J49&lt;=2,"Muy Baja",IF(J49&lt;=24,"Baja",IF(J49&lt;=500,"Media",IF(J49&lt;=5000,"Alta","Muy Alta")))))</f>
        <v/>
      </c>
      <c r="L49" s="635" t="str">
        <f t="shared" ref="L49" si="55">IF(K49="","",IF(K49="Muy Baja",0.2,IF(K49="Baja",0.4,IF(K49="Media",0.6,IF(K49="Alta",0.8,IF(K49="Muy Alta",1,))))))</f>
        <v/>
      </c>
      <c r="M49" s="638"/>
      <c r="N49" s="635">
        <f>IF(NOT(ISERROR(MATCH(M49,'[30]Tabla Impacto'!$B$221:$B$223,0))),'[30]Tabla Impacto'!$F$223&amp;"Por favor no seleccionar los criterios de impacto(Afectación Económica o presupuestal y Pérdida Reputacional)",M49)</f>
        <v>0</v>
      </c>
      <c r="O49" s="632" t="str">
        <f>IF(OR(N49='[30]Tabla Impacto'!$C$11,N49='[30]Tabla Impacto'!$D$11),"Leve",IF(OR(N49='[30]Tabla Impacto'!$C$12,N49='[30]Tabla Impacto'!$D$12),"Menor",IF(OR(N49='[30]Tabla Impacto'!$C$13,N49='[30]Tabla Impacto'!$D$13),"Moderado",IF(OR(N49='[30]Tabla Impacto'!$C$14,N49='[30]Tabla Impacto'!$D$14),"Mayor",IF(OR(N49='[30]Tabla Impacto'!$C$15,N49='[30]Tabla Impacto'!$D$15),"Catastrófico","")))))</f>
        <v/>
      </c>
      <c r="P49" s="635" t="str">
        <f t="shared" ref="P49" si="56">IF(O49="","",IF(O49="Leve",0.2,IF(O49="Menor",0.4,IF(O49="Moderado",0.6,IF(O49="Mayor",0.8,IF(O49="Catastrófico",1,))))))</f>
        <v/>
      </c>
      <c r="Q49" s="627" t="str">
        <f t="shared" ref="Q49" si="57">IF(OR(AND(K49="Muy Baja",O49="Leve"),AND(K49="Muy Baja",O49="Menor"),AND(K49="Baja",O49="Leve")),"Bajo",IF(OR(AND(K49="Muy baja",O49="Moderado"),AND(K49="Baja",O49="Menor"),AND(K49="Baja",O49="Moderado"),AND(K49="Media",O49="Leve"),AND(K49="Media",O49="Menor"),AND(K49="Media",O49="Moderado"),AND(K49="Alta",O49="Leve"),AND(K49="Alta",O49="Menor")),"Moderado",IF(OR(AND(K49="Muy Baja",O49="Mayor"),AND(K49="Baja",O49="Mayor"),AND(K49="Media",O49="Mayor"),AND(K49="Alta",O49="Moderado"),AND(K49="Alta",O49="Mayor"),AND(K49="Muy Alta",O49="Leve"),AND(K49="Muy Alta",O49="Menor"),AND(K49="Muy Alta",O49="Moderado"),AND(K49="Muy Alta",O49="Mayor")),"Alto",IF(OR(AND(K49="Muy Baja",O49="Catastrófico"),AND(K49="Baja",O49="Catastrófico"),AND(K49="Media",O49="Catastrófico"),AND(K49="Alta",O49="Catastrófico"),AND(K49="Muy Alta",O49="Catastrófico")),"Extremo",""))))</f>
        <v/>
      </c>
      <c r="R49" s="26">
        <v>1</v>
      </c>
      <c r="S49" s="306"/>
      <c r="T49" s="5" t="str">
        <f>IF(OR(U49="Preventivo",U49="Detectivo"),"Probabilidad",IF(U49="Correctivo","Impacto",""))</f>
        <v/>
      </c>
      <c r="U49" s="23"/>
      <c r="V49" s="23"/>
      <c r="W49" s="24" t="str">
        <f>IF(AND(U49="Preventivo",V49="Automático"),"50%",IF(AND(U49="Preventivo",V49="Manual"),"40%",IF(AND(U49="Detectivo",V49="Automático"),"40%",IF(AND(U49="Detectivo",V49="Manual"),"30%",IF(AND(U49="Correctivo",V49="Automático"),"35%",IF(AND(U49="Correctivo",V49="Manual"),"25%",""))))))</f>
        <v/>
      </c>
      <c r="X49" s="23"/>
      <c r="Y49" s="23"/>
      <c r="Z49" s="23"/>
      <c r="AA49" s="288" t="str">
        <f>IFERROR(IF(T49="Probabilidad",(L49-(+L49*W49)),IF(T49="Impacto",L49,"")),"")</f>
        <v/>
      </c>
      <c r="AB49" s="27" t="str">
        <f>IFERROR(IF(AA49="","",IF(AA49&lt;=0.2,"Muy Baja",IF(AA49&lt;=0.4,"Baja",IF(AA49&lt;=0.6,"Media",IF(AA49&lt;=0.8,"Alta","Muy Alta"))))),"")</f>
        <v/>
      </c>
      <c r="AC49" s="250" t="str">
        <f>+AA49</f>
        <v/>
      </c>
      <c r="AD49" s="27" t="str">
        <f>IFERROR(IF(AE49="","",IF(AE49&lt;=0.2,"Leve",IF(AE49&lt;=0.4,"Menor",IF(AE49&lt;=0.6,"Moderado",IF(AE49&lt;=0.8,"Mayor","Catastrófico"))))),"")</f>
        <v/>
      </c>
      <c r="AE49" s="250" t="str">
        <f>IFERROR(IF(T49="Impacto",(P49-(+P49*W49)),IF(T49="Probabilidad",P49,"")),"")</f>
        <v/>
      </c>
      <c r="AF49" s="484" t="str">
        <f>IFERROR(IF(OR(AND(AB49="Muy Baja",AD49="Leve"),AND(AB49="Muy Baja",AD49="Menor"),AND(AB49="Baja",AD49="Leve")),"Bajo",IF(OR(AND(AB49="Muy baja",AD49="Moderado"),AND(AB49="Baja",AD49="Menor"),AND(AB49="Baja",AD49="Moderado"),AND(AB49="Media",AD49="Leve"),AND(AB49="Media",AD49="Menor"),AND(AB49="Media",AD49="Moderado"),AND(AB49="Alta",AD49="Leve"),AND(AB49="Alta",AD49="Menor")),"Moderado",IF(OR(AND(AB49="Muy Baja",AD49="Mayor"),AND(AB49="Baja",AD49="Mayor"),AND(AB49="Media",AD49="Mayor"),AND(AB49="Alta",AD49="Moderado"),AND(AB49="Alta",AD49="Mayor"),AND(AB49="Muy Alta",AD49="Leve"),AND(AB49="Muy Alta",AD49="Menor"),AND(AB49="Muy Alta",AD49="Moderado"),AND(AB49="Muy Alta",AD49="Mayor")),"Alto",IF(OR(AND(AB49="Muy Baja",AD49="Catastrófico"),AND(AB49="Baja",AD49="Catastrófico"),AND(AB49="Media",AD49="Catastrófico"),AND(AB49="Alta",AD49="Catastrófico"),AND(AB49="Muy Alta",AD49="Catastrófico")),"Extremo","")))),"")</f>
        <v/>
      </c>
      <c r="AG49" s="249"/>
      <c r="AH49" s="422"/>
      <c r="AI49" s="466"/>
      <c r="AJ49" s="470"/>
      <c r="AK49" s="470"/>
      <c r="AL49" s="472"/>
      <c r="AM49" s="472"/>
      <c r="AN49" s="472"/>
      <c r="AO49" s="472"/>
      <c r="AP49" s="472"/>
      <c r="AQ49" s="472"/>
      <c r="AR49" s="472"/>
      <c r="AS49" s="472"/>
      <c r="AT49" s="472"/>
      <c r="AU49" s="472"/>
      <c r="AV49" s="472"/>
      <c r="AW49" s="472"/>
      <c r="AX49" s="472"/>
      <c r="AY49" s="472"/>
      <c r="AZ49" s="472"/>
      <c r="BA49" s="472"/>
      <c r="BB49" s="472"/>
      <c r="BC49" s="472"/>
      <c r="BD49" s="472"/>
      <c r="BE49" s="472"/>
      <c r="BF49" s="472"/>
      <c r="BG49" s="472"/>
      <c r="BH49" s="472"/>
      <c r="BI49" s="472"/>
      <c r="BJ49" s="472"/>
      <c r="BK49" s="472"/>
      <c r="BL49" s="472"/>
      <c r="BM49" s="472"/>
      <c r="BN49" s="472"/>
      <c r="BO49" s="472"/>
      <c r="BP49" s="472"/>
      <c r="BQ49" s="472"/>
    </row>
    <row r="50" spans="1:69" ht="26.25" customHeight="1">
      <c r="A50" s="642"/>
      <c r="B50" s="645"/>
      <c r="C50" s="645"/>
      <c r="D50" s="645"/>
      <c r="E50" s="241"/>
      <c r="F50" s="648"/>
      <c r="G50" s="243"/>
      <c r="H50" s="243"/>
      <c r="I50" s="645"/>
      <c r="J50" s="651"/>
      <c r="K50" s="633"/>
      <c r="L50" s="636"/>
      <c r="M50" s="639"/>
      <c r="N50" s="636">
        <f ca="1">IF(NOT(ISERROR(MATCH(M50,_xlfn.ANCHORARRAY(F61),0))),L63&amp;"Por favor no seleccionar los criterios de impacto",M50)</f>
        <v>0</v>
      </c>
      <c r="O50" s="633"/>
      <c r="P50" s="636"/>
      <c r="Q50" s="628"/>
      <c r="R50" s="26">
        <v>2</v>
      </c>
      <c r="S50" s="306"/>
      <c r="T50" s="5" t="str">
        <f>IF(OR(U50="Preventivo",U50="Detectivo"),"Probabilidad",IF(U50="Correctivo","Impacto",""))</f>
        <v/>
      </c>
      <c r="U50" s="23"/>
      <c r="V50" s="23"/>
      <c r="W50" s="24" t="str">
        <f t="shared" ref="W50:W54" si="58">IF(AND(U50="Preventivo",V50="Automático"),"50%",IF(AND(U50="Preventivo",V50="Manual"),"40%",IF(AND(U50="Detectivo",V50="Automático"),"40%",IF(AND(U50="Detectivo",V50="Manual"),"30%",IF(AND(U50="Correctivo",V50="Automático"),"35%",IF(AND(U50="Correctivo",V50="Manual"),"25%",""))))))</f>
        <v/>
      </c>
      <c r="X50" s="23"/>
      <c r="Y50" s="23"/>
      <c r="Z50" s="23"/>
      <c r="AA50" s="288" t="str">
        <f>IFERROR(IF(AND(T49="Probabilidad",T50="Probabilidad"),(AC49-(+AC49*W50)),IF(T50="Probabilidad",(L49-(+L49*W50)),IF(T50="Impacto",AC49,""))),"")</f>
        <v/>
      </c>
      <c r="AB50" s="27" t="str">
        <f t="shared" si="46"/>
        <v/>
      </c>
      <c r="AC50" s="250" t="str">
        <f t="shared" ref="AC50:AC54" si="59">+AA50</f>
        <v/>
      </c>
      <c r="AD50" s="27" t="str">
        <f t="shared" si="48"/>
        <v/>
      </c>
      <c r="AE50" s="250" t="str">
        <f>IFERROR(IF(AND(T49="Impacto",T50="Impacto"),(AE49-(+AE49*W50)),IF(T50="Impacto",(P49-(+P49*W50)),IF(T50="Probabilidad",AE49,""))),"")</f>
        <v/>
      </c>
      <c r="AF50" s="484" t="str">
        <f t="shared" ref="AF50:AF51" si="60">IFERROR(IF(OR(AND(AB50="Muy Baja",AD50="Leve"),AND(AB50="Muy Baja",AD50="Menor"),AND(AB50="Baja",AD50="Leve")),"Bajo",IF(OR(AND(AB50="Muy baja",AD50="Moderado"),AND(AB50="Baja",AD50="Menor"),AND(AB50="Baja",AD50="Moderado"),AND(AB50="Media",AD50="Leve"),AND(AB50="Media",AD50="Menor"),AND(AB50="Media",AD50="Moderado"),AND(AB50="Alta",AD50="Leve"),AND(AB50="Alta",AD50="Menor")),"Moderado",IF(OR(AND(AB50="Muy Baja",AD50="Mayor"),AND(AB50="Baja",AD50="Mayor"),AND(AB50="Media",AD50="Mayor"),AND(AB50="Alta",AD50="Moderado"),AND(AB50="Alta",AD50="Mayor"),AND(AB50="Muy Alta",AD50="Leve"),AND(AB50="Muy Alta",AD50="Menor"),AND(AB50="Muy Alta",AD50="Moderado"),AND(AB50="Muy Alta",AD50="Mayor")),"Alto",IF(OR(AND(AB50="Muy Baja",AD50="Catastrófico"),AND(AB50="Baja",AD50="Catastrófico"),AND(AB50="Media",AD50="Catastrófico"),AND(AB50="Alta",AD50="Catastrófico"),AND(AB50="Muy Alta",AD50="Catastrófico")),"Extremo","")))),"")</f>
        <v/>
      </c>
      <c r="AG50" s="249"/>
      <c r="AH50" s="422"/>
      <c r="AI50" s="466"/>
      <c r="AJ50" s="470"/>
      <c r="AK50" s="470"/>
      <c r="AL50" s="472"/>
      <c r="AM50" s="472"/>
      <c r="AN50" s="472"/>
      <c r="AO50" s="472"/>
      <c r="AP50" s="472"/>
      <c r="AQ50" s="472"/>
      <c r="AR50" s="472"/>
      <c r="AS50" s="472"/>
      <c r="AT50" s="472"/>
      <c r="AU50" s="472"/>
      <c r="AV50" s="472"/>
      <c r="AW50" s="472"/>
      <c r="AX50" s="472"/>
      <c r="AY50" s="472"/>
      <c r="AZ50" s="472"/>
      <c r="BA50" s="472"/>
      <c r="BB50" s="472"/>
      <c r="BC50" s="472"/>
      <c r="BD50" s="472"/>
      <c r="BE50" s="472"/>
      <c r="BF50" s="472"/>
      <c r="BG50" s="472"/>
      <c r="BH50" s="472"/>
      <c r="BI50" s="472"/>
      <c r="BJ50" s="472"/>
      <c r="BK50" s="472"/>
      <c r="BL50" s="472"/>
      <c r="BM50" s="472"/>
      <c r="BN50" s="472"/>
      <c r="BO50" s="472"/>
      <c r="BP50" s="472"/>
      <c r="BQ50" s="472"/>
    </row>
    <row r="51" spans="1:69" ht="26.25" customHeight="1">
      <c r="A51" s="642"/>
      <c r="B51" s="645"/>
      <c r="C51" s="645"/>
      <c r="D51" s="645"/>
      <c r="E51" s="241"/>
      <c r="F51" s="648"/>
      <c r="G51" s="243"/>
      <c r="H51" s="243"/>
      <c r="I51" s="645"/>
      <c r="J51" s="651"/>
      <c r="K51" s="633"/>
      <c r="L51" s="636"/>
      <c r="M51" s="639"/>
      <c r="N51" s="636">
        <f ca="1">IF(NOT(ISERROR(MATCH(M51,_xlfn.ANCHORARRAY(F62),0))),L64&amp;"Por favor no seleccionar los criterios de impacto",M51)</f>
        <v>0</v>
      </c>
      <c r="O51" s="633"/>
      <c r="P51" s="636"/>
      <c r="Q51" s="628"/>
      <c r="R51" s="26">
        <v>3</v>
      </c>
      <c r="S51" s="459"/>
      <c r="T51" s="5" t="str">
        <f>IF(OR(U51="Preventivo",U51="Detectivo"),"Probabilidad",IF(U51="Correctivo","Impacto",""))</f>
        <v/>
      </c>
      <c r="U51" s="23"/>
      <c r="V51" s="23"/>
      <c r="W51" s="24" t="str">
        <f t="shared" si="58"/>
        <v/>
      </c>
      <c r="X51" s="23"/>
      <c r="Y51" s="23"/>
      <c r="Z51" s="23"/>
      <c r="AA51" s="288" t="str">
        <f>IFERROR(IF(AND(T50="Probabilidad",T51="Probabilidad"),(AC50-(+AC50*W51)),IF(AND(T50="Impacto",T51="Probabilidad"),(AC49-(+AC49*W51)),IF(T51="Impacto",AC50,""))),"")</f>
        <v/>
      </c>
      <c r="AB51" s="27" t="str">
        <f t="shared" si="46"/>
        <v/>
      </c>
      <c r="AC51" s="250" t="str">
        <f t="shared" si="59"/>
        <v/>
      </c>
      <c r="AD51" s="27" t="str">
        <f t="shared" si="48"/>
        <v/>
      </c>
      <c r="AE51" s="250" t="str">
        <f>IFERROR(IF(AND(T50="Impacto",T51="Impacto"),(AE50-(+AE50*W51)),IF(AND(T50="Probabilidad",T51="Impacto"),(AE49-(+AE49*W51)),IF(T51="Probabilidad",AE50,""))),"")</f>
        <v/>
      </c>
      <c r="AF51" s="484" t="str">
        <f t="shared" si="60"/>
        <v/>
      </c>
      <c r="AG51" s="249"/>
      <c r="AH51" s="422"/>
      <c r="AI51" s="466"/>
      <c r="AJ51" s="470"/>
      <c r="AK51" s="470"/>
      <c r="AL51" s="472"/>
      <c r="AM51" s="472"/>
      <c r="AN51" s="472"/>
      <c r="AO51" s="472"/>
      <c r="AP51" s="472"/>
      <c r="AQ51" s="472"/>
      <c r="AR51" s="472"/>
      <c r="AS51" s="472"/>
      <c r="AT51" s="472"/>
      <c r="AU51" s="472"/>
      <c r="AV51" s="472"/>
      <c r="AW51" s="472"/>
      <c r="AX51" s="472"/>
      <c r="AY51" s="472"/>
      <c r="AZ51" s="472"/>
      <c r="BA51" s="472"/>
      <c r="BB51" s="472"/>
      <c r="BC51" s="472"/>
      <c r="BD51" s="472"/>
      <c r="BE51" s="472"/>
      <c r="BF51" s="472"/>
      <c r="BG51" s="472"/>
      <c r="BH51" s="472"/>
      <c r="BI51" s="472"/>
      <c r="BJ51" s="472"/>
      <c r="BK51" s="472"/>
      <c r="BL51" s="472"/>
      <c r="BM51" s="472"/>
      <c r="BN51" s="472"/>
      <c r="BO51" s="472"/>
      <c r="BP51" s="472"/>
      <c r="BQ51" s="472"/>
    </row>
    <row r="52" spans="1:69" ht="26.25" customHeight="1">
      <c r="A52" s="642"/>
      <c r="B52" s="645"/>
      <c r="C52" s="645"/>
      <c r="D52" s="645"/>
      <c r="E52" s="241"/>
      <c r="F52" s="648"/>
      <c r="G52" s="243"/>
      <c r="H52" s="243"/>
      <c r="I52" s="645"/>
      <c r="J52" s="651"/>
      <c r="K52" s="633"/>
      <c r="L52" s="636"/>
      <c r="M52" s="639"/>
      <c r="N52" s="636">
        <f ca="1">IF(NOT(ISERROR(MATCH(M52,_xlfn.ANCHORARRAY(F63),0))),L65&amp;"Por favor no seleccionar los criterios de impacto",M52)</f>
        <v>0</v>
      </c>
      <c r="O52" s="633"/>
      <c r="P52" s="636"/>
      <c r="Q52" s="628"/>
      <c r="R52" s="26">
        <v>4</v>
      </c>
      <c r="S52" s="306"/>
      <c r="T52" s="5" t="str">
        <f t="shared" ref="T52:T54" si="61">IF(OR(U52="Preventivo",U52="Detectivo"),"Probabilidad",IF(U52="Correctivo","Impacto",""))</f>
        <v/>
      </c>
      <c r="U52" s="23"/>
      <c r="V52" s="23"/>
      <c r="W52" s="24" t="str">
        <f t="shared" si="58"/>
        <v/>
      </c>
      <c r="X52" s="23"/>
      <c r="Y52" s="23"/>
      <c r="Z52" s="23"/>
      <c r="AA52" s="288" t="str">
        <f t="shared" ref="AA52:AA54" si="62">IFERROR(IF(AND(T51="Probabilidad",T52="Probabilidad"),(AC51-(+AC51*W52)),IF(AND(T51="Impacto",T52="Probabilidad"),(AC50-(+AC50*W52)),IF(T52="Impacto",AC51,""))),"")</f>
        <v/>
      </c>
      <c r="AB52" s="27" t="str">
        <f t="shared" si="46"/>
        <v/>
      </c>
      <c r="AC52" s="250" t="str">
        <f t="shared" si="59"/>
        <v/>
      </c>
      <c r="AD52" s="27" t="str">
        <f t="shared" si="48"/>
        <v/>
      </c>
      <c r="AE52" s="250" t="str">
        <f t="shared" ref="AE52:AE54" si="63">IFERROR(IF(AND(T51="Impacto",T52="Impacto"),(AE51-(+AE51*W52)),IF(AND(T51="Probabilidad",T52="Impacto"),(AE50-(+AE50*W52)),IF(T52="Probabilidad",AE51,""))),"")</f>
        <v/>
      </c>
      <c r="AF52" s="484" t="str">
        <f>IFERROR(IF(OR(AND(AB52="Muy Baja",AD52="Leve"),AND(AB52="Muy Baja",AD52="Menor"),AND(AB52="Baja",AD52="Leve")),"Bajo",IF(OR(AND(AB52="Muy baja",AD52="Moderado"),AND(AB52="Baja",AD52="Menor"),AND(AB52="Baja",AD52="Moderado"),AND(AB52="Media",AD52="Leve"),AND(AB52="Media",AD52="Menor"),AND(AB52="Media",AD52="Moderado"),AND(AB52="Alta",AD52="Leve"),AND(AB52="Alta",AD52="Menor")),"Moderado",IF(OR(AND(AB52="Muy Baja",AD52="Mayor"),AND(AB52="Baja",AD52="Mayor"),AND(AB52="Media",AD52="Mayor"),AND(AB52="Alta",AD52="Moderado"),AND(AB52="Alta",AD52="Mayor"),AND(AB52="Muy Alta",AD52="Leve"),AND(AB52="Muy Alta",AD52="Menor"),AND(AB52="Muy Alta",AD52="Moderado"),AND(AB52="Muy Alta",AD52="Mayor")),"Alto",IF(OR(AND(AB52="Muy Baja",AD52="Catastrófico"),AND(AB52="Baja",AD52="Catastrófico"),AND(AB52="Media",AD52="Catastrófico"),AND(AB52="Alta",AD52="Catastrófico"),AND(AB52="Muy Alta",AD52="Catastrófico")),"Extremo","")))),"")</f>
        <v/>
      </c>
      <c r="AG52" s="249"/>
      <c r="AH52" s="422"/>
      <c r="AI52" s="466"/>
      <c r="AJ52" s="470"/>
      <c r="AK52" s="470"/>
      <c r="AL52" s="472"/>
      <c r="AM52" s="472"/>
      <c r="AN52" s="472"/>
      <c r="AO52" s="472"/>
      <c r="AP52" s="472"/>
      <c r="AQ52" s="472"/>
      <c r="AR52" s="472"/>
      <c r="AS52" s="472"/>
      <c r="AT52" s="472"/>
      <c r="AU52" s="472"/>
      <c r="AV52" s="472"/>
      <c r="AW52" s="472"/>
      <c r="AX52" s="472"/>
      <c r="AY52" s="472"/>
      <c r="AZ52" s="472"/>
      <c r="BA52" s="472"/>
      <c r="BB52" s="472"/>
      <c r="BC52" s="472"/>
      <c r="BD52" s="472"/>
      <c r="BE52" s="472"/>
      <c r="BF52" s="472"/>
      <c r="BG52" s="472"/>
      <c r="BH52" s="472"/>
      <c r="BI52" s="472"/>
      <c r="BJ52" s="472"/>
      <c r="BK52" s="472"/>
      <c r="BL52" s="472"/>
      <c r="BM52" s="472"/>
      <c r="BN52" s="472"/>
      <c r="BO52" s="472"/>
      <c r="BP52" s="472"/>
      <c r="BQ52" s="472"/>
    </row>
    <row r="53" spans="1:69" ht="26.25" customHeight="1">
      <c r="A53" s="642"/>
      <c r="B53" s="645"/>
      <c r="C53" s="645"/>
      <c r="D53" s="645"/>
      <c r="E53" s="241"/>
      <c r="F53" s="648"/>
      <c r="G53" s="243"/>
      <c r="H53" s="243"/>
      <c r="I53" s="645"/>
      <c r="J53" s="651"/>
      <c r="K53" s="633"/>
      <c r="L53" s="636"/>
      <c r="M53" s="639"/>
      <c r="N53" s="636">
        <f ca="1">IF(NOT(ISERROR(MATCH(M53,_xlfn.ANCHORARRAY(F64),0))),L66&amp;"Por favor no seleccionar los criterios de impacto",M53)</f>
        <v>0</v>
      </c>
      <c r="O53" s="633"/>
      <c r="P53" s="636"/>
      <c r="Q53" s="628"/>
      <c r="R53" s="26">
        <v>5</v>
      </c>
      <c r="S53" s="306"/>
      <c r="T53" s="5" t="str">
        <f t="shared" si="61"/>
        <v/>
      </c>
      <c r="U53" s="23"/>
      <c r="V53" s="23"/>
      <c r="W53" s="24" t="str">
        <f t="shared" si="58"/>
        <v/>
      </c>
      <c r="X53" s="23"/>
      <c r="Y53" s="23"/>
      <c r="Z53" s="23"/>
      <c r="AA53" s="288" t="str">
        <f t="shared" si="62"/>
        <v/>
      </c>
      <c r="AB53" s="27" t="str">
        <f t="shared" si="46"/>
        <v/>
      </c>
      <c r="AC53" s="250" t="str">
        <f t="shared" si="59"/>
        <v/>
      </c>
      <c r="AD53" s="27" t="str">
        <f t="shared" si="48"/>
        <v/>
      </c>
      <c r="AE53" s="250" t="str">
        <f t="shared" si="63"/>
        <v/>
      </c>
      <c r="AF53" s="484" t="str">
        <f t="shared" ref="AF53:AF54" si="64">IFERROR(IF(OR(AND(AB53="Muy Baja",AD53="Leve"),AND(AB53="Muy Baja",AD53="Menor"),AND(AB53="Baja",AD53="Leve")),"Bajo",IF(OR(AND(AB53="Muy baja",AD53="Moderado"),AND(AB53="Baja",AD53="Menor"),AND(AB53="Baja",AD53="Moderado"),AND(AB53="Media",AD53="Leve"),AND(AB53="Media",AD53="Menor"),AND(AB53="Media",AD53="Moderado"),AND(AB53="Alta",AD53="Leve"),AND(AB53="Alta",AD53="Menor")),"Moderado",IF(OR(AND(AB53="Muy Baja",AD53="Mayor"),AND(AB53="Baja",AD53="Mayor"),AND(AB53="Media",AD53="Mayor"),AND(AB53="Alta",AD53="Moderado"),AND(AB53="Alta",AD53="Mayor"),AND(AB53="Muy Alta",AD53="Leve"),AND(AB53="Muy Alta",AD53="Menor"),AND(AB53="Muy Alta",AD53="Moderado"),AND(AB53="Muy Alta",AD53="Mayor")),"Alto",IF(OR(AND(AB53="Muy Baja",AD53="Catastrófico"),AND(AB53="Baja",AD53="Catastrófico"),AND(AB53="Media",AD53="Catastrófico"),AND(AB53="Alta",AD53="Catastrófico"),AND(AB53="Muy Alta",AD53="Catastrófico")),"Extremo","")))),"")</f>
        <v/>
      </c>
      <c r="AG53" s="249"/>
      <c r="AH53" s="422"/>
      <c r="AI53" s="466"/>
      <c r="AJ53" s="470"/>
      <c r="AK53" s="470"/>
      <c r="AL53" s="472"/>
      <c r="AM53" s="472"/>
      <c r="AN53" s="472"/>
      <c r="AO53" s="472"/>
      <c r="AP53" s="472"/>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row>
    <row r="54" spans="1:69" ht="26.25" customHeight="1">
      <c r="A54" s="643"/>
      <c r="B54" s="646"/>
      <c r="C54" s="646"/>
      <c r="D54" s="646"/>
      <c r="E54" s="248"/>
      <c r="F54" s="649"/>
      <c r="G54" s="485"/>
      <c r="H54" s="485"/>
      <c r="I54" s="646"/>
      <c r="J54" s="652"/>
      <c r="K54" s="634"/>
      <c r="L54" s="637"/>
      <c r="M54" s="640"/>
      <c r="N54" s="637">
        <f ca="1">IF(NOT(ISERROR(MATCH(M54,_xlfn.ANCHORARRAY(F65),0))),L67&amp;"Por favor no seleccionar los criterios de impacto",M54)</f>
        <v>0</v>
      </c>
      <c r="O54" s="634"/>
      <c r="P54" s="637"/>
      <c r="Q54" s="629"/>
      <c r="R54" s="26">
        <v>6</v>
      </c>
      <c r="S54" s="306"/>
      <c r="T54" s="5" t="str">
        <f t="shared" si="61"/>
        <v/>
      </c>
      <c r="U54" s="23"/>
      <c r="V54" s="23"/>
      <c r="W54" s="24" t="str">
        <f t="shared" si="58"/>
        <v/>
      </c>
      <c r="X54" s="23"/>
      <c r="Y54" s="23"/>
      <c r="Z54" s="23"/>
      <c r="AA54" s="288" t="str">
        <f t="shared" si="62"/>
        <v/>
      </c>
      <c r="AB54" s="27" t="str">
        <f t="shared" si="46"/>
        <v/>
      </c>
      <c r="AC54" s="250" t="str">
        <f t="shared" si="59"/>
        <v/>
      </c>
      <c r="AD54" s="27" t="str">
        <f t="shared" si="48"/>
        <v/>
      </c>
      <c r="AE54" s="250" t="str">
        <f t="shared" si="63"/>
        <v/>
      </c>
      <c r="AF54" s="484" t="str">
        <f t="shared" si="64"/>
        <v/>
      </c>
      <c r="AG54" s="249"/>
      <c r="AH54" s="422"/>
      <c r="AI54" s="466"/>
      <c r="AJ54" s="470"/>
      <c r="AK54" s="470"/>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row>
    <row r="55" spans="1:69" ht="19.5" customHeight="1">
      <c r="A55" s="641">
        <v>10</v>
      </c>
      <c r="B55" s="644"/>
      <c r="C55" s="644"/>
      <c r="D55" s="644"/>
      <c r="E55" s="240"/>
      <c r="F55" s="647"/>
      <c r="G55" s="242"/>
      <c r="H55" s="242"/>
      <c r="I55" s="644"/>
      <c r="J55" s="650"/>
      <c r="K55" s="632" t="str">
        <f t="shared" ref="K55" si="65">IF(J55&lt;=0,"",IF(J55&lt;=2,"Muy Baja",IF(J55&lt;=24,"Baja",IF(J55&lt;=500,"Media",IF(J55&lt;=5000,"Alta","Muy Alta")))))</f>
        <v/>
      </c>
      <c r="L55" s="635" t="str">
        <f t="shared" ref="L55" si="66">IF(K55="","",IF(K55="Muy Baja",0.2,IF(K55="Baja",0.4,IF(K55="Media",0.6,IF(K55="Alta",0.8,IF(K55="Muy Alta",1,))))))</f>
        <v/>
      </c>
      <c r="M55" s="638"/>
      <c r="N55" s="635">
        <f>IF(NOT(ISERROR(MATCH(M55,'[30]Tabla Impacto'!$B$221:$B$223,0))),'[30]Tabla Impacto'!$F$223&amp;"Por favor no seleccionar los criterios de impacto(Afectación Económica o presupuestal y Pérdida Reputacional)",M55)</f>
        <v>0</v>
      </c>
      <c r="O55" s="632" t="str">
        <f>IF(OR(N55='[30]Tabla Impacto'!$C$11,N55='[30]Tabla Impacto'!$D$11),"Leve",IF(OR(N55='[30]Tabla Impacto'!$C$12,N55='[30]Tabla Impacto'!$D$12),"Menor",IF(OR(N55='[30]Tabla Impacto'!$C$13,N55='[30]Tabla Impacto'!$D$13),"Moderado",IF(OR(N55='[30]Tabla Impacto'!$C$14,N55='[30]Tabla Impacto'!$D$14),"Mayor",IF(OR(N55='[30]Tabla Impacto'!$C$15,N55='[30]Tabla Impacto'!$D$15),"Catastrófico","")))))</f>
        <v/>
      </c>
      <c r="P55" s="635" t="str">
        <f t="shared" ref="P55" si="67">IF(O55="","",IF(O55="Leve",0.2,IF(O55="Menor",0.4,IF(O55="Moderado",0.6,IF(O55="Mayor",0.8,IF(O55="Catastrófico",1,))))))</f>
        <v/>
      </c>
      <c r="Q55" s="627" t="str">
        <f t="shared" ref="Q55" si="68">IF(OR(AND(K55="Muy Baja",O55="Leve"),AND(K55="Muy Baja",O55="Menor"),AND(K55="Baja",O55="Leve")),"Bajo",IF(OR(AND(K55="Muy baja",O55="Moderado"),AND(K55="Baja",O55="Menor"),AND(K55="Baja",O55="Moderado"),AND(K55="Media",O55="Leve"),AND(K55="Media",O55="Menor"),AND(K55="Media",O55="Moderado"),AND(K55="Alta",O55="Leve"),AND(K55="Alta",O55="Menor")),"Moderado",IF(OR(AND(K55="Muy Baja",O55="Mayor"),AND(K55="Baja",O55="Mayor"),AND(K55="Media",O55="Mayor"),AND(K55="Alta",O55="Moderado"),AND(K55="Alta",O55="Mayor"),AND(K55="Muy Alta",O55="Leve"),AND(K55="Muy Alta",O55="Menor"),AND(K55="Muy Alta",O55="Moderado"),AND(K55="Muy Alta",O55="Mayor")),"Alto",IF(OR(AND(K55="Muy Baja",O55="Catastrófico"),AND(K55="Baja",O55="Catastrófico"),AND(K55="Media",O55="Catastrófico"),AND(K55="Alta",O55="Catastrófico"),AND(K55="Muy Alta",O55="Catastrófico")),"Extremo",""))))</f>
        <v/>
      </c>
      <c r="R55" s="26">
        <v>1</v>
      </c>
      <c r="S55" s="306"/>
      <c r="T55" s="5" t="str">
        <f>IF(OR(U55="Preventivo",U55="Detectivo"),"Probabilidad",IF(U55="Correctivo","Impacto",""))</f>
        <v/>
      </c>
      <c r="U55" s="23"/>
      <c r="V55" s="23"/>
      <c r="W55" s="24" t="str">
        <f>IF(AND(U55="Preventivo",V55="Automático"),"50%",IF(AND(U55="Preventivo",V55="Manual"),"40%",IF(AND(U55="Detectivo",V55="Automático"),"40%",IF(AND(U55="Detectivo",V55="Manual"),"30%",IF(AND(U55="Correctivo",V55="Automático"),"35%",IF(AND(U55="Correctivo",V55="Manual"),"25%",""))))))</f>
        <v/>
      </c>
      <c r="X55" s="23"/>
      <c r="Y55" s="23"/>
      <c r="Z55" s="23"/>
      <c r="AA55" s="288" t="str">
        <f>IFERROR(IF(T55="Probabilidad",(L55-(+L55*W55)),IF(T55="Impacto",L55,"")),"")</f>
        <v/>
      </c>
      <c r="AB55" s="27" t="str">
        <f>IFERROR(IF(AA55="","",IF(AA55&lt;=0.2,"Muy Baja",IF(AA55&lt;=0.4,"Baja",IF(AA55&lt;=0.6,"Media",IF(AA55&lt;=0.8,"Alta","Muy Alta"))))),"")</f>
        <v/>
      </c>
      <c r="AC55" s="250" t="str">
        <f>+AA55</f>
        <v/>
      </c>
      <c r="AD55" s="27" t="str">
        <f>IFERROR(IF(AE55="","",IF(AE55&lt;=0.2,"Leve",IF(AE55&lt;=0.4,"Menor",IF(AE55&lt;=0.6,"Moderado",IF(AE55&lt;=0.8,"Mayor","Catastrófico"))))),"")</f>
        <v/>
      </c>
      <c r="AE55" s="250" t="str">
        <f>IFERROR(IF(T55="Impacto",(P55-(+P55*W55)),IF(T55="Probabilidad",P55,"")),"")</f>
        <v/>
      </c>
      <c r="AF55" s="484" t="str">
        <f>IFERROR(IF(OR(AND(AB55="Muy Baja",AD55="Leve"),AND(AB55="Muy Baja",AD55="Menor"),AND(AB55="Baja",AD55="Leve")),"Bajo",IF(OR(AND(AB55="Muy baja",AD55="Moderado"),AND(AB55="Baja",AD55="Menor"),AND(AB55="Baja",AD55="Moderado"),AND(AB55="Media",AD55="Leve"),AND(AB55="Media",AD55="Menor"),AND(AB55="Media",AD55="Moderado"),AND(AB55="Alta",AD55="Leve"),AND(AB55="Alta",AD55="Menor")),"Moderado",IF(OR(AND(AB55="Muy Baja",AD55="Mayor"),AND(AB55="Baja",AD55="Mayor"),AND(AB55="Media",AD55="Mayor"),AND(AB55="Alta",AD55="Moderado"),AND(AB55="Alta",AD55="Mayor"),AND(AB55="Muy Alta",AD55="Leve"),AND(AB55="Muy Alta",AD55="Menor"),AND(AB55="Muy Alta",AD55="Moderado"),AND(AB55="Muy Alta",AD55="Mayor")),"Alto",IF(OR(AND(AB55="Muy Baja",AD55="Catastrófico"),AND(AB55="Baja",AD55="Catastrófico"),AND(AB55="Media",AD55="Catastrófico"),AND(AB55="Alta",AD55="Catastrófico"),AND(AB55="Muy Alta",AD55="Catastrófico")),"Extremo","")))),"")</f>
        <v/>
      </c>
      <c r="AG55" s="249"/>
      <c r="AH55" s="422"/>
      <c r="AI55" s="466"/>
      <c r="AJ55" s="470"/>
      <c r="AK55" s="470"/>
      <c r="AL55" s="472"/>
      <c r="AM55" s="472"/>
      <c r="AN55" s="472"/>
      <c r="AO55" s="472"/>
      <c r="AP55" s="472"/>
      <c r="AQ55" s="472"/>
      <c r="AR55" s="472"/>
      <c r="AS55" s="472"/>
      <c r="AT55" s="472"/>
      <c r="AU55" s="472"/>
      <c r="AV55" s="472"/>
      <c r="AW55" s="472"/>
      <c r="AX55" s="472"/>
      <c r="AY55" s="472"/>
      <c r="AZ55" s="472"/>
      <c r="BA55" s="472"/>
      <c r="BB55" s="472"/>
      <c r="BC55" s="472"/>
      <c r="BD55" s="472"/>
      <c r="BE55" s="472"/>
      <c r="BF55" s="472"/>
      <c r="BG55" s="472"/>
      <c r="BH55" s="472"/>
      <c r="BI55" s="472"/>
      <c r="BJ55" s="472"/>
      <c r="BK55" s="472"/>
      <c r="BL55" s="472"/>
      <c r="BM55" s="472"/>
      <c r="BN55" s="472"/>
      <c r="BO55" s="472"/>
      <c r="BP55" s="472"/>
      <c r="BQ55" s="472"/>
    </row>
    <row r="56" spans="1:69" ht="19.5" customHeight="1">
      <c r="A56" s="642"/>
      <c r="B56" s="645"/>
      <c r="C56" s="645"/>
      <c r="D56" s="645"/>
      <c r="E56" s="241"/>
      <c r="F56" s="648"/>
      <c r="G56" s="243"/>
      <c r="H56" s="243"/>
      <c r="I56" s="645"/>
      <c r="J56" s="651"/>
      <c r="K56" s="633"/>
      <c r="L56" s="636"/>
      <c r="M56" s="639"/>
      <c r="N56" s="636">
        <f ca="1">IF(NOT(ISERROR(MATCH(M56,_xlfn.ANCHORARRAY(F67),0))),L69&amp;"Por favor no seleccionar los criterios de impacto",M56)</f>
        <v>0</v>
      </c>
      <c r="O56" s="633"/>
      <c r="P56" s="636"/>
      <c r="Q56" s="628"/>
      <c r="R56" s="26">
        <v>2</v>
      </c>
      <c r="S56" s="306"/>
      <c r="T56" s="5" t="str">
        <f>IF(OR(U56="Preventivo",U56="Detectivo"),"Probabilidad",IF(U56="Correctivo","Impacto",""))</f>
        <v/>
      </c>
      <c r="U56" s="23"/>
      <c r="V56" s="23"/>
      <c r="W56" s="24" t="str">
        <f t="shared" ref="W56:W60" si="69">IF(AND(U56="Preventivo",V56="Automático"),"50%",IF(AND(U56="Preventivo",V56="Manual"),"40%",IF(AND(U56="Detectivo",V56="Automático"),"40%",IF(AND(U56="Detectivo",V56="Manual"),"30%",IF(AND(U56="Correctivo",V56="Automático"),"35%",IF(AND(U56="Correctivo",V56="Manual"),"25%",""))))))</f>
        <v/>
      </c>
      <c r="X56" s="23"/>
      <c r="Y56" s="23"/>
      <c r="Z56" s="23"/>
      <c r="AA56" s="288" t="str">
        <f>IFERROR(IF(AND(T55="Probabilidad",T56="Probabilidad"),(AC55-(+AC55*W56)),IF(T56="Probabilidad",(L55-(+L55*W56)),IF(T56="Impacto",AC55,""))),"")</f>
        <v/>
      </c>
      <c r="AB56" s="27" t="str">
        <f t="shared" si="46"/>
        <v/>
      </c>
      <c r="AC56" s="250" t="str">
        <f t="shared" ref="AC56:AC60" si="70">+AA56</f>
        <v/>
      </c>
      <c r="AD56" s="27" t="str">
        <f t="shared" si="48"/>
        <v/>
      </c>
      <c r="AE56" s="250" t="str">
        <f>IFERROR(IF(AND(T55="Impacto",T56="Impacto"),(AE55-(+AE55*W56)),IF(T56="Impacto",(P55-(+P55*W56)),IF(T56="Probabilidad",AE55,""))),"")</f>
        <v/>
      </c>
      <c r="AF56" s="484" t="str">
        <f t="shared" ref="AF56:AF57" si="71">IFERROR(IF(OR(AND(AB56="Muy Baja",AD56="Leve"),AND(AB56="Muy Baja",AD56="Menor"),AND(AB56="Baja",AD56="Leve")),"Bajo",IF(OR(AND(AB56="Muy baja",AD56="Moderado"),AND(AB56="Baja",AD56="Menor"),AND(AB56="Baja",AD56="Moderado"),AND(AB56="Media",AD56="Leve"),AND(AB56="Media",AD56="Menor"),AND(AB56="Media",AD56="Moderado"),AND(AB56="Alta",AD56="Leve"),AND(AB56="Alta",AD56="Menor")),"Moderado",IF(OR(AND(AB56="Muy Baja",AD56="Mayor"),AND(AB56="Baja",AD56="Mayor"),AND(AB56="Media",AD56="Mayor"),AND(AB56="Alta",AD56="Moderado"),AND(AB56="Alta",AD56="Mayor"),AND(AB56="Muy Alta",AD56="Leve"),AND(AB56="Muy Alta",AD56="Menor"),AND(AB56="Muy Alta",AD56="Moderado"),AND(AB56="Muy Alta",AD56="Mayor")),"Alto",IF(OR(AND(AB56="Muy Baja",AD56="Catastrófico"),AND(AB56="Baja",AD56="Catastrófico"),AND(AB56="Media",AD56="Catastrófico"),AND(AB56="Alta",AD56="Catastrófico"),AND(AB56="Muy Alta",AD56="Catastrófico")),"Extremo","")))),"")</f>
        <v/>
      </c>
      <c r="AG56" s="249"/>
      <c r="AH56" s="422"/>
      <c r="AI56" s="466"/>
      <c r="AJ56" s="470"/>
      <c r="AK56" s="470"/>
    </row>
    <row r="57" spans="1:69" ht="19.5" customHeight="1">
      <c r="A57" s="642"/>
      <c r="B57" s="645"/>
      <c r="C57" s="645"/>
      <c r="D57" s="645"/>
      <c r="E57" s="241"/>
      <c r="F57" s="648"/>
      <c r="G57" s="243"/>
      <c r="H57" s="243"/>
      <c r="I57" s="645"/>
      <c r="J57" s="651"/>
      <c r="K57" s="633"/>
      <c r="L57" s="636"/>
      <c r="M57" s="639"/>
      <c r="N57" s="636">
        <f ca="1">IF(NOT(ISERROR(MATCH(M57,_xlfn.ANCHORARRAY(F68),0))),L70&amp;"Por favor no seleccionar los criterios de impacto",M57)</f>
        <v>0</v>
      </c>
      <c r="O57" s="633"/>
      <c r="P57" s="636"/>
      <c r="Q57" s="628"/>
      <c r="R57" s="26">
        <v>3</v>
      </c>
      <c r="S57" s="459"/>
      <c r="T57" s="5" t="str">
        <f>IF(OR(U57="Preventivo",U57="Detectivo"),"Probabilidad",IF(U57="Correctivo","Impacto",""))</f>
        <v/>
      </c>
      <c r="U57" s="23"/>
      <c r="V57" s="23"/>
      <c r="W57" s="24" t="str">
        <f t="shared" si="69"/>
        <v/>
      </c>
      <c r="X57" s="23"/>
      <c r="Y57" s="23"/>
      <c r="Z57" s="23"/>
      <c r="AA57" s="288" t="str">
        <f>IFERROR(IF(AND(T56="Probabilidad",T57="Probabilidad"),(AC56-(+AC56*W57)),IF(AND(T56="Impacto",T57="Probabilidad"),(AC55-(+AC55*W57)),IF(T57="Impacto",AC56,""))),"")</f>
        <v/>
      </c>
      <c r="AB57" s="27" t="str">
        <f t="shared" si="46"/>
        <v/>
      </c>
      <c r="AC57" s="250" t="str">
        <f t="shared" si="70"/>
        <v/>
      </c>
      <c r="AD57" s="27" t="str">
        <f t="shared" si="48"/>
        <v/>
      </c>
      <c r="AE57" s="250" t="str">
        <f>IFERROR(IF(AND(T56="Impacto",T57="Impacto"),(AE56-(+AE56*W57)),IF(AND(T56="Probabilidad",T57="Impacto"),(AE55-(+AE55*W57)),IF(T57="Probabilidad",AE56,""))),"")</f>
        <v/>
      </c>
      <c r="AF57" s="484" t="str">
        <f t="shared" si="71"/>
        <v/>
      </c>
      <c r="AG57" s="249"/>
      <c r="AH57" s="422"/>
      <c r="AI57" s="466"/>
      <c r="AJ57" s="470"/>
      <c r="AK57" s="470"/>
    </row>
    <row r="58" spans="1:69" ht="19.5" customHeight="1">
      <c r="A58" s="642"/>
      <c r="B58" s="645"/>
      <c r="C58" s="645"/>
      <c r="D58" s="645"/>
      <c r="E58" s="241"/>
      <c r="F58" s="648"/>
      <c r="G58" s="243"/>
      <c r="H58" s="243"/>
      <c r="I58" s="645"/>
      <c r="J58" s="651"/>
      <c r="K58" s="633"/>
      <c r="L58" s="636"/>
      <c r="M58" s="639"/>
      <c r="N58" s="636">
        <f ca="1">IF(NOT(ISERROR(MATCH(M58,_xlfn.ANCHORARRAY(F69),0))),L71&amp;"Por favor no seleccionar los criterios de impacto",M58)</f>
        <v>0</v>
      </c>
      <c r="O58" s="633"/>
      <c r="P58" s="636"/>
      <c r="Q58" s="628"/>
      <c r="R58" s="26">
        <v>4</v>
      </c>
      <c r="S58" s="306"/>
      <c r="T58" s="5" t="str">
        <f t="shared" ref="T58:T60" si="72">IF(OR(U58="Preventivo",U58="Detectivo"),"Probabilidad",IF(U58="Correctivo","Impacto",""))</f>
        <v/>
      </c>
      <c r="U58" s="23"/>
      <c r="V58" s="23"/>
      <c r="W58" s="24" t="str">
        <f t="shared" si="69"/>
        <v/>
      </c>
      <c r="X58" s="23"/>
      <c r="Y58" s="23"/>
      <c r="Z58" s="23"/>
      <c r="AA58" s="288" t="str">
        <f t="shared" ref="AA58:AA60" si="73">IFERROR(IF(AND(T57="Probabilidad",T58="Probabilidad"),(AC57-(+AC57*W58)),IF(AND(T57="Impacto",T58="Probabilidad"),(AC56-(+AC56*W58)),IF(T58="Impacto",AC57,""))),"")</f>
        <v/>
      </c>
      <c r="AB58" s="27" t="str">
        <f t="shared" si="46"/>
        <v/>
      </c>
      <c r="AC58" s="250" t="str">
        <f t="shared" si="70"/>
        <v/>
      </c>
      <c r="AD58" s="27" t="str">
        <f t="shared" si="48"/>
        <v/>
      </c>
      <c r="AE58" s="250" t="str">
        <f t="shared" ref="AE58:AE60" si="74">IFERROR(IF(AND(T57="Impacto",T58="Impacto"),(AE57-(+AE57*W58)),IF(AND(T57="Probabilidad",T58="Impacto"),(AE56-(+AE56*W58)),IF(T58="Probabilidad",AE57,""))),"")</f>
        <v/>
      </c>
      <c r="AF58" s="484" t="str">
        <f>IFERROR(IF(OR(AND(AB58="Muy Baja",AD58="Leve"),AND(AB58="Muy Baja",AD58="Menor"),AND(AB58="Baja",AD58="Leve")),"Bajo",IF(OR(AND(AB58="Muy baja",AD58="Moderado"),AND(AB58="Baja",AD58="Menor"),AND(AB58="Baja",AD58="Moderado"),AND(AB58="Media",AD58="Leve"),AND(AB58="Media",AD58="Menor"),AND(AB58="Media",AD58="Moderado"),AND(AB58="Alta",AD58="Leve"),AND(AB58="Alta",AD58="Menor")),"Moderado",IF(OR(AND(AB58="Muy Baja",AD58="Mayor"),AND(AB58="Baja",AD58="Mayor"),AND(AB58="Media",AD58="Mayor"),AND(AB58="Alta",AD58="Moderado"),AND(AB58="Alta",AD58="Mayor"),AND(AB58="Muy Alta",AD58="Leve"),AND(AB58="Muy Alta",AD58="Menor"),AND(AB58="Muy Alta",AD58="Moderado"),AND(AB58="Muy Alta",AD58="Mayor")),"Alto",IF(OR(AND(AB58="Muy Baja",AD58="Catastrófico"),AND(AB58="Baja",AD58="Catastrófico"),AND(AB58="Media",AD58="Catastrófico"),AND(AB58="Alta",AD58="Catastrófico"),AND(AB58="Muy Alta",AD58="Catastrófico")),"Extremo","")))),"")</f>
        <v/>
      </c>
      <c r="AG58" s="249"/>
      <c r="AH58" s="422"/>
      <c r="AI58" s="466"/>
      <c r="AJ58" s="470"/>
      <c r="AK58" s="470"/>
    </row>
    <row r="59" spans="1:69" ht="19.5" customHeight="1">
      <c r="A59" s="642"/>
      <c r="B59" s="645"/>
      <c r="C59" s="645"/>
      <c r="D59" s="645"/>
      <c r="E59" s="241"/>
      <c r="F59" s="648"/>
      <c r="G59" s="243"/>
      <c r="H59" s="243"/>
      <c r="I59" s="645"/>
      <c r="J59" s="651"/>
      <c r="K59" s="633"/>
      <c r="L59" s="636"/>
      <c r="M59" s="639"/>
      <c r="N59" s="636">
        <f ca="1">IF(NOT(ISERROR(MATCH(M59,_xlfn.ANCHORARRAY(F70),0))),L72&amp;"Por favor no seleccionar los criterios de impacto",M59)</f>
        <v>0</v>
      </c>
      <c r="O59" s="633"/>
      <c r="P59" s="636"/>
      <c r="Q59" s="628"/>
      <c r="R59" s="26">
        <v>5</v>
      </c>
      <c r="S59" s="306"/>
      <c r="T59" s="5" t="str">
        <f t="shared" si="72"/>
        <v/>
      </c>
      <c r="U59" s="23"/>
      <c r="V59" s="23"/>
      <c r="W59" s="24" t="str">
        <f t="shared" si="69"/>
        <v/>
      </c>
      <c r="X59" s="23"/>
      <c r="Y59" s="23"/>
      <c r="Z59" s="23"/>
      <c r="AA59" s="288" t="str">
        <f t="shared" si="73"/>
        <v/>
      </c>
      <c r="AB59" s="27" t="str">
        <f t="shared" si="46"/>
        <v/>
      </c>
      <c r="AC59" s="250" t="str">
        <f t="shared" si="70"/>
        <v/>
      </c>
      <c r="AD59" s="27" t="str">
        <f t="shared" si="48"/>
        <v/>
      </c>
      <c r="AE59" s="250" t="str">
        <f t="shared" si="74"/>
        <v/>
      </c>
      <c r="AF59" s="484" t="str">
        <f t="shared" ref="AF59:AF60" si="75">IFERROR(IF(OR(AND(AB59="Muy Baja",AD59="Leve"),AND(AB59="Muy Baja",AD59="Menor"),AND(AB59="Baja",AD59="Leve")),"Bajo",IF(OR(AND(AB59="Muy baja",AD59="Moderado"),AND(AB59="Baja",AD59="Menor"),AND(AB59="Baja",AD59="Moderado"),AND(AB59="Media",AD59="Leve"),AND(AB59="Media",AD59="Menor"),AND(AB59="Media",AD59="Moderado"),AND(AB59="Alta",AD59="Leve"),AND(AB59="Alta",AD59="Menor")),"Moderado",IF(OR(AND(AB59="Muy Baja",AD59="Mayor"),AND(AB59="Baja",AD59="Mayor"),AND(AB59="Media",AD59="Mayor"),AND(AB59="Alta",AD59="Moderado"),AND(AB59="Alta",AD59="Mayor"),AND(AB59="Muy Alta",AD59="Leve"),AND(AB59="Muy Alta",AD59="Menor"),AND(AB59="Muy Alta",AD59="Moderado"),AND(AB59="Muy Alta",AD59="Mayor")),"Alto",IF(OR(AND(AB59="Muy Baja",AD59="Catastrófico"),AND(AB59="Baja",AD59="Catastrófico"),AND(AB59="Media",AD59="Catastrófico"),AND(AB59="Alta",AD59="Catastrófico"),AND(AB59="Muy Alta",AD59="Catastrófico")),"Extremo","")))),"")</f>
        <v/>
      </c>
      <c r="AG59" s="249"/>
      <c r="AH59" s="422"/>
      <c r="AI59" s="466"/>
      <c r="AJ59" s="470"/>
      <c r="AK59" s="470"/>
    </row>
    <row r="60" spans="1:69" ht="19.5" customHeight="1">
      <c r="A60" s="643"/>
      <c r="B60" s="646"/>
      <c r="C60" s="646"/>
      <c r="D60" s="646"/>
      <c r="E60" s="248"/>
      <c r="F60" s="649"/>
      <c r="G60" s="485"/>
      <c r="H60" s="485"/>
      <c r="I60" s="646"/>
      <c r="J60" s="652"/>
      <c r="K60" s="634"/>
      <c r="L60" s="637"/>
      <c r="M60" s="640"/>
      <c r="N60" s="637">
        <f ca="1">IF(NOT(ISERROR(MATCH(M60,_xlfn.ANCHORARRAY(F71),0))),L73&amp;"Por favor no seleccionar los criterios de impacto",M60)</f>
        <v>0</v>
      </c>
      <c r="O60" s="634"/>
      <c r="P60" s="637"/>
      <c r="Q60" s="629"/>
      <c r="R60" s="26">
        <v>6</v>
      </c>
      <c r="S60" s="306"/>
      <c r="T60" s="5" t="str">
        <f t="shared" si="72"/>
        <v/>
      </c>
      <c r="U60" s="23"/>
      <c r="V60" s="23"/>
      <c r="W60" s="24" t="str">
        <f t="shared" si="69"/>
        <v/>
      </c>
      <c r="X60" s="23"/>
      <c r="Y60" s="23"/>
      <c r="Z60" s="23"/>
      <c r="AA60" s="288" t="str">
        <f t="shared" si="73"/>
        <v/>
      </c>
      <c r="AB60" s="27" t="str">
        <f t="shared" si="46"/>
        <v/>
      </c>
      <c r="AC60" s="250" t="str">
        <f t="shared" si="70"/>
        <v/>
      </c>
      <c r="AD60" s="27" t="str">
        <f t="shared" si="48"/>
        <v/>
      </c>
      <c r="AE60" s="250" t="str">
        <f t="shared" si="74"/>
        <v/>
      </c>
      <c r="AF60" s="484" t="str">
        <f t="shared" si="75"/>
        <v/>
      </c>
      <c r="AG60" s="249"/>
      <c r="AH60" s="422"/>
      <c r="AI60" s="466"/>
      <c r="AJ60" s="470"/>
      <c r="AK60" s="470"/>
    </row>
    <row r="61" spans="1:69" ht="49.5" customHeight="1">
      <c r="A61" s="6"/>
      <c r="B61" s="630" t="s">
        <v>136</v>
      </c>
      <c r="C61" s="631"/>
      <c r="D61" s="631"/>
      <c r="E61" s="631"/>
      <c r="F61" s="631"/>
      <c r="G61" s="631"/>
      <c r="H61" s="631"/>
      <c r="I61" s="631"/>
      <c r="J61" s="631"/>
      <c r="K61" s="631"/>
      <c r="L61" s="631"/>
      <c r="M61" s="631"/>
      <c r="N61" s="631"/>
      <c r="O61" s="631"/>
      <c r="P61" s="631"/>
      <c r="Q61" s="631"/>
      <c r="R61" s="631"/>
      <c r="S61" s="631"/>
      <c r="T61" s="631"/>
      <c r="U61" s="631"/>
      <c r="V61" s="631"/>
      <c r="W61" s="631"/>
      <c r="X61" s="631"/>
      <c r="Y61" s="631"/>
      <c r="Z61" s="631"/>
      <c r="AA61" s="631"/>
      <c r="AB61" s="631"/>
      <c r="AC61" s="631"/>
      <c r="AD61" s="631"/>
      <c r="AE61" s="631"/>
      <c r="AF61" s="631"/>
      <c r="AG61" s="631"/>
      <c r="AH61" s="631"/>
      <c r="AI61" s="631"/>
      <c r="AJ61" s="631"/>
      <c r="AK61" s="631"/>
    </row>
    <row r="63" spans="1:69">
      <c r="A63" s="1"/>
      <c r="B63" s="4" t="s">
        <v>108</v>
      </c>
      <c r="C63" s="1"/>
      <c r="D63" s="1"/>
      <c r="E63" s="1"/>
      <c r="I63" s="1"/>
    </row>
  </sheetData>
  <dataConsolidate/>
  <mergeCells count="220">
    <mergeCell ref="O55:O60"/>
    <mergeCell ref="P55:P60"/>
    <mergeCell ref="Q55:Q60"/>
    <mergeCell ref="B61:AK61"/>
    <mergeCell ref="I55:I60"/>
    <mergeCell ref="J55:J60"/>
    <mergeCell ref="K55:K60"/>
    <mergeCell ref="L55:L60"/>
    <mergeCell ref="M55:M60"/>
    <mergeCell ref="N55:N60"/>
    <mergeCell ref="M49:M54"/>
    <mergeCell ref="N49:N54"/>
    <mergeCell ref="O49:O54"/>
    <mergeCell ref="P49:P54"/>
    <mergeCell ref="Q49:Q54"/>
    <mergeCell ref="A55:A60"/>
    <mergeCell ref="B55:B60"/>
    <mergeCell ref="C55:C60"/>
    <mergeCell ref="D55:D60"/>
    <mergeCell ref="F55:F60"/>
    <mergeCell ref="Q43:Q48"/>
    <mergeCell ref="A49:A54"/>
    <mergeCell ref="B49:B54"/>
    <mergeCell ref="C49:C54"/>
    <mergeCell ref="D49:D54"/>
    <mergeCell ref="F49:F54"/>
    <mergeCell ref="I49:I54"/>
    <mergeCell ref="J49:J54"/>
    <mergeCell ref="K49:K54"/>
    <mergeCell ref="L49:L54"/>
    <mergeCell ref="K43:K48"/>
    <mergeCell ref="L43:L48"/>
    <mergeCell ref="M43:M48"/>
    <mergeCell ref="N43:N48"/>
    <mergeCell ref="O43:O48"/>
    <mergeCell ref="P43:P48"/>
    <mergeCell ref="O37:O42"/>
    <mergeCell ref="P37:P42"/>
    <mergeCell ref="Q37:Q42"/>
    <mergeCell ref="A43:A48"/>
    <mergeCell ref="B43:B48"/>
    <mergeCell ref="C43:C48"/>
    <mergeCell ref="D43:D48"/>
    <mergeCell ref="F43:F48"/>
    <mergeCell ref="I43:I48"/>
    <mergeCell ref="J43:J48"/>
    <mergeCell ref="I37:I42"/>
    <mergeCell ref="J37:J42"/>
    <mergeCell ref="K37:K42"/>
    <mergeCell ref="L37:L42"/>
    <mergeCell ref="M37:M42"/>
    <mergeCell ref="N37:N42"/>
    <mergeCell ref="M31:M36"/>
    <mergeCell ref="N31:N36"/>
    <mergeCell ref="O31:O36"/>
    <mergeCell ref="P31:P36"/>
    <mergeCell ref="Q31:Q36"/>
    <mergeCell ref="A37:A42"/>
    <mergeCell ref="B37:B42"/>
    <mergeCell ref="C37:C42"/>
    <mergeCell ref="D37:D42"/>
    <mergeCell ref="F37:F42"/>
    <mergeCell ref="Q25:Q30"/>
    <mergeCell ref="A31:A36"/>
    <mergeCell ref="B31:B36"/>
    <mergeCell ref="C31:C36"/>
    <mergeCell ref="D31:D36"/>
    <mergeCell ref="F31:F36"/>
    <mergeCell ref="I31:I36"/>
    <mergeCell ref="J31:J36"/>
    <mergeCell ref="K31:K36"/>
    <mergeCell ref="L31:L36"/>
    <mergeCell ref="J25:J30"/>
    <mergeCell ref="K25:K30"/>
    <mergeCell ref="L25:L30"/>
    <mergeCell ref="M25:M30"/>
    <mergeCell ref="O25:O30"/>
    <mergeCell ref="P25:P30"/>
    <mergeCell ref="A25:A30"/>
    <mergeCell ref="B25:B30"/>
    <mergeCell ref="C25:C30"/>
    <mergeCell ref="D25:D30"/>
    <mergeCell ref="F25:F30"/>
    <mergeCell ref="I25:I30"/>
    <mergeCell ref="L19:L24"/>
    <mergeCell ref="M19:M24"/>
    <mergeCell ref="N19:N24"/>
    <mergeCell ref="O19:O24"/>
    <mergeCell ref="P19:P24"/>
    <mergeCell ref="Q19:Q24"/>
    <mergeCell ref="P13:P18"/>
    <mergeCell ref="Q13:Q18"/>
    <mergeCell ref="A19:A24"/>
    <mergeCell ref="B19:B24"/>
    <mergeCell ref="C19:C24"/>
    <mergeCell ref="D19:D24"/>
    <mergeCell ref="F19:F24"/>
    <mergeCell ref="I19:I24"/>
    <mergeCell ref="J19:J24"/>
    <mergeCell ref="K19:K24"/>
    <mergeCell ref="J13:J18"/>
    <mergeCell ref="K13:K18"/>
    <mergeCell ref="L13:L18"/>
    <mergeCell ref="M13:M18"/>
    <mergeCell ref="N13:N18"/>
    <mergeCell ref="O13:O18"/>
    <mergeCell ref="N9:N12"/>
    <mergeCell ref="O9:O12"/>
    <mergeCell ref="P9:P12"/>
    <mergeCell ref="Q9:Q12"/>
    <mergeCell ref="A13:A18"/>
    <mergeCell ref="B13:B18"/>
    <mergeCell ref="C13:C18"/>
    <mergeCell ref="D13:D18"/>
    <mergeCell ref="F13:F18"/>
    <mergeCell ref="I13:I18"/>
    <mergeCell ref="H9:H10"/>
    <mergeCell ref="I9:I12"/>
    <mergeCell ref="J9:J12"/>
    <mergeCell ref="K9:K12"/>
    <mergeCell ref="L9:L12"/>
    <mergeCell ref="M9:M12"/>
    <mergeCell ref="BD5:BD8"/>
    <mergeCell ref="BE5:BE8"/>
    <mergeCell ref="BF5:BF8"/>
    <mergeCell ref="BG5:BG8"/>
    <mergeCell ref="BJ5:BJ8"/>
    <mergeCell ref="A9:A12"/>
    <mergeCell ref="B9:B12"/>
    <mergeCell ref="C9:C12"/>
    <mergeCell ref="D9:D12"/>
    <mergeCell ref="F9:F12"/>
    <mergeCell ref="AP5:AP8"/>
    <mergeCell ref="AQ5:AQ8"/>
    <mergeCell ref="AR5:AR8"/>
    <mergeCell ref="AS5:AS8"/>
    <mergeCell ref="BB5:BB8"/>
    <mergeCell ref="BC5:BC8"/>
    <mergeCell ref="N5:N7"/>
    <mergeCell ref="O5:O8"/>
    <mergeCell ref="P5:P7"/>
    <mergeCell ref="Q5:Q8"/>
    <mergeCell ref="AL5:AL8"/>
    <mergeCell ref="AO5:AO8"/>
    <mergeCell ref="H5:H8"/>
    <mergeCell ref="I5:I7"/>
    <mergeCell ref="J5:J8"/>
    <mergeCell ref="K5:K8"/>
    <mergeCell ref="L5:L8"/>
    <mergeCell ref="M5:M8"/>
    <mergeCell ref="A5:A7"/>
    <mergeCell ref="B5:B7"/>
    <mergeCell ref="C5:C7"/>
    <mergeCell ref="D5:D7"/>
    <mergeCell ref="F5:F7"/>
    <mergeCell ref="G5:G10"/>
    <mergeCell ref="BD3:BD4"/>
    <mergeCell ref="BE3:BE4"/>
    <mergeCell ref="BF3:BF4"/>
    <mergeCell ref="BG3:BG4"/>
    <mergeCell ref="BH3:BH4"/>
    <mergeCell ref="BI3:BI4"/>
    <mergeCell ref="AX3:AX4"/>
    <mergeCell ref="AY3:AY4"/>
    <mergeCell ref="AZ3:AZ4"/>
    <mergeCell ref="BA3:BA4"/>
    <mergeCell ref="BB3:BB4"/>
    <mergeCell ref="BC3:BC4"/>
    <mergeCell ref="AR3:AR4"/>
    <mergeCell ref="AS3:AS4"/>
    <mergeCell ref="AT3:AT4"/>
    <mergeCell ref="AU3:AU4"/>
    <mergeCell ref="AV3:AV4"/>
    <mergeCell ref="AW3:AW4"/>
    <mergeCell ref="AL3:AL4"/>
    <mergeCell ref="AM3:AM4"/>
    <mergeCell ref="AN3:AN4"/>
    <mergeCell ref="AO3:AO4"/>
    <mergeCell ref="AP3:AP4"/>
    <mergeCell ref="AQ3:AQ4"/>
    <mergeCell ref="AF3:AF4"/>
    <mergeCell ref="AG3:AG4"/>
    <mergeCell ref="AH3:AH4"/>
    <mergeCell ref="AI3:AI4"/>
    <mergeCell ref="AJ3:AJ4"/>
    <mergeCell ref="AK3:AK4"/>
    <mergeCell ref="U3:Z3"/>
    <mergeCell ref="AA3:AA4"/>
    <mergeCell ref="AB3:AB4"/>
    <mergeCell ref="AC3:AC4"/>
    <mergeCell ref="AD3:AD4"/>
    <mergeCell ref="AE3:AE4"/>
    <mergeCell ref="O3:O4"/>
    <mergeCell ref="P3:P4"/>
    <mergeCell ref="Q3:Q4"/>
    <mergeCell ref="R3:R4"/>
    <mergeCell ref="S3:S4"/>
    <mergeCell ref="T3:T4"/>
    <mergeCell ref="I3:I4"/>
    <mergeCell ref="J3:J4"/>
    <mergeCell ref="K3:K4"/>
    <mergeCell ref="L3:L4"/>
    <mergeCell ref="M3:M4"/>
    <mergeCell ref="N3:N4"/>
    <mergeCell ref="AO1:AS2"/>
    <mergeCell ref="AT1:BA2"/>
    <mergeCell ref="BB1:BI2"/>
    <mergeCell ref="BJ1:BJ4"/>
    <mergeCell ref="A3:A4"/>
    <mergeCell ref="B3:B4"/>
    <mergeCell ref="C3:C4"/>
    <mergeCell ref="D3:D4"/>
    <mergeCell ref="E3:E4"/>
    <mergeCell ref="F3:F4"/>
    <mergeCell ref="A1:J2"/>
    <mergeCell ref="K1:Q2"/>
    <mergeCell ref="R1:Z2"/>
    <mergeCell ref="AA1:AG2"/>
    <mergeCell ref="AH1:AK2"/>
    <mergeCell ref="AL1:AN2"/>
  </mergeCells>
  <conditionalFormatting sqref="K5 K9 K13 K19 K25 K31 K37 K43 K49 K55">
    <cfRule type="cellIs" dxfId="121" priority="29" operator="equal">
      <formula>"Muy Alta"</formula>
    </cfRule>
    <cfRule type="cellIs" dxfId="120" priority="30" operator="equal">
      <formula>"Alta"</formula>
    </cfRule>
    <cfRule type="cellIs" dxfId="119" priority="31" operator="equal">
      <formula>"Media"</formula>
    </cfRule>
    <cfRule type="cellIs" dxfId="118" priority="32" operator="equal">
      <formula>"Baja"</formula>
    </cfRule>
    <cfRule type="cellIs" dxfId="117" priority="33" operator="equal">
      <formula>"Muy Baja"</formula>
    </cfRule>
  </conditionalFormatting>
  <conditionalFormatting sqref="N5:N60">
    <cfRule type="containsText" dxfId="116" priority="15" operator="containsText" text="❌">
      <formula>NOT(ISERROR(SEARCH("❌",N5)))</formula>
    </cfRule>
  </conditionalFormatting>
  <conditionalFormatting sqref="O5 O9 O13 O19 O25 O31 O37 O43 O49 O55">
    <cfRule type="cellIs" dxfId="115" priority="24" operator="equal">
      <formula>"Catastrófico"</formula>
    </cfRule>
    <cfRule type="cellIs" dxfId="114" priority="25" operator="equal">
      <formula>"Mayor"</formula>
    </cfRule>
    <cfRule type="cellIs" dxfId="113" priority="26" operator="equal">
      <formula>"Moderado"</formula>
    </cfRule>
    <cfRule type="cellIs" dxfId="112" priority="27" operator="equal">
      <formula>"Menor"</formula>
    </cfRule>
    <cfRule type="cellIs" dxfId="111" priority="28" operator="equal">
      <formula>"Leve"</formula>
    </cfRule>
  </conditionalFormatting>
  <conditionalFormatting sqref="Q5">
    <cfRule type="cellIs" dxfId="110" priority="20" operator="equal">
      <formula>"Extremo"</formula>
    </cfRule>
    <cfRule type="cellIs" dxfId="109" priority="21" operator="equal">
      <formula>"Alto"</formula>
    </cfRule>
    <cfRule type="cellIs" dxfId="108" priority="22" operator="equal">
      <formula>"Moderado"</formula>
    </cfRule>
    <cfRule type="cellIs" dxfId="107" priority="23" operator="equal">
      <formula>"Bajo"</formula>
    </cfRule>
  </conditionalFormatting>
  <conditionalFormatting sqref="Q9 Q13 Q19 Q25 Q31 Q37 Q43 Q49 Q55">
    <cfRule type="cellIs" dxfId="106" priority="16" operator="equal">
      <formula>"Extremo"</formula>
    </cfRule>
    <cfRule type="cellIs" dxfId="105" priority="17" operator="equal">
      <formula>"Alto"</formula>
    </cfRule>
    <cfRule type="cellIs" dxfId="104" priority="18" operator="equal">
      <formula>"Moderado"</formula>
    </cfRule>
    <cfRule type="cellIs" dxfId="103" priority="19" operator="equal">
      <formula>"Bajo"</formula>
    </cfRule>
  </conditionalFormatting>
  <conditionalFormatting sqref="AB5:AB60">
    <cfRule type="cellIs" dxfId="102" priority="10" operator="equal">
      <formula>"Muy Alta"</formula>
    </cfRule>
    <cfRule type="cellIs" dxfId="101" priority="11" operator="equal">
      <formula>"Alta"</formula>
    </cfRule>
    <cfRule type="cellIs" dxfId="100" priority="12" operator="equal">
      <formula>"Media"</formula>
    </cfRule>
    <cfRule type="cellIs" dxfId="99" priority="13" operator="equal">
      <formula>"Baja"</formula>
    </cfRule>
    <cfRule type="cellIs" dxfId="98" priority="14" operator="equal">
      <formula>"Muy Baja"</formula>
    </cfRule>
  </conditionalFormatting>
  <conditionalFormatting sqref="AD5:AD60">
    <cfRule type="cellIs" dxfId="97" priority="5" operator="equal">
      <formula>"Catastrófico"</formula>
    </cfRule>
    <cfRule type="cellIs" dxfId="96" priority="6" operator="equal">
      <formula>"Mayor"</formula>
    </cfRule>
    <cfRule type="cellIs" dxfId="95" priority="7" operator="equal">
      <formula>"Moderado"</formula>
    </cfRule>
    <cfRule type="cellIs" dxfId="94" priority="8" operator="equal">
      <formula>"Menor"</formula>
    </cfRule>
    <cfRule type="cellIs" dxfId="93" priority="9" operator="equal">
      <formula>"Leve"</formula>
    </cfRule>
  </conditionalFormatting>
  <conditionalFormatting sqref="AF5:AF60">
    <cfRule type="cellIs" dxfId="92" priority="1" operator="equal">
      <formula>"Extremo"</formula>
    </cfRule>
    <cfRule type="cellIs" dxfId="91" priority="2" operator="equal">
      <formula>"Alto"</formula>
    </cfRule>
    <cfRule type="cellIs" dxfId="90" priority="3" operator="equal">
      <formula>"Moderado"</formula>
    </cfRule>
    <cfRule type="cellIs" dxfId="89" priority="4" operator="equal">
      <formula>"Bajo"</formula>
    </cfRule>
  </conditionalFormatting>
  <dataValidations count="2">
    <dataValidation type="list" allowBlank="1" showInputMessage="1" showErrorMessage="1" sqref="G5:G10">
      <formula1>"Gestión, FISCAL,"</formula1>
    </dataValidation>
    <dataValidation type="list" allowBlank="1" showInputMessage="1" showErrorMessage="1" sqref="AN5:AN8">
      <formula1>"En curso, Finalizado"</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I13"/>
  <sheetViews>
    <sheetView zoomScale="50" zoomScaleNormal="50" workbookViewId="0">
      <selection activeCell="R11" sqref="R11"/>
    </sheetView>
  </sheetViews>
  <sheetFormatPr baseColWidth="10" defaultRowHeight="15"/>
  <cols>
    <col min="1" max="1" width="4.140625" customWidth="1"/>
    <col min="2" max="2" width="14.28515625" customWidth="1"/>
    <col min="3" max="3" width="14.7109375" customWidth="1"/>
    <col min="4" max="4" width="31.28515625" customWidth="1"/>
    <col min="5" max="5" width="38" customWidth="1"/>
    <col min="6" max="6" width="35.42578125" customWidth="1"/>
    <col min="7" max="8" width="27.140625" customWidth="1"/>
    <col min="9" max="9" width="24.28515625" customWidth="1"/>
    <col min="13" max="13" width="27.7109375" customWidth="1"/>
    <col min="14" max="14" width="28.85546875" customWidth="1"/>
    <col min="19" max="19" width="39.5703125" customWidth="1"/>
    <col min="21" max="21" width="7.28515625" customWidth="1"/>
    <col min="22" max="22" width="9.42578125" customWidth="1"/>
    <col min="29" max="29" width="19.28515625" customWidth="1"/>
    <col min="30" max="31" width="18.5703125" customWidth="1"/>
    <col min="32" max="32" width="17.28515625" customWidth="1"/>
    <col min="33" max="33" width="17.7109375" customWidth="1"/>
    <col min="34" max="34" width="22" customWidth="1"/>
    <col min="35" max="35" width="19.85546875" customWidth="1"/>
    <col min="36" max="36" width="16.42578125" customWidth="1"/>
    <col min="37" max="37" width="20.42578125" customWidth="1"/>
    <col min="38" max="38" width="28.85546875" customWidth="1"/>
    <col min="39" max="39" width="64.7109375" customWidth="1"/>
    <col min="40" max="40" width="18.28515625" customWidth="1"/>
    <col min="41" max="41" width="24.28515625" customWidth="1"/>
    <col min="42" max="42" width="48.7109375" customWidth="1"/>
    <col min="43" max="43" width="45.140625" customWidth="1"/>
    <col min="44" max="44" width="36.5703125" customWidth="1"/>
    <col min="45" max="45" width="23.140625" customWidth="1"/>
    <col min="46" max="46" width="21.42578125" customWidth="1"/>
    <col min="47" max="47" width="20.42578125" customWidth="1"/>
    <col min="48" max="48" width="18.28515625" customWidth="1"/>
    <col min="49" max="49" width="20.42578125" customWidth="1"/>
    <col min="50" max="50" width="19.42578125" customWidth="1"/>
    <col min="52" max="52" width="30.5703125" customWidth="1"/>
    <col min="53" max="53" width="28.28515625" customWidth="1"/>
    <col min="54" max="54" width="15" customWidth="1"/>
    <col min="55" max="55" width="20.28515625" customWidth="1"/>
    <col min="56" max="56" width="15.7109375" customWidth="1"/>
    <col min="57" max="57" width="19.28515625" customWidth="1"/>
    <col min="58" max="58" width="18" customWidth="1"/>
    <col min="59" max="59" width="18.7109375" customWidth="1"/>
    <col min="60" max="60" width="21.42578125" customWidth="1"/>
    <col min="61" max="61" width="36" customWidth="1"/>
  </cols>
  <sheetData>
    <row r="1" spans="1:61" ht="16.5">
      <c r="A1" s="1156" t="s">
        <v>38</v>
      </c>
      <c r="B1" s="1157"/>
      <c r="C1" s="1127"/>
      <c r="D1" s="1127"/>
      <c r="E1" s="1127"/>
      <c r="F1" s="1127"/>
      <c r="G1" s="1127"/>
      <c r="H1" s="1127"/>
      <c r="I1" s="1127"/>
      <c r="J1" s="1129"/>
      <c r="K1" s="1153" t="s">
        <v>39</v>
      </c>
      <c r="L1" s="1127"/>
      <c r="M1" s="1127"/>
      <c r="N1" s="1127"/>
      <c r="O1" s="1127"/>
      <c r="P1" s="1127"/>
      <c r="Q1" s="1129"/>
      <c r="R1" s="1153" t="s">
        <v>40</v>
      </c>
      <c r="S1" s="1127"/>
      <c r="T1" s="1127"/>
      <c r="U1" s="1127"/>
      <c r="V1" s="1127"/>
      <c r="W1" s="1127"/>
      <c r="X1" s="1127"/>
      <c r="Y1" s="1127"/>
      <c r="Z1" s="1129"/>
      <c r="AA1" s="1153" t="s">
        <v>41</v>
      </c>
      <c r="AB1" s="1127"/>
      <c r="AC1" s="1127"/>
      <c r="AD1" s="1127"/>
      <c r="AE1" s="1127"/>
      <c r="AF1" s="1127"/>
      <c r="AG1" s="1129"/>
      <c r="AH1" s="1153" t="s">
        <v>42</v>
      </c>
      <c r="AI1" s="1127"/>
      <c r="AJ1" s="1127"/>
      <c r="AK1" s="1127"/>
      <c r="AL1" s="1229" t="s">
        <v>43</v>
      </c>
      <c r="AM1" s="1230"/>
      <c r="AN1" s="1231"/>
    </row>
    <row r="2" spans="1:61" ht="14.45" customHeight="1">
      <c r="A2" s="1158" t="s">
        <v>47</v>
      </c>
      <c r="B2" s="925" t="s">
        <v>24</v>
      </c>
      <c r="C2" s="911" t="s">
        <v>48</v>
      </c>
      <c r="D2" s="911" t="s">
        <v>49</v>
      </c>
      <c r="E2" s="912" t="s">
        <v>50</v>
      </c>
      <c r="F2" s="927" t="s">
        <v>51</v>
      </c>
      <c r="G2" s="134"/>
      <c r="H2" s="134"/>
      <c r="I2" s="912" t="s">
        <v>53</v>
      </c>
      <c r="J2" s="911" t="s">
        <v>54</v>
      </c>
      <c r="K2" s="922" t="s">
        <v>55</v>
      </c>
      <c r="L2" s="910" t="s">
        <v>56</v>
      </c>
      <c r="M2" s="912" t="s">
        <v>57</v>
      </c>
      <c r="N2" s="912" t="s">
        <v>58</v>
      </c>
      <c r="O2" s="931" t="s">
        <v>59</v>
      </c>
      <c r="P2" s="910" t="s">
        <v>56</v>
      </c>
      <c r="Q2" s="911" t="s">
        <v>60</v>
      </c>
      <c r="R2" s="913" t="s">
        <v>61</v>
      </c>
      <c r="S2" s="915" t="s">
        <v>62</v>
      </c>
      <c r="T2" s="912" t="s">
        <v>63</v>
      </c>
      <c r="U2" s="915" t="s">
        <v>64</v>
      </c>
      <c r="V2" s="915"/>
      <c r="W2" s="915"/>
      <c r="X2" s="915"/>
      <c r="Y2" s="915"/>
      <c r="Z2" s="915"/>
      <c r="AA2" s="918" t="s">
        <v>65</v>
      </c>
      <c r="AB2" s="918" t="s">
        <v>66</v>
      </c>
      <c r="AC2" s="918" t="s">
        <v>56</v>
      </c>
      <c r="AD2" s="918" t="s">
        <v>67</v>
      </c>
      <c r="AE2" s="918" t="s">
        <v>56</v>
      </c>
      <c r="AF2" s="918" t="s">
        <v>68</v>
      </c>
      <c r="AG2" s="913" t="s">
        <v>69</v>
      </c>
      <c r="AH2" s="915" t="s">
        <v>42</v>
      </c>
      <c r="AI2" s="915" t="s">
        <v>25</v>
      </c>
      <c r="AJ2" s="915" t="s">
        <v>70</v>
      </c>
      <c r="AK2" s="915" t="s">
        <v>142</v>
      </c>
      <c r="AL2" s="1150" t="s">
        <v>72</v>
      </c>
      <c r="AM2" s="1150" t="s">
        <v>73</v>
      </c>
      <c r="AN2" s="1150" t="s">
        <v>74</v>
      </c>
      <c r="AO2" s="1146" t="s">
        <v>26</v>
      </c>
      <c r="AP2" s="1148" t="s">
        <v>75</v>
      </c>
      <c r="AQ2" s="1148" t="s">
        <v>434</v>
      </c>
      <c r="AR2" s="1148" t="s">
        <v>77</v>
      </c>
      <c r="AS2" s="1148" t="s">
        <v>78</v>
      </c>
      <c r="AT2" s="1148" t="s">
        <v>27</v>
      </c>
      <c r="AU2" s="1148" t="s">
        <v>28</v>
      </c>
      <c r="AV2" s="1148" t="s">
        <v>29</v>
      </c>
      <c r="AW2" s="1148" t="s">
        <v>79</v>
      </c>
      <c r="AX2" s="1148" t="s">
        <v>30</v>
      </c>
      <c r="AY2" s="1148" t="s">
        <v>80</v>
      </c>
      <c r="AZ2" s="1146" t="s">
        <v>126</v>
      </c>
      <c r="BA2" s="1146" t="s">
        <v>31</v>
      </c>
      <c r="BB2" s="853" t="s">
        <v>81</v>
      </c>
      <c r="BC2" s="844" t="s">
        <v>82</v>
      </c>
      <c r="BD2" s="844" t="s">
        <v>83</v>
      </c>
      <c r="BE2" s="844" t="s">
        <v>84</v>
      </c>
      <c r="BF2" s="844" t="s">
        <v>85</v>
      </c>
      <c r="BG2" s="844" t="s">
        <v>122</v>
      </c>
      <c r="BH2" s="844" t="s">
        <v>86</v>
      </c>
      <c r="BI2" s="845" t="s">
        <v>87</v>
      </c>
    </row>
    <row r="3" spans="1:61" ht="151.9" customHeight="1">
      <c r="A3" s="1159"/>
      <c r="B3" s="926"/>
      <c r="C3" s="912"/>
      <c r="D3" s="912"/>
      <c r="E3" s="922"/>
      <c r="F3" s="926"/>
      <c r="G3" s="134" t="s">
        <v>477</v>
      </c>
      <c r="H3" s="134" t="s">
        <v>52</v>
      </c>
      <c r="I3" s="922"/>
      <c r="J3" s="912"/>
      <c r="K3" s="922"/>
      <c r="L3" s="910"/>
      <c r="M3" s="922"/>
      <c r="N3" s="911"/>
      <c r="O3" s="1153"/>
      <c r="P3" s="910"/>
      <c r="Q3" s="912"/>
      <c r="R3" s="1152"/>
      <c r="S3" s="915"/>
      <c r="T3" s="911"/>
      <c r="U3" s="366" t="s">
        <v>88</v>
      </c>
      <c r="V3" s="366" t="s">
        <v>89</v>
      </c>
      <c r="W3" s="366" t="s">
        <v>90</v>
      </c>
      <c r="X3" s="366" t="s">
        <v>91</v>
      </c>
      <c r="Y3" s="366" t="s">
        <v>92</v>
      </c>
      <c r="Z3" s="366" t="s">
        <v>93</v>
      </c>
      <c r="AA3" s="918"/>
      <c r="AB3" s="918"/>
      <c r="AC3" s="918"/>
      <c r="AD3" s="918"/>
      <c r="AE3" s="918"/>
      <c r="AF3" s="918"/>
      <c r="AG3" s="1152"/>
      <c r="AH3" s="915"/>
      <c r="AI3" s="915"/>
      <c r="AJ3" s="915"/>
      <c r="AK3" s="915"/>
      <c r="AL3" s="1150"/>
      <c r="AM3" s="1151"/>
      <c r="AN3" s="1151"/>
      <c r="AO3" s="1146"/>
      <c r="AP3" s="1148"/>
      <c r="AQ3" s="1148"/>
      <c r="AR3" s="1148"/>
      <c r="AS3" s="1148"/>
      <c r="AT3" s="1148"/>
      <c r="AU3" s="1148"/>
      <c r="AV3" s="1148"/>
      <c r="AW3" s="1148"/>
      <c r="AX3" s="1148"/>
      <c r="AY3" s="1148"/>
      <c r="AZ3" s="1146"/>
      <c r="BA3" s="1146"/>
      <c r="BB3" s="853"/>
      <c r="BC3" s="844"/>
      <c r="BD3" s="844"/>
      <c r="BE3" s="844"/>
      <c r="BF3" s="844"/>
      <c r="BG3" s="844"/>
      <c r="BH3" s="844"/>
      <c r="BI3" s="845"/>
    </row>
    <row r="4" spans="1:61" s="609" customFormat="1" ht="267.60000000000002" customHeight="1">
      <c r="A4" s="1226">
        <v>1</v>
      </c>
      <c r="B4" s="1222" t="s">
        <v>94</v>
      </c>
      <c r="C4" s="1228" t="s">
        <v>672</v>
      </c>
      <c r="D4" s="1228" t="s">
        <v>673</v>
      </c>
      <c r="E4" s="142" t="s">
        <v>674</v>
      </c>
      <c r="F4" s="1221" t="s">
        <v>675</v>
      </c>
      <c r="G4" s="1221" t="s">
        <v>377</v>
      </c>
      <c r="H4" s="1221" t="s">
        <v>676</v>
      </c>
      <c r="I4" s="1222" t="s">
        <v>138</v>
      </c>
      <c r="J4" s="1223">
        <v>240</v>
      </c>
      <c r="K4" s="1224" t="s">
        <v>231</v>
      </c>
      <c r="L4" s="1219">
        <v>0.6</v>
      </c>
      <c r="M4" s="1225" t="s">
        <v>127</v>
      </c>
      <c r="N4" s="1217" t="s">
        <v>127</v>
      </c>
      <c r="O4" s="795" t="s">
        <v>227</v>
      </c>
      <c r="P4" s="1219">
        <v>0.8</v>
      </c>
      <c r="Q4" s="1220" t="s">
        <v>141</v>
      </c>
      <c r="R4" s="602">
        <v>1</v>
      </c>
      <c r="S4" s="306" t="s">
        <v>677</v>
      </c>
      <c r="T4" s="5" t="s">
        <v>137</v>
      </c>
      <c r="U4" s="286" t="s">
        <v>99</v>
      </c>
      <c r="V4" s="286" t="s">
        <v>35</v>
      </c>
      <c r="W4" s="287" t="s">
        <v>229</v>
      </c>
      <c r="X4" s="286" t="s">
        <v>100</v>
      </c>
      <c r="Y4" s="286" t="s">
        <v>111</v>
      </c>
      <c r="Z4" s="286" t="s">
        <v>102</v>
      </c>
      <c r="AA4" s="288">
        <v>0.36</v>
      </c>
      <c r="AB4" s="289" t="s">
        <v>232</v>
      </c>
      <c r="AC4" s="290">
        <v>0.36</v>
      </c>
      <c r="AD4" s="289" t="s">
        <v>227</v>
      </c>
      <c r="AE4" s="290">
        <v>0.8</v>
      </c>
      <c r="AF4" s="291" t="s">
        <v>141</v>
      </c>
      <c r="AG4" s="703" t="s">
        <v>112</v>
      </c>
      <c r="AH4" s="603" t="s">
        <v>678</v>
      </c>
      <c r="AI4" s="604" t="s">
        <v>679</v>
      </c>
      <c r="AJ4" s="605">
        <v>45168</v>
      </c>
      <c r="AK4" s="606">
        <v>45338</v>
      </c>
      <c r="AL4" s="607">
        <v>45566</v>
      </c>
      <c r="AM4" s="474" t="s">
        <v>680</v>
      </c>
      <c r="AN4" s="475" t="s">
        <v>103</v>
      </c>
      <c r="AO4" s="1216" t="s">
        <v>681</v>
      </c>
      <c r="AP4" s="1214" t="s">
        <v>650</v>
      </c>
      <c r="AQ4" s="1215" t="s">
        <v>389</v>
      </c>
      <c r="AR4" s="1216" t="s">
        <v>682</v>
      </c>
      <c r="AS4" s="1213" t="s">
        <v>36</v>
      </c>
      <c r="AT4" s="608" t="s">
        <v>37</v>
      </c>
      <c r="AU4" s="608" t="s">
        <v>32</v>
      </c>
      <c r="AV4" s="608" t="s">
        <v>32</v>
      </c>
      <c r="AW4" s="608" t="s">
        <v>32</v>
      </c>
      <c r="AX4" s="608" t="s">
        <v>37</v>
      </c>
      <c r="AY4" s="608" t="s">
        <v>32</v>
      </c>
      <c r="AZ4" s="1215" t="s">
        <v>683</v>
      </c>
      <c r="BA4" s="477" t="s">
        <v>684</v>
      </c>
      <c r="BB4" s="1213" t="s">
        <v>37</v>
      </c>
      <c r="BC4" s="1210" t="s">
        <v>37</v>
      </c>
      <c r="BD4" s="1211">
        <v>0</v>
      </c>
      <c r="BE4" s="1212">
        <v>240</v>
      </c>
      <c r="BF4" s="1212">
        <v>0</v>
      </c>
      <c r="BG4" s="787" t="s">
        <v>414</v>
      </c>
      <c r="BH4" s="1213" t="s">
        <v>114</v>
      </c>
      <c r="BI4" s="478" t="s">
        <v>622</v>
      </c>
    </row>
    <row r="5" spans="1:61" s="609" customFormat="1" ht="240" customHeight="1">
      <c r="A5" s="1227"/>
      <c r="B5" s="1222"/>
      <c r="C5" s="1228"/>
      <c r="D5" s="1228"/>
      <c r="E5" s="142" t="s">
        <v>685</v>
      </c>
      <c r="F5" s="1221"/>
      <c r="G5" s="1221"/>
      <c r="H5" s="1221"/>
      <c r="I5" s="1222"/>
      <c r="J5" s="1223"/>
      <c r="K5" s="1224"/>
      <c r="L5" s="1219"/>
      <c r="M5" s="1225"/>
      <c r="N5" s="1218"/>
      <c r="O5" s="796"/>
      <c r="P5" s="1219"/>
      <c r="Q5" s="1220"/>
      <c r="R5" s="602">
        <v>2</v>
      </c>
      <c r="S5" s="306" t="s">
        <v>686</v>
      </c>
      <c r="T5" s="5" t="s">
        <v>137</v>
      </c>
      <c r="U5" s="286" t="s">
        <v>99</v>
      </c>
      <c r="V5" s="286" t="s">
        <v>35</v>
      </c>
      <c r="W5" s="287" t="s">
        <v>229</v>
      </c>
      <c r="X5" s="286" t="s">
        <v>121</v>
      </c>
      <c r="Y5" s="286" t="s">
        <v>111</v>
      </c>
      <c r="Z5" s="286" t="s">
        <v>102</v>
      </c>
      <c r="AA5" s="288">
        <v>0.216</v>
      </c>
      <c r="AB5" s="289" t="s">
        <v>232</v>
      </c>
      <c r="AC5" s="290">
        <v>0.216</v>
      </c>
      <c r="AD5" s="289" t="s">
        <v>227</v>
      </c>
      <c r="AE5" s="290">
        <v>0.8</v>
      </c>
      <c r="AF5" s="291" t="s">
        <v>141</v>
      </c>
      <c r="AG5" s="1139"/>
      <c r="AH5" s="603" t="s">
        <v>687</v>
      </c>
      <c r="AI5" s="604" t="s">
        <v>679</v>
      </c>
      <c r="AJ5" s="605">
        <v>45168</v>
      </c>
      <c r="AK5" s="606">
        <v>45338</v>
      </c>
      <c r="AL5" s="607">
        <v>45555</v>
      </c>
      <c r="AM5" s="474" t="s">
        <v>688</v>
      </c>
      <c r="AN5" s="475" t="s">
        <v>103</v>
      </c>
      <c r="AO5" s="1216"/>
      <c r="AP5" s="1214"/>
      <c r="AQ5" s="1215"/>
      <c r="AR5" s="1216"/>
      <c r="AS5" s="1213"/>
      <c r="AT5" s="608" t="s">
        <v>32</v>
      </c>
      <c r="AU5" s="608" t="s">
        <v>32</v>
      </c>
      <c r="AV5" s="608" t="s">
        <v>32</v>
      </c>
      <c r="AW5" s="608" t="s">
        <v>32</v>
      </c>
      <c r="AX5" s="608" t="s">
        <v>37</v>
      </c>
      <c r="AY5" s="608" t="s">
        <v>32</v>
      </c>
      <c r="AZ5" s="1215"/>
      <c r="BA5" s="477" t="s">
        <v>684</v>
      </c>
      <c r="BB5" s="1213" t="s">
        <v>32</v>
      </c>
      <c r="BC5" s="1210"/>
      <c r="BD5" s="1211"/>
      <c r="BE5" s="1212"/>
      <c r="BF5" s="1212"/>
      <c r="BG5" s="787"/>
      <c r="BH5" s="1213"/>
      <c r="BI5" s="478" t="s">
        <v>655</v>
      </c>
    </row>
    <row r="6" spans="1:61" s="609" customFormat="1" ht="240.6" customHeight="1">
      <c r="A6" s="1227"/>
      <c r="B6" s="1222"/>
      <c r="C6" s="1228"/>
      <c r="D6" s="1228"/>
      <c r="E6" s="142" t="s">
        <v>689</v>
      </c>
      <c r="F6" s="1221"/>
      <c r="G6" s="1221"/>
      <c r="H6" s="1221"/>
      <c r="I6" s="1222"/>
      <c r="J6" s="1223"/>
      <c r="K6" s="1224"/>
      <c r="L6" s="1219"/>
      <c r="M6" s="1225"/>
      <c r="N6" s="1218"/>
      <c r="O6" s="796"/>
      <c r="P6" s="1219"/>
      <c r="Q6" s="1220"/>
      <c r="R6" s="602">
        <v>3</v>
      </c>
      <c r="S6" s="306" t="s">
        <v>690</v>
      </c>
      <c r="T6" s="5" t="s">
        <v>137</v>
      </c>
      <c r="U6" s="286" t="s">
        <v>99</v>
      </c>
      <c r="V6" s="286" t="s">
        <v>35</v>
      </c>
      <c r="W6" s="287" t="s">
        <v>229</v>
      </c>
      <c r="X6" s="286" t="s">
        <v>121</v>
      </c>
      <c r="Y6" s="286" t="s">
        <v>111</v>
      </c>
      <c r="Z6" s="286" t="s">
        <v>102</v>
      </c>
      <c r="AA6" s="288">
        <v>0.12959999999999999</v>
      </c>
      <c r="AB6" s="289" t="s">
        <v>665</v>
      </c>
      <c r="AC6" s="290">
        <v>0.12959999999999999</v>
      </c>
      <c r="AD6" s="289" t="s">
        <v>227</v>
      </c>
      <c r="AE6" s="290">
        <v>0.8</v>
      </c>
      <c r="AF6" s="291" t="s">
        <v>141</v>
      </c>
      <c r="AG6" s="704"/>
      <c r="AH6" s="603" t="s">
        <v>691</v>
      </c>
      <c r="AI6" s="604" t="s">
        <v>679</v>
      </c>
      <c r="AJ6" s="605">
        <v>45168</v>
      </c>
      <c r="AK6" s="605">
        <v>45345</v>
      </c>
      <c r="AL6" s="607">
        <v>45555</v>
      </c>
      <c r="AM6" s="474" t="s">
        <v>692</v>
      </c>
      <c r="AN6" s="475" t="s">
        <v>103</v>
      </c>
      <c r="AO6" s="1216"/>
      <c r="AP6" s="1214"/>
      <c r="AQ6" s="1215"/>
      <c r="AR6" s="1216"/>
      <c r="AS6" s="1213"/>
      <c r="AT6" s="608" t="s">
        <v>37</v>
      </c>
      <c r="AU6" s="608" t="s">
        <v>37</v>
      </c>
      <c r="AV6" s="608" t="s">
        <v>32</v>
      </c>
      <c r="AW6" s="608" t="s">
        <v>32</v>
      </c>
      <c r="AX6" s="608" t="s">
        <v>37</v>
      </c>
      <c r="AY6" s="608" t="s">
        <v>32</v>
      </c>
      <c r="AZ6" s="1215"/>
      <c r="BA6" s="477" t="s">
        <v>684</v>
      </c>
      <c r="BB6" s="1213"/>
      <c r="BC6" s="1210"/>
      <c r="BD6" s="1211"/>
      <c r="BE6" s="1212"/>
      <c r="BF6" s="1212"/>
      <c r="BG6" s="787"/>
      <c r="BH6" s="1213"/>
      <c r="BI6" s="478" t="s">
        <v>655</v>
      </c>
    </row>
    <row r="7" spans="1:61" ht="16.5">
      <c r="A7" s="486"/>
      <c r="B7" s="487"/>
      <c r="C7" s="488"/>
      <c r="D7" s="488"/>
      <c r="E7" s="489"/>
      <c r="F7" s="490"/>
      <c r="G7" s="491"/>
      <c r="H7" s="490"/>
      <c r="I7" s="492"/>
      <c r="J7" s="493"/>
      <c r="K7" s="494"/>
      <c r="L7" s="495"/>
      <c r="M7" s="496"/>
      <c r="N7" s="495"/>
      <c r="O7" s="494"/>
      <c r="P7" s="495"/>
      <c r="Q7" s="497"/>
      <c r="R7" s="26">
        <v>6</v>
      </c>
      <c r="S7" s="306"/>
      <c r="T7" s="5" t="str">
        <f t="shared" ref="T7" si="0">IF(OR(U7="Preventivo",U7="Detectivo"),"Probabilidad",IF(U7="Correctivo","Impacto",""))</f>
        <v/>
      </c>
      <c r="U7" s="286"/>
      <c r="V7" s="286"/>
      <c r="W7" s="287" t="str">
        <f t="shared" ref="W7" si="1">IF(AND(U7="Preventivo",V7="Automático"),"50%",IF(AND(U7="Preventivo",V7="Manual"),"40%",IF(AND(U7="Detectivo",V7="Automático"),"40%",IF(AND(U7="Detectivo",V7="Manual"),"30%",IF(AND(U7="Correctivo",V7="Automático"),"35%",IF(AND(U7="Correctivo",V7="Manual"),"25%",""))))))</f>
        <v/>
      </c>
      <c r="X7" s="286"/>
      <c r="Y7" s="286"/>
      <c r="Z7" s="286"/>
      <c r="AA7" s="288" t="str">
        <f>IFERROR(IF(AND(#REF!="Probabilidad",T7="Probabilidad"),(#REF!-(+#REF!*W7)),IF(AND(#REF!="Impacto",T7="Probabilidad"),(#REF!-(+#REF!*W7)),IF(T7="Impacto",#REF!,""))),"")</f>
        <v/>
      </c>
      <c r="AB7" s="289" t="str">
        <f t="shared" ref="AB7" si="2">IFERROR(IF(AA7="","",IF(AA7&lt;=0.2,"Muy Baja",IF(AA7&lt;=0.4,"Baja",IF(AA7&lt;=0.6,"Media",IF(AA7&lt;=0.8,"Alta","Muy Alta"))))),"")</f>
        <v/>
      </c>
      <c r="AC7" s="290" t="str">
        <f t="shared" ref="AC7" si="3">+AA7</f>
        <v/>
      </c>
      <c r="AD7" s="289" t="str">
        <f t="shared" ref="AD7" si="4">IFERROR(IF(AE7="","",IF(AE7&lt;=0.2,"Leve",IF(AE7&lt;=0.4,"Menor",IF(AE7&lt;=0.6,"Moderado",IF(AE7&lt;=0.8,"Mayor","Catastrófico"))))),"")</f>
        <v/>
      </c>
      <c r="AE7" s="290" t="str">
        <f>IFERROR(IF(AND(#REF!="Impacto",T7="Impacto"),(#REF!-(+#REF!*W7)),IF(AND(#REF!="Probabilidad",T7="Impacto"),(#REF!-(+#REF!*W7)),IF(T7="Probabilidad",#REF!,""))),"")</f>
        <v/>
      </c>
      <c r="AF7" s="291" t="str">
        <f t="shared" ref="AF7" si="5">IFERROR(IF(OR(AND(AB7="Muy Baja",AD7="Leve"),AND(AB7="Muy Baja",AD7="Menor"),AND(AB7="Baja",AD7="Leve")),"Bajo",IF(OR(AND(AB7="Muy baja",AD7="Moderado"),AND(AB7="Baja",AD7="Menor"),AND(AB7="Baja",AD7="Moderado"),AND(AB7="Media",AD7="Leve"),AND(AB7="Media",AD7="Menor"),AND(AB7="Media",AD7="Moderado"),AND(AB7="Alta",AD7="Leve"),AND(AB7="Alta",AD7="Menor")),"Moderado",IF(OR(AND(AB7="Muy Baja",AD7="Mayor"),AND(AB7="Baja",AD7="Mayor"),AND(AB7="Media",AD7="Mayor"),AND(AB7="Alta",AD7="Moderado"),AND(AB7="Alta",AD7="Mayor"),AND(AB7="Muy Alta",AD7="Leve"),AND(AB7="Muy Alta",AD7="Menor"),AND(AB7="Muy Alta",AD7="Moderado"),AND(AB7="Muy Alta",AD7="Mayor")),"Alto",IF(OR(AND(AB7="Muy Baja",AD7="Catastrófico"),AND(AB7="Baja",AD7="Catastrófico"),AND(AB7="Media",AD7="Catastrófico"),AND(AB7="Alta",AD7="Catastrófico"),AND(AB7="Muy Alta",AD7="Catastrófico")),"Extremo","")))),"")</f>
        <v/>
      </c>
      <c r="AG7" s="292"/>
      <c r="AH7" s="422"/>
      <c r="AI7" s="466"/>
      <c r="AJ7" s="470"/>
      <c r="AK7" s="470"/>
    </row>
    <row r="8" spans="1:61" ht="16.5">
      <c r="A8" s="641">
        <v>2</v>
      </c>
      <c r="B8" s="644"/>
      <c r="C8" s="644"/>
      <c r="D8" s="1207"/>
      <c r="E8" s="363"/>
      <c r="F8" s="667"/>
      <c r="G8" s="800"/>
      <c r="H8" s="469"/>
      <c r="I8" s="1204"/>
      <c r="J8" s="650"/>
      <c r="K8" s="632" t="str">
        <f>IF(J8&lt;=0,"",IF(J8&lt;=2,"Muy Baja",IF(J8&lt;=24,"Baja",IF(J8&lt;=500,"Media",IF(J8&lt;=5000,"Alta","Muy Alta")))))</f>
        <v/>
      </c>
      <c r="L8" s="635" t="str">
        <f>IF(K8="","",IF(K8="Muy Baja",0.2,IF(K8="Baja",0.4,IF(K8="Media",0.6,IF(K8="Alta",0.8,IF(K8="Muy Alta",1,))))))</f>
        <v/>
      </c>
      <c r="M8" s="638"/>
      <c r="N8" s="132"/>
      <c r="O8" s="632" t="str">
        <f>IF(OR(N8='[14]Tabla Impacto'!$C$11,N8='[14]Tabla Impacto'!$D$11),"Leve",IF(OR(N8='[14]Tabla Impacto'!$C$12,N8='[14]Tabla Impacto'!$D$12),"Menor",IF(OR(N8='[14]Tabla Impacto'!$C$13,N8='[14]Tabla Impacto'!$D$13),"Moderado",IF(OR(N8='[14]Tabla Impacto'!$C$14,N8='[14]Tabla Impacto'!$D$14),"Mayor",IF(OR(N8='[14]Tabla Impacto'!$C$15,N8='[14]Tabla Impacto'!$D$15),"Catastrófico","")))))</f>
        <v/>
      </c>
      <c r="P8" s="635" t="str">
        <f>IF(O8="","",IF(O8="Leve",0.2,IF(O8="Menor",0.4,IF(O8="Moderado",0.6,IF(O8="Mayor",0.8,IF(O8="Catastrófico",1,))))))</f>
        <v/>
      </c>
      <c r="Q8" s="627" t="str">
        <f>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
      </c>
      <c r="R8" s="26">
        <v>1</v>
      </c>
      <c r="S8" s="306"/>
      <c r="T8" s="5" t="str">
        <f>IF(OR(U8="Preventivo",U8="Detectivo"),"Probabilidad",IF(U8="Correctivo","Impacto",""))</f>
        <v/>
      </c>
      <c r="U8" s="286"/>
      <c r="V8" s="286"/>
      <c r="W8" s="287" t="str">
        <f>IF(AND(U8="Preventivo",V8="Automático"),"50%",IF(AND(U8="Preventivo",V8="Manual"),"40%",IF(AND(U8="Detectivo",V8="Automático"),"40%",IF(AND(U8="Detectivo",V8="Manual"),"30%",IF(AND(U8="Correctivo",V8="Automático"),"35%",IF(AND(U8="Correctivo",V8="Manual"),"25%",""))))))</f>
        <v/>
      </c>
      <c r="X8" s="286"/>
      <c r="Y8" s="286"/>
      <c r="Z8" s="286"/>
      <c r="AA8" s="288" t="str">
        <f>IFERROR(IF(T8="Probabilidad",(L8-(+L8*W8)),IF(T8="Impacto",L8,"")),"")</f>
        <v/>
      </c>
      <c r="AB8" s="289" t="str">
        <f>IFERROR(IF(AA8="","",IF(AA8&lt;=0.2,"Muy Baja",IF(AA8&lt;=0.4,"Baja",IF(AA8&lt;=0.6,"Media",IF(AA8&lt;=0.8,"Alta","Muy Alta"))))),"")</f>
        <v/>
      </c>
      <c r="AC8" s="290" t="str">
        <f>+AA8</f>
        <v/>
      </c>
      <c r="AD8" s="289" t="str">
        <f>IFERROR(IF(AE8="","",IF(AE8&lt;=0.2,"Leve",IF(AE8&lt;=0.4,"Menor",IF(AE8&lt;=0.6,"Moderado",IF(AE8&lt;=0.8,"Mayor","Catastrófico"))))),"")</f>
        <v/>
      </c>
      <c r="AE8" s="290" t="str">
        <f>IFERROR(IF(T8="Impacto",(P8-(+P8*W8)),IF(T8="Probabilidad",P8,"")),"")</f>
        <v/>
      </c>
      <c r="AF8" s="291" t="str">
        <f>IFERROR(IF(OR(AND(AB8="Muy Baja",AD8="Leve"),AND(AB8="Muy Baja",AD8="Menor"),AND(AB8="Baja",AD8="Leve")),"Bajo",IF(OR(AND(AB8="Muy baja",AD8="Moderado"),AND(AB8="Baja",AD8="Menor"),AND(AB8="Baja",AD8="Moderado"),AND(AB8="Media",AD8="Leve"),AND(AB8="Media",AD8="Menor"),AND(AB8="Media",AD8="Moderado"),AND(AB8="Alta",AD8="Leve"),AND(AB8="Alta",AD8="Menor")),"Moderado",IF(OR(AND(AB8="Muy Baja",AD8="Mayor"),AND(AB8="Baja",AD8="Mayor"),AND(AB8="Media",AD8="Mayor"),AND(AB8="Alta",AD8="Moderado"),AND(AB8="Alta",AD8="Mayor"),AND(AB8="Muy Alta",AD8="Leve"),AND(AB8="Muy Alta",AD8="Menor"),AND(AB8="Muy Alta",AD8="Moderado"),AND(AB8="Muy Alta",AD8="Mayor")),"Alto",IF(OR(AND(AB8="Muy Baja",AD8="Catastrófico"),AND(AB8="Baja",AD8="Catastrófico"),AND(AB8="Media",AD8="Catastrófico"),AND(AB8="Alta",AD8="Catastrófico"),AND(AB8="Muy Alta",AD8="Catastrófico")),"Extremo","")))),"")</f>
        <v/>
      </c>
      <c r="AG8" s="292"/>
      <c r="AH8" s="422"/>
      <c r="AI8" s="466"/>
      <c r="AJ8" s="470"/>
      <c r="AK8" s="470"/>
    </row>
    <row r="9" spans="1:61" ht="16.5">
      <c r="A9" s="642"/>
      <c r="B9" s="645"/>
      <c r="C9" s="645"/>
      <c r="D9" s="1208"/>
      <c r="E9" s="363"/>
      <c r="F9" s="668"/>
      <c r="G9" s="801"/>
      <c r="H9" s="469"/>
      <c r="I9" s="1205"/>
      <c r="J9" s="651"/>
      <c r="K9" s="633"/>
      <c r="L9" s="636"/>
      <c r="M9" s="639"/>
      <c r="N9" s="133"/>
      <c r="O9" s="633"/>
      <c r="P9" s="636"/>
      <c r="Q9" s="628"/>
      <c r="R9" s="26">
        <v>2</v>
      </c>
      <c r="S9" s="306"/>
      <c r="T9" s="5" t="str">
        <f>IF(OR(U9="Preventivo",U9="Detectivo"),"Probabilidad",IF(U9="Correctivo","Impacto",""))</f>
        <v/>
      </c>
      <c r="U9" s="286"/>
      <c r="V9" s="286"/>
      <c r="W9" s="287" t="str">
        <f t="shared" ref="W9:W13" si="6">IF(AND(U9="Preventivo",V9="Automático"),"50%",IF(AND(U9="Preventivo",V9="Manual"),"40%",IF(AND(U9="Detectivo",V9="Automático"),"40%",IF(AND(U9="Detectivo",V9="Manual"),"30%",IF(AND(U9="Correctivo",V9="Automático"),"35%",IF(AND(U9="Correctivo",V9="Manual"),"25%",""))))))</f>
        <v/>
      </c>
      <c r="X9" s="286"/>
      <c r="Y9" s="286"/>
      <c r="Z9" s="286"/>
      <c r="AA9" s="288" t="str">
        <f>IFERROR(IF(AND(T8="Probabilidad",T9="Probabilidad"),(AC8-(+AC8*W9)),IF(AND(T8="Impacto",T9="Probabilidad"),(L8-(+L8*W9)),IF(T9="Impacto",AC8,""))),"")</f>
        <v/>
      </c>
      <c r="AB9" s="289" t="str">
        <f t="shared" ref="AB9:AB13" si="7">IFERROR(IF(AA9="","",IF(AA9&lt;=0.2,"Muy Baja",IF(AA9&lt;=0.4,"Baja",IF(AA9&lt;=0.6,"Media",IF(AA9&lt;=0.8,"Alta","Muy Alta"))))),"")</f>
        <v/>
      </c>
      <c r="AC9" s="290" t="str">
        <f>+AA9</f>
        <v/>
      </c>
      <c r="AD9" s="289" t="str">
        <f t="shared" ref="AD9:AD13" si="8">IFERROR(IF(AE9="","",IF(AE9&lt;=0.2,"Leve",IF(AE9&lt;=0.4,"Menor",IF(AE9&lt;=0.6,"Moderado",IF(AE9&lt;=0.8,"Mayor","Catastrófico"))))),"")</f>
        <v/>
      </c>
      <c r="AE9" s="290" t="str">
        <f>IFERROR(IF(AND(T8="Impacto",T9="Impacto"),(AE8-(+AE8*W9)),IF(AND(T8="Probabilidad",T9="Impacto"),(P8-(+P8*W9)),IF(T9="Probabilidad",AE8,""))),"")</f>
        <v/>
      </c>
      <c r="AF9" s="291" t="str">
        <f t="shared" ref="AF9:AF13" si="9">IFERROR(IF(OR(AND(AB9="Muy Baja",AD9="Leve"),AND(AB9="Muy Baja",AD9="Menor"),AND(AB9="Baja",AD9="Leve")),"Bajo",IF(OR(AND(AB9="Muy baja",AD9="Moderado"),AND(AB9="Baja",AD9="Menor"),AND(AB9="Baja",AD9="Moderado"),AND(AB9="Media",AD9="Leve"),AND(AB9="Media",AD9="Menor"),AND(AB9="Media",AD9="Moderado"),AND(AB9="Alta",AD9="Leve"),AND(AB9="Alta",AD9="Menor")),"Moderado",IF(OR(AND(AB9="Muy Baja",AD9="Mayor"),AND(AB9="Baja",AD9="Mayor"),AND(AB9="Media",AD9="Mayor"),AND(AB9="Alta",AD9="Moderado"),AND(AB9="Alta",AD9="Mayor"),AND(AB9="Muy Alta",AD9="Leve"),AND(AB9="Muy Alta",AD9="Menor"),AND(AB9="Muy Alta",AD9="Moderado"),AND(AB9="Muy Alta",AD9="Mayor")),"Alto",IF(OR(AND(AB9="Muy Baja",AD9="Catastrófico"),AND(AB9="Baja",AD9="Catastrófico"),AND(AB9="Media",AD9="Catastrófico"),AND(AB9="Alta",AD9="Catastrófico"),AND(AB9="Muy Alta",AD9="Catastrófico")),"Extremo","")))),"")</f>
        <v/>
      </c>
      <c r="AG9" s="292"/>
      <c r="AH9" s="422"/>
      <c r="AI9" s="466"/>
      <c r="AJ9" s="470"/>
      <c r="AK9" s="470"/>
    </row>
    <row r="10" spans="1:61" ht="16.5">
      <c r="A10" s="642"/>
      <c r="B10" s="645"/>
      <c r="C10" s="645"/>
      <c r="D10" s="1208"/>
      <c r="E10" s="363"/>
      <c r="F10" s="668"/>
      <c r="G10" s="801"/>
      <c r="H10" s="469"/>
      <c r="I10" s="1205"/>
      <c r="J10" s="651"/>
      <c r="K10" s="633"/>
      <c r="L10" s="636"/>
      <c r="M10" s="639"/>
      <c r="N10" s="133"/>
      <c r="O10" s="633"/>
      <c r="P10" s="636"/>
      <c r="Q10" s="628"/>
      <c r="R10" s="26">
        <v>3</v>
      </c>
      <c r="S10" s="459"/>
      <c r="T10" s="5" t="str">
        <f t="shared" ref="T10:T13" si="10">IF(OR(U10="Preventivo",U10="Detectivo"),"Probabilidad",IF(U10="Correctivo","Impacto",""))</f>
        <v/>
      </c>
      <c r="U10" s="286"/>
      <c r="V10" s="286"/>
      <c r="W10" s="287" t="str">
        <f t="shared" si="6"/>
        <v/>
      </c>
      <c r="X10" s="286"/>
      <c r="Y10" s="286"/>
      <c r="Z10" s="286"/>
      <c r="AA10" s="288" t="str">
        <f>IFERROR(IF(AND(T9="Probabilidad",T10="Probabilidad"),(AC9-(+AC9*W10)),IF(AND(T9="Impacto",T10="Probabilidad"),(AC8-(+AC8*W10)),IF(T10="Impacto",AC9,""))),"")</f>
        <v/>
      </c>
      <c r="AB10" s="289" t="str">
        <f t="shared" si="7"/>
        <v/>
      </c>
      <c r="AC10" s="290" t="str">
        <f t="shared" ref="AC10:AC13" si="11">+AA10</f>
        <v/>
      </c>
      <c r="AD10" s="289" t="str">
        <f t="shared" si="8"/>
        <v/>
      </c>
      <c r="AE10" s="290" t="str">
        <f t="shared" ref="AE10:AE13" si="12">IFERROR(IF(AND(T9="Impacto",T10="Impacto"),(AE9-(+AE9*W10)),IF(AND(T9="Probabilidad",T10="Impacto"),(AE8-(+AE8*W10)),IF(T10="Probabilidad",AE9,""))),"")</f>
        <v/>
      </c>
      <c r="AF10" s="291" t="str">
        <f t="shared" si="9"/>
        <v/>
      </c>
      <c r="AG10" s="292"/>
      <c r="AH10" s="422"/>
      <c r="AI10" s="466"/>
      <c r="AJ10" s="470"/>
      <c r="AK10" s="470"/>
    </row>
    <row r="11" spans="1:61" ht="16.5">
      <c r="A11" s="642"/>
      <c r="B11" s="645"/>
      <c r="C11" s="645"/>
      <c r="D11" s="1208"/>
      <c r="E11" s="363"/>
      <c r="F11" s="668"/>
      <c r="G11" s="801"/>
      <c r="H11" s="469"/>
      <c r="I11" s="1205"/>
      <c r="J11" s="651"/>
      <c r="K11" s="633"/>
      <c r="L11" s="636"/>
      <c r="M11" s="639"/>
      <c r="N11" s="133"/>
      <c r="O11" s="633"/>
      <c r="P11" s="636"/>
      <c r="Q11" s="628"/>
      <c r="R11" s="26">
        <v>4</v>
      </c>
      <c r="S11" s="306"/>
      <c r="T11" s="5" t="str">
        <f t="shared" si="10"/>
        <v/>
      </c>
      <c r="U11" s="286"/>
      <c r="V11" s="286"/>
      <c r="W11" s="287" t="str">
        <f t="shared" si="6"/>
        <v/>
      </c>
      <c r="X11" s="286"/>
      <c r="Y11" s="286"/>
      <c r="Z11" s="286"/>
      <c r="AA11" s="288" t="str">
        <f t="shared" ref="AA11:AA13" si="13">IFERROR(IF(AND(T10="Probabilidad",T11="Probabilidad"),(AC10-(+AC10*W11)),IF(AND(T10="Impacto",T11="Probabilidad"),(AC9-(+AC9*W11)),IF(T11="Impacto",AC10,""))),"")</f>
        <v/>
      </c>
      <c r="AB11" s="289" t="str">
        <f t="shared" si="7"/>
        <v/>
      </c>
      <c r="AC11" s="290" t="str">
        <f t="shared" si="11"/>
        <v/>
      </c>
      <c r="AD11" s="289" t="str">
        <f t="shared" si="8"/>
        <v/>
      </c>
      <c r="AE11" s="290" t="str">
        <f t="shared" si="12"/>
        <v/>
      </c>
      <c r="AF11" s="291" t="str">
        <f t="shared" si="9"/>
        <v/>
      </c>
      <c r="AG11" s="292"/>
      <c r="AH11" s="422"/>
      <c r="AI11" s="466"/>
      <c r="AJ11" s="470"/>
      <c r="AK11" s="470"/>
    </row>
    <row r="12" spans="1:61" ht="16.5">
      <c r="A12" s="642"/>
      <c r="B12" s="645"/>
      <c r="C12" s="645"/>
      <c r="D12" s="1208"/>
      <c r="E12" s="363"/>
      <c r="F12" s="668"/>
      <c r="G12" s="801"/>
      <c r="H12" s="469"/>
      <c r="I12" s="1205"/>
      <c r="J12" s="651"/>
      <c r="K12" s="633"/>
      <c r="L12" s="636"/>
      <c r="M12" s="639"/>
      <c r="N12" s="133">
        <f ca="1">IF(NOT(ISERROR(MATCH(M12,_xlfn.ANCHORARRAY(F23),0))),L25&amp;"Por favor no seleccionar los criterios de impacto",M12)</f>
        <v>0</v>
      </c>
      <c r="O12" s="633"/>
      <c r="P12" s="636"/>
      <c r="Q12" s="628"/>
      <c r="R12" s="26">
        <v>5</v>
      </c>
      <c r="S12" s="306"/>
      <c r="T12" s="5" t="str">
        <f t="shared" si="10"/>
        <v/>
      </c>
      <c r="U12" s="286"/>
      <c r="V12" s="286"/>
      <c r="W12" s="287" t="str">
        <f t="shared" si="6"/>
        <v/>
      </c>
      <c r="X12" s="286"/>
      <c r="Y12" s="286"/>
      <c r="Z12" s="286"/>
      <c r="AA12" s="288" t="str">
        <f t="shared" si="13"/>
        <v/>
      </c>
      <c r="AB12" s="289" t="str">
        <f t="shared" si="7"/>
        <v/>
      </c>
      <c r="AC12" s="290" t="str">
        <f t="shared" si="11"/>
        <v/>
      </c>
      <c r="AD12" s="289" t="str">
        <f t="shared" si="8"/>
        <v/>
      </c>
      <c r="AE12" s="290" t="str">
        <f t="shared" si="12"/>
        <v/>
      </c>
      <c r="AF12" s="291" t="str">
        <f t="shared" si="9"/>
        <v/>
      </c>
      <c r="AG12" s="292"/>
      <c r="AH12" s="422"/>
      <c r="AI12" s="466"/>
      <c r="AJ12" s="470"/>
      <c r="AK12" s="470"/>
    </row>
    <row r="13" spans="1:61" ht="16.5">
      <c r="A13" s="643"/>
      <c r="B13" s="646"/>
      <c r="C13" s="646"/>
      <c r="D13" s="1209"/>
      <c r="E13" s="363"/>
      <c r="F13" s="669"/>
      <c r="G13" s="838"/>
      <c r="H13" s="469"/>
      <c r="I13" s="1206"/>
      <c r="J13" s="652"/>
      <c r="K13" s="634"/>
      <c r="L13" s="637"/>
      <c r="M13" s="640"/>
      <c r="N13" s="498">
        <f ca="1">IF(NOT(ISERROR(MATCH(M13,_xlfn.ANCHORARRAY(F24),0))),L26&amp;"Por favor no seleccionar los criterios de impacto",M13)</f>
        <v>0</v>
      </c>
      <c r="O13" s="634"/>
      <c r="P13" s="637"/>
      <c r="Q13" s="629"/>
      <c r="R13" s="26">
        <v>6</v>
      </c>
      <c r="S13" s="306"/>
      <c r="T13" s="5" t="str">
        <f t="shared" si="10"/>
        <v/>
      </c>
      <c r="U13" s="286"/>
      <c r="V13" s="286"/>
      <c r="W13" s="287" t="str">
        <f t="shared" si="6"/>
        <v/>
      </c>
      <c r="X13" s="286"/>
      <c r="Y13" s="286"/>
      <c r="Z13" s="286"/>
      <c r="AA13" s="288" t="str">
        <f t="shared" si="13"/>
        <v/>
      </c>
      <c r="AB13" s="289" t="str">
        <f t="shared" si="7"/>
        <v/>
      </c>
      <c r="AC13" s="290" t="str">
        <f t="shared" si="11"/>
        <v/>
      </c>
      <c r="AD13" s="289" t="str">
        <f t="shared" si="8"/>
        <v/>
      </c>
      <c r="AE13" s="290" t="str">
        <f t="shared" si="12"/>
        <v/>
      </c>
      <c r="AF13" s="291" t="str">
        <f t="shared" si="9"/>
        <v/>
      </c>
      <c r="AG13" s="292"/>
      <c r="AH13" s="422"/>
      <c r="AI13" s="466"/>
      <c r="AJ13" s="470"/>
      <c r="AK13" s="470"/>
    </row>
  </sheetData>
  <mergeCells count="104">
    <mergeCell ref="AA1:AG1"/>
    <mergeCell ref="AH1:AK1"/>
    <mergeCell ref="AL1:AN1"/>
    <mergeCell ref="A2:A3"/>
    <mergeCell ref="B2:B3"/>
    <mergeCell ref="C2:C3"/>
    <mergeCell ref="D2:D3"/>
    <mergeCell ref="E2:E3"/>
    <mergeCell ref="F2:F3"/>
    <mergeCell ref="A1:J1"/>
    <mergeCell ref="K1:Q1"/>
    <mergeCell ref="R1:Z1"/>
    <mergeCell ref="O2:O3"/>
    <mergeCell ref="P2:P3"/>
    <mergeCell ref="Q2:Q3"/>
    <mergeCell ref="R2:R3"/>
    <mergeCell ref="S2:S3"/>
    <mergeCell ref="T2:T3"/>
    <mergeCell ref="I2:I3"/>
    <mergeCell ref="J2:J3"/>
    <mergeCell ref="K2:K3"/>
    <mergeCell ref="L2:L3"/>
    <mergeCell ref="M2:M3"/>
    <mergeCell ref="N2:N3"/>
    <mergeCell ref="AI2:AI3"/>
    <mergeCell ref="AJ2:AJ3"/>
    <mergeCell ref="AK2:AK3"/>
    <mergeCell ref="U2:Z2"/>
    <mergeCell ref="AA2:AA3"/>
    <mergeCell ref="AB2:AB3"/>
    <mergeCell ref="AC2:AC3"/>
    <mergeCell ref="AD2:AD3"/>
    <mergeCell ref="AE2:AE3"/>
    <mergeCell ref="BG2:BG3"/>
    <mergeCell ref="BH2:BH3"/>
    <mergeCell ref="BI2:BI3"/>
    <mergeCell ref="AX2:AX3"/>
    <mergeCell ref="AY2:AY3"/>
    <mergeCell ref="AZ2:AZ3"/>
    <mergeCell ref="BA2:BA3"/>
    <mergeCell ref="BB2:BB3"/>
    <mergeCell ref="BC2:BC3"/>
    <mergeCell ref="A4:A6"/>
    <mergeCell ref="B4:B6"/>
    <mergeCell ref="C4:C6"/>
    <mergeCell ref="D4:D6"/>
    <mergeCell ref="F4:F6"/>
    <mergeCell ref="G4:G6"/>
    <mergeCell ref="BD2:BD3"/>
    <mergeCell ref="BE2:BE3"/>
    <mergeCell ref="BF2:BF3"/>
    <mergeCell ref="AR2:AR3"/>
    <mergeCell ref="AS2:AS3"/>
    <mergeCell ref="AT2:AT3"/>
    <mergeCell ref="AU2:AU3"/>
    <mergeCell ref="AV2:AV3"/>
    <mergeCell ref="AW2:AW3"/>
    <mergeCell ref="AL2:AL3"/>
    <mergeCell ref="AM2:AM3"/>
    <mergeCell ref="AN2:AN3"/>
    <mergeCell ref="AO2:AO3"/>
    <mergeCell ref="AP2:AP3"/>
    <mergeCell ref="AQ2:AQ3"/>
    <mergeCell ref="AF2:AF3"/>
    <mergeCell ref="AG2:AG3"/>
    <mergeCell ref="AH2:AH3"/>
    <mergeCell ref="N4:N6"/>
    <mergeCell ref="O4:O6"/>
    <mergeCell ref="P4:P6"/>
    <mergeCell ref="Q4:Q6"/>
    <mergeCell ref="AG4:AG6"/>
    <mergeCell ref="AO4:AO6"/>
    <mergeCell ref="H4:H6"/>
    <mergeCell ref="I4:I6"/>
    <mergeCell ref="J4:J6"/>
    <mergeCell ref="K4:K6"/>
    <mergeCell ref="L4:L6"/>
    <mergeCell ref="M4:M6"/>
    <mergeCell ref="BC4:BC6"/>
    <mergeCell ref="BD4:BD6"/>
    <mergeCell ref="BE4:BE6"/>
    <mergeCell ref="BF4:BF6"/>
    <mergeCell ref="BG4:BG6"/>
    <mergeCell ref="BH4:BH6"/>
    <mergeCell ref="AP4:AP6"/>
    <mergeCell ref="AQ4:AQ6"/>
    <mergeCell ref="AR4:AR6"/>
    <mergeCell ref="AS4:AS6"/>
    <mergeCell ref="AZ4:AZ6"/>
    <mergeCell ref="BB4:BB6"/>
    <mergeCell ref="P8:P13"/>
    <mergeCell ref="Q8:Q13"/>
    <mergeCell ref="I8:I13"/>
    <mergeCell ref="J8:J13"/>
    <mergeCell ref="K8:K13"/>
    <mergeCell ref="L8:L13"/>
    <mergeCell ref="M8:M13"/>
    <mergeCell ref="O8:O13"/>
    <mergeCell ref="A8:A13"/>
    <mergeCell ref="B8:B13"/>
    <mergeCell ref="C8:C13"/>
    <mergeCell ref="D8:D13"/>
    <mergeCell ref="F8:F13"/>
    <mergeCell ref="G8:G13"/>
  </mergeCells>
  <conditionalFormatting sqref="K4 K8 AB4:AB13">
    <cfRule type="cellIs" dxfId="940" priority="11" operator="equal">
      <formula>"Muy Alta"</formula>
    </cfRule>
    <cfRule type="cellIs" dxfId="939" priority="12" operator="equal">
      <formula>"Alta"</formula>
    </cfRule>
    <cfRule type="cellIs" dxfId="938" priority="13" operator="equal">
      <formula>"Media"</formula>
    </cfRule>
    <cfRule type="cellIs" dxfId="937" priority="14" operator="equal">
      <formula>"Baja"</formula>
    </cfRule>
    <cfRule type="cellIs" dxfId="936" priority="15" operator="equal">
      <formula>"Muy Baja"</formula>
    </cfRule>
  </conditionalFormatting>
  <conditionalFormatting sqref="N4 N7:N13">
    <cfRule type="containsText" dxfId="935" priority="1" operator="containsText" text="❌">
      <formula>NOT(ISERROR(SEARCH("❌",N4)))</formula>
    </cfRule>
  </conditionalFormatting>
  <conditionalFormatting sqref="O4 O8 AD4:AD13">
    <cfRule type="cellIs" dxfId="934" priority="6" operator="equal">
      <formula>"Catastrófico"</formula>
    </cfRule>
    <cfRule type="cellIs" dxfId="933" priority="7" operator="equal">
      <formula>"Mayor"</formula>
    </cfRule>
    <cfRule type="cellIs" dxfId="932" priority="8" operator="equal">
      <formula>"Moderado"</formula>
    </cfRule>
    <cfRule type="cellIs" dxfId="931" priority="9" operator="equal">
      <formula>"Menor"</formula>
    </cfRule>
    <cfRule type="cellIs" dxfId="930" priority="10" operator="equal">
      <formula>"Leve"</formula>
    </cfRule>
  </conditionalFormatting>
  <conditionalFormatting sqref="Q4 Q8 AF4:AF13">
    <cfRule type="cellIs" dxfId="929" priority="2" operator="equal">
      <formula>"Extremo"</formula>
    </cfRule>
    <cfRule type="cellIs" dxfId="928" priority="3" operator="equal">
      <formula>"Alto"</formula>
    </cfRule>
    <cfRule type="cellIs" dxfId="927" priority="4" operator="equal">
      <formula>"Moderado"</formula>
    </cfRule>
    <cfRule type="cellIs" dxfId="926" priority="5" operator="equal">
      <formula>"Bajo"</formula>
    </cfRule>
  </conditionalFormatting>
  <dataValidations count="3">
    <dataValidation type="list" allowBlank="1" showInputMessage="1" showErrorMessage="1" sqref="AT4:AY6 BB4">
      <formula1>"Si,No"</formula1>
    </dataValidation>
    <dataValidation allowBlank="1" showInputMessage="1" showErrorMessage="1" error="Recuerde que las acciones se generan bajo la medida de mitigar el riesgo" sqref="AL4:AM6"/>
    <dataValidation type="list" allowBlank="1" showInputMessage="1" showErrorMessage="1" sqref="G4 G7:G13">
      <formula1>"Gestión, FISCAL,"</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9">
        <x14:dataValidation type="list" allowBlank="1" showInputMessage="1" showErrorMessage="1">
          <x14:formula1>
            <xm:f>'C:\Users\IRMA\Desktop\2024\SEGUIMIENTO RIESGOS DE GESTIÓN SEPT 2024\desarrollo economico\[2024 MAPA DE RIESGOS DE GESTIÓN - PROCESO DEYC (2).xlsx]Tabla Valoración controles'!#REF!</xm:f>
          </x14:formula1>
          <xm:sqref>X4:Z13 U4:V13</xm:sqref>
        </x14:dataValidation>
        <x14:dataValidation type="custom" allowBlank="1" showInputMessage="1" showErrorMessage="1" error="Recuerde que las acciones se generan bajo la medida de mitigar el riesgo">
          <x14:formula1>
            <xm:f>IF(OR(AG7='C:\Users\IRMA\Desktop\2024\SEGUIMIENTO RIESGOS DE GESTIÓN SEPT 2024\desarrollo economico\[2024 MAPA DE RIESGOS DE GESTIÓN - PROCESO DEYC (2).xlsx]Opciones Tratamiento'!#REF!,AG7='C:\Users\IRMA\Desktop\2024\SEGUIMIENTO RIESGOS DE GESTIÓN SEPT 2024\desarrollo economico\[2024 MAPA DE RIESGOS DE GESTIÓN - PROCESO DEYC (2).xlsx]Opciones Tratamiento'!#REF!,AG7='C:\Users\IRMA\Desktop\2024\SEGUIMIENTO RIESGOS DE GESTIÓN SEPT 2024\desarrollo economico\[2024 MAPA DE RIESGOS DE GESTIÓN - PROCESO DEYC (2).xlsx]Opciones Tratamiento'!#REF!),ISBLANK(AG7),ISTEXT(AG7))</xm:f>
          </x14:formula1>
          <xm:sqref>AI7:AI13</xm:sqref>
        </x14:dataValidation>
        <x14:dataValidation type="custom" allowBlank="1" showInputMessage="1" showErrorMessage="1" error="Recuerde que las acciones se generan bajo la medida de mitigar el riesgo">
          <x14:formula1>
            <xm:f>IF(OR(AG7='C:\Users\IRMA\Desktop\2024\SEGUIMIENTO RIESGOS DE GESTIÓN SEPT 2024\desarrollo economico\[2024 MAPA DE RIESGOS DE GESTIÓN - PROCESO DEYC (2).xlsx]Opciones Tratamiento'!#REF!,AG7='C:\Users\IRMA\Desktop\2024\SEGUIMIENTO RIESGOS DE GESTIÓN SEPT 2024\desarrollo economico\[2024 MAPA DE RIESGOS DE GESTIÓN - PROCESO DEYC (2).xlsx]Opciones Tratamiento'!#REF!,AG7='C:\Users\IRMA\Desktop\2024\SEGUIMIENTO RIESGOS DE GESTIÓN SEPT 2024\desarrollo economico\[2024 MAPA DE RIESGOS DE GESTIÓN - PROCESO DEYC (2).xlsx]Opciones Tratamiento'!#REF!),ISBLANK(AG7),ISTEXT(AG7))</xm:f>
          </x14:formula1>
          <xm:sqref>AJ7:AJ13</xm:sqref>
        </x14:dataValidation>
        <x14:dataValidation type="custom" allowBlank="1" showInputMessage="1" showErrorMessage="1" error="Recuerde que las acciones se generan bajo la medida de mitigar el riesgo">
          <x14:formula1>
            <xm:f>IF(OR(AG7='C:\Users\IRMA\Desktop\2024\SEGUIMIENTO RIESGOS DE GESTIÓN SEPT 2024\desarrollo economico\[2024 MAPA DE RIESGOS DE GESTIÓN - PROCESO DEYC (2).xlsx]Opciones Tratamiento'!#REF!,AG7='C:\Users\IRMA\Desktop\2024\SEGUIMIENTO RIESGOS DE GESTIÓN SEPT 2024\desarrollo economico\[2024 MAPA DE RIESGOS DE GESTIÓN - PROCESO DEYC (2).xlsx]Opciones Tratamiento'!#REF!,AG7='C:\Users\IRMA\Desktop\2024\SEGUIMIENTO RIESGOS DE GESTIÓN SEPT 2024\desarrollo economico\[2024 MAPA DE RIESGOS DE GESTIÓN - PROCESO DEYC (2).xlsx]Opciones Tratamiento'!#REF!),ISBLANK(AG7),ISTEXT(AG7))</xm:f>
          </x14:formula1>
          <xm:sqref>AK7:AK13</xm:sqref>
        </x14:dataValidation>
        <x14:dataValidation type="list" allowBlank="1" showInputMessage="1" showErrorMessage="1">
          <x14:formula1>
            <xm:f>'[RIESGOS CULTURA WEB2022.xlsx]Opciones Tratamiento'!#REF!</xm:f>
          </x14:formula1>
          <xm:sqref>AN4:AN6</xm:sqref>
        </x14:dataValidation>
        <x14:dataValidation type="list" allowBlank="1" showInputMessage="1" showErrorMessage="1">
          <x14:formula1>
            <xm:f>'C:\Users\IRMA\Desktop\2024\SEGUIMIENTO RIESGOS DE GESTIÓN SEPT 2024\desarrollo economico\[2024 MAPA DE RIESGOS DE GESTIÓN - PROCESO DEYC (2).xlsx]Opciones Tratamiento'!#REF!</xm:f>
          </x14:formula1>
          <xm:sqref>AG4 AG10:AG13 I4 B4 B7:B13 I7:I13 AG7:AG8</xm:sqref>
        </x14:dataValidation>
        <x14:dataValidation type="list" allowBlank="1" showInputMessage="1" showErrorMessage="1">
          <x14:formula1>
            <xm:f>'C:\Users\IRMA\Desktop\2024\SEGUIMIENTO RIESGOS DE GESTIÓN SEPT 2024\desarrollo economico\[2024 MAPA DE RIESGOS DE GESTIÓN - PROCESO DEYC (2).xlsx]Tabla Impacto'!#REF!</xm:f>
          </x14:formula1>
          <xm:sqref>M4 M7:M13</xm:sqref>
        </x14:dataValidation>
        <x14:dataValidation type="custom" allowBlank="1" showInputMessage="1" showErrorMessage="1" error="Recuerde que las acciones se generan bajo la medida de mitigar el riesgo">
          <x14:formula1>
            <xm:f>IF(OR(AG4='C:\Users\IRMA\Desktop\2024\SEGUIMIENTO RIESGOS DE GESTIÓN SEPT 2024\desarrollo economico\[2024 MAPA DE RIESGOS DE GESTIÓN - PROCESO DEYC (2).xlsx]Opciones Tratamiento'!#REF!,AG4='C:\Users\IRMA\Desktop\2024\SEGUIMIENTO RIESGOS DE GESTIÓN SEPT 2024\desarrollo economico\[2024 MAPA DE RIESGOS DE GESTIÓN - PROCESO DEYC (2).xlsx]Opciones Tratamiento'!#REF!,AG4='C:\Users\IRMA\Desktop\2024\SEGUIMIENTO RIESGOS DE GESTIÓN SEPT 2024\desarrollo economico\[2024 MAPA DE RIESGOS DE GESTIÓN - PROCESO DEYC (2).xlsx]Opciones Tratamiento'!#REF!),ISBLANK(AG4),ISTEXT(AG4))</xm:f>
          </x14:formula1>
          <xm:sqref>AH4:AK4 AK5 AH5:AH13</xm:sqref>
        </x14:dataValidation>
        <x14:dataValidation type="list" allowBlank="1" showInputMessage="1" showErrorMessage="1">
          <x14:formula1>
            <xm:f>'C:\Users\HOME\Downloads\[Formato Matriz de Riesgos 2021 (1).xlsx]Opciones Tratamiento'!#REF!</xm:f>
          </x14:formula1>
          <xm:sqref>AG9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BJ995"/>
  <sheetViews>
    <sheetView zoomScale="50" zoomScaleNormal="50" workbookViewId="0">
      <selection activeCell="AH5" sqref="AH5:AH10"/>
    </sheetView>
  </sheetViews>
  <sheetFormatPr baseColWidth="10" defaultColWidth="14.42578125" defaultRowHeight="15" customHeight="1"/>
  <cols>
    <col min="1" max="1" width="4" customWidth="1"/>
    <col min="2" max="2" width="14.140625" customWidth="1"/>
    <col min="3" max="3" width="13.140625" customWidth="1"/>
    <col min="4" max="4" width="16.140625" customWidth="1"/>
    <col min="5" max="5" width="30.28515625" customWidth="1"/>
    <col min="6" max="8" width="35" customWidth="1"/>
    <col min="9" max="9" width="18.140625" customWidth="1"/>
    <col min="10" max="10" width="14.28515625" customWidth="1"/>
    <col min="11" max="11" width="12" customWidth="1"/>
    <col min="12" max="12" width="6.28515625" customWidth="1"/>
    <col min="13" max="13" width="24.42578125" customWidth="1"/>
    <col min="14" max="14" width="28.28515625" hidden="1" customWidth="1"/>
    <col min="15" max="15" width="17.5703125" customWidth="1"/>
    <col min="16" max="16" width="6.28515625" customWidth="1"/>
    <col min="17" max="17" width="16" customWidth="1"/>
    <col min="18" max="18" width="5.85546875" customWidth="1"/>
    <col min="19" max="19" width="55" customWidth="1"/>
    <col min="20" max="20" width="15.140625" customWidth="1"/>
    <col min="21" max="21" width="6.85546875" customWidth="1"/>
    <col min="22" max="22" width="5" customWidth="1"/>
    <col min="23" max="23" width="5.5703125" customWidth="1"/>
    <col min="24" max="24" width="7.140625" customWidth="1"/>
    <col min="25" max="25" width="6.7109375" customWidth="1"/>
    <col min="26" max="26" width="4.7109375" customWidth="1"/>
    <col min="27" max="27" width="38.5703125" customWidth="1"/>
    <col min="28" max="28" width="8.7109375" customWidth="1"/>
    <col min="29" max="29" width="10.42578125" customWidth="1"/>
    <col min="30" max="30" width="9.28515625" customWidth="1"/>
    <col min="31" max="31" width="9.140625" customWidth="1"/>
    <col min="32" max="32" width="8.42578125" customWidth="1"/>
    <col min="33" max="33" width="7.28515625" customWidth="1"/>
    <col min="34" max="34" width="23" customWidth="1"/>
    <col min="35" max="35" width="18.85546875" customWidth="1"/>
    <col min="36" max="36" width="16.85546875" customWidth="1"/>
    <col min="37" max="37" width="14.85546875" customWidth="1"/>
    <col min="38" max="38" width="17.7109375" customWidth="1"/>
    <col min="39" max="39" width="48.5703125" customWidth="1"/>
    <col min="40" max="40" width="14.42578125" customWidth="1"/>
    <col min="41" max="41" width="31.5703125" customWidth="1"/>
    <col min="42" max="43" width="44.85546875" customWidth="1"/>
    <col min="44" max="44" width="42.5703125" customWidth="1"/>
    <col min="45" max="45" width="40.28515625" customWidth="1"/>
    <col min="46" max="51" width="11.42578125" customWidth="1"/>
    <col min="52" max="52" width="30.42578125" customWidth="1"/>
    <col min="53" max="53" width="30.5703125" customWidth="1"/>
    <col min="54" max="54" width="15" customWidth="1"/>
    <col min="55" max="55" width="22.28515625" customWidth="1"/>
    <col min="56" max="56" width="20.42578125" customWidth="1"/>
    <col min="57" max="57" width="24.28515625" customWidth="1"/>
    <col min="58" max="58" width="24" customWidth="1"/>
    <col min="59" max="59" width="26.42578125" customWidth="1"/>
    <col min="60" max="60" width="25.85546875" customWidth="1"/>
    <col min="61" max="61" width="41.140625" customWidth="1"/>
    <col min="62" max="62" width="28" customWidth="1"/>
  </cols>
  <sheetData>
    <row r="1" spans="1:62" ht="15" customHeight="1">
      <c r="A1" s="2122" t="s">
        <v>38</v>
      </c>
      <c r="B1" s="2122"/>
      <c r="C1" s="2122"/>
      <c r="D1" s="2122"/>
      <c r="E1" s="2122"/>
      <c r="F1" s="2122"/>
      <c r="G1" s="2122"/>
      <c r="H1" s="2122"/>
      <c r="I1" s="2122"/>
      <c r="J1" s="2122"/>
      <c r="K1" s="2122" t="s">
        <v>39</v>
      </c>
      <c r="L1" s="2122"/>
      <c r="M1" s="2122"/>
      <c r="N1" s="2122"/>
      <c r="O1" s="2122"/>
      <c r="P1" s="2122"/>
      <c r="Q1" s="2122"/>
      <c r="R1" s="2122" t="s">
        <v>40</v>
      </c>
      <c r="S1" s="2122"/>
      <c r="T1" s="2122"/>
      <c r="U1" s="2122"/>
      <c r="V1" s="2122"/>
      <c r="W1" s="2122"/>
      <c r="X1" s="2122"/>
      <c r="Y1" s="2122"/>
      <c r="Z1" s="2122"/>
      <c r="AA1" s="2122" t="s">
        <v>41</v>
      </c>
      <c r="AB1" s="2122"/>
      <c r="AC1" s="2122"/>
      <c r="AD1" s="2122"/>
      <c r="AE1" s="2122"/>
      <c r="AF1" s="2122"/>
      <c r="AG1" s="2122"/>
      <c r="AH1" s="2122" t="s">
        <v>42</v>
      </c>
      <c r="AI1" s="2122"/>
      <c r="AJ1" s="2122"/>
      <c r="AK1" s="2122"/>
      <c r="AL1" s="1826" t="s">
        <v>43</v>
      </c>
      <c r="AM1" s="1827"/>
      <c r="AN1" s="1828"/>
      <c r="AO1" s="1829" t="s">
        <v>44</v>
      </c>
      <c r="AP1" s="1830"/>
      <c r="AQ1" s="1830"/>
      <c r="AR1" s="1830"/>
      <c r="AS1" s="1830"/>
      <c r="AT1" s="1831" t="s">
        <v>45</v>
      </c>
      <c r="AU1" s="1832"/>
      <c r="AV1" s="1832"/>
      <c r="AW1" s="1832"/>
      <c r="AX1" s="1832"/>
      <c r="AY1" s="1832"/>
      <c r="AZ1" s="1832"/>
      <c r="BA1" s="1832"/>
      <c r="BB1" s="1833" t="s">
        <v>46</v>
      </c>
      <c r="BC1" s="1834"/>
      <c r="BD1" s="1834"/>
      <c r="BE1" s="1834"/>
      <c r="BF1" s="1834"/>
      <c r="BG1" s="1834"/>
      <c r="BH1" s="1834"/>
      <c r="BI1" s="1834"/>
      <c r="BJ1" s="1835" t="s">
        <v>857</v>
      </c>
    </row>
    <row r="2" spans="1:62" ht="16.5" customHeight="1" thickBot="1">
      <c r="A2" s="2122"/>
      <c r="B2" s="2122"/>
      <c r="C2" s="2122"/>
      <c r="D2" s="2122"/>
      <c r="E2" s="2122"/>
      <c r="F2" s="2122"/>
      <c r="G2" s="2122"/>
      <c r="H2" s="2122"/>
      <c r="I2" s="2122"/>
      <c r="J2" s="2122"/>
      <c r="K2" s="2122"/>
      <c r="L2" s="2122"/>
      <c r="M2" s="2122"/>
      <c r="N2" s="2122"/>
      <c r="O2" s="2122"/>
      <c r="P2" s="2122"/>
      <c r="Q2" s="2122"/>
      <c r="R2" s="2122"/>
      <c r="S2" s="2122"/>
      <c r="T2" s="2122"/>
      <c r="U2" s="2122"/>
      <c r="V2" s="2122"/>
      <c r="W2" s="2122"/>
      <c r="X2" s="2122"/>
      <c r="Y2" s="2122"/>
      <c r="Z2" s="2122"/>
      <c r="AA2" s="2122"/>
      <c r="AB2" s="2122"/>
      <c r="AC2" s="2122"/>
      <c r="AD2" s="2122"/>
      <c r="AE2" s="2122"/>
      <c r="AF2" s="2122"/>
      <c r="AG2" s="2122"/>
      <c r="AH2" s="2122"/>
      <c r="AI2" s="2122"/>
      <c r="AJ2" s="2122"/>
      <c r="AK2" s="2122"/>
      <c r="AL2" s="1837"/>
      <c r="AM2" s="1837"/>
      <c r="AN2" s="1838"/>
      <c r="AO2" s="1830"/>
      <c r="AP2" s="1830"/>
      <c r="AQ2" s="1830"/>
      <c r="AR2" s="1830"/>
      <c r="AS2" s="1830"/>
      <c r="AT2" s="1839"/>
      <c r="AU2" s="1840"/>
      <c r="AV2" s="1840"/>
      <c r="AW2" s="1840"/>
      <c r="AX2" s="1840"/>
      <c r="AY2" s="1840"/>
      <c r="AZ2" s="1840"/>
      <c r="BA2" s="1840"/>
      <c r="BB2" s="1834"/>
      <c r="BC2" s="1834"/>
      <c r="BD2" s="1834"/>
      <c r="BE2" s="1834"/>
      <c r="BF2" s="1834"/>
      <c r="BG2" s="1834"/>
      <c r="BH2" s="1834"/>
      <c r="BI2" s="1834"/>
      <c r="BJ2" s="1841"/>
    </row>
    <row r="3" spans="1:62" ht="94.15" customHeight="1">
      <c r="A3" s="2123" t="s">
        <v>47</v>
      </c>
      <c r="B3" s="2124" t="s">
        <v>24</v>
      </c>
      <c r="C3" s="2125" t="s">
        <v>48</v>
      </c>
      <c r="D3" s="2125" t="s">
        <v>49</v>
      </c>
      <c r="E3" s="2125" t="s">
        <v>50</v>
      </c>
      <c r="F3" s="2124" t="s">
        <v>51</v>
      </c>
      <c r="G3" s="2126"/>
      <c r="H3" s="2126"/>
      <c r="I3" s="2125" t="s">
        <v>53</v>
      </c>
      <c r="J3" s="2125" t="s">
        <v>54</v>
      </c>
      <c r="K3" s="2125" t="s">
        <v>55</v>
      </c>
      <c r="L3" s="2124" t="s">
        <v>56</v>
      </c>
      <c r="M3" s="2125" t="s">
        <v>57</v>
      </c>
      <c r="N3" s="2125" t="s">
        <v>58</v>
      </c>
      <c r="O3" s="2125" t="s">
        <v>59</v>
      </c>
      <c r="P3" s="2124" t="s">
        <v>56</v>
      </c>
      <c r="Q3" s="2125" t="s">
        <v>60</v>
      </c>
      <c r="R3" s="2127" t="s">
        <v>61</v>
      </c>
      <c r="S3" s="2125" t="s">
        <v>62</v>
      </c>
      <c r="T3" s="2125" t="s">
        <v>63</v>
      </c>
      <c r="U3" s="2125" t="s">
        <v>64</v>
      </c>
      <c r="V3" s="2128"/>
      <c r="W3" s="2128"/>
      <c r="X3" s="2128"/>
      <c r="Y3" s="2128"/>
      <c r="Z3" s="2128"/>
      <c r="AA3" s="2127" t="s">
        <v>65</v>
      </c>
      <c r="AB3" s="2127" t="s">
        <v>66</v>
      </c>
      <c r="AC3" s="2127" t="s">
        <v>56</v>
      </c>
      <c r="AD3" s="2127" t="s">
        <v>67</v>
      </c>
      <c r="AE3" s="2127" t="s">
        <v>56</v>
      </c>
      <c r="AF3" s="2127" t="s">
        <v>68</v>
      </c>
      <c r="AG3" s="2127" t="s">
        <v>69</v>
      </c>
      <c r="AH3" s="2125" t="s">
        <v>42</v>
      </c>
      <c r="AI3" s="2125" t="s">
        <v>25</v>
      </c>
      <c r="AJ3" s="2125" t="s">
        <v>70</v>
      </c>
      <c r="AK3" s="2125" t="s">
        <v>142</v>
      </c>
      <c r="AL3" s="2129" t="s">
        <v>72</v>
      </c>
      <c r="AM3" s="1848" t="s">
        <v>73</v>
      </c>
      <c r="AN3" s="1848" t="s">
        <v>74</v>
      </c>
      <c r="AO3" s="1848" t="s">
        <v>26</v>
      </c>
      <c r="AP3" s="1848" t="s">
        <v>858</v>
      </c>
      <c r="AQ3" s="1848" t="s">
        <v>76</v>
      </c>
      <c r="AR3" s="1848" t="s">
        <v>77</v>
      </c>
      <c r="AS3" s="1849" t="s">
        <v>859</v>
      </c>
      <c r="AT3" s="1848" t="s">
        <v>27</v>
      </c>
      <c r="AU3" s="1848" t="s">
        <v>28</v>
      </c>
      <c r="AV3" s="1848" t="s">
        <v>29</v>
      </c>
      <c r="AW3" s="1848" t="s">
        <v>79</v>
      </c>
      <c r="AX3" s="1848" t="s">
        <v>30</v>
      </c>
      <c r="AY3" s="1848" t="s">
        <v>80</v>
      </c>
      <c r="AZ3" s="1848" t="s">
        <v>126</v>
      </c>
      <c r="BA3" s="1848" t="s">
        <v>31</v>
      </c>
      <c r="BB3" s="1848" t="s">
        <v>81</v>
      </c>
      <c r="BC3" s="1848" t="s">
        <v>82</v>
      </c>
      <c r="BD3" s="1848" t="s">
        <v>83</v>
      </c>
      <c r="BE3" s="1848" t="s">
        <v>84</v>
      </c>
      <c r="BF3" s="1848" t="s">
        <v>85</v>
      </c>
      <c r="BG3" s="1848" t="s">
        <v>122</v>
      </c>
      <c r="BH3" s="1848" t="s">
        <v>86</v>
      </c>
      <c r="BI3" s="1850" t="s">
        <v>860</v>
      </c>
      <c r="BJ3" s="1851"/>
    </row>
    <row r="4" spans="1:62" ht="116.45" customHeight="1">
      <c r="A4" s="2128"/>
      <c r="B4" s="2128"/>
      <c r="C4" s="2128"/>
      <c r="D4" s="2128"/>
      <c r="E4" s="2128"/>
      <c r="F4" s="2128"/>
      <c r="G4" s="2126" t="s">
        <v>477</v>
      </c>
      <c r="H4" s="2126" t="s">
        <v>52</v>
      </c>
      <c r="I4" s="2128"/>
      <c r="J4" s="2128"/>
      <c r="K4" s="2128"/>
      <c r="L4" s="2128"/>
      <c r="M4" s="2128"/>
      <c r="N4" s="2128"/>
      <c r="O4" s="2128"/>
      <c r="P4" s="2128"/>
      <c r="Q4" s="2128"/>
      <c r="R4" s="2128"/>
      <c r="S4" s="2128"/>
      <c r="T4" s="2128"/>
      <c r="U4" s="2130" t="s">
        <v>88</v>
      </c>
      <c r="V4" s="2130" t="s">
        <v>89</v>
      </c>
      <c r="W4" s="2130" t="s">
        <v>90</v>
      </c>
      <c r="X4" s="2130" t="s">
        <v>91</v>
      </c>
      <c r="Y4" s="2130" t="s">
        <v>92</v>
      </c>
      <c r="Z4" s="2130" t="s">
        <v>93</v>
      </c>
      <c r="AA4" s="2128"/>
      <c r="AB4" s="2128"/>
      <c r="AC4" s="2128"/>
      <c r="AD4" s="2128"/>
      <c r="AE4" s="2128"/>
      <c r="AF4" s="2128"/>
      <c r="AG4" s="2128"/>
      <c r="AH4" s="2128"/>
      <c r="AI4" s="2128"/>
      <c r="AJ4" s="2128"/>
      <c r="AK4" s="2128"/>
      <c r="AL4" s="2131"/>
      <c r="AM4" s="2003"/>
      <c r="AN4" s="2003"/>
      <c r="AO4" s="2003"/>
      <c r="AP4" s="2003"/>
      <c r="AQ4" s="2003"/>
      <c r="AR4" s="2003"/>
      <c r="AS4" s="2004"/>
      <c r="AT4" s="2003"/>
      <c r="AU4" s="2003"/>
      <c r="AV4" s="2003"/>
      <c r="AW4" s="2003"/>
      <c r="AX4" s="2003"/>
      <c r="AY4" s="2003"/>
      <c r="AZ4" s="2003"/>
      <c r="BA4" s="2003"/>
      <c r="BB4" s="2003"/>
      <c r="BC4" s="2003"/>
      <c r="BD4" s="2003"/>
      <c r="BE4" s="2003"/>
      <c r="BF4" s="2003"/>
      <c r="BG4" s="2003"/>
      <c r="BH4" s="2003"/>
      <c r="BI4" s="2005"/>
      <c r="BJ4" s="1851"/>
    </row>
    <row r="5" spans="1:62" ht="16.5" customHeight="1">
      <c r="A5" s="2132">
        <v>1</v>
      </c>
      <c r="B5" s="2133" t="s">
        <v>94</v>
      </c>
      <c r="C5" s="2133" t="s">
        <v>1019</v>
      </c>
      <c r="D5" s="2134" t="s">
        <v>1020</v>
      </c>
      <c r="E5" s="2135" t="s">
        <v>936</v>
      </c>
      <c r="F5" s="2133" t="s">
        <v>1021</v>
      </c>
      <c r="G5" s="2133" t="s">
        <v>377</v>
      </c>
      <c r="H5" s="2133" t="s">
        <v>1022</v>
      </c>
      <c r="I5" s="2136" t="s">
        <v>98</v>
      </c>
      <c r="J5" s="2137">
        <v>36</v>
      </c>
      <c r="K5" s="2138" t="str">
        <f>IF(J5&lt;=0,"",IF(J5&lt;=2,"Muy Baja",IF(J5&lt;=24,"Baja",IF(J5&lt;=500,"Media",IF(J5&lt;=5000,"Alta","Muy Alta")))))</f>
        <v>Media</v>
      </c>
      <c r="L5" s="2139">
        <f>IF(K5="","",IF(K5="Muy Baja",0.2,IF(K5="Baja",0.4,IF(K5="Media",0.6,IF(K5="Alta",0.8,IF(K5="Muy Alta",1,))))))</f>
        <v>0.6</v>
      </c>
      <c r="M5" s="2140" t="s">
        <v>135</v>
      </c>
      <c r="N5" s="2139" t="str">
        <f>IF(NOT(ISERROR(MATCH(M5,'[29]Tabla Impacto'!$B$221:$B$223,0))),'[29]Tabla Impacto'!$F$223&amp;"Por favor no seleccionar los criterios de impacto(Afectación Económica o presupuestal y Pérdida Reputacional)",M5)</f>
        <v xml:space="preserve">     El riesgo afecta la imagen de alguna área de la organización</v>
      </c>
      <c r="O5" s="2138" t="str">
        <f>IF(OR(N5='[29]Tabla Impacto'!$C$11,N5='[29]Tabla Impacto'!$D$11),"Leve",IF(OR(N5='[29]Tabla Impacto'!$C$12,N5='[29]Tabla Impacto'!$D$12),"Menor",IF(OR(N5='[29]Tabla Impacto'!$C$13,N5='[29]Tabla Impacto'!$D$13),"Moderado",IF(OR(N5='[29]Tabla Impacto'!$C$14,N5='[29]Tabla Impacto'!$D$14),"Mayor",IF(OR(N5='[29]Tabla Impacto'!$C$15,N5='[29]Tabla Impacto'!$D$15),"Catastrófico","")))))</f>
        <v>Leve</v>
      </c>
      <c r="P5" s="2139">
        <f>IF(O5="","",IF(O5="Leve",0.2,IF(O5="Menor",0.4,IF(O5="Moderado",0.6,IF(O5="Mayor",0.8,IF(O5="Catastrófico",1,))))))</f>
        <v>0.2</v>
      </c>
      <c r="Q5" s="2141" t="str">
        <f>IF(OR(AND(K5="Muy Baja",O5="Leve"),AND(K5="Muy Baja",O5="Menor"),AND(K5="Baja",O5="Leve")),"Bajo",IF(OR(AND(K5="Muy baja",O5="Moderado"),AND(K5="Baja",O5="Menor"),AND(K5="Baja",O5="Moderado"),AND(K5="Media",O5="Leve"),AND(K5="Media",O5="Menor"),AND(K5="Media",O5="Moderado"),AND(K5="Alta",O5="Leve"),AND(K5="Alta",O5="Menor")),"Moderado",IF(OR(AND(K5="Muy Baja",O5="Mayor"),AND(K5="Baja",O5="Mayor"),AND(K5="Media",O5="Mayor"),AND(K5="Alta",O5="Moderado"),AND(K5="Alta",O5="Mayor"),AND(K5="Muy Alta",O5="Leve"),AND(K5="Muy Alta",O5="Menor"),AND(K5="Muy Alta",O5="Moderado"),AND(K5="Muy Alta",O5="Mayor")),"Alto",IF(OR(AND(K5="Muy Baja",O5="Catastrófico"),AND(K5="Baja",O5="Catastrófico"),AND(K5="Media",O5="Catastrófico"),AND(K5="Alta",O5="Catastrófico"),AND(K5="Muy Alta",O5="Catastrófico")),"Extremo",""))))</f>
        <v>Moderado</v>
      </c>
      <c r="R5" s="2142">
        <v>1</v>
      </c>
      <c r="S5" s="2118" t="s">
        <v>1023</v>
      </c>
      <c r="T5" s="2142" t="s">
        <v>137</v>
      </c>
      <c r="U5" s="2143" t="s">
        <v>123</v>
      </c>
      <c r="V5" s="2143" t="s">
        <v>35</v>
      </c>
      <c r="W5" s="2144" t="str">
        <f>IF(AND(U5="Preventivo",V5="Automático"),"50%",IF(AND(U5="Preventivo",V5="Manual"),"40%",IF(AND(U5="Detectivo",V5="Automático"),"40%",IF(AND(U5="Detectivo",V5="Manual"),"30%",IF(AND(U5="Correctivo",V5="Automático"),"35%",IF(AND(U5="Correctivo",V5="Manual"),"25%",""))))))</f>
        <v>30%</v>
      </c>
      <c r="X5" s="2143" t="s">
        <v>100</v>
      </c>
      <c r="Y5" s="2143" t="s">
        <v>111</v>
      </c>
      <c r="Z5" s="2143" t="s">
        <v>102</v>
      </c>
      <c r="AA5" s="2145">
        <v>0.42</v>
      </c>
      <c r="AB5" s="2146" t="str">
        <f>IFERROR(IF(AA5="","",IF(AA5&lt;=0.2,"Muy Baja",IF(AA5&lt;=0.4,"Baja",IF(AA5&lt;=0.6,"Media",IF(AA5&lt;=0.8,"Alta","Muy Alta"))))),"")</f>
        <v>Media</v>
      </c>
      <c r="AC5" s="2144">
        <f>+AA5</f>
        <v>0.42</v>
      </c>
      <c r="AD5" s="2146" t="s">
        <v>666</v>
      </c>
      <c r="AE5" s="2144">
        <v>0.6</v>
      </c>
      <c r="AF5" s="2147" t="str">
        <f>IFERROR(IF(OR(AND(AB5="Muy Baja",AD5="Leve"),AND(AB5="Muy Baja",AD5="Menor"),AND(AB5="Baja",AD5="Leve")),"Bajo",IF(OR(AND(AB5="Muy baja",AD5="Moderado"),AND(AB5="Baja",AD5="Menor"),AND(AB5="Baja",AD5="Moderado"),AND(AB5="Media",AD5="Leve"),AND(AB5="Media",AD5="Menor"),AND(AB5="Media",AD5="Moderado"),AND(AB5="Alta",AD5="Leve"),AND(AB5="Alta",AD5="Menor")),"Moderado",IF(OR(AND(AB5="Muy Baja",AD5="Mayor"),AND(AB5="Baja",AD5="Mayor"),AND(AB5="Media",AD5="Mayor"),AND(AB5="Alta",AD5="Moderado"),AND(AB5="Alta",AD5="Mayor"),AND(AB5="Muy Alta",AD5="Leve"),AND(AB5="Muy Alta",AD5="Menor"),AND(AB5="Muy Alta",AD5="Moderado"),AND(AB5="Muy Alta",AD5="Mayor")),"Alto",IF(OR(AND(AB5="Muy Baja",AD5="Catastrófico"),AND(AB5="Baja",AD5="Catastrófico"),AND(AB5="Media",AD5="Catastrófico"),AND(AB5="Alta",AD5="Catastrófico"),AND(AB5="Muy Alta",AD5="Catastrófico")),"Extremo","")))),"")</f>
        <v>Moderado</v>
      </c>
      <c r="AG5" s="2143" t="s">
        <v>112</v>
      </c>
      <c r="AH5" s="2148" t="s">
        <v>1024</v>
      </c>
      <c r="AI5" s="2133" t="s">
        <v>1025</v>
      </c>
      <c r="AJ5" s="2149">
        <v>45292</v>
      </c>
      <c r="AK5" s="2149" t="s">
        <v>1026</v>
      </c>
      <c r="AL5" s="2079">
        <v>45567</v>
      </c>
      <c r="AM5" s="2080" t="s">
        <v>1027</v>
      </c>
      <c r="AN5" s="2080" t="s">
        <v>103</v>
      </c>
      <c r="AO5" s="2080" t="s">
        <v>1028</v>
      </c>
      <c r="AP5" s="2080" t="s">
        <v>1029</v>
      </c>
      <c r="AQ5" s="2150" t="s">
        <v>1030</v>
      </c>
      <c r="AR5" s="2151" t="s">
        <v>1031</v>
      </c>
      <c r="AS5" s="2080" t="s">
        <v>1032</v>
      </c>
      <c r="AT5" s="2080" t="s">
        <v>32</v>
      </c>
      <c r="AU5" s="2080" t="s">
        <v>32</v>
      </c>
      <c r="AV5" s="2080" t="s">
        <v>32</v>
      </c>
      <c r="AW5" s="2080" t="s">
        <v>32</v>
      </c>
      <c r="AX5" s="2080" t="s">
        <v>37</v>
      </c>
      <c r="AY5" s="2080" t="s">
        <v>32</v>
      </c>
      <c r="AZ5" s="2080" t="s">
        <v>1033</v>
      </c>
      <c r="BA5" s="2080" t="s">
        <v>1034</v>
      </c>
      <c r="BB5" s="2080" t="s">
        <v>849</v>
      </c>
      <c r="BC5" s="2080" t="s">
        <v>106</v>
      </c>
      <c r="BD5" s="2080">
        <v>0</v>
      </c>
      <c r="BE5" s="2080">
        <v>19</v>
      </c>
      <c r="BF5" s="2080">
        <f>(BD5/BE5)</f>
        <v>0</v>
      </c>
      <c r="BG5" s="2080" t="str">
        <f>IF(BF5=0,"Los controles están funcionando y son efectivos",IF(AND(BF5&gt;0,BF5&lt;=0.2),"Los controles son efectivos el 80%.",IF(AND(BF5&gt;0.2,BF5&lt;=0.5),"El control actual presenta deficiencias en su eficacia; sin embargo, sus resultados no son del todo insatisfactorios. Se sugiere la implementación de otro control que complemente y potencie el existente.",IF(AND(BF5&gt;0.5,BF5&lt;=1),"Los Control son ineficientes","Valor no valido"))))</f>
        <v>Los controles están funcionando y son efectivos</v>
      </c>
      <c r="BH5" s="2080" t="s">
        <v>1035</v>
      </c>
      <c r="BI5" s="2080" t="s">
        <v>1036</v>
      </c>
      <c r="BJ5" s="2152" t="s">
        <v>1037</v>
      </c>
    </row>
    <row r="6" spans="1:62" ht="16.5" customHeight="1">
      <c r="A6" s="1782"/>
      <c r="B6" s="1782"/>
      <c r="C6" s="1782"/>
      <c r="D6" s="973"/>
      <c r="E6" s="1782"/>
      <c r="F6" s="1782"/>
      <c r="G6" s="1782"/>
      <c r="H6" s="1782"/>
      <c r="I6" s="2084"/>
      <c r="J6" s="2153"/>
      <c r="K6" s="1782"/>
      <c r="L6" s="1782"/>
      <c r="M6" s="2153"/>
      <c r="N6" s="1782"/>
      <c r="O6" s="1782"/>
      <c r="P6" s="1782"/>
      <c r="Q6" s="1782"/>
      <c r="R6" s="1782"/>
      <c r="S6" s="1782"/>
      <c r="T6" s="1782"/>
      <c r="U6" s="1782"/>
      <c r="V6" s="1782"/>
      <c r="W6" s="1782"/>
      <c r="X6" s="1782"/>
      <c r="Y6" s="1782"/>
      <c r="Z6" s="1782"/>
      <c r="AA6" s="1782"/>
      <c r="AB6" s="1782"/>
      <c r="AC6" s="1782"/>
      <c r="AD6" s="1782"/>
      <c r="AE6" s="1782"/>
      <c r="AF6" s="1782"/>
      <c r="AG6" s="1782"/>
      <c r="AH6" s="2153"/>
      <c r="AI6" s="1782"/>
      <c r="AJ6" s="1782"/>
      <c r="AK6" s="1782"/>
      <c r="AL6" s="1644"/>
      <c r="AM6" s="2154"/>
      <c r="AN6" s="2154"/>
      <c r="AO6" s="1644"/>
      <c r="AP6" s="1644"/>
      <c r="AQ6" s="2155"/>
      <c r="AR6" s="2156"/>
      <c r="AS6" s="1644"/>
      <c r="AT6" s="1644"/>
      <c r="AU6" s="1644"/>
      <c r="AV6" s="1644"/>
      <c r="AW6" s="1644"/>
      <c r="AX6" s="1644"/>
      <c r="AY6" s="1644"/>
      <c r="AZ6" s="1644"/>
      <c r="BA6" s="1644"/>
      <c r="BB6" s="1644"/>
      <c r="BC6" s="1644"/>
      <c r="BD6" s="1644"/>
      <c r="BE6" s="1644"/>
      <c r="BF6" s="1644"/>
      <c r="BG6" s="1644"/>
      <c r="BH6" s="1644"/>
      <c r="BI6" s="1644"/>
      <c r="BJ6" s="2157"/>
    </row>
    <row r="7" spans="1:62" ht="72.75" customHeight="1">
      <c r="A7" s="1782"/>
      <c r="B7" s="1782"/>
      <c r="C7" s="1782"/>
      <c r="D7" s="973"/>
      <c r="E7" s="1782"/>
      <c r="F7" s="1782"/>
      <c r="G7" s="1782"/>
      <c r="H7" s="1782"/>
      <c r="I7" s="2084"/>
      <c r="J7" s="2153"/>
      <c r="K7" s="1782"/>
      <c r="L7" s="1782"/>
      <c r="M7" s="2153"/>
      <c r="N7" s="1782"/>
      <c r="O7" s="1782"/>
      <c r="P7" s="1782"/>
      <c r="Q7" s="1782"/>
      <c r="R7" s="1782"/>
      <c r="S7" s="1782"/>
      <c r="T7" s="1782"/>
      <c r="U7" s="1782"/>
      <c r="V7" s="1782"/>
      <c r="W7" s="1782"/>
      <c r="X7" s="1782"/>
      <c r="Y7" s="1782"/>
      <c r="Z7" s="1782"/>
      <c r="AA7" s="1782"/>
      <c r="AB7" s="1782"/>
      <c r="AC7" s="1782"/>
      <c r="AD7" s="1782"/>
      <c r="AE7" s="1782"/>
      <c r="AF7" s="1782"/>
      <c r="AG7" s="1782"/>
      <c r="AH7" s="2153"/>
      <c r="AI7" s="1782"/>
      <c r="AJ7" s="1782"/>
      <c r="AK7" s="1782"/>
      <c r="AL7" s="1644"/>
      <c r="AM7" s="2154"/>
      <c r="AN7" s="2154"/>
      <c r="AO7" s="1644"/>
      <c r="AP7" s="1644"/>
      <c r="AQ7" s="2155"/>
      <c r="AR7" s="2156"/>
      <c r="AS7" s="1644"/>
      <c r="AT7" s="1644"/>
      <c r="AU7" s="1644"/>
      <c r="AV7" s="1644"/>
      <c r="AW7" s="1644"/>
      <c r="AX7" s="1644"/>
      <c r="AY7" s="1644"/>
      <c r="AZ7" s="1644"/>
      <c r="BA7" s="1644"/>
      <c r="BB7" s="1644"/>
      <c r="BC7" s="1644"/>
      <c r="BD7" s="1644"/>
      <c r="BE7" s="1644"/>
      <c r="BF7" s="1644"/>
      <c r="BG7" s="1644"/>
      <c r="BH7" s="1644"/>
      <c r="BI7" s="1644"/>
      <c r="BJ7" s="2157"/>
    </row>
    <row r="8" spans="1:62" ht="60.75" customHeight="1">
      <c r="A8" s="1782"/>
      <c r="B8" s="1782"/>
      <c r="C8" s="1782"/>
      <c r="D8" s="973"/>
      <c r="E8" s="1793"/>
      <c r="F8" s="1782"/>
      <c r="G8" s="1782"/>
      <c r="H8" s="1782"/>
      <c r="I8" s="2084"/>
      <c r="J8" s="2153"/>
      <c r="K8" s="1782"/>
      <c r="L8" s="1782"/>
      <c r="M8" s="2153"/>
      <c r="N8" s="1782"/>
      <c r="O8" s="1782"/>
      <c r="P8" s="1782"/>
      <c r="Q8" s="1782"/>
      <c r="R8" s="1793"/>
      <c r="S8" s="1793"/>
      <c r="T8" s="1793"/>
      <c r="U8" s="1793"/>
      <c r="V8" s="1793"/>
      <c r="W8" s="1793"/>
      <c r="X8" s="1793"/>
      <c r="Y8" s="1793"/>
      <c r="Z8" s="1793"/>
      <c r="AA8" s="1793"/>
      <c r="AB8" s="1793"/>
      <c r="AC8" s="1793"/>
      <c r="AD8" s="1793"/>
      <c r="AE8" s="1793"/>
      <c r="AF8" s="1793"/>
      <c r="AG8" s="1793"/>
      <c r="AH8" s="2153"/>
      <c r="AI8" s="1793"/>
      <c r="AJ8" s="1793"/>
      <c r="AK8" s="1793"/>
      <c r="AL8" s="1644"/>
      <c r="AM8" s="2158"/>
      <c r="AN8" s="2158"/>
      <c r="AO8" s="1644"/>
      <c r="AP8" s="1644"/>
      <c r="AQ8" s="2155"/>
      <c r="AR8" s="2156"/>
      <c r="AS8" s="1644"/>
      <c r="AT8" s="1138"/>
      <c r="AU8" s="1138"/>
      <c r="AV8" s="1138"/>
      <c r="AW8" s="1138"/>
      <c r="AX8" s="1138"/>
      <c r="AY8" s="1138"/>
      <c r="AZ8" s="1138"/>
      <c r="BA8" s="1138"/>
      <c r="BB8" s="1644"/>
      <c r="BC8" s="1138"/>
      <c r="BD8" s="1644"/>
      <c r="BE8" s="1644"/>
      <c r="BF8" s="1644"/>
      <c r="BG8" s="1644"/>
      <c r="BH8" s="1644"/>
      <c r="BI8" s="1644"/>
      <c r="BJ8" s="2157"/>
    </row>
    <row r="9" spans="1:62" ht="96.75" customHeight="1">
      <c r="A9" s="1782"/>
      <c r="B9" s="1782"/>
      <c r="C9" s="1782"/>
      <c r="D9" s="973"/>
      <c r="E9" s="2115" t="s">
        <v>1038</v>
      </c>
      <c r="F9" s="1782"/>
      <c r="G9" s="1782"/>
      <c r="H9" s="1782"/>
      <c r="I9" s="2084"/>
      <c r="J9" s="2153"/>
      <c r="K9" s="1782"/>
      <c r="L9" s="1782"/>
      <c r="M9" s="2153"/>
      <c r="N9" s="1782"/>
      <c r="O9" s="1782"/>
      <c r="P9" s="1782"/>
      <c r="Q9" s="1782"/>
      <c r="R9" s="2100">
        <v>2</v>
      </c>
      <c r="S9" s="2159" t="s">
        <v>1039</v>
      </c>
      <c r="T9" s="2100" t="s">
        <v>137</v>
      </c>
      <c r="U9" s="2160" t="s">
        <v>99</v>
      </c>
      <c r="V9" s="2160" t="s">
        <v>35</v>
      </c>
      <c r="W9" s="2161" t="str">
        <f>IF(AND(U9="Preventivo",V9="Automático"),"50%",IF(AND(U9="Preventivo",V9="Manual"),"40%",IF(AND(U9="Detectivo",V9="Automático"),"40%",IF(AND(U9="Detectivo",V9="Manual"),"30%",IF(AND(U9="Correctivo",V9="Automático"),"35%",IF(AND(U9="Correctivo",V9="Manual"),"25%",""))))))</f>
        <v>40%</v>
      </c>
      <c r="X9" s="2160" t="s">
        <v>100</v>
      </c>
      <c r="Y9" s="2160" t="s">
        <v>111</v>
      </c>
      <c r="Z9" s="2160" t="s">
        <v>102</v>
      </c>
      <c r="AA9" s="2162">
        <v>0.25</v>
      </c>
      <c r="AB9" s="2163" t="str">
        <f>IFERROR(IF(AA9="","",IF(AA9&lt;=0.2,"Muy Baja",IF(AA9&lt;=0.4,"Baja",IF(AA9&lt;=0.6,"Media",IF(AA9&lt;=0.8,"Alta","Muy Alta"))))),"")</f>
        <v>Baja</v>
      </c>
      <c r="AC9" s="2161">
        <f>+AA9</f>
        <v>0.25</v>
      </c>
      <c r="AD9" s="2163" t="s">
        <v>666</v>
      </c>
      <c r="AE9" s="2161">
        <v>0.6</v>
      </c>
      <c r="AF9" s="2164" t="str">
        <f>IFERROR(IF(OR(AND(AB9="Muy Baja",AD9="Leve"),AND(AB9="Muy Baja",AD9="Menor"),AND(AB9="Baja",AD9="Leve")),"Bajo",IF(OR(AND(AB9="Muy baja",AD9="Moderado"),AND(AB9="Baja",AD9="Menor"),AND(AB9="Baja",AD9="Moderado"),AND(AB9="Media",AD9="Leve"),AND(AB9="Media",AD9="Menor"),AND(AB9="Media",AD9="Moderado"),AND(AB9="Alta",AD9="Leve"),AND(AB9="Alta",AD9="Menor")),"Moderado",IF(OR(AND(AB9="Muy Baja",AD9="Mayor"),AND(AB9="Baja",AD9="Mayor"),AND(AB9="Media",AD9="Mayor"),AND(AB9="Alta",AD9="Moderado"),AND(AB9="Alta",AD9="Mayor"),AND(AB9="Muy Alta",AD9="Leve"),AND(AB9="Muy Alta",AD9="Menor"),AND(AB9="Muy Alta",AD9="Moderado"),AND(AB9="Muy Alta",AD9="Mayor")),"Alto",IF(OR(AND(AB9="Muy Baja",AD9="Catastrófico"),AND(AB9="Baja",AD9="Catastrófico"),AND(AB9="Media",AD9="Catastrófico"),AND(AB9="Alta",AD9="Catastrófico"),AND(AB9="Muy Alta",AD9="Catastrófico")),"Extremo","")))),"")</f>
        <v>Moderado</v>
      </c>
      <c r="AG9" s="2160" t="s">
        <v>112</v>
      </c>
      <c r="AH9" s="2153"/>
      <c r="AI9" s="2096" t="s">
        <v>1040</v>
      </c>
      <c r="AJ9" s="2165">
        <v>45292</v>
      </c>
      <c r="AK9" s="2166" t="s">
        <v>1041</v>
      </c>
      <c r="AL9" s="1644"/>
      <c r="AM9" s="2080" t="s">
        <v>1042</v>
      </c>
      <c r="AN9" s="2080" t="s">
        <v>103</v>
      </c>
      <c r="AO9" s="1644"/>
      <c r="AP9" s="1644"/>
      <c r="AQ9" s="2155"/>
      <c r="AR9" s="2156"/>
      <c r="AS9" s="1644"/>
      <c r="AT9" s="2080" t="s">
        <v>32</v>
      </c>
      <c r="AU9" s="2080" t="s">
        <v>32</v>
      </c>
      <c r="AV9" s="2080" t="s">
        <v>32</v>
      </c>
      <c r="AW9" s="2080" t="s">
        <v>32</v>
      </c>
      <c r="AX9" s="2080" t="s">
        <v>37</v>
      </c>
      <c r="AY9" s="2080" t="s">
        <v>32</v>
      </c>
      <c r="AZ9" s="2080" t="s">
        <v>1043</v>
      </c>
      <c r="BA9" s="2080" t="s">
        <v>1044</v>
      </c>
      <c r="BB9" s="1644"/>
      <c r="BC9" s="2080" t="s">
        <v>1045</v>
      </c>
      <c r="BD9" s="1644"/>
      <c r="BE9" s="1644"/>
      <c r="BF9" s="1644"/>
      <c r="BG9" s="1644"/>
      <c r="BH9" s="1644"/>
      <c r="BI9" s="1644"/>
      <c r="BJ9" s="2157"/>
    </row>
    <row r="10" spans="1:62" ht="102.75" customHeight="1">
      <c r="A10" s="1793"/>
      <c r="B10" s="1793"/>
      <c r="C10" s="1793"/>
      <c r="D10" s="974"/>
      <c r="E10" s="1793"/>
      <c r="F10" s="1793"/>
      <c r="G10" s="1793"/>
      <c r="H10" s="1793"/>
      <c r="I10" s="2095"/>
      <c r="J10" s="2167"/>
      <c r="K10" s="1793"/>
      <c r="L10" s="1793"/>
      <c r="M10" s="2167"/>
      <c r="N10" s="1793"/>
      <c r="O10" s="1793"/>
      <c r="P10" s="1793"/>
      <c r="Q10" s="1793"/>
      <c r="R10" s="1793"/>
      <c r="S10" s="1793"/>
      <c r="T10" s="1793"/>
      <c r="U10" s="1793"/>
      <c r="V10" s="1793"/>
      <c r="W10" s="1793"/>
      <c r="X10" s="1793"/>
      <c r="Y10" s="1793"/>
      <c r="Z10" s="1793"/>
      <c r="AA10" s="1793"/>
      <c r="AB10" s="1793"/>
      <c r="AC10" s="1793"/>
      <c r="AD10" s="1793"/>
      <c r="AE10" s="1793"/>
      <c r="AF10" s="1793"/>
      <c r="AG10" s="1793"/>
      <c r="AH10" s="2167"/>
      <c r="AI10" s="1793"/>
      <c r="AJ10" s="1793"/>
      <c r="AK10" s="2168"/>
      <c r="AL10" s="1644"/>
      <c r="AM10" s="1800"/>
      <c r="AN10" s="1138"/>
      <c r="AO10" s="1644"/>
      <c r="AP10" s="1138"/>
      <c r="AQ10" s="2169"/>
      <c r="AR10" s="2156"/>
      <c r="AS10" s="1138"/>
      <c r="AT10" s="1138"/>
      <c r="AU10" s="1138"/>
      <c r="AV10" s="1138"/>
      <c r="AW10" s="1138"/>
      <c r="AX10" s="1138"/>
      <c r="AY10" s="1138"/>
      <c r="AZ10" s="1138"/>
      <c r="BA10" s="1138"/>
      <c r="BB10" s="1138"/>
      <c r="BC10" s="2158"/>
      <c r="BD10" s="1138"/>
      <c r="BE10" s="1138"/>
      <c r="BF10" s="1138"/>
      <c r="BG10" s="1138"/>
      <c r="BH10" s="1138"/>
      <c r="BI10" s="1138"/>
      <c r="BJ10" s="2157"/>
    </row>
    <row r="11" spans="1:62" ht="71.25" customHeight="1">
      <c r="A11" s="2058">
        <v>2</v>
      </c>
      <c r="B11" s="2096" t="s">
        <v>94</v>
      </c>
      <c r="C11" s="2096" t="s">
        <v>1046</v>
      </c>
      <c r="D11" s="2097" t="s">
        <v>1047</v>
      </c>
      <c r="E11" s="2096" t="s">
        <v>1048</v>
      </c>
      <c r="F11" s="2096" t="s">
        <v>1049</v>
      </c>
      <c r="G11" s="2115" t="s">
        <v>520</v>
      </c>
      <c r="H11" s="2096" t="s">
        <v>1050</v>
      </c>
      <c r="I11" s="2116" t="s">
        <v>98</v>
      </c>
      <c r="J11" s="2100">
        <v>365</v>
      </c>
      <c r="K11" s="2101" t="str">
        <f>IF(J11&lt;=0,"",IF(J11&lt;=2,"Muy Baja",IF(J11&lt;=24,"Baja",IF(J11&lt;=500,"Media",IF(J11&lt;=5000,"Alta","Muy Alta")))))</f>
        <v>Media</v>
      </c>
      <c r="L11" s="2102">
        <f>IF(K11="","",IF(K11="Muy Baja",0.2,IF(K11="Baja",0.4,IF(K11="Media",0.6,IF(K11="Alta",0.8,IF(K11="Muy Alta",1,))))))</f>
        <v>0.6</v>
      </c>
      <c r="M11" s="2102" t="s">
        <v>157</v>
      </c>
      <c r="N11" s="2102" t="str">
        <f>IF(NOT(ISERROR(MATCH(M11,'[29]Tabla Impacto'!$B$221:$B$223,0))),'[29]Tabla Impacto'!$F$223&amp;"Por favor no seleccionar los criterios de impacto(Afectación Económica o presupuestal y Pérdida Reputacional)",M11)</f>
        <v xml:space="preserve">     Entre 1000 y 5000 SMLMV </v>
      </c>
      <c r="O11" s="2101" t="str">
        <f>IF(OR(N11='[29]Tabla Impacto'!$C$11,N11='[29]Tabla Impacto'!$D$11),"Leve",IF(OR(N11='[29]Tabla Impacto'!$C$12,N11='[29]Tabla Impacto'!$D$12),"Menor",IF(OR(N11='[29]Tabla Impacto'!$C$13,N11='[29]Tabla Impacto'!$D$13),"Moderado",IF(OR(N11='[29]Tabla Impacto'!$C$14,N11='[29]Tabla Impacto'!$D$14),"Mayor",IF(OR(N11='[29]Tabla Impacto'!$C$15,N11='[29]Tabla Impacto'!$D$15),"Catastrófico","")))))</f>
        <v>Moderado</v>
      </c>
      <c r="P11" s="2102">
        <f>IF(O11="","",IF(O11="Leve",0.2,IF(O11="Menor",0.4,IF(O11="Moderado",0.6,IF(O11="Mayor",0.8,IF(O11="Catastrófico",1,))))))</f>
        <v>0.6</v>
      </c>
      <c r="Q11" s="2103"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Moderado</v>
      </c>
      <c r="R11" s="2100">
        <v>1</v>
      </c>
      <c r="S11" s="2159" t="s">
        <v>1051</v>
      </c>
      <c r="T11" s="2100" t="s">
        <v>137</v>
      </c>
      <c r="U11" s="2160" t="s">
        <v>99</v>
      </c>
      <c r="V11" s="2160" t="s">
        <v>35</v>
      </c>
      <c r="W11" s="2161" t="str">
        <f>IF(AND(U11="Preventivo",V11="Automático"),"50%",IF(AND(U11="Preventivo",V11="Manual"),"40%",IF(AND(U11="Detectivo",V11="Automático"),"40%",IF(AND(U11="Detectivo",V11="Manual"),"30%",IF(AND(U11="Correctivo",V11="Automático"),"35%",IF(AND(U11="Correctivo",V11="Manual"),"25%",""))))))</f>
        <v>40%</v>
      </c>
      <c r="X11" s="2160" t="s">
        <v>100</v>
      </c>
      <c r="Y11" s="2160" t="s">
        <v>111</v>
      </c>
      <c r="Z11" s="2160" t="s">
        <v>102</v>
      </c>
      <c r="AA11" s="2162">
        <v>0.36</v>
      </c>
      <c r="AB11" s="2163" t="str">
        <f>IFERROR(IF(AA11="","",IF(AA11&lt;=0.2,"Muy Baja",IF(AA11&lt;=0.4,"Baja",IF(AA11&lt;=0.6,"Media",IF(AA11&lt;=0.8,"Alta","Muy Alta"))))),"")</f>
        <v>Baja</v>
      </c>
      <c r="AC11" s="2161">
        <f>+AA11</f>
        <v>0.36</v>
      </c>
      <c r="AD11" s="2163" t="s">
        <v>666</v>
      </c>
      <c r="AE11" s="2161">
        <v>0.6</v>
      </c>
      <c r="AF11" s="2164" t="str">
        <f>IFERROR(IF(OR(AND(AB11="Muy Baja",AD11="Leve"),AND(AB11="Muy Baja",AD11="Menor"),AND(AB11="Baja",AD11="Leve")),"Bajo",IF(OR(AND(AB11="Muy baja",AD11="Moderado"),AND(AB11="Baja",AD11="Menor"),AND(AB11="Baja",AD11="Moderado"),AND(AB11="Media",AD11="Leve"),AND(AB11="Media",AD11="Menor"),AND(AB11="Media",AD11="Moderado"),AND(AB11="Alta",AD11="Leve"),AND(AB11="Alta",AD11="Menor")),"Moderado",IF(OR(AND(AB11="Muy Baja",AD11="Mayor"),AND(AB11="Baja",AD11="Mayor"),AND(AB11="Media",AD11="Mayor"),AND(AB11="Alta",AD11="Moderado"),AND(AB11="Alta",AD11="Mayor"),AND(AB11="Muy Alta",AD11="Leve"),AND(AB11="Muy Alta",AD11="Menor"),AND(AB11="Muy Alta",AD11="Moderado"),AND(AB11="Muy Alta",AD11="Mayor")),"Alto",IF(OR(AND(AB11="Muy Baja",AD11="Catastrófico"),AND(AB11="Baja",AD11="Catastrófico"),AND(AB11="Media",AD11="Catastrófico"),AND(AB11="Alta",AD11="Catastrófico"),AND(AB11="Muy Alta",AD11="Catastrófico")),"Extremo","")))),"")</f>
        <v>Moderado</v>
      </c>
      <c r="AG11" s="2160" t="s">
        <v>112</v>
      </c>
      <c r="AH11" s="2096" t="s">
        <v>1052</v>
      </c>
      <c r="AI11" s="2096" t="s">
        <v>1025</v>
      </c>
      <c r="AJ11" s="2165">
        <v>45505</v>
      </c>
      <c r="AK11" s="2170" t="s">
        <v>766</v>
      </c>
      <c r="AL11" s="1644"/>
      <c r="AM11" s="2080" t="s">
        <v>1053</v>
      </c>
      <c r="AN11" s="2080" t="s">
        <v>1054</v>
      </c>
      <c r="AO11" s="1644"/>
      <c r="AP11" s="2080" t="s">
        <v>1029</v>
      </c>
      <c r="AQ11" s="2150" t="s">
        <v>1030</v>
      </c>
      <c r="AR11" s="2156" t="s">
        <v>1055</v>
      </c>
      <c r="AS11" s="2080"/>
      <c r="AT11" s="2080" t="s">
        <v>37</v>
      </c>
      <c r="AU11" s="2080" t="s">
        <v>849</v>
      </c>
      <c r="AV11" s="2080" t="s">
        <v>37</v>
      </c>
      <c r="AW11" s="2080" t="s">
        <v>37</v>
      </c>
      <c r="AX11" s="2080" t="s">
        <v>37</v>
      </c>
      <c r="AY11" s="2080" t="s">
        <v>849</v>
      </c>
      <c r="AZ11" s="2080" t="s">
        <v>1056</v>
      </c>
      <c r="BA11" s="2080" t="s">
        <v>1057</v>
      </c>
      <c r="BB11" s="2080" t="s">
        <v>849</v>
      </c>
      <c r="BC11" s="2080" t="s">
        <v>1058</v>
      </c>
      <c r="BD11" s="2080">
        <v>0</v>
      </c>
      <c r="BE11" s="2080">
        <f>J11</f>
        <v>365</v>
      </c>
      <c r="BF11" s="2080">
        <f>(BD11/BE11)</f>
        <v>0</v>
      </c>
      <c r="BG11" s="2080" t="str">
        <f>IF(BF11=0,"Los controles están funcionando y son efectivos",IF(AND(BF11&gt;0,BF11&lt;=0.2),"Los controles son efectivos el 80%.",IF(AND(BF11&gt;0.2,BF11&lt;=0.5),"El control actual presenta deficiencias en su eficacia; sin embargo, sus resultados no son del todo insatisfactorios. Se sugiere la implementación de otro control que complemente y potencie el existente.",IF(AND(BF11&gt;0.5,BF11&lt;=1),"Los Control son ineficientes","Valor no valido"))))</f>
        <v>Los controles están funcionando y son efectivos</v>
      </c>
      <c r="BH11" s="2080" t="s">
        <v>1059</v>
      </c>
      <c r="BI11" s="2080" t="s">
        <v>1060</v>
      </c>
      <c r="BJ11" s="2157"/>
    </row>
    <row r="12" spans="1:62" ht="30" customHeight="1">
      <c r="A12" s="1782"/>
      <c r="B12" s="1782"/>
      <c r="C12" s="1782"/>
      <c r="D12" s="973"/>
      <c r="E12" s="1793"/>
      <c r="F12" s="1782"/>
      <c r="G12" s="1782"/>
      <c r="H12" s="1782"/>
      <c r="I12" s="2084"/>
      <c r="J12" s="1782"/>
      <c r="K12" s="1782"/>
      <c r="L12" s="1782"/>
      <c r="M12" s="1782"/>
      <c r="N12" s="1782"/>
      <c r="O12" s="1782"/>
      <c r="P12" s="1782"/>
      <c r="Q12" s="1782"/>
      <c r="R12" s="1782"/>
      <c r="S12" s="1782"/>
      <c r="T12" s="1782"/>
      <c r="U12" s="1782"/>
      <c r="V12" s="1782"/>
      <c r="W12" s="1782"/>
      <c r="X12" s="1782"/>
      <c r="Y12" s="1782"/>
      <c r="Z12" s="1782"/>
      <c r="AA12" s="1782"/>
      <c r="AB12" s="1782"/>
      <c r="AC12" s="1782"/>
      <c r="AD12" s="1782"/>
      <c r="AE12" s="1782"/>
      <c r="AF12" s="1782"/>
      <c r="AG12" s="1782"/>
      <c r="AH12" s="1782"/>
      <c r="AI12" s="1782"/>
      <c r="AJ12" s="1782"/>
      <c r="AK12" s="1782"/>
      <c r="AL12" s="1644"/>
      <c r="AM12" s="1644"/>
      <c r="AN12" s="1644"/>
      <c r="AO12" s="1644"/>
      <c r="AP12" s="1644"/>
      <c r="AQ12" s="2155"/>
      <c r="AR12" s="2156"/>
      <c r="AS12" s="1644"/>
      <c r="AT12" s="1644"/>
      <c r="AU12" s="1644"/>
      <c r="AV12" s="1644"/>
      <c r="AW12" s="1644"/>
      <c r="AX12" s="1644"/>
      <c r="AY12" s="1644"/>
      <c r="AZ12" s="1644"/>
      <c r="BA12" s="1791"/>
      <c r="BB12" s="1791"/>
      <c r="BC12" s="1791"/>
      <c r="BD12" s="1791"/>
      <c r="BE12" s="1791"/>
      <c r="BF12" s="1791"/>
      <c r="BG12" s="1791"/>
      <c r="BH12" s="1791"/>
      <c r="BI12" s="1791"/>
      <c r="BJ12" s="2157"/>
    </row>
    <row r="13" spans="1:62" ht="25.5" customHeight="1">
      <c r="A13" s="1782"/>
      <c r="B13" s="1782"/>
      <c r="C13" s="1782"/>
      <c r="D13" s="973"/>
      <c r="E13" s="2096" t="s">
        <v>1061</v>
      </c>
      <c r="F13" s="1782"/>
      <c r="G13" s="1782"/>
      <c r="H13" s="1782"/>
      <c r="I13" s="2084"/>
      <c r="J13" s="1782"/>
      <c r="K13" s="1782"/>
      <c r="L13" s="1782"/>
      <c r="M13" s="1782"/>
      <c r="N13" s="1782"/>
      <c r="O13" s="1782"/>
      <c r="P13" s="1782"/>
      <c r="Q13" s="1782"/>
      <c r="R13" s="1782"/>
      <c r="S13" s="1782"/>
      <c r="T13" s="1782"/>
      <c r="U13" s="1782"/>
      <c r="V13" s="1782"/>
      <c r="W13" s="1782"/>
      <c r="X13" s="1782"/>
      <c r="Y13" s="1782"/>
      <c r="Z13" s="1782"/>
      <c r="AA13" s="1782"/>
      <c r="AB13" s="1782"/>
      <c r="AC13" s="1782"/>
      <c r="AD13" s="1782"/>
      <c r="AE13" s="1782"/>
      <c r="AF13" s="1782"/>
      <c r="AG13" s="1782"/>
      <c r="AH13" s="1782"/>
      <c r="AI13" s="1782"/>
      <c r="AJ13" s="1782"/>
      <c r="AK13" s="1782"/>
      <c r="AL13" s="1644"/>
      <c r="AM13" s="1644"/>
      <c r="AN13" s="1644"/>
      <c r="AO13" s="1644"/>
      <c r="AP13" s="1644"/>
      <c r="AQ13" s="2155"/>
      <c r="AR13" s="2156"/>
      <c r="AS13" s="1644"/>
      <c r="AT13" s="1644"/>
      <c r="AU13" s="1644"/>
      <c r="AV13" s="1644"/>
      <c r="AW13" s="1644"/>
      <c r="AX13" s="1644"/>
      <c r="AY13" s="1644"/>
      <c r="AZ13" s="1644"/>
      <c r="BA13" s="1791"/>
      <c r="BB13" s="1791"/>
      <c r="BC13" s="1791"/>
      <c r="BD13" s="1791"/>
      <c r="BE13" s="1791"/>
      <c r="BF13" s="1791"/>
      <c r="BG13" s="1791"/>
      <c r="BH13" s="1791"/>
      <c r="BI13" s="1791"/>
      <c r="BJ13" s="2157"/>
    </row>
    <row r="14" spans="1:62" ht="25.5" customHeight="1">
      <c r="A14" s="1782"/>
      <c r="B14" s="1782"/>
      <c r="C14" s="1782"/>
      <c r="D14" s="973"/>
      <c r="E14" s="1782"/>
      <c r="F14" s="1782"/>
      <c r="G14" s="1782"/>
      <c r="H14" s="1782"/>
      <c r="I14" s="2084"/>
      <c r="J14" s="1782"/>
      <c r="K14" s="1782"/>
      <c r="L14" s="1782"/>
      <c r="M14" s="1782"/>
      <c r="N14" s="1782"/>
      <c r="O14" s="1782"/>
      <c r="P14" s="1782"/>
      <c r="Q14" s="1782"/>
      <c r="R14" s="1782"/>
      <c r="S14" s="1782"/>
      <c r="T14" s="1782"/>
      <c r="U14" s="1782"/>
      <c r="V14" s="1782"/>
      <c r="W14" s="1782"/>
      <c r="X14" s="1782"/>
      <c r="Y14" s="1782"/>
      <c r="Z14" s="1782"/>
      <c r="AA14" s="1782"/>
      <c r="AB14" s="1782"/>
      <c r="AC14" s="1782"/>
      <c r="AD14" s="1782"/>
      <c r="AE14" s="1782"/>
      <c r="AF14" s="1782"/>
      <c r="AG14" s="1782"/>
      <c r="AH14" s="1782"/>
      <c r="AI14" s="1782"/>
      <c r="AJ14" s="1782"/>
      <c r="AK14" s="1782"/>
      <c r="AL14" s="1644"/>
      <c r="AM14" s="1644"/>
      <c r="AN14" s="1644"/>
      <c r="AO14" s="1644"/>
      <c r="AP14" s="1644"/>
      <c r="AQ14" s="2155"/>
      <c r="AR14" s="2156"/>
      <c r="AS14" s="1644"/>
      <c r="AT14" s="1644"/>
      <c r="AU14" s="1644"/>
      <c r="AV14" s="1644"/>
      <c r="AW14" s="1644"/>
      <c r="AX14" s="1644"/>
      <c r="AY14" s="1644"/>
      <c r="AZ14" s="1644"/>
      <c r="BA14" s="1791"/>
      <c r="BB14" s="1791"/>
      <c r="BC14" s="1791"/>
      <c r="BD14" s="1791"/>
      <c r="BE14" s="1791"/>
      <c r="BF14" s="1791"/>
      <c r="BG14" s="1791"/>
      <c r="BH14" s="1791"/>
      <c r="BI14" s="1791"/>
      <c r="BJ14" s="2157"/>
    </row>
    <row r="15" spans="1:62" ht="24" customHeight="1">
      <c r="A15" s="1782"/>
      <c r="B15" s="1782"/>
      <c r="C15" s="1782"/>
      <c r="D15" s="973"/>
      <c r="E15" s="1782"/>
      <c r="F15" s="1782"/>
      <c r="G15" s="1782"/>
      <c r="H15" s="1782"/>
      <c r="I15" s="2084"/>
      <c r="J15" s="1782"/>
      <c r="K15" s="1782"/>
      <c r="L15" s="1782"/>
      <c r="M15" s="1782"/>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c r="AK15" s="1782"/>
      <c r="AL15" s="1644"/>
      <c r="AM15" s="1644"/>
      <c r="AN15" s="1644"/>
      <c r="AO15" s="1644"/>
      <c r="AP15" s="1644"/>
      <c r="AQ15" s="2155"/>
      <c r="AR15" s="2156"/>
      <c r="AS15" s="1644"/>
      <c r="AT15" s="1644"/>
      <c r="AU15" s="1644"/>
      <c r="AV15" s="1644"/>
      <c r="AW15" s="1644"/>
      <c r="AX15" s="1644"/>
      <c r="AY15" s="1644"/>
      <c r="AZ15" s="1644"/>
      <c r="BA15" s="1791"/>
      <c r="BB15" s="1791"/>
      <c r="BC15" s="1791"/>
      <c r="BD15" s="1791"/>
      <c r="BE15" s="1791"/>
      <c r="BF15" s="1791"/>
      <c r="BG15" s="1791"/>
      <c r="BH15" s="1791"/>
      <c r="BI15" s="1791"/>
      <c r="BJ15" s="2157"/>
    </row>
    <row r="16" spans="1:62" ht="68.25" customHeight="1">
      <c r="A16" s="1793"/>
      <c r="B16" s="1793"/>
      <c r="C16" s="1793"/>
      <c r="D16" s="974"/>
      <c r="E16" s="1793"/>
      <c r="F16" s="1793"/>
      <c r="G16" s="1793"/>
      <c r="H16" s="1793"/>
      <c r="I16" s="2095"/>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1793"/>
      <c r="AL16" s="1138"/>
      <c r="AM16" s="1138"/>
      <c r="AN16" s="1138"/>
      <c r="AO16" s="1138"/>
      <c r="AP16" s="1138"/>
      <c r="AQ16" s="2169"/>
      <c r="AR16" s="2156"/>
      <c r="AS16" s="1138"/>
      <c r="AT16" s="1138"/>
      <c r="AU16" s="1138"/>
      <c r="AV16" s="1138"/>
      <c r="AW16" s="1138"/>
      <c r="AX16" s="1138"/>
      <c r="AY16" s="1138"/>
      <c r="AZ16" s="1138"/>
      <c r="BA16" s="1800"/>
      <c r="BB16" s="1800"/>
      <c r="BC16" s="1800"/>
      <c r="BD16" s="1800"/>
      <c r="BE16" s="1800"/>
      <c r="BF16" s="1800"/>
      <c r="BG16" s="1800"/>
      <c r="BH16" s="1800"/>
      <c r="BI16" s="1800"/>
      <c r="BJ16" s="2157"/>
    </row>
    <row r="17" spans="1:57" ht="30.75" customHeight="1">
      <c r="A17" s="2058">
        <v>3</v>
      </c>
      <c r="B17" s="2096"/>
      <c r="C17" s="2096"/>
      <c r="D17" s="2097"/>
      <c r="E17" s="37"/>
      <c r="F17" s="2096"/>
      <c r="G17" s="2115"/>
      <c r="H17" s="37"/>
      <c r="I17" s="2116"/>
      <c r="J17" s="2100"/>
      <c r="K17" s="2101" t="str">
        <f>IF(J17&lt;=0,"",IF(J17&lt;=2,"Muy Baja",IF(J17&lt;=24,"Baja",IF(J17&lt;=500,"Media",IF(J17&lt;=5000,"Alta","Muy Alta")))))</f>
        <v/>
      </c>
      <c r="L17" s="2102" t="str">
        <f>IF(K17="","",IF(K17="Muy Baja",0.2,IF(K17="Baja",0.4,IF(K17="Media",0.6,IF(K17="Alta",0.8,IF(K17="Muy Alta",1,))))))</f>
        <v/>
      </c>
      <c r="M17" s="2102"/>
      <c r="N17" s="2102">
        <f>IF(NOT(ISERROR(MATCH(M17,'[29]Tabla Impacto'!$B$221:$B$223,0))),'[29]Tabla Impacto'!$F$223&amp;"Por favor no seleccionar los criterios de impacto(Afectación Económica o presupuestal y Pérdida Reputacional)",M17)</f>
        <v>0</v>
      </c>
      <c r="O17" s="2101" t="str">
        <f>IF(OR(N17='[29]Tabla Impacto'!$C$11,N17='[29]Tabla Impacto'!$D$11),"Leve",IF(OR(N17='[29]Tabla Impacto'!$C$12,N17='[29]Tabla Impacto'!$D$12),"Menor",IF(OR(N17='[29]Tabla Impacto'!$C$13,N17='[29]Tabla Impacto'!$D$13),"Moderado",IF(OR(N17='[29]Tabla Impacto'!$C$14,N17='[29]Tabla Impacto'!$D$14),"Mayor",IF(OR(N17='[29]Tabla Impacto'!$C$15,N17='[29]Tabla Impacto'!$D$15),"Catastrófico","")))))</f>
        <v/>
      </c>
      <c r="P17" s="2102" t="str">
        <f>IF(O17="","",IF(O17="Leve",0.2,IF(O17="Menor",0.4,IF(O17="Moderado",0.6,IF(O17="Mayor",0.8,IF(O17="Catastrófico",1,))))))</f>
        <v/>
      </c>
      <c r="Q17" s="2103" t="str">
        <f>IF(OR(AND(K17="Muy Baja",O17="Leve"),AND(K17="Muy Baja",O17="Menor"),AND(K17="Baja",O17="Leve")),"Bajo",IF(OR(AND(K17="Muy baja",O17="Moderado"),AND(K17="Baja",O17="Menor"),AND(K17="Baja",O17="Moderado"),AND(K17="Media",O17="Leve"),AND(K17="Media",O17="Menor"),AND(K17="Media",O17="Moderado"),AND(K17="Alta",O17="Leve"),AND(K17="Alta",O17="Menor")),"Moderado",IF(OR(AND(K17="Muy Baja",O17="Mayor"),AND(K17="Baja",O17="Mayor"),AND(K17="Media",O17="Mayor"),AND(K17="Alta",O17="Moderado"),AND(K17="Alta",O17="Mayor"),AND(K17="Muy Alta",O17="Leve"),AND(K17="Muy Alta",O17="Menor"),AND(K17="Muy Alta",O17="Moderado"),AND(K17="Muy Alta",O17="Mayor")),"Alto",IF(OR(AND(K17="Muy Baja",O17="Catastrófico"),AND(K17="Baja",O17="Catastrófico"),AND(K17="Media",O17="Catastrófico"),AND(K17="Alta",O17="Catastrófico"),AND(K17="Muy Alta",O17="Catastrófico")),"Extremo",""))))</f>
        <v/>
      </c>
      <c r="R17" s="34">
        <v>1</v>
      </c>
      <c r="S17" s="2111"/>
      <c r="T17" s="34" t="str">
        <f t="shared" ref="T17:T64" si="0">IF(OR(U17="Preventivo",U17="Detectivo"),"Probabilidad",IF(U17="Correctivo","Impacto",""))</f>
        <v/>
      </c>
      <c r="U17" s="2104"/>
      <c r="V17" s="2104"/>
      <c r="W17" s="2105" t="str">
        <f t="shared" ref="W17:W64" si="1">IF(AND(U17="Preventivo",V17="Automático"),"50%",IF(AND(U17="Preventivo",V17="Manual"),"40%",IF(AND(U17="Detectivo",V17="Automático"),"40%",IF(AND(U17="Detectivo",V17="Manual"),"30%",IF(AND(U17="Correctivo",V17="Automático"),"35%",IF(AND(U17="Correctivo",V17="Manual"),"25%",""))))))</f>
        <v/>
      </c>
      <c r="X17" s="2104"/>
      <c r="Y17" s="2104"/>
      <c r="Z17" s="2104"/>
      <c r="AA17" s="36" t="str">
        <f>IFERROR(IF(T17="Probabilidad",(L17-(+L17*W17)),IF(T17="Impacto",L17,"")),"")</f>
        <v/>
      </c>
      <c r="AB17" s="2106" t="str">
        <f t="shared" ref="AB17:AB64" si="2">IFERROR(IF(AA17="","",IF(AA17&lt;=0.2,"Muy Baja",IF(AA17&lt;=0.4,"Baja",IF(AA17&lt;=0.6,"Media",IF(AA17&lt;=0.8,"Alta","Muy Alta"))))),"")</f>
        <v/>
      </c>
      <c r="AC17" s="2107" t="str">
        <f t="shared" ref="AC17:AC64" si="3">+AA17</f>
        <v/>
      </c>
      <c r="AD17" s="2106" t="str">
        <f t="shared" ref="AD17:AD64" si="4">IFERROR(IF(AE17="","",IF(AE17&lt;=0.2,"Leve",IF(AE17&lt;=0.4,"Menor",IF(AE17&lt;=0.6,"Moderado",IF(AE17&lt;=0.8,"Mayor","Catastrófico"))))),"")</f>
        <v/>
      </c>
      <c r="AE17" s="2107" t="str">
        <f>IFERROR(IF(T17="Impacto",(P17-(+P17*W17)),IF(T17="Probabilidad",P17,"")),"")</f>
        <v/>
      </c>
      <c r="AF17" s="2108" t="str">
        <f t="shared" ref="AF17:AF64" si="5">IFERROR(IF(OR(AND(AB17="Muy Baja",AD17="Leve"),AND(AB17="Muy Baja",AD17="Menor"),AND(AB17="Baja",AD17="Leve")),"Bajo",IF(OR(AND(AB17="Muy baja",AD17="Moderado"),AND(AB17="Baja",AD17="Menor"),AND(AB17="Baja",AD17="Moderado"),AND(AB17="Media",AD17="Leve"),AND(AB17="Media",AD17="Menor"),AND(AB17="Media",AD17="Moderado"),AND(AB17="Alta",AD17="Leve"),AND(AB17="Alta",AD17="Menor")),"Moderado",IF(OR(AND(AB17="Muy Baja",AD17="Mayor"),AND(AB17="Baja",AD17="Mayor"),AND(AB17="Media",AD17="Mayor"),AND(AB17="Alta",AD17="Moderado"),AND(AB17="Alta",AD17="Mayor"),AND(AB17="Muy Alta",AD17="Leve"),AND(AB17="Muy Alta",AD17="Menor"),AND(AB17="Muy Alta",AD17="Moderado"),AND(AB17="Muy Alta",AD17="Mayor")),"Alto",IF(OR(AND(AB17="Muy Baja",AD17="Catastrófico"),AND(AB17="Baja",AD17="Catastrófico"),AND(AB17="Media",AD17="Catastrófico"),AND(AB17="Alta",AD17="Catastrófico"),AND(AB17="Muy Alta",AD17="Catastrófico")),"Extremo","")))),"")</f>
        <v/>
      </c>
      <c r="AG17" s="2109"/>
      <c r="AH17" s="37"/>
      <c r="AI17" s="34"/>
      <c r="AJ17" s="2171"/>
      <c r="AK17" s="2171"/>
      <c r="AL17" s="2114"/>
      <c r="AM17" s="2114"/>
      <c r="AN17" s="2114"/>
      <c r="AO17" s="2114"/>
      <c r="AP17" s="2114"/>
      <c r="AQ17" s="2114"/>
      <c r="AR17" s="2114"/>
      <c r="AS17" s="2114"/>
      <c r="AT17" s="2114"/>
      <c r="AU17" s="2114"/>
      <c r="AV17" s="2114"/>
      <c r="AW17" s="2114"/>
      <c r="AX17" s="2114"/>
      <c r="AY17" s="2114"/>
      <c r="AZ17" s="2114"/>
      <c r="BA17" s="2114"/>
      <c r="BB17" s="2114"/>
      <c r="BC17" s="2114"/>
      <c r="BD17" s="2114"/>
      <c r="BE17" s="2114"/>
    </row>
    <row r="18" spans="1:57" ht="26.25" customHeight="1">
      <c r="A18" s="1782"/>
      <c r="B18" s="1782"/>
      <c r="C18" s="1782"/>
      <c r="D18" s="973"/>
      <c r="E18" s="37"/>
      <c r="F18" s="1782"/>
      <c r="G18" s="1782"/>
      <c r="H18" s="37"/>
      <c r="I18" s="2084"/>
      <c r="J18" s="1782"/>
      <c r="K18" s="1782"/>
      <c r="L18" s="1782"/>
      <c r="M18" s="1782"/>
      <c r="N18" s="1782"/>
      <c r="O18" s="1782"/>
      <c r="P18" s="1782"/>
      <c r="Q18" s="1782"/>
      <c r="R18" s="34">
        <v>2</v>
      </c>
      <c r="S18" s="2111"/>
      <c r="T18" s="34" t="str">
        <f t="shared" si="0"/>
        <v/>
      </c>
      <c r="U18" s="2104"/>
      <c r="V18" s="2104"/>
      <c r="W18" s="2105" t="str">
        <f t="shared" si="1"/>
        <v/>
      </c>
      <c r="X18" s="2104"/>
      <c r="Y18" s="2104"/>
      <c r="Z18" s="2104"/>
      <c r="AA18" s="36" t="str">
        <f>IFERROR(IF(AND(T17="Probabilidad",T18="Probabilidad"),(AC17-(+AC17*W18)),IF(AND(T17="Impacto",T18="Probabilidad"),(L17-(+L17*W18)),IF(T18="Impacto",AC17,""))),"")</f>
        <v/>
      </c>
      <c r="AB18" s="2106" t="str">
        <f t="shared" si="2"/>
        <v/>
      </c>
      <c r="AC18" s="2107" t="str">
        <f t="shared" si="3"/>
        <v/>
      </c>
      <c r="AD18" s="2106" t="str">
        <f t="shared" si="4"/>
        <v/>
      </c>
      <c r="AE18" s="2107" t="str">
        <f>IFERROR(IF(AND(T17="Impacto",T18="Impacto"),(AE17-(+AE17*W18)),IF(AND(T17="Probabilidad",T18="Impacto"),(P17-(+P17*W18)),IF(T18="Probabilidad",AE17,""))),"")</f>
        <v/>
      </c>
      <c r="AF18" s="2108" t="str">
        <f t="shared" si="5"/>
        <v/>
      </c>
      <c r="AG18" s="2109"/>
      <c r="AH18" s="37"/>
      <c r="AI18" s="34"/>
      <c r="AJ18" s="2171"/>
      <c r="AK18" s="2171"/>
      <c r="AL18" s="2114"/>
      <c r="AM18" s="2114"/>
      <c r="AN18" s="2114"/>
      <c r="AO18" s="2114"/>
      <c r="AP18" s="2114"/>
      <c r="AQ18" s="2114"/>
      <c r="AR18" s="2114"/>
      <c r="AS18" s="2114"/>
      <c r="AT18" s="2114"/>
      <c r="AU18" s="2114"/>
      <c r="AV18" s="2114"/>
      <c r="AW18" s="2114"/>
      <c r="AX18" s="2114"/>
      <c r="AY18" s="2114"/>
      <c r="AZ18" s="2114"/>
      <c r="BA18" s="2114"/>
      <c r="BB18" s="2114"/>
      <c r="BC18" s="2114"/>
      <c r="BD18" s="2114"/>
      <c r="BE18" s="2114"/>
    </row>
    <row r="19" spans="1:57" ht="26.25" customHeight="1">
      <c r="A19" s="1782"/>
      <c r="B19" s="1782"/>
      <c r="C19" s="1782"/>
      <c r="D19" s="973"/>
      <c r="E19" s="37"/>
      <c r="F19" s="1782"/>
      <c r="G19" s="1782"/>
      <c r="H19" s="37"/>
      <c r="I19" s="2084"/>
      <c r="J19" s="1782"/>
      <c r="K19" s="1782"/>
      <c r="L19" s="1782"/>
      <c r="M19" s="1782"/>
      <c r="N19" s="1782"/>
      <c r="O19" s="1782"/>
      <c r="P19" s="1782"/>
      <c r="Q19" s="1782"/>
      <c r="R19" s="34">
        <v>3</v>
      </c>
      <c r="S19" s="2110"/>
      <c r="T19" s="34" t="str">
        <f t="shared" si="0"/>
        <v/>
      </c>
      <c r="U19" s="2104"/>
      <c r="V19" s="2104"/>
      <c r="W19" s="2105" t="str">
        <f t="shared" si="1"/>
        <v/>
      </c>
      <c r="X19" s="2104"/>
      <c r="Y19" s="2104"/>
      <c r="Z19" s="2104"/>
      <c r="AA19" s="36" t="str">
        <f t="shared" ref="AA19:AA22" si="6">IFERROR(IF(AND(T18="Probabilidad",T19="Probabilidad"),(AC18-(+AC18*W19)),IF(AND(T18="Impacto",T19="Probabilidad"),(AC17-(+AC17*W19)),IF(T19="Impacto",AC18,""))),"")</f>
        <v/>
      </c>
      <c r="AB19" s="2106" t="str">
        <f t="shared" si="2"/>
        <v/>
      </c>
      <c r="AC19" s="2107" t="str">
        <f t="shared" si="3"/>
        <v/>
      </c>
      <c r="AD19" s="2106" t="str">
        <f t="shared" si="4"/>
        <v/>
      </c>
      <c r="AE19" s="2107" t="str">
        <f t="shared" ref="AE19:AE22" si="7">IFERROR(IF(AND(T18="Impacto",T19="Impacto"),(AE18-(+AE18*W19)),IF(AND(T18="Probabilidad",T19="Impacto"),(AE17-(+AE17*W19)),IF(T19="Probabilidad",AE18,""))),"")</f>
        <v/>
      </c>
      <c r="AF19" s="2108" t="str">
        <f t="shared" si="5"/>
        <v/>
      </c>
      <c r="AG19" s="2109"/>
      <c r="AH19" s="37"/>
      <c r="AI19" s="34"/>
      <c r="AJ19" s="2171"/>
      <c r="AK19" s="2171"/>
      <c r="AL19" s="2114"/>
      <c r="AM19" s="2114"/>
      <c r="AN19" s="2114"/>
      <c r="AO19" s="2114"/>
      <c r="AP19" s="2114"/>
      <c r="AQ19" s="2114"/>
      <c r="AR19" s="2114"/>
      <c r="AS19" s="2114"/>
      <c r="AT19" s="2114"/>
      <c r="AU19" s="2114"/>
      <c r="AV19" s="2114"/>
      <c r="AW19" s="2114"/>
      <c r="AX19" s="2114"/>
      <c r="AY19" s="2114"/>
      <c r="AZ19" s="2114"/>
      <c r="BA19" s="2114"/>
      <c r="BB19" s="2114"/>
      <c r="BC19" s="2114"/>
      <c r="BD19" s="2114"/>
      <c r="BE19" s="2114"/>
    </row>
    <row r="20" spans="1:57" ht="26.25" customHeight="1">
      <c r="A20" s="1782"/>
      <c r="B20" s="1782"/>
      <c r="C20" s="1782"/>
      <c r="D20" s="973"/>
      <c r="E20" s="37"/>
      <c r="F20" s="1782"/>
      <c r="G20" s="1782"/>
      <c r="H20" s="37"/>
      <c r="I20" s="2084"/>
      <c r="J20" s="1782"/>
      <c r="K20" s="1782"/>
      <c r="L20" s="1782"/>
      <c r="M20" s="1782"/>
      <c r="N20" s="1782"/>
      <c r="O20" s="1782"/>
      <c r="P20" s="1782"/>
      <c r="Q20" s="1782"/>
      <c r="R20" s="34">
        <v>4</v>
      </c>
      <c r="S20" s="2111"/>
      <c r="T20" s="34" t="str">
        <f t="shared" si="0"/>
        <v/>
      </c>
      <c r="U20" s="2104"/>
      <c r="V20" s="2104"/>
      <c r="W20" s="2105" t="str">
        <f t="shared" si="1"/>
        <v/>
      </c>
      <c r="X20" s="2104"/>
      <c r="Y20" s="2104"/>
      <c r="Z20" s="2104"/>
      <c r="AA20" s="36" t="str">
        <f t="shared" si="6"/>
        <v/>
      </c>
      <c r="AB20" s="2106" t="str">
        <f t="shared" si="2"/>
        <v/>
      </c>
      <c r="AC20" s="2107" t="str">
        <f t="shared" si="3"/>
        <v/>
      </c>
      <c r="AD20" s="2106" t="str">
        <f t="shared" si="4"/>
        <v/>
      </c>
      <c r="AE20" s="2107" t="str">
        <f t="shared" si="7"/>
        <v/>
      </c>
      <c r="AF20" s="2108" t="str">
        <f t="shared" si="5"/>
        <v/>
      </c>
      <c r="AG20" s="2109"/>
      <c r="AH20" s="37"/>
      <c r="AI20" s="34"/>
      <c r="AJ20" s="2171"/>
      <c r="AK20" s="2171"/>
      <c r="AL20" s="2114"/>
      <c r="AM20" s="2114"/>
      <c r="AN20" s="2114"/>
      <c r="AO20" s="2114"/>
      <c r="AP20" s="2114"/>
      <c r="AQ20" s="2114"/>
      <c r="AR20" s="2114"/>
      <c r="AS20" s="2114"/>
      <c r="AT20" s="2114"/>
      <c r="AU20" s="2114"/>
      <c r="AV20" s="2114"/>
      <c r="AW20" s="2114"/>
      <c r="AX20" s="2114"/>
      <c r="AY20" s="2114"/>
      <c r="AZ20" s="2114"/>
      <c r="BA20" s="2114"/>
      <c r="BB20" s="2114"/>
      <c r="BC20" s="2114"/>
      <c r="BD20" s="2114"/>
      <c r="BE20" s="2114"/>
    </row>
    <row r="21" spans="1:57" ht="26.25" customHeight="1">
      <c r="A21" s="1782"/>
      <c r="B21" s="1782"/>
      <c r="C21" s="1782"/>
      <c r="D21" s="973"/>
      <c r="E21" s="37"/>
      <c r="F21" s="1782"/>
      <c r="G21" s="1782"/>
      <c r="H21" s="37"/>
      <c r="I21" s="2084"/>
      <c r="J21" s="1782"/>
      <c r="K21" s="1782"/>
      <c r="L21" s="1782"/>
      <c r="M21" s="1782"/>
      <c r="N21" s="1782"/>
      <c r="O21" s="1782"/>
      <c r="P21" s="1782"/>
      <c r="Q21" s="1782"/>
      <c r="R21" s="34">
        <v>5</v>
      </c>
      <c r="S21" s="2111"/>
      <c r="T21" s="34" t="str">
        <f t="shared" si="0"/>
        <v/>
      </c>
      <c r="U21" s="2104"/>
      <c r="V21" s="2104"/>
      <c r="W21" s="2105" t="str">
        <f t="shared" si="1"/>
        <v/>
      </c>
      <c r="X21" s="2104"/>
      <c r="Y21" s="2104"/>
      <c r="Z21" s="2104"/>
      <c r="AA21" s="36" t="str">
        <f t="shared" si="6"/>
        <v/>
      </c>
      <c r="AB21" s="2106" t="str">
        <f t="shared" si="2"/>
        <v/>
      </c>
      <c r="AC21" s="2107" t="str">
        <f t="shared" si="3"/>
        <v/>
      </c>
      <c r="AD21" s="2106" t="str">
        <f t="shared" si="4"/>
        <v/>
      </c>
      <c r="AE21" s="2107" t="str">
        <f t="shared" si="7"/>
        <v/>
      </c>
      <c r="AF21" s="2108" t="str">
        <f t="shared" si="5"/>
        <v/>
      </c>
      <c r="AG21" s="2109"/>
      <c r="AH21" s="37"/>
      <c r="AI21" s="34"/>
      <c r="AJ21" s="2171"/>
      <c r="AK21" s="2171"/>
      <c r="AL21" s="2114"/>
      <c r="AM21" s="2114"/>
      <c r="AN21" s="2114"/>
      <c r="AO21" s="2114"/>
      <c r="AP21" s="2114"/>
      <c r="AQ21" s="2114"/>
      <c r="AR21" s="2114"/>
      <c r="AS21" s="2114"/>
      <c r="AT21" s="2114"/>
      <c r="AU21" s="2114"/>
      <c r="AV21" s="2114"/>
      <c r="AW21" s="2114"/>
      <c r="AX21" s="2114"/>
      <c r="AY21" s="2114"/>
      <c r="AZ21" s="2114"/>
      <c r="BA21" s="2114"/>
      <c r="BB21" s="2114"/>
      <c r="BC21" s="2114"/>
      <c r="BD21" s="2114"/>
      <c r="BE21" s="2114"/>
    </row>
    <row r="22" spans="1:57" ht="26.25" customHeight="1">
      <c r="A22" s="1793"/>
      <c r="B22" s="1793"/>
      <c r="C22" s="1793"/>
      <c r="D22" s="974"/>
      <c r="E22" s="37"/>
      <c r="F22" s="1793"/>
      <c r="G22" s="1793"/>
      <c r="H22" s="37"/>
      <c r="I22" s="2095"/>
      <c r="J22" s="1793"/>
      <c r="K22" s="1793"/>
      <c r="L22" s="1793"/>
      <c r="M22" s="1793"/>
      <c r="N22" s="1793"/>
      <c r="O22" s="1793"/>
      <c r="P22" s="1793"/>
      <c r="Q22" s="1793"/>
      <c r="R22" s="34">
        <v>6</v>
      </c>
      <c r="S22" s="2111"/>
      <c r="T22" s="34" t="str">
        <f t="shared" si="0"/>
        <v/>
      </c>
      <c r="U22" s="2104"/>
      <c r="V22" s="2104"/>
      <c r="W22" s="2105" t="str">
        <f t="shared" si="1"/>
        <v/>
      </c>
      <c r="X22" s="2104"/>
      <c r="Y22" s="2104"/>
      <c r="Z22" s="2104"/>
      <c r="AA22" s="36" t="str">
        <f t="shared" si="6"/>
        <v/>
      </c>
      <c r="AB22" s="2106" t="str">
        <f t="shared" si="2"/>
        <v/>
      </c>
      <c r="AC22" s="2107" t="str">
        <f t="shared" si="3"/>
        <v/>
      </c>
      <c r="AD22" s="2106" t="str">
        <f t="shared" si="4"/>
        <v/>
      </c>
      <c r="AE22" s="2107" t="str">
        <f t="shared" si="7"/>
        <v/>
      </c>
      <c r="AF22" s="2108" t="str">
        <f t="shared" si="5"/>
        <v/>
      </c>
      <c r="AG22" s="2109"/>
      <c r="AH22" s="37"/>
      <c r="AI22" s="34"/>
      <c r="AJ22" s="2171"/>
      <c r="AK22" s="2171"/>
      <c r="AL22" s="2114"/>
      <c r="AM22" s="2114"/>
      <c r="AN22" s="2114"/>
      <c r="AO22" s="2114"/>
      <c r="AP22" s="2114"/>
      <c r="AQ22" s="2114"/>
      <c r="AR22" s="2114"/>
      <c r="AS22" s="2114"/>
      <c r="AT22" s="2114"/>
      <c r="AU22" s="2114"/>
      <c r="AV22" s="2114"/>
      <c r="AW22" s="2114"/>
      <c r="AX22" s="2114"/>
      <c r="AY22" s="2114"/>
      <c r="AZ22" s="2114"/>
      <c r="BA22" s="2114"/>
      <c r="BB22" s="2114"/>
      <c r="BC22" s="2114"/>
      <c r="BD22" s="2114"/>
      <c r="BE22" s="2114"/>
    </row>
    <row r="23" spans="1:57" ht="26.25" customHeight="1">
      <c r="A23" s="2058">
        <v>4</v>
      </c>
      <c r="B23" s="2096"/>
      <c r="C23" s="2096"/>
      <c r="D23" s="2097"/>
      <c r="E23" s="37"/>
      <c r="F23" s="2096"/>
      <c r="G23" s="2115"/>
      <c r="H23" s="37"/>
      <c r="I23" s="2116"/>
      <c r="J23" s="2100"/>
      <c r="K23" s="2101" t="str">
        <f>IF(J23&lt;=0,"",IF(J23&lt;=2,"Muy Baja",IF(J23&lt;=24,"Baja",IF(J23&lt;=500,"Media",IF(J23&lt;=5000,"Alta","Muy Alta")))))</f>
        <v/>
      </c>
      <c r="L23" s="2102" t="str">
        <f>IF(K23="","",IF(K23="Muy Baja",0.2,IF(K23="Baja",0.4,IF(K23="Media",0.6,IF(K23="Alta",0.8,IF(K23="Muy Alta",1,))))))</f>
        <v/>
      </c>
      <c r="M23" s="2102"/>
      <c r="N23" s="2102">
        <f>IF(NOT(ISERROR(MATCH(M23,'[29]Tabla Impacto'!$B$221:$B$223,0))),'[29]Tabla Impacto'!$F$223&amp;"Por favor no seleccionar los criterios de impacto(Afectación Económica o presupuestal y Pérdida Reputacional)",M23)</f>
        <v>0</v>
      </c>
      <c r="O23" s="2101" t="str">
        <f>IF(OR(N23='[29]Tabla Impacto'!$C$11,N23='[29]Tabla Impacto'!$D$11),"Leve",IF(OR(N23='[29]Tabla Impacto'!$C$12,N23='[29]Tabla Impacto'!$D$12),"Menor",IF(OR(N23='[29]Tabla Impacto'!$C$13,N23='[29]Tabla Impacto'!$D$13),"Moderado",IF(OR(N23='[29]Tabla Impacto'!$C$14,N23='[29]Tabla Impacto'!$D$14),"Mayor",IF(OR(N23='[29]Tabla Impacto'!$C$15,N23='[29]Tabla Impacto'!$D$15),"Catastrófico","")))))</f>
        <v/>
      </c>
      <c r="P23" s="2102" t="str">
        <f>IF(O23="","",IF(O23="Leve",0.2,IF(O23="Menor",0.4,IF(O23="Moderado",0.6,IF(O23="Mayor",0.8,IF(O23="Catastrófico",1,))))))</f>
        <v/>
      </c>
      <c r="Q23" s="2103" t="str">
        <f>IF(OR(AND(K23="Muy Baja",O23="Leve"),AND(K23="Muy Baja",O23="Menor"),AND(K23="Baja",O23="Leve")),"Bajo",IF(OR(AND(K23="Muy baja",O23="Moderado"),AND(K23="Baja",O23="Menor"),AND(K23="Baja",O23="Moderado"),AND(K23="Media",O23="Leve"),AND(K23="Media",O23="Menor"),AND(K23="Media",O23="Moderado"),AND(K23="Alta",O23="Leve"),AND(K23="Alta",O23="Menor")),"Moderado",IF(OR(AND(K23="Muy Baja",O23="Mayor"),AND(K23="Baja",O23="Mayor"),AND(K23="Media",O23="Mayor"),AND(K23="Alta",O23="Moderado"),AND(K23="Alta",O23="Mayor"),AND(K23="Muy Alta",O23="Leve"),AND(K23="Muy Alta",O23="Menor"),AND(K23="Muy Alta",O23="Moderado"),AND(K23="Muy Alta",O23="Mayor")),"Alto",IF(OR(AND(K23="Muy Baja",O23="Catastrófico"),AND(K23="Baja",O23="Catastrófico"),AND(K23="Media",O23="Catastrófico"),AND(K23="Alta",O23="Catastrófico"),AND(K23="Muy Alta",O23="Catastrófico")),"Extremo",""))))</f>
        <v/>
      </c>
      <c r="R23" s="34">
        <v>1</v>
      </c>
      <c r="S23" s="2111"/>
      <c r="T23" s="34" t="str">
        <f t="shared" si="0"/>
        <v/>
      </c>
      <c r="U23" s="2104"/>
      <c r="V23" s="2104"/>
      <c r="W23" s="2105" t="str">
        <f t="shared" si="1"/>
        <v/>
      </c>
      <c r="X23" s="2104"/>
      <c r="Y23" s="2104"/>
      <c r="Z23" s="2104"/>
      <c r="AA23" s="36" t="str">
        <f>IFERROR(IF(T23="Probabilidad",(L23-(+L23*W23)),IF(T23="Impacto",L23,"")),"")</f>
        <v/>
      </c>
      <c r="AB23" s="2106" t="str">
        <f t="shared" si="2"/>
        <v/>
      </c>
      <c r="AC23" s="2107" t="str">
        <f t="shared" si="3"/>
        <v/>
      </c>
      <c r="AD23" s="2106" t="str">
        <f t="shared" si="4"/>
        <v/>
      </c>
      <c r="AE23" s="2107" t="str">
        <f>IFERROR(IF(T23="Impacto",(P23-(+P23*W23)),IF(T23="Probabilidad",P23,"")),"")</f>
        <v/>
      </c>
      <c r="AF23" s="2108" t="str">
        <f t="shared" si="5"/>
        <v/>
      </c>
      <c r="AG23" s="2109"/>
      <c r="AH23" s="37"/>
      <c r="AI23" s="34"/>
      <c r="AJ23" s="2171"/>
      <c r="AK23" s="2171"/>
      <c r="AL23" s="2114"/>
      <c r="AM23" s="2114"/>
      <c r="AN23" s="2114"/>
      <c r="AO23" s="2114"/>
      <c r="AP23" s="2114"/>
      <c r="AQ23" s="2114"/>
      <c r="AR23" s="2114"/>
      <c r="AS23" s="2114"/>
      <c r="AT23" s="2114"/>
      <c r="AU23" s="2114"/>
      <c r="AV23" s="2114"/>
      <c r="AW23" s="2114"/>
      <c r="AX23" s="2114"/>
      <c r="AY23" s="2114"/>
      <c r="AZ23" s="2114"/>
      <c r="BA23" s="2114"/>
      <c r="BB23" s="2114"/>
      <c r="BC23" s="2114"/>
      <c r="BD23" s="2114"/>
      <c r="BE23" s="2114"/>
    </row>
    <row r="24" spans="1:57" ht="26.25" customHeight="1">
      <c r="A24" s="1782"/>
      <c r="B24" s="1782"/>
      <c r="C24" s="1782"/>
      <c r="D24" s="973"/>
      <c r="E24" s="37"/>
      <c r="F24" s="1782"/>
      <c r="G24" s="1782"/>
      <c r="H24" s="37"/>
      <c r="I24" s="2084"/>
      <c r="J24" s="1782"/>
      <c r="K24" s="1782"/>
      <c r="L24" s="1782"/>
      <c r="M24" s="1782"/>
      <c r="N24" s="1782"/>
      <c r="O24" s="1782"/>
      <c r="P24" s="1782"/>
      <c r="Q24" s="1782"/>
      <c r="R24" s="34">
        <v>2</v>
      </c>
      <c r="S24" s="2111"/>
      <c r="T24" s="34" t="str">
        <f t="shared" si="0"/>
        <v/>
      </c>
      <c r="U24" s="2104"/>
      <c r="V24" s="2104"/>
      <c r="W24" s="2105" t="str">
        <f t="shared" si="1"/>
        <v/>
      </c>
      <c r="X24" s="2104"/>
      <c r="Y24" s="2104"/>
      <c r="Z24" s="2104"/>
      <c r="AA24" s="36" t="str">
        <f>IFERROR(IF(AND(T23="Probabilidad",T24="Probabilidad"),(AC23-(+AC23*W24)),IF(AND(T23="Impacto",T24="Probabilidad"),(L23-(+L23*W24)),IF(T24="Impacto",AC23,""))),"")</f>
        <v/>
      </c>
      <c r="AB24" s="2106" t="str">
        <f t="shared" si="2"/>
        <v/>
      </c>
      <c r="AC24" s="2107" t="str">
        <f t="shared" si="3"/>
        <v/>
      </c>
      <c r="AD24" s="2106" t="str">
        <f t="shared" si="4"/>
        <v/>
      </c>
      <c r="AE24" s="2107" t="str">
        <f>IFERROR(IF(AND(T23="Impacto",T24="Impacto"),(AE23-(+AE23*W24)),IF(AND(T23="Probabilidad",T24="Impacto"),(P23-(+P23*W24)),IF(T24="Probabilidad",AE23,""))),"")</f>
        <v/>
      </c>
      <c r="AF24" s="2108" t="str">
        <f t="shared" si="5"/>
        <v/>
      </c>
      <c r="AG24" s="2109"/>
      <c r="AH24" s="37"/>
      <c r="AI24" s="34"/>
      <c r="AJ24" s="2171"/>
      <c r="AK24" s="2171"/>
      <c r="AL24" s="2114"/>
      <c r="AM24" s="2114"/>
      <c r="AN24" s="2114"/>
      <c r="AO24" s="2114"/>
      <c r="AP24" s="2114"/>
      <c r="AQ24" s="2114"/>
      <c r="AR24" s="2114"/>
      <c r="AS24" s="2114"/>
      <c r="AT24" s="2114"/>
      <c r="AU24" s="2114"/>
      <c r="AV24" s="2114"/>
      <c r="AW24" s="2114"/>
      <c r="AX24" s="2114"/>
      <c r="AY24" s="2114"/>
      <c r="AZ24" s="2114"/>
      <c r="BA24" s="2114"/>
      <c r="BB24" s="2114"/>
      <c r="BC24" s="2114"/>
      <c r="BD24" s="2114"/>
      <c r="BE24" s="2114"/>
    </row>
    <row r="25" spans="1:57" ht="26.25" customHeight="1">
      <c r="A25" s="1782"/>
      <c r="B25" s="1782"/>
      <c r="C25" s="1782"/>
      <c r="D25" s="973"/>
      <c r="E25" s="37"/>
      <c r="F25" s="1782"/>
      <c r="G25" s="1782"/>
      <c r="H25" s="37"/>
      <c r="I25" s="2084"/>
      <c r="J25" s="1782"/>
      <c r="K25" s="1782"/>
      <c r="L25" s="1782"/>
      <c r="M25" s="1782"/>
      <c r="N25" s="1782"/>
      <c r="O25" s="1782"/>
      <c r="P25" s="1782"/>
      <c r="Q25" s="1782"/>
      <c r="R25" s="34">
        <v>3</v>
      </c>
      <c r="S25" s="2110"/>
      <c r="T25" s="34" t="str">
        <f t="shared" si="0"/>
        <v/>
      </c>
      <c r="U25" s="2104"/>
      <c r="V25" s="2104"/>
      <c r="W25" s="2105" t="str">
        <f t="shared" si="1"/>
        <v/>
      </c>
      <c r="X25" s="2104"/>
      <c r="Y25" s="2104"/>
      <c r="Z25" s="2104"/>
      <c r="AA25" s="36" t="str">
        <f t="shared" ref="AA25:AA28" si="8">IFERROR(IF(AND(T24="Probabilidad",T25="Probabilidad"),(AC24-(+AC24*W25)),IF(AND(T24="Impacto",T25="Probabilidad"),(AC23-(+AC23*W25)),IF(T25="Impacto",AC24,""))),"")</f>
        <v/>
      </c>
      <c r="AB25" s="2106" t="str">
        <f t="shared" si="2"/>
        <v/>
      </c>
      <c r="AC25" s="2107" t="str">
        <f t="shared" si="3"/>
        <v/>
      </c>
      <c r="AD25" s="2106" t="str">
        <f t="shared" si="4"/>
        <v/>
      </c>
      <c r="AE25" s="2107" t="str">
        <f t="shared" ref="AE25:AE28" si="9">IFERROR(IF(AND(T24="Impacto",T25="Impacto"),(AE24-(+AE24*W25)),IF(AND(T24="Probabilidad",T25="Impacto"),(AE23-(+AE23*W25)),IF(T25="Probabilidad",AE24,""))),"")</f>
        <v/>
      </c>
      <c r="AF25" s="2108" t="str">
        <f t="shared" si="5"/>
        <v/>
      </c>
      <c r="AG25" s="2109"/>
      <c r="AH25" s="37"/>
      <c r="AI25" s="34"/>
      <c r="AJ25" s="2171"/>
      <c r="AK25" s="2171"/>
      <c r="AL25" s="2114"/>
      <c r="AM25" s="2114"/>
      <c r="AN25" s="2114"/>
      <c r="AO25" s="2114"/>
      <c r="AP25" s="2114"/>
      <c r="AQ25" s="2114"/>
      <c r="AR25" s="2114"/>
      <c r="AS25" s="2114"/>
      <c r="AT25" s="2114"/>
      <c r="AU25" s="2114"/>
      <c r="AV25" s="2114"/>
      <c r="AW25" s="2114"/>
      <c r="AX25" s="2114"/>
      <c r="AY25" s="2114"/>
      <c r="AZ25" s="2114"/>
      <c r="BA25" s="2114"/>
      <c r="BB25" s="2114"/>
      <c r="BC25" s="2114"/>
      <c r="BD25" s="2114"/>
      <c r="BE25" s="2114"/>
    </row>
    <row r="26" spans="1:57" ht="26.25" customHeight="1">
      <c r="A26" s="1782"/>
      <c r="B26" s="1782"/>
      <c r="C26" s="1782"/>
      <c r="D26" s="973"/>
      <c r="E26" s="37"/>
      <c r="F26" s="1782"/>
      <c r="G26" s="1782"/>
      <c r="H26" s="37"/>
      <c r="I26" s="2084"/>
      <c r="J26" s="1782"/>
      <c r="K26" s="1782"/>
      <c r="L26" s="1782"/>
      <c r="M26" s="1782"/>
      <c r="N26" s="1782"/>
      <c r="O26" s="1782"/>
      <c r="P26" s="1782"/>
      <c r="Q26" s="1782"/>
      <c r="R26" s="34">
        <v>4</v>
      </c>
      <c r="S26" s="2111"/>
      <c r="T26" s="34" t="str">
        <f t="shared" si="0"/>
        <v/>
      </c>
      <c r="U26" s="2104"/>
      <c r="V26" s="2104"/>
      <c r="W26" s="2105" t="str">
        <f t="shared" si="1"/>
        <v/>
      </c>
      <c r="X26" s="2104"/>
      <c r="Y26" s="2104"/>
      <c r="Z26" s="2104"/>
      <c r="AA26" s="36" t="str">
        <f t="shared" si="8"/>
        <v/>
      </c>
      <c r="AB26" s="2106" t="str">
        <f t="shared" si="2"/>
        <v/>
      </c>
      <c r="AC26" s="2107" t="str">
        <f t="shared" si="3"/>
        <v/>
      </c>
      <c r="AD26" s="2106" t="str">
        <f t="shared" si="4"/>
        <v/>
      </c>
      <c r="AE26" s="2107" t="str">
        <f t="shared" si="9"/>
        <v/>
      </c>
      <c r="AF26" s="2108" t="str">
        <f t="shared" si="5"/>
        <v/>
      </c>
      <c r="AG26" s="2109"/>
      <c r="AH26" s="37"/>
      <c r="AI26" s="34"/>
      <c r="AJ26" s="2171"/>
      <c r="AK26" s="2171"/>
      <c r="AL26" s="2114"/>
      <c r="AM26" s="2114"/>
      <c r="AN26" s="2114"/>
      <c r="AO26" s="2114"/>
      <c r="AP26" s="2114"/>
      <c r="AQ26" s="2114"/>
      <c r="AR26" s="2114"/>
      <c r="AS26" s="2114"/>
      <c r="AT26" s="2114"/>
      <c r="AU26" s="2114"/>
      <c r="AV26" s="2114"/>
      <c r="AW26" s="2114"/>
      <c r="AX26" s="2114"/>
      <c r="AY26" s="2114"/>
      <c r="AZ26" s="2114"/>
      <c r="BA26" s="2114"/>
      <c r="BB26" s="2114"/>
      <c r="BC26" s="2114"/>
      <c r="BD26" s="2114"/>
      <c r="BE26" s="2114"/>
    </row>
    <row r="27" spans="1:57" ht="26.25" customHeight="1">
      <c r="A27" s="1782"/>
      <c r="B27" s="1782"/>
      <c r="C27" s="1782"/>
      <c r="D27" s="973"/>
      <c r="E27" s="37"/>
      <c r="F27" s="1782"/>
      <c r="G27" s="1782"/>
      <c r="H27" s="37"/>
      <c r="I27" s="2084"/>
      <c r="J27" s="1782"/>
      <c r="K27" s="1782"/>
      <c r="L27" s="1782"/>
      <c r="M27" s="1782"/>
      <c r="N27" s="1782"/>
      <c r="O27" s="1782"/>
      <c r="P27" s="1782"/>
      <c r="Q27" s="1782"/>
      <c r="R27" s="34">
        <v>5</v>
      </c>
      <c r="S27" s="2111"/>
      <c r="T27" s="34" t="str">
        <f t="shared" si="0"/>
        <v/>
      </c>
      <c r="U27" s="2104"/>
      <c r="V27" s="2104"/>
      <c r="W27" s="2105" t="str">
        <f t="shared" si="1"/>
        <v/>
      </c>
      <c r="X27" s="2104"/>
      <c r="Y27" s="2104"/>
      <c r="Z27" s="2104"/>
      <c r="AA27" s="36" t="str">
        <f t="shared" si="8"/>
        <v/>
      </c>
      <c r="AB27" s="2106" t="str">
        <f t="shared" si="2"/>
        <v/>
      </c>
      <c r="AC27" s="2107" t="str">
        <f t="shared" si="3"/>
        <v/>
      </c>
      <c r="AD27" s="2106" t="str">
        <f t="shared" si="4"/>
        <v/>
      </c>
      <c r="AE27" s="2107" t="str">
        <f t="shared" si="9"/>
        <v/>
      </c>
      <c r="AF27" s="2108" t="str">
        <f t="shared" si="5"/>
        <v/>
      </c>
      <c r="AG27" s="2109"/>
      <c r="AH27" s="37"/>
      <c r="AI27" s="34"/>
      <c r="AJ27" s="2171"/>
      <c r="AK27" s="2171"/>
      <c r="AL27" s="2114"/>
      <c r="AM27" s="2114"/>
      <c r="AN27" s="2114"/>
      <c r="AO27" s="2114"/>
      <c r="AP27" s="2114"/>
      <c r="AQ27" s="2114"/>
      <c r="AR27" s="2114"/>
      <c r="AS27" s="2114"/>
      <c r="AT27" s="2114"/>
      <c r="AU27" s="2114"/>
      <c r="AV27" s="2114"/>
      <c r="AW27" s="2114"/>
      <c r="AX27" s="2114"/>
      <c r="AY27" s="2114"/>
      <c r="AZ27" s="2114"/>
      <c r="BA27" s="2114"/>
      <c r="BB27" s="2114"/>
      <c r="BC27" s="2114"/>
      <c r="BD27" s="2114"/>
      <c r="BE27" s="2114"/>
    </row>
    <row r="28" spans="1:57" ht="26.25" customHeight="1">
      <c r="A28" s="1793"/>
      <c r="B28" s="1793"/>
      <c r="C28" s="1793"/>
      <c r="D28" s="974"/>
      <c r="E28" s="37"/>
      <c r="F28" s="1793"/>
      <c r="G28" s="1793"/>
      <c r="H28" s="37"/>
      <c r="I28" s="2095"/>
      <c r="J28" s="1793"/>
      <c r="K28" s="1793"/>
      <c r="L28" s="1793"/>
      <c r="M28" s="1793"/>
      <c r="N28" s="1793"/>
      <c r="O28" s="1793"/>
      <c r="P28" s="1793"/>
      <c r="Q28" s="1793"/>
      <c r="R28" s="34">
        <v>6</v>
      </c>
      <c r="S28" s="2111"/>
      <c r="T28" s="34" t="str">
        <f t="shared" si="0"/>
        <v/>
      </c>
      <c r="U28" s="2104"/>
      <c r="V28" s="2104"/>
      <c r="W28" s="2105" t="str">
        <f t="shared" si="1"/>
        <v/>
      </c>
      <c r="X28" s="2104"/>
      <c r="Y28" s="2104"/>
      <c r="Z28" s="2104"/>
      <c r="AA28" s="36" t="str">
        <f t="shared" si="8"/>
        <v/>
      </c>
      <c r="AB28" s="2106" t="str">
        <f t="shared" si="2"/>
        <v/>
      </c>
      <c r="AC28" s="2107" t="str">
        <f t="shared" si="3"/>
        <v/>
      </c>
      <c r="AD28" s="2106" t="str">
        <f t="shared" si="4"/>
        <v/>
      </c>
      <c r="AE28" s="2107" t="str">
        <f t="shared" si="9"/>
        <v/>
      </c>
      <c r="AF28" s="2108" t="str">
        <f t="shared" si="5"/>
        <v/>
      </c>
      <c r="AG28" s="2109"/>
      <c r="AH28" s="37"/>
      <c r="AI28" s="34"/>
      <c r="AJ28" s="2171"/>
      <c r="AK28" s="2171"/>
      <c r="AL28" s="2114"/>
      <c r="AM28" s="2114"/>
      <c r="AN28" s="2114"/>
      <c r="AO28" s="2114"/>
      <c r="AP28" s="2114"/>
      <c r="AQ28" s="2114"/>
      <c r="AR28" s="2114"/>
      <c r="AS28" s="2114"/>
      <c r="AT28" s="2114"/>
      <c r="AU28" s="2114"/>
      <c r="AV28" s="2114"/>
      <c r="AW28" s="2114"/>
      <c r="AX28" s="2114"/>
      <c r="AY28" s="2114"/>
      <c r="AZ28" s="2114"/>
      <c r="BA28" s="2114"/>
      <c r="BB28" s="2114"/>
      <c r="BC28" s="2114"/>
      <c r="BD28" s="2114"/>
      <c r="BE28" s="2114"/>
    </row>
    <row r="29" spans="1:57" ht="26.25" customHeight="1">
      <c r="A29" s="2058">
        <v>5</v>
      </c>
      <c r="B29" s="2096"/>
      <c r="C29" s="2096"/>
      <c r="D29" s="2097"/>
      <c r="E29" s="37"/>
      <c r="F29" s="2096"/>
      <c r="G29" s="2115"/>
      <c r="H29" s="37"/>
      <c r="I29" s="2116"/>
      <c r="J29" s="2100"/>
      <c r="K29" s="2101" t="str">
        <f>IF(J29&lt;=0,"",IF(J29&lt;=2,"Muy Baja",IF(J29&lt;=24,"Baja",IF(J29&lt;=500,"Media",IF(J29&lt;=5000,"Alta","Muy Alta")))))</f>
        <v/>
      </c>
      <c r="L29" s="2102" t="str">
        <f>IF(K29="","",IF(K29="Muy Baja",0.2,IF(K29="Baja",0.4,IF(K29="Media",0.6,IF(K29="Alta",0.8,IF(K29="Muy Alta",1,))))))</f>
        <v/>
      </c>
      <c r="M29" s="2102"/>
      <c r="N29" s="2102">
        <f>IF(NOT(ISERROR(MATCH(M29,'[29]Tabla Impacto'!$B$221:$B$223,0))),'[29]Tabla Impacto'!$F$223&amp;"Por favor no seleccionar los criterios de impacto(Afectación Económica o presupuestal y Pérdida Reputacional)",M29)</f>
        <v>0</v>
      </c>
      <c r="O29" s="2101" t="str">
        <f>IF(OR(N29='[29]Tabla Impacto'!$C$11,N29='[29]Tabla Impacto'!$D$11),"Leve",IF(OR(N29='[29]Tabla Impacto'!$C$12,N29='[29]Tabla Impacto'!$D$12),"Menor",IF(OR(N29='[29]Tabla Impacto'!$C$13,N29='[29]Tabla Impacto'!$D$13),"Moderado",IF(OR(N29='[29]Tabla Impacto'!$C$14,N29='[29]Tabla Impacto'!$D$14),"Mayor",IF(OR(N29='[29]Tabla Impacto'!$C$15,N29='[29]Tabla Impacto'!$D$15),"Catastrófico","")))))</f>
        <v/>
      </c>
      <c r="P29" s="2102" t="str">
        <f>IF(O29="","",IF(O29="Leve",0.2,IF(O29="Menor",0.4,IF(O29="Moderado",0.6,IF(O29="Mayor",0.8,IF(O29="Catastrófico",1,))))))</f>
        <v/>
      </c>
      <c r="Q29" s="2103" t="str">
        <f>IF(OR(AND(K29="Muy Baja",O29="Leve"),AND(K29="Muy Baja",O29="Menor"),AND(K29="Baja",O29="Leve")),"Bajo",IF(OR(AND(K29="Muy baja",O29="Moderado"),AND(K29="Baja",O29="Menor"),AND(K29="Baja",O29="Moderado"),AND(K29="Media",O29="Leve"),AND(K29="Media",O29="Menor"),AND(K29="Media",O29="Moderado"),AND(K29="Alta",O29="Leve"),AND(K29="Alta",O29="Menor")),"Moderado",IF(OR(AND(K29="Muy Baja",O29="Mayor"),AND(K29="Baja",O29="Mayor"),AND(K29="Media",O29="Mayor"),AND(K29="Alta",O29="Moderado"),AND(K29="Alta",O29="Mayor"),AND(K29="Muy Alta",O29="Leve"),AND(K29="Muy Alta",O29="Menor"),AND(K29="Muy Alta",O29="Moderado"),AND(K29="Muy Alta",O29="Mayor")),"Alto",IF(OR(AND(K29="Muy Baja",O29="Catastrófico"),AND(K29="Baja",O29="Catastrófico"),AND(K29="Media",O29="Catastrófico"),AND(K29="Alta",O29="Catastrófico"),AND(K29="Muy Alta",O29="Catastrófico")),"Extremo",""))))</f>
        <v/>
      </c>
      <c r="R29" s="34">
        <v>1</v>
      </c>
      <c r="S29" s="2111"/>
      <c r="T29" s="34" t="str">
        <f t="shared" si="0"/>
        <v/>
      </c>
      <c r="U29" s="2104"/>
      <c r="V29" s="2104"/>
      <c r="W29" s="2105" t="str">
        <f t="shared" si="1"/>
        <v/>
      </c>
      <c r="X29" s="2104"/>
      <c r="Y29" s="2104"/>
      <c r="Z29" s="2104"/>
      <c r="AA29" s="36" t="str">
        <f>IFERROR(IF(T29="Probabilidad",(L29-(+L29*W29)),IF(T29="Impacto",L29,"")),"")</f>
        <v/>
      </c>
      <c r="AB29" s="2106" t="str">
        <f t="shared" si="2"/>
        <v/>
      </c>
      <c r="AC29" s="2107" t="str">
        <f t="shared" si="3"/>
        <v/>
      </c>
      <c r="AD29" s="2106" t="str">
        <f t="shared" si="4"/>
        <v/>
      </c>
      <c r="AE29" s="2107" t="str">
        <f>IFERROR(IF(T29="Impacto",(P29-(+P29*W29)),IF(T29="Probabilidad",P29,"")),"")</f>
        <v/>
      </c>
      <c r="AF29" s="2108" t="str">
        <f t="shared" si="5"/>
        <v/>
      </c>
      <c r="AG29" s="2109"/>
      <c r="AH29" s="37"/>
      <c r="AI29" s="34"/>
      <c r="AJ29" s="2171"/>
      <c r="AK29" s="2171"/>
      <c r="AL29" s="2114"/>
      <c r="AM29" s="2114"/>
      <c r="AN29" s="2114"/>
      <c r="AO29" s="2114"/>
      <c r="AP29" s="2114"/>
      <c r="AQ29" s="2114"/>
      <c r="AR29" s="2114"/>
      <c r="AS29" s="2114"/>
      <c r="AT29" s="2114"/>
      <c r="AU29" s="2114"/>
      <c r="AV29" s="2114"/>
      <c r="AW29" s="2114"/>
      <c r="AX29" s="2114"/>
      <c r="AY29" s="2114"/>
      <c r="AZ29" s="2114"/>
      <c r="BA29" s="2114"/>
      <c r="BB29" s="2114"/>
      <c r="BC29" s="2114"/>
      <c r="BD29" s="2114"/>
      <c r="BE29" s="2114"/>
    </row>
    <row r="30" spans="1:57" ht="26.25" customHeight="1">
      <c r="A30" s="1782"/>
      <c r="B30" s="1782"/>
      <c r="C30" s="1782"/>
      <c r="D30" s="973"/>
      <c r="E30" s="37"/>
      <c r="F30" s="1782"/>
      <c r="G30" s="1782"/>
      <c r="H30" s="37"/>
      <c r="I30" s="2084"/>
      <c r="J30" s="1782"/>
      <c r="K30" s="1782"/>
      <c r="L30" s="1782"/>
      <c r="M30" s="1782"/>
      <c r="N30" s="1782"/>
      <c r="O30" s="1782"/>
      <c r="P30" s="1782"/>
      <c r="Q30" s="1782"/>
      <c r="R30" s="34">
        <v>2</v>
      </c>
      <c r="S30" s="2111"/>
      <c r="T30" s="34" t="str">
        <f t="shared" si="0"/>
        <v/>
      </c>
      <c r="U30" s="2104"/>
      <c r="V30" s="2104"/>
      <c r="W30" s="2105" t="str">
        <f t="shared" si="1"/>
        <v/>
      </c>
      <c r="X30" s="2104"/>
      <c r="Y30" s="2104"/>
      <c r="Z30" s="2104"/>
      <c r="AA30" s="36" t="str">
        <f>IFERROR(IF(AND(T29="Probabilidad",T30="Probabilidad"),(AC29-(+AC29*W30)),IF(AND(T29="Impacto",T30="Probabilidad"),(L29-(+L29*W30)),IF(T30="Impacto",AC29,""))),"")</f>
        <v/>
      </c>
      <c r="AB30" s="2106" t="str">
        <f t="shared" si="2"/>
        <v/>
      </c>
      <c r="AC30" s="2107" t="str">
        <f t="shared" si="3"/>
        <v/>
      </c>
      <c r="AD30" s="2106" t="str">
        <f t="shared" si="4"/>
        <v/>
      </c>
      <c r="AE30" s="2107" t="str">
        <f>IFERROR(IF(AND(T29="Impacto",T30="Impacto"),(AE29-(+AE29*W30)),IF(AND(T29="Probabilidad",T30="Impacto"),(P29-(+P29*W30)),IF(T30="Probabilidad",AE29,""))),"")</f>
        <v/>
      </c>
      <c r="AF30" s="2108" t="str">
        <f t="shared" si="5"/>
        <v/>
      </c>
      <c r="AG30" s="2109"/>
      <c r="AH30" s="37"/>
      <c r="AI30" s="34"/>
      <c r="AJ30" s="2171"/>
      <c r="AK30" s="2171"/>
      <c r="AL30" s="2114"/>
      <c r="AM30" s="2114"/>
      <c r="AN30" s="2114"/>
      <c r="AO30" s="2114"/>
      <c r="AP30" s="2114"/>
      <c r="AQ30" s="2114"/>
      <c r="AR30" s="2114"/>
      <c r="AS30" s="2114"/>
      <c r="AT30" s="2114"/>
      <c r="AU30" s="2114"/>
      <c r="AV30" s="2114"/>
      <c r="AW30" s="2114"/>
      <c r="AX30" s="2114"/>
      <c r="AY30" s="2114"/>
      <c r="AZ30" s="2114"/>
      <c r="BA30" s="2114"/>
      <c r="BB30" s="2114"/>
      <c r="BC30" s="2114"/>
      <c r="BD30" s="2114"/>
      <c r="BE30" s="2114"/>
    </row>
    <row r="31" spans="1:57" ht="26.25" customHeight="1">
      <c r="A31" s="1782"/>
      <c r="B31" s="1782"/>
      <c r="C31" s="1782"/>
      <c r="D31" s="973"/>
      <c r="E31" s="37"/>
      <c r="F31" s="1782"/>
      <c r="G31" s="1782"/>
      <c r="H31" s="37"/>
      <c r="I31" s="2084"/>
      <c r="J31" s="1782"/>
      <c r="K31" s="1782"/>
      <c r="L31" s="1782"/>
      <c r="M31" s="1782"/>
      <c r="N31" s="1782"/>
      <c r="O31" s="1782"/>
      <c r="P31" s="1782"/>
      <c r="Q31" s="1782"/>
      <c r="R31" s="34">
        <v>3</v>
      </c>
      <c r="S31" s="2110"/>
      <c r="T31" s="34" t="str">
        <f t="shared" si="0"/>
        <v/>
      </c>
      <c r="U31" s="2104"/>
      <c r="V31" s="2104"/>
      <c r="W31" s="2105" t="str">
        <f t="shared" si="1"/>
        <v/>
      </c>
      <c r="X31" s="2104"/>
      <c r="Y31" s="2104"/>
      <c r="Z31" s="2104"/>
      <c r="AA31" s="36" t="str">
        <f t="shared" ref="AA31:AA34" si="10">IFERROR(IF(AND(T30="Probabilidad",T31="Probabilidad"),(AC30-(+AC30*W31)),IF(AND(T30="Impacto",T31="Probabilidad"),(AC29-(+AC29*W31)),IF(T31="Impacto",AC30,""))),"")</f>
        <v/>
      </c>
      <c r="AB31" s="2106" t="str">
        <f t="shared" si="2"/>
        <v/>
      </c>
      <c r="AC31" s="2107" t="str">
        <f t="shared" si="3"/>
        <v/>
      </c>
      <c r="AD31" s="2106" t="str">
        <f t="shared" si="4"/>
        <v/>
      </c>
      <c r="AE31" s="2107" t="str">
        <f t="shared" ref="AE31:AE34" si="11">IFERROR(IF(AND(T30="Impacto",T31="Impacto"),(AE30-(+AE30*W31)),IF(AND(T30="Probabilidad",T31="Impacto"),(AE29-(+AE29*W31)),IF(T31="Probabilidad",AE30,""))),"")</f>
        <v/>
      </c>
      <c r="AF31" s="2108" t="str">
        <f t="shared" si="5"/>
        <v/>
      </c>
      <c r="AG31" s="2109"/>
      <c r="AH31" s="37"/>
      <c r="AI31" s="34"/>
      <c r="AJ31" s="2171"/>
      <c r="AK31" s="2171"/>
      <c r="AL31" s="2114"/>
      <c r="AM31" s="2114"/>
      <c r="AN31" s="2114"/>
      <c r="AO31" s="2114"/>
      <c r="AP31" s="2114"/>
      <c r="AQ31" s="2114"/>
      <c r="AR31" s="2114"/>
      <c r="AS31" s="2114"/>
      <c r="AT31" s="2114"/>
      <c r="AU31" s="2114"/>
      <c r="AV31" s="2114"/>
      <c r="AW31" s="2114"/>
      <c r="AX31" s="2114"/>
      <c r="AY31" s="2114"/>
      <c r="AZ31" s="2114"/>
      <c r="BA31" s="2114"/>
      <c r="BB31" s="2114"/>
      <c r="BC31" s="2114"/>
      <c r="BD31" s="2114"/>
      <c r="BE31" s="2114"/>
    </row>
    <row r="32" spans="1:57" ht="26.25" customHeight="1">
      <c r="A32" s="1782"/>
      <c r="B32" s="1782"/>
      <c r="C32" s="1782"/>
      <c r="D32" s="973"/>
      <c r="E32" s="37"/>
      <c r="F32" s="1782"/>
      <c r="G32" s="1782"/>
      <c r="H32" s="37"/>
      <c r="I32" s="2084"/>
      <c r="J32" s="1782"/>
      <c r="K32" s="1782"/>
      <c r="L32" s="1782"/>
      <c r="M32" s="1782"/>
      <c r="N32" s="1782"/>
      <c r="O32" s="1782"/>
      <c r="P32" s="1782"/>
      <c r="Q32" s="1782"/>
      <c r="R32" s="34">
        <v>4</v>
      </c>
      <c r="S32" s="2111"/>
      <c r="T32" s="34" t="str">
        <f t="shared" si="0"/>
        <v/>
      </c>
      <c r="U32" s="2104"/>
      <c r="V32" s="2104"/>
      <c r="W32" s="2105" t="str">
        <f t="shared" si="1"/>
        <v/>
      </c>
      <c r="X32" s="2104"/>
      <c r="Y32" s="2104"/>
      <c r="Z32" s="2104"/>
      <c r="AA32" s="36" t="str">
        <f t="shared" si="10"/>
        <v/>
      </c>
      <c r="AB32" s="2106" t="str">
        <f t="shared" si="2"/>
        <v/>
      </c>
      <c r="AC32" s="2107" t="str">
        <f t="shared" si="3"/>
        <v/>
      </c>
      <c r="AD32" s="2106" t="str">
        <f t="shared" si="4"/>
        <v/>
      </c>
      <c r="AE32" s="2107" t="str">
        <f t="shared" si="11"/>
        <v/>
      </c>
      <c r="AF32" s="2108" t="str">
        <f t="shared" si="5"/>
        <v/>
      </c>
      <c r="AG32" s="2109"/>
      <c r="AH32" s="37"/>
      <c r="AI32" s="34"/>
      <c r="AJ32" s="2171"/>
      <c r="AK32" s="2171"/>
      <c r="AL32" s="2114"/>
      <c r="AM32" s="2114"/>
      <c r="AN32" s="2114"/>
      <c r="AO32" s="2114"/>
      <c r="AP32" s="2114"/>
      <c r="AQ32" s="2114"/>
      <c r="AR32" s="2114"/>
      <c r="AS32" s="2114"/>
      <c r="AT32" s="2114"/>
      <c r="AU32" s="2114"/>
      <c r="AV32" s="2114"/>
      <c r="AW32" s="2114"/>
      <c r="AX32" s="2114"/>
      <c r="AY32" s="2114"/>
      <c r="AZ32" s="2114"/>
      <c r="BA32" s="2114"/>
      <c r="BB32" s="2114"/>
      <c r="BC32" s="2114"/>
      <c r="BD32" s="2114"/>
      <c r="BE32" s="2114"/>
    </row>
    <row r="33" spans="1:57" ht="26.25" customHeight="1">
      <c r="A33" s="1782"/>
      <c r="B33" s="1782"/>
      <c r="C33" s="1782"/>
      <c r="D33" s="973"/>
      <c r="E33" s="37"/>
      <c r="F33" s="1782"/>
      <c r="G33" s="1782"/>
      <c r="H33" s="37"/>
      <c r="I33" s="2084"/>
      <c r="J33" s="1782"/>
      <c r="K33" s="1782"/>
      <c r="L33" s="1782"/>
      <c r="M33" s="1782"/>
      <c r="N33" s="1782"/>
      <c r="O33" s="1782"/>
      <c r="P33" s="1782"/>
      <c r="Q33" s="1782"/>
      <c r="R33" s="34">
        <v>5</v>
      </c>
      <c r="S33" s="2111"/>
      <c r="T33" s="34" t="str">
        <f t="shared" si="0"/>
        <v/>
      </c>
      <c r="U33" s="2104"/>
      <c r="V33" s="2104"/>
      <c r="W33" s="2105" t="str">
        <f t="shared" si="1"/>
        <v/>
      </c>
      <c r="X33" s="2104"/>
      <c r="Y33" s="2104"/>
      <c r="Z33" s="2104"/>
      <c r="AA33" s="36" t="str">
        <f t="shared" si="10"/>
        <v/>
      </c>
      <c r="AB33" s="2106" t="str">
        <f t="shared" si="2"/>
        <v/>
      </c>
      <c r="AC33" s="2107" t="str">
        <f t="shared" si="3"/>
        <v/>
      </c>
      <c r="AD33" s="2106" t="str">
        <f t="shared" si="4"/>
        <v/>
      </c>
      <c r="AE33" s="2107" t="str">
        <f t="shared" si="11"/>
        <v/>
      </c>
      <c r="AF33" s="2108" t="str">
        <f t="shared" si="5"/>
        <v/>
      </c>
      <c r="AG33" s="2109"/>
      <c r="AH33" s="37"/>
      <c r="AI33" s="34"/>
      <c r="AJ33" s="2171"/>
      <c r="AK33" s="2171"/>
      <c r="AL33" s="2114"/>
      <c r="AM33" s="2114"/>
      <c r="AN33" s="2114"/>
      <c r="AO33" s="2114"/>
      <c r="AP33" s="2114"/>
      <c r="AQ33" s="2114"/>
      <c r="AR33" s="2114"/>
      <c r="AS33" s="2114"/>
      <c r="AT33" s="2114"/>
      <c r="AU33" s="2114"/>
      <c r="AV33" s="2114"/>
      <c r="AW33" s="2114"/>
      <c r="AX33" s="2114"/>
      <c r="AY33" s="2114"/>
      <c r="AZ33" s="2114"/>
      <c r="BA33" s="2114"/>
      <c r="BB33" s="2114"/>
      <c r="BC33" s="2114"/>
      <c r="BD33" s="2114"/>
      <c r="BE33" s="2114"/>
    </row>
    <row r="34" spans="1:57" ht="26.25" customHeight="1">
      <c r="A34" s="1793"/>
      <c r="B34" s="1793"/>
      <c r="C34" s="1793"/>
      <c r="D34" s="974"/>
      <c r="E34" s="37"/>
      <c r="F34" s="1793"/>
      <c r="G34" s="1793"/>
      <c r="H34" s="37"/>
      <c r="I34" s="2095"/>
      <c r="J34" s="1793"/>
      <c r="K34" s="1793"/>
      <c r="L34" s="1793"/>
      <c r="M34" s="1793"/>
      <c r="N34" s="1793"/>
      <c r="O34" s="1793"/>
      <c r="P34" s="1793"/>
      <c r="Q34" s="1793"/>
      <c r="R34" s="34">
        <v>6</v>
      </c>
      <c r="S34" s="2111"/>
      <c r="T34" s="34" t="str">
        <f t="shared" si="0"/>
        <v/>
      </c>
      <c r="U34" s="2104"/>
      <c r="V34" s="2104"/>
      <c r="W34" s="2105" t="str">
        <f t="shared" si="1"/>
        <v/>
      </c>
      <c r="X34" s="2104"/>
      <c r="Y34" s="2104"/>
      <c r="Z34" s="2104"/>
      <c r="AA34" s="36" t="str">
        <f t="shared" si="10"/>
        <v/>
      </c>
      <c r="AB34" s="2106" t="str">
        <f t="shared" si="2"/>
        <v/>
      </c>
      <c r="AC34" s="2107" t="str">
        <f t="shared" si="3"/>
        <v/>
      </c>
      <c r="AD34" s="2106" t="str">
        <f t="shared" si="4"/>
        <v/>
      </c>
      <c r="AE34" s="2107" t="str">
        <f t="shared" si="11"/>
        <v/>
      </c>
      <c r="AF34" s="2108" t="str">
        <f t="shared" si="5"/>
        <v/>
      </c>
      <c r="AG34" s="2109"/>
      <c r="AH34" s="37"/>
      <c r="AI34" s="34"/>
      <c r="AJ34" s="2171"/>
      <c r="AK34" s="2171"/>
      <c r="AL34" s="2114"/>
      <c r="AM34" s="2114"/>
      <c r="AN34" s="2114"/>
      <c r="AO34" s="2114"/>
      <c r="AP34" s="2114"/>
      <c r="AQ34" s="2114"/>
      <c r="AR34" s="2114"/>
      <c r="AS34" s="2114"/>
      <c r="AT34" s="2114"/>
      <c r="AU34" s="2114"/>
      <c r="AV34" s="2114"/>
      <c r="AW34" s="2114"/>
      <c r="AX34" s="2114"/>
      <c r="AY34" s="2114"/>
      <c r="AZ34" s="2114"/>
      <c r="BA34" s="2114"/>
      <c r="BB34" s="2114"/>
      <c r="BC34" s="2114"/>
      <c r="BD34" s="2114"/>
      <c r="BE34" s="2114"/>
    </row>
    <row r="35" spans="1:57" ht="26.25" customHeight="1">
      <c r="A35" s="2058">
        <v>6</v>
      </c>
      <c r="B35" s="2096"/>
      <c r="C35" s="2096"/>
      <c r="D35" s="2097"/>
      <c r="E35" s="37"/>
      <c r="F35" s="2096"/>
      <c r="G35" s="2115"/>
      <c r="H35" s="37"/>
      <c r="I35" s="2116"/>
      <c r="J35" s="2100"/>
      <c r="K35" s="2101" t="str">
        <f>IF(J35&lt;=0,"",IF(J35&lt;=2,"Muy Baja",IF(J35&lt;=24,"Baja",IF(J35&lt;=500,"Media",IF(J35&lt;=5000,"Alta","Muy Alta")))))</f>
        <v/>
      </c>
      <c r="L35" s="2102" t="str">
        <f>IF(K35="","",IF(K35="Muy Baja",0.2,IF(K35="Baja",0.4,IF(K35="Media",0.6,IF(K35="Alta",0.8,IF(K35="Muy Alta",1,))))))</f>
        <v/>
      </c>
      <c r="M35" s="2102"/>
      <c r="N35" s="2102">
        <f>IF(NOT(ISERROR(MATCH(M35,'[29]Tabla Impacto'!$B$221:$B$223,0))),'[29]Tabla Impacto'!$F$223&amp;"Por favor no seleccionar los criterios de impacto(Afectación Económica o presupuestal y Pérdida Reputacional)",M35)</f>
        <v>0</v>
      </c>
      <c r="O35" s="2101" t="str">
        <f>IF(OR(N35='[29]Tabla Impacto'!$C$11,N35='[29]Tabla Impacto'!$D$11),"Leve",IF(OR(N35='[29]Tabla Impacto'!$C$12,N35='[29]Tabla Impacto'!$D$12),"Menor",IF(OR(N35='[29]Tabla Impacto'!$C$13,N35='[29]Tabla Impacto'!$D$13),"Moderado",IF(OR(N35='[29]Tabla Impacto'!$C$14,N35='[29]Tabla Impacto'!$D$14),"Mayor",IF(OR(N35='[29]Tabla Impacto'!$C$15,N35='[29]Tabla Impacto'!$D$15),"Catastrófico","")))))</f>
        <v/>
      </c>
      <c r="P35" s="2102" t="str">
        <f>IF(O35="","",IF(O35="Leve",0.2,IF(O35="Menor",0.4,IF(O35="Moderado",0.6,IF(O35="Mayor",0.8,IF(O35="Catastrófico",1,))))))</f>
        <v/>
      </c>
      <c r="Q35" s="2103" t="str">
        <f>IF(OR(AND(K35="Muy Baja",O35="Leve"),AND(K35="Muy Baja",O35="Menor"),AND(K35="Baja",O35="Leve")),"Bajo",IF(OR(AND(K35="Muy baja",O35="Moderado"),AND(K35="Baja",O35="Menor"),AND(K35="Baja",O35="Moderado"),AND(K35="Media",O35="Leve"),AND(K35="Media",O35="Menor"),AND(K35="Media",O35="Moderado"),AND(K35="Alta",O35="Leve"),AND(K35="Alta",O35="Menor")),"Moderado",IF(OR(AND(K35="Muy Baja",O35="Mayor"),AND(K35="Baja",O35="Mayor"),AND(K35="Media",O35="Mayor"),AND(K35="Alta",O35="Moderado"),AND(K35="Alta",O35="Mayor"),AND(K35="Muy Alta",O35="Leve"),AND(K35="Muy Alta",O35="Menor"),AND(K35="Muy Alta",O35="Moderado"),AND(K35="Muy Alta",O35="Mayor")),"Alto",IF(OR(AND(K35="Muy Baja",O35="Catastrófico"),AND(K35="Baja",O35="Catastrófico"),AND(K35="Media",O35="Catastrófico"),AND(K35="Alta",O35="Catastrófico"),AND(K35="Muy Alta",O35="Catastrófico")),"Extremo",""))))</f>
        <v/>
      </c>
      <c r="R35" s="34">
        <v>1</v>
      </c>
      <c r="S35" s="2111"/>
      <c r="T35" s="34" t="str">
        <f t="shared" si="0"/>
        <v/>
      </c>
      <c r="U35" s="2104"/>
      <c r="V35" s="2104"/>
      <c r="W35" s="2105" t="str">
        <f t="shared" si="1"/>
        <v/>
      </c>
      <c r="X35" s="2104"/>
      <c r="Y35" s="2104"/>
      <c r="Z35" s="2104"/>
      <c r="AA35" s="36" t="str">
        <f>IFERROR(IF(T35="Probabilidad",(L35-(+L35*W35)),IF(T35="Impacto",L35,"")),"")</f>
        <v/>
      </c>
      <c r="AB35" s="2106" t="str">
        <f t="shared" si="2"/>
        <v/>
      </c>
      <c r="AC35" s="2107" t="str">
        <f t="shared" si="3"/>
        <v/>
      </c>
      <c r="AD35" s="2106" t="str">
        <f t="shared" si="4"/>
        <v/>
      </c>
      <c r="AE35" s="2107" t="str">
        <f>IFERROR(IF(T35="Impacto",(P35-(+P35*W35)),IF(T35="Probabilidad",P35,"")),"")</f>
        <v/>
      </c>
      <c r="AF35" s="2108" t="str">
        <f t="shared" si="5"/>
        <v/>
      </c>
      <c r="AG35" s="2109"/>
      <c r="AH35" s="37"/>
      <c r="AI35" s="34"/>
      <c r="AJ35" s="2171"/>
      <c r="AK35" s="2171"/>
      <c r="AL35" s="2114"/>
      <c r="AM35" s="2114"/>
      <c r="AN35" s="2114"/>
      <c r="AO35" s="2114"/>
      <c r="AP35" s="2114"/>
      <c r="AQ35" s="2114"/>
      <c r="AR35" s="2114"/>
      <c r="AS35" s="2114"/>
      <c r="AT35" s="2114"/>
      <c r="AU35" s="2114"/>
      <c r="AV35" s="2114"/>
      <c r="AW35" s="2114"/>
      <c r="AX35" s="2114"/>
      <c r="AY35" s="2114"/>
      <c r="AZ35" s="2114"/>
      <c r="BA35" s="2114"/>
      <c r="BB35" s="2114"/>
      <c r="BC35" s="2114"/>
      <c r="BD35" s="2114"/>
      <c r="BE35" s="2114"/>
    </row>
    <row r="36" spans="1:57" ht="26.25" customHeight="1">
      <c r="A36" s="1782"/>
      <c r="B36" s="1782"/>
      <c r="C36" s="1782"/>
      <c r="D36" s="973"/>
      <c r="E36" s="37"/>
      <c r="F36" s="1782"/>
      <c r="G36" s="1782"/>
      <c r="H36" s="37"/>
      <c r="I36" s="2084"/>
      <c r="J36" s="1782"/>
      <c r="K36" s="1782"/>
      <c r="L36" s="1782"/>
      <c r="M36" s="1782"/>
      <c r="N36" s="1782"/>
      <c r="O36" s="1782"/>
      <c r="P36" s="1782"/>
      <c r="Q36" s="1782"/>
      <c r="R36" s="34">
        <v>2</v>
      </c>
      <c r="S36" s="2111"/>
      <c r="T36" s="34" t="str">
        <f t="shared" si="0"/>
        <v/>
      </c>
      <c r="U36" s="2104"/>
      <c r="V36" s="2104"/>
      <c r="W36" s="2105" t="str">
        <f t="shared" si="1"/>
        <v/>
      </c>
      <c r="X36" s="2104"/>
      <c r="Y36" s="2104"/>
      <c r="Z36" s="2104"/>
      <c r="AA36" s="36" t="str">
        <f>IFERROR(IF(AND(T35="Probabilidad",T36="Probabilidad"),(AC35-(+AC35*W36)),IF(AND(T35="Impacto",T36="Probabilidad"),(L35-(+L35*W36)),IF(T36="Impacto",AC35,""))),"")</f>
        <v/>
      </c>
      <c r="AB36" s="2106" t="str">
        <f t="shared" si="2"/>
        <v/>
      </c>
      <c r="AC36" s="2107" t="str">
        <f t="shared" si="3"/>
        <v/>
      </c>
      <c r="AD36" s="2106" t="str">
        <f t="shared" si="4"/>
        <v/>
      </c>
      <c r="AE36" s="2107" t="str">
        <f>IFERROR(IF(AND(T35="Impacto",T36="Impacto"),(AE35-(+AE35*W36)),IF(AND(T35="Probabilidad",T36="Impacto"),(P35-(+P35*W36)),IF(T36="Probabilidad",AE35,""))),"")</f>
        <v/>
      </c>
      <c r="AF36" s="2108" t="str">
        <f t="shared" si="5"/>
        <v/>
      </c>
      <c r="AG36" s="2109"/>
      <c r="AH36" s="37"/>
      <c r="AI36" s="34"/>
      <c r="AJ36" s="2171"/>
      <c r="AK36" s="2171"/>
      <c r="AL36" s="2114"/>
      <c r="AM36" s="2114"/>
      <c r="AN36" s="2114"/>
      <c r="AO36" s="2114"/>
      <c r="AP36" s="2114"/>
      <c r="AQ36" s="2114"/>
      <c r="AR36" s="2114"/>
      <c r="AS36" s="2114"/>
      <c r="AT36" s="2114"/>
      <c r="AU36" s="2114"/>
      <c r="AV36" s="2114"/>
      <c r="AW36" s="2114"/>
      <c r="AX36" s="2114"/>
      <c r="AY36" s="2114"/>
      <c r="AZ36" s="2114"/>
      <c r="BA36" s="2114"/>
      <c r="BB36" s="2114"/>
      <c r="BC36" s="2114"/>
      <c r="BD36" s="2114"/>
      <c r="BE36" s="2114"/>
    </row>
    <row r="37" spans="1:57" ht="26.25" customHeight="1">
      <c r="A37" s="1782"/>
      <c r="B37" s="1782"/>
      <c r="C37" s="1782"/>
      <c r="D37" s="973"/>
      <c r="E37" s="37"/>
      <c r="F37" s="1782"/>
      <c r="G37" s="1782"/>
      <c r="H37" s="37"/>
      <c r="I37" s="2084"/>
      <c r="J37" s="1782"/>
      <c r="K37" s="1782"/>
      <c r="L37" s="1782"/>
      <c r="M37" s="1782"/>
      <c r="N37" s="1782"/>
      <c r="O37" s="1782"/>
      <c r="P37" s="1782"/>
      <c r="Q37" s="1782"/>
      <c r="R37" s="34">
        <v>3</v>
      </c>
      <c r="S37" s="2110"/>
      <c r="T37" s="34" t="str">
        <f t="shared" si="0"/>
        <v/>
      </c>
      <c r="U37" s="2104"/>
      <c r="V37" s="2104"/>
      <c r="W37" s="2105" t="str">
        <f t="shared" si="1"/>
        <v/>
      </c>
      <c r="X37" s="2104"/>
      <c r="Y37" s="2104"/>
      <c r="Z37" s="2104"/>
      <c r="AA37" s="36" t="str">
        <f t="shared" ref="AA37:AA40" si="12">IFERROR(IF(AND(T36="Probabilidad",T37="Probabilidad"),(AC36-(+AC36*W37)),IF(AND(T36="Impacto",T37="Probabilidad"),(AC35-(+AC35*W37)),IF(T37="Impacto",AC36,""))),"")</f>
        <v/>
      </c>
      <c r="AB37" s="2106" t="str">
        <f t="shared" si="2"/>
        <v/>
      </c>
      <c r="AC37" s="2107" t="str">
        <f t="shared" si="3"/>
        <v/>
      </c>
      <c r="AD37" s="2106" t="str">
        <f t="shared" si="4"/>
        <v/>
      </c>
      <c r="AE37" s="2107" t="str">
        <f t="shared" ref="AE37:AE40" si="13">IFERROR(IF(AND(T36="Impacto",T37="Impacto"),(AE36-(+AE36*W37)),IF(AND(T36="Probabilidad",T37="Impacto"),(AE35-(+AE35*W37)),IF(T37="Probabilidad",AE36,""))),"")</f>
        <v/>
      </c>
      <c r="AF37" s="2108" t="str">
        <f t="shared" si="5"/>
        <v/>
      </c>
      <c r="AG37" s="2109"/>
      <c r="AH37" s="37"/>
      <c r="AI37" s="34"/>
      <c r="AJ37" s="2171"/>
      <c r="AK37" s="2171"/>
      <c r="AL37" s="2114"/>
      <c r="AM37" s="2114"/>
      <c r="AN37" s="2114"/>
      <c r="AO37" s="2114"/>
      <c r="AP37" s="2114"/>
      <c r="AQ37" s="2114"/>
      <c r="AR37" s="2114"/>
      <c r="AS37" s="2114"/>
      <c r="AT37" s="2114"/>
      <c r="AU37" s="2114"/>
      <c r="AV37" s="2114"/>
      <c r="AW37" s="2114"/>
      <c r="AX37" s="2114"/>
      <c r="AY37" s="2114"/>
      <c r="AZ37" s="2114"/>
      <c r="BA37" s="2114"/>
      <c r="BB37" s="2114"/>
      <c r="BC37" s="2114"/>
      <c r="BD37" s="2114"/>
      <c r="BE37" s="2114"/>
    </row>
    <row r="38" spans="1:57" ht="26.25" customHeight="1">
      <c r="A38" s="1782"/>
      <c r="B38" s="1782"/>
      <c r="C38" s="1782"/>
      <c r="D38" s="973"/>
      <c r="E38" s="37"/>
      <c r="F38" s="1782"/>
      <c r="G38" s="1782"/>
      <c r="H38" s="37"/>
      <c r="I38" s="2084"/>
      <c r="J38" s="1782"/>
      <c r="K38" s="1782"/>
      <c r="L38" s="1782"/>
      <c r="M38" s="1782"/>
      <c r="N38" s="1782"/>
      <c r="O38" s="1782"/>
      <c r="P38" s="1782"/>
      <c r="Q38" s="1782"/>
      <c r="R38" s="34">
        <v>4</v>
      </c>
      <c r="S38" s="2111"/>
      <c r="T38" s="34" t="str">
        <f t="shared" si="0"/>
        <v/>
      </c>
      <c r="U38" s="2104"/>
      <c r="V38" s="2104"/>
      <c r="W38" s="2105" t="str">
        <f t="shared" si="1"/>
        <v/>
      </c>
      <c r="X38" s="2104"/>
      <c r="Y38" s="2104"/>
      <c r="Z38" s="2104"/>
      <c r="AA38" s="36" t="str">
        <f t="shared" si="12"/>
        <v/>
      </c>
      <c r="AB38" s="2106" t="str">
        <f t="shared" si="2"/>
        <v/>
      </c>
      <c r="AC38" s="2107" t="str">
        <f t="shared" si="3"/>
        <v/>
      </c>
      <c r="AD38" s="2106" t="str">
        <f t="shared" si="4"/>
        <v/>
      </c>
      <c r="AE38" s="2107" t="str">
        <f t="shared" si="13"/>
        <v/>
      </c>
      <c r="AF38" s="2108" t="str">
        <f t="shared" si="5"/>
        <v/>
      </c>
      <c r="AG38" s="2109"/>
      <c r="AH38" s="37"/>
      <c r="AI38" s="34"/>
      <c r="AJ38" s="2171"/>
      <c r="AK38" s="2171"/>
      <c r="AL38" s="2114"/>
      <c r="AM38" s="2114"/>
      <c r="AN38" s="2114"/>
      <c r="AO38" s="2114"/>
      <c r="AP38" s="2114"/>
      <c r="AQ38" s="2114"/>
      <c r="AR38" s="2114"/>
      <c r="AS38" s="2114"/>
      <c r="AT38" s="2114"/>
      <c r="AU38" s="2114"/>
      <c r="AV38" s="2114"/>
      <c r="AW38" s="2114"/>
      <c r="AX38" s="2114"/>
      <c r="AY38" s="2114"/>
      <c r="AZ38" s="2114"/>
      <c r="BA38" s="2114"/>
      <c r="BB38" s="2114"/>
      <c r="BC38" s="2114"/>
      <c r="BD38" s="2114"/>
      <c r="BE38" s="2114"/>
    </row>
    <row r="39" spans="1:57" ht="26.25" customHeight="1">
      <c r="A39" s="1782"/>
      <c r="B39" s="1782"/>
      <c r="C39" s="1782"/>
      <c r="D39" s="973"/>
      <c r="E39" s="37"/>
      <c r="F39" s="1782"/>
      <c r="G39" s="1782"/>
      <c r="H39" s="37"/>
      <c r="I39" s="2084"/>
      <c r="J39" s="1782"/>
      <c r="K39" s="1782"/>
      <c r="L39" s="1782"/>
      <c r="M39" s="1782"/>
      <c r="N39" s="1782"/>
      <c r="O39" s="1782"/>
      <c r="P39" s="1782"/>
      <c r="Q39" s="1782"/>
      <c r="R39" s="34">
        <v>5</v>
      </c>
      <c r="S39" s="2111"/>
      <c r="T39" s="34" t="str">
        <f t="shared" si="0"/>
        <v/>
      </c>
      <c r="U39" s="2104"/>
      <c r="V39" s="2104"/>
      <c r="W39" s="2105" t="str">
        <f t="shared" si="1"/>
        <v/>
      </c>
      <c r="X39" s="2104"/>
      <c r="Y39" s="2104"/>
      <c r="Z39" s="2104"/>
      <c r="AA39" s="36" t="str">
        <f t="shared" si="12"/>
        <v/>
      </c>
      <c r="AB39" s="2106" t="str">
        <f t="shared" si="2"/>
        <v/>
      </c>
      <c r="AC39" s="2107" t="str">
        <f t="shared" si="3"/>
        <v/>
      </c>
      <c r="AD39" s="2106" t="str">
        <f t="shared" si="4"/>
        <v/>
      </c>
      <c r="AE39" s="2107" t="str">
        <f t="shared" si="13"/>
        <v/>
      </c>
      <c r="AF39" s="2108" t="str">
        <f t="shared" si="5"/>
        <v/>
      </c>
      <c r="AG39" s="2109"/>
      <c r="AH39" s="37"/>
      <c r="AI39" s="34"/>
      <c r="AJ39" s="2171"/>
      <c r="AK39" s="2171"/>
      <c r="AL39" s="2114"/>
      <c r="AM39" s="2114"/>
      <c r="AN39" s="2114"/>
      <c r="AO39" s="2114"/>
      <c r="AP39" s="2114"/>
      <c r="AQ39" s="2114"/>
      <c r="AR39" s="2114"/>
      <c r="AS39" s="2114"/>
      <c r="AT39" s="2114"/>
      <c r="AU39" s="2114"/>
      <c r="AV39" s="2114"/>
      <c r="AW39" s="2114"/>
      <c r="AX39" s="2114"/>
      <c r="AY39" s="2114"/>
      <c r="AZ39" s="2114"/>
      <c r="BA39" s="2114"/>
      <c r="BB39" s="2114"/>
      <c r="BC39" s="2114"/>
      <c r="BD39" s="2114"/>
      <c r="BE39" s="2114"/>
    </row>
    <row r="40" spans="1:57" ht="26.25" customHeight="1">
      <c r="A40" s="1793"/>
      <c r="B40" s="1793"/>
      <c r="C40" s="1793"/>
      <c r="D40" s="974"/>
      <c r="E40" s="37"/>
      <c r="F40" s="1793"/>
      <c r="G40" s="1793"/>
      <c r="H40" s="37"/>
      <c r="I40" s="2095"/>
      <c r="J40" s="1793"/>
      <c r="K40" s="1793"/>
      <c r="L40" s="1793"/>
      <c r="M40" s="1793"/>
      <c r="N40" s="1793"/>
      <c r="O40" s="1793"/>
      <c r="P40" s="1793"/>
      <c r="Q40" s="1793"/>
      <c r="R40" s="34">
        <v>6</v>
      </c>
      <c r="S40" s="2111"/>
      <c r="T40" s="34" t="str">
        <f t="shared" si="0"/>
        <v/>
      </c>
      <c r="U40" s="2104"/>
      <c r="V40" s="2104"/>
      <c r="W40" s="2105" t="str">
        <f t="shared" si="1"/>
        <v/>
      </c>
      <c r="X40" s="2104"/>
      <c r="Y40" s="2104"/>
      <c r="Z40" s="2104"/>
      <c r="AA40" s="36" t="str">
        <f t="shared" si="12"/>
        <v/>
      </c>
      <c r="AB40" s="2106" t="str">
        <f t="shared" si="2"/>
        <v/>
      </c>
      <c r="AC40" s="2107" t="str">
        <f t="shared" si="3"/>
        <v/>
      </c>
      <c r="AD40" s="2106" t="str">
        <f t="shared" si="4"/>
        <v/>
      </c>
      <c r="AE40" s="2107" t="str">
        <f t="shared" si="13"/>
        <v/>
      </c>
      <c r="AF40" s="2108" t="str">
        <f t="shared" si="5"/>
        <v/>
      </c>
      <c r="AG40" s="2109"/>
      <c r="AH40" s="37"/>
      <c r="AI40" s="34"/>
      <c r="AJ40" s="2171"/>
      <c r="AK40" s="2171"/>
      <c r="AL40" s="2114"/>
      <c r="AM40" s="2114"/>
      <c r="AN40" s="2114"/>
      <c r="AO40" s="2114"/>
      <c r="AP40" s="2114"/>
      <c r="AQ40" s="2114"/>
      <c r="AR40" s="2114"/>
      <c r="AS40" s="2114"/>
      <c r="AT40" s="2114"/>
      <c r="AU40" s="2114"/>
      <c r="AV40" s="2114"/>
      <c r="AW40" s="2114"/>
      <c r="AX40" s="2114"/>
      <c r="AY40" s="2114"/>
      <c r="AZ40" s="2114"/>
      <c r="BA40" s="2114"/>
      <c r="BB40" s="2114"/>
      <c r="BC40" s="2114"/>
      <c r="BD40" s="2114"/>
      <c r="BE40" s="2114"/>
    </row>
    <row r="41" spans="1:57" ht="26.25" customHeight="1">
      <c r="A41" s="2058">
        <v>7</v>
      </c>
      <c r="B41" s="2096"/>
      <c r="C41" s="2096"/>
      <c r="D41" s="2096"/>
      <c r="E41" s="2117"/>
      <c r="F41" s="2118"/>
      <c r="G41" s="2115"/>
      <c r="H41" s="2117"/>
      <c r="I41" s="2096"/>
      <c r="J41" s="2100"/>
      <c r="K41" s="2101" t="str">
        <f>IF(J41&lt;=0,"",IF(J41&lt;=2,"Muy Baja",IF(J41&lt;=24,"Baja",IF(J41&lt;=500,"Media",IF(J41&lt;=5000,"Alta","Muy Alta")))))</f>
        <v/>
      </c>
      <c r="L41" s="2102" t="str">
        <f>IF(K41="","",IF(K41="Muy Baja",0.2,IF(K41="Baja",0.4,IF(K41="Media",0.6,IF(K41="Alta",0.8,IF(K41="Muy Alta",1,))))))</f>
        <v/>
      </c>
      <c r="M41" s="2102"/>
      <c r="N41" s="2102">
        <f>IF(NOT(ISERROR(MATCH(M41,'[29]Tabla Impacto'!$B$221:$B$223,0))),'[29]Tabla Impacto'!$F$223&amp;"Por favor no seleccionar los criterios de impacto(Afectación Económica o presupuestal y Pérdida Reputacional)",M41)</f>
        <v>0</v>
      </c>
      <c r="O41" s="2101" t="str">
        <f>IF(OR(N41='[29]Tabla Impacto'!$C$11,N41='[29]Tabla Impacto'!$D$11),"Leve",IF(OR(N41='[29]Tabla Impacto'!$C$12,N41='[29]Tabla Impacto'!$D$12),"Menor",IF(OR(N41='[29]Tabla Impacto'!$C$13,N41='[29]Tabla Impacto'!$D$13),"Moderado",IF(OR(N41='[29]Tabla Impacto'!$C$14,N41='[29]Tabla Impacto'!$D$14),"Mayor",IF(OR(N41='[29]Tabla Impacto'!$C$15,N41='[29]Tabla Impacto'!$D$15),"Catastrófico","")))))</f>
        <v/>
      </c>
      <c r="P41" s="2102" t="str">
        <f>IF(O41="","",IF(O41="Leve",0.2,IF(O41="Menor",0.4,IF(O41="Moderado",0.6,IF(O41="Mayor",0.8,IF(O41="Catastrófico",1,))))))</f>
        <v/>
      </c>
      <c r="Q41" s="2103" t="str">
        <f>IF(OR(AND(K41="Muy Baja",O41="Leve"),AND(K41="Muy Baja",O41="Menor"),AND(K41="Baja",O41="Leve")),"Bajo",IF(OR(AND(K41="Muy baja",O41="Moderado"),AND(K41="Baja",O41="Menor"),AND(K41="Baja",O41="Moderado"),AND(K41="Media",O41="Leve"),AND(K41="Media",O41="Menor"),AND(K41="Media",O41="Moderado"),AND(K41="Alta",O41="Leve"),AND(K41="Alta",O41="Menor")),"Moderado",IF(OR(AND(K41="Muy Baja",O41="Mayor"),AND(K41="Baja",O41="Mayor"),AND(K41="Media",O41="Mayor"),AND(K41="Alta",O41="Moderado"),AND(K41="Alta",O41="Mayor"),AND(K41="Muy Alta",O41="Leve"),AND(K41="Muy Alta",O41="Menor"),AND(K41="Muy Alta",O41="Moderado"),AND(K41="Muy Alta",O41="Mayor")),"Alto",IF(OR(AND(K41="Muy Baja",O41="Catastrófico"),AND(K41="Baja",O41="Catastrófico"),AND(K41="Media",O41="Catastrófico"),AND(K41="Alta",O41="Catastrófico"),AND(K41="Muy Alta",O41="Catastrófico")),"Extremo",""))))</f>
        <v/>
      </c>
      <c r="R41" s="34">
        <v>1</v>
      </c>
      <c r="S41" s="2111"/>
      <c r="T41" s="34" t="str">
        <f t="shared" si="0"/>
        <v/>
      </c>
      <c r="U41" s="2104"/>
      <c r="V41" s="2104"/>
      <c r="W41" s="2105" t="str">
        <f t="shared" si="1"/>
        <v/>
      </c>
      <c r="X41" s="2104"/>
      <c r="Y41" s="2104"/>
      <c r="Z41" s="2104"/>
      <c r="AA41" s="36" t="str">
        <f>IFERROR(IF(T41="Probabilidad",(L41-(+L41*W41)),IF(T41="Impacto",L41,"")),"")</f>
        <v/>
      </c>
      <c r="AB41" s="2106" t="str">
        <f t="shared" si="2"/>
        <v/>
      </c>
      <c r="AC41" s="2107" t="str">
        <f t="shared" si="3"/>
        <v/>
      </c>
      <c r="AD41" s="2106" t="str">
        <f t="shared" si="4"/>
        <v/>
      </c>
      <c r="AE41" s="2107" t="str">
        <f>IFERROR(IF(T41="Impacto",(P41-(+P41*W41)),IF(T41="Probabilidad",P41,"")),"")</f>
        <v/>
      </c>
      <c r="AF41" s="2108" t="str">
        <f t="shared" si="5"/>
        <v/>
      </c>
      <c r="AG41" s="2109"/>
      <c r="AH41" s="37"/>
      <c r="AI41" s="34"/>
      <c r="AJ41" s="2171"/>
      <c r="AK41" s="2171"/>
      <c r="AL41" s="2114"/>
      <c r="AM41" s="2114"/>
      <c r="AN41" s="2114"/>
      <c r="AO41" s="2114"/>
      <c r="AP41" s="2114"/>
      <c r="AQ41" s="2114"/>
      <c r="AR41" s="2114"/>
      <c r="AS41" s="2114"/>
      <c r="AT41" s="2114"/>
      <c r="AU41" s="2114"/>
      <c r="AV41" s="2114"/>
      <c r="AW41" s="2114"/>
      <c r="AX41" s="2114"/>
      <c r="AY41" s="2114"/>
      <c r="AZ41" s="2114"/>
      <c r="BA41" s="2114"/>
      <c r="BB41" s="2114"/>
      <c r="BC41" s="2114"/>
      <c r="BD41" s="2114"/>
      <c r="BE41" s="2114"/>
    </row>
    <row r="42" spans="1:57" ht="26.25" customHeight="1">
      <c r="A42" s="1782"/>
      <c r="B42" s="1782"/>
      <c r="C42" s="1782"/>
      <c r="D42" s="1782"/>
      <c r="E42" s="2117"/>
      <c r="F42" s="1782"/>
      <c r="G42" s="1782"/>
      <c r="H42" s="2117"/>
      <c r="I42" s="1782"/>
      <c r="J42" s="1782"/>
      <c r="K42" s="1782"/>
      <c r="L42" s="1782"/>
      <c r="M42" s="1782"/>
      <c r="N42" s="1782"/>
      <c r="O42" s="1782"/>
      <c r="P42" s="1782"/>
      <c r="Q42" s="1782"/>
      <c r="R42" s="34">
        <v>2</v>
      </c>
      <c r="S42" s="2111"/>
      <c r="T42" s="34" t="str">
        <f t="shared" si="0"/>
        <v/>
      </c>
      <c r="U42" s="2104"/>
      <c r="V42" s="2104"/>
      <c r="W42" s="2105" t="str">
        <f t="shared" si="1"/>
        <v/>
      </c>
      <c r="X42" s="2104"/>
      <c r="Y42" s="2104"/>
      <c r="Z42" s="2104"/>
      <c r="AA42" s="36" t="str">
        <f>IFERROR(IF(AND(T41="Probabilidad",T42="Probabilidad"),(AC41-(+AC41*W42)),IF(AND(T41="Impacto",T42="Probabilidad"),(L41-(+L41*W42)),IF(T42="Impacto",AC41,""))),"")</f>
        <v/>
      </c>
      <c r="AB42" s="2106" t="str">
        <f t="shared" si="2"/>
        <v/>
      </c>
      <c r="AC42" s="2107" t="str">
        <f t="shared" si="3"/>
        <v/>
      </c>
      <c r="AD42" s="2106" t="str">
        <f t="shared" si="4"/>
        <v/>
      </c>
      <c r="AE42" s="2107" t="str">
        <f>IFERROR(IF(AND(T41="Impacto",T42="Impacto"),(AE41-(+AE41*W42)),IF(AND(T41="Probabilidad",T42="Impacto"),(P41-(+P41*W42)),IF(T42="Probabilidad",AE41,""))),"")</f>
        <v/>
      </c>
      <c r="AF42" s="2108" t="str">
        <f t="shared" si="5"/>
        <v/>
      </c>
      <c r="AG42" s="2109"/>
      <c r="AH42" s="37"/>
      <c r="AI42" s="34"/>
      <c r="AJ42" s="2171"/>
      <c r="AK42" s="2171"/>
      <c r="AL42" s="2114"/>
      <c r="AM42" s="2114"/>
      <c r="AN42" s="2114"/>
      <c r="AO42" s="2114"/>
      <c r="AP42" s="2114"/>
      <c r="AQ42" s="2114"/>
      <c r="AR42" s="2114"/>
      <c r="AS42" s="2114"/>
      <c r="AT42" s="2114"/>
      <c r="AU42" s="2114"/>
      <c r="AV42" s="2114"/>
      <c r="AW42" s="2114"/>
      <c r="AX42" s="2114"/>
      <c r="AY42" s="2114"/>
      <c r="AZ42" s="2114"/>
      <c r="BA42" s="2114"/>
      <c r="BB42" s="2114"/>
      <c r="BC42" s="2114"/>
      <c r="BD42" s="2114"/>
      <c r="BE42" s="2114"/>
    </row>
    <row r="43" spans="1:57" ht="26.25" customHeight="1">
      <c r="A43" s="1782"/>
      <c r="B43" s="1782"/>
      <c r="C43" s="1782"/>
      <c r="D43" s="1782"/>
      <c r="E43" s="2117"/>
      <c r="F43" s="1782"/>
      <c r="G43" s="1782"/>
      <c r="H43" s="2117"/>
      <c r="I43" s="1782"/>
      <c r="J43" s="1782"/>
      <c r="K43" s="1782"/>
      <c r="L43" s="1782"/>
      <c r="M43" s="1782"/>
      <c r="N43" s="1782"/>
      <c r="O43" s="1782"/>
      <c r="P43" s="1782"/>
      <c r="Q43" s="1782"/>
      <c r="R43" s="34">
        <v>3</v>
      </c>
      <c r="S43" s="2110"/>
      <c r="T43" s="34" t="str">
        <f t="shared" si="0"/>
        <v/>
      </c>
      <c r="U43" s="2104"/>
      <c r="V43" s="2104"/>
      <c r="W43" s="2105" t="str">
        <f t="shared" si="1"/>
        <v/>
      </c>
      <c r="X43" s="2104"/>
      <c r="Y43" s="2104"/>
      <c r="Z43" s="2104"/>
      <c r="AA43" s="36" t="str">
        <f t="shared" ref="AA43:AA46" si="14">IFERROR(IF(AND(T42="Probabilidad",T43="Probabilidad"),(AC42-(+AC42*W43)),IF(AND(T42="Impacto",T43="Probabilidad"),(AC41-(+AC41*W43)),IF(T43="Impacto",AC42,""))),"")</f>
        <v/>
      </c>
      <c r="AB43" s="2106" t="str">
        <f t="shared" si="2"/>
        <v/>
      </c>
      <c r="AC43" s="2107" t="str">
        <f t="shared" si="3"/>
        <v/>
      </c>
      <c r="AD43" s="2106" t="str">
        <f t="shared" si="4"/>
        <v/>
      </c>
      <c r="AE43" s="2107" t="str">
        <f t="shared" ref="AE43:AE46" si="15">IFERROR(IF(AND(T42="Impacto",T43="Impacto"),(AE42-(+AE42*W43)),IF(AND(T42="Probabilidad",T43="Impacto"),(AE41-(+AE41*W43)),IF(T43="Probabilidad",AE42,""))),"")</f>
        <v/>
      </c>
      <c r="AF43" s="2108" t="str">
        <f t="shared" si="5"/>
        <v/>
      </c>
      <c r="AG43" s="2109"/>
      <c r="AH43" s="37"/>
      <c r="AI43" s="34"/>
      <c r="AJ43" s="2171"/>
      <c r="AK43" s="2171"/>
      <c r="AL43" s="2114"/>
      <c r="AM43" s="2114"/>
      <c r="AN43" s="2114"/>
      <c r="AO43" s="2114"/>
      <c r="AP43" s="2114"/>
      <c r="AQ43" s="2114"/>
      <c r="AR43" s="2114"/>
      <c r="AS43" s="2114"/>
      <c r="AT43" s="2114"/>
      <c r="AU43" s="2114"/>
      <c r="AV43" s="2114"/>
      <c r="AW43" s="2114"/>
      <c r="AX43" s="2114"/>
      <c r="AY43" s="2114"/>
      <c r="AZ43" s="2114"/>
      <c r="BA43" s="2114"/>
      <c r="BB43" s="2114"/>
      <c r="BC43" s="2114"/>
      <c r="BD43" s="2114"/>
      <c r="BE43" s="2114"/>
    </row>
    <row r="44" spans="1:57" ht="26.25" customHeight="1">
      <c r="A44" s="1782"/>
      <c r="B44" s="1782"/>
      <c r="C44" s="1782"/>
      <c r="D44" s="1782"/>
      <c r="E44" s="2117"/>
      <c r="F44" s="1782"/>
      <c r="G44" s="1782"/>
      <c r="H44" s="2117"/>
      <c r="I44" s="1782"/>
      <c r="J44" s="1782"/>
      <c r="K44" s="1782"/>
      <c r="L44" s="1782"/>
      <c r="M44" s="1782"/>
      <c r="N44" s="1782"/>
      <c r="O44" s="1782"/>
      <c r="P44" s="1782"/>
      <c r="Q44" s="1782"/>
      <c r="R44" s="34">
        <v>4</v>
      </c>
      <c r="S44" s="2111"/>
      <c r="T44" s="34" t="str">
        <f t="shared" si="0"/>
        <v/>
      </c>
      <c r="U44" s="2104"/>
      <c r="V44" s="2104"/>
      <c r="W44" s="2105" t="str">
        <f t="shared" si="1"/>
        <v/>
      </c>
      <c r="X44" s="2104"/>
      <c r="Y44" s="2104"/>
      <c r="Z44" s="2104"/>
      <c r="AA44" s="36" t="str">
        <f t="shared" si="14"/>
        <v/>
      </c>
      <c r="AB44" s="2106" t="str">
        <f t="shared" si="2"/>
        <v/>
      </c>
      <c r="AC44" s="2107" t="str">
        <f t="shared" si="3"/>
        <v/>
      </c>
      <c r="AD44" s="2106" t="str">
        <f t="shared" si="4"/>
        <v/>
      </c>
      <c r="AE44" s="2107" t="str">
        <f t="shared" si="15"/>
        <v/>
      </c>
      <c r="AF44" s="2108" t="str">
        <f t="shared" si="5"/>
        <v/>
      </c>
      <c r="AG44" s="2109"/>
      <c r="AH44" s="37"/>
      <c r="AI44" s="34"/>
      <c r="AJ44" s="2171"/>
      <c r="AK44" s="2171"/>
      <c r="AL44" s="2114"/>
      <c r="AM44" s="2114"/>
      <c r="AN44" s="2114"/>
      <c r="AO44" s="2114"/>
      <c r="AP44" s="2114"/>
      <c r="AQ44" s="2114"/>
      <c r="AR44" s="2114"/>
      <c r="AS44" s="2114"/>
      <c r="AT44" s="2114"/>
      <c r="AU44" s="2114"/>
      <c r="AV44" s="2114"/>
      <c r="AW44" s="2114"/>
      <c r="AX44" s="2114"/>
      <c r="AY44" s="2114"/>
      <c r="AZ44" s="2114"/>
      <c r="BA44" s="2114"/>
      <c r="BB44" s="2114"/>
      <c r="BC44" s="2114"/>
      <c r="BD44" s="2114"/>
      <c r="BE44" s="2114"/>
    </row>
    <row r="45" spans="1:57" ht="26.25" customHeight="1">
      <c r="A45" s="1782"/>
      <c r="B45" s="1782"/>
      <c r="C45" s="1782"/>
      <c r="D45" s="1782"/>
      <c r="E45" s="2117"/>
      <c r="F45" s="1782"/>
      <c r="G45" s="1782"/>
      <c r="H45" s="2117"/>
      <c r="I45" s="1782"/>
      <c r="J45" s="1782"/>
      <c r="K45" s="1782"/>
      <c r="L45" s="1782"/>
      <c r="M45" s="1782"/>
      <c r="N45" s="1782"/>
      <c r="O45" s="1782"/>
      <c r="P45" s="1782"/>
      <c r="Q45" s="1782"/>
      <c r="R45" s="34">
        <v>5</v>
      </c>
      <c r="S45" s="2111"/>
      <c r="T45" s="34" t="str">
        <f t="shared" si="0"/>
        <v/>
      </c>
      <c r="U45" s="2104"/>
      <c r="V45" s="2104"/>
      <c r="W45" s="2105" t="str">
        <f t="shared" si="1"/>
        <v/>
      </c>
      <c r="X45" s="2104"/>
      <c r="Y45" s="2104"/>
      <c r="Z45" s="2104"/>
      <c r="AA45" s="36" t="str">
        <f t="shared" si="14"/>
        <v/>
      </c>
      <c r="AB45" s="2106" t="str">
        <f t="shared" si="2"/>
        <v/>
      </c>
      <c r="AC45" s="2107" t="str">
        <f t="shared" si="3"/>
        <v/>
      </c>
      <c r="AD45" s="2106" t="str">
        <f t="shared" si="4"/>
        <v/>
      </c>
      <c r="AE45" s="2107" t="str">
        <f t="shared" si="15"/>
        <v/>
      </c>
      <c r="AF45" s="2108" t="str">
        <f t="shared" si="5"/>
        <v/>
      </c>
      <c r="AG45" s="2109"/>
      <c r="AH45" s="37"/>
      <c r="AI45" s="34"/>
      <c r="AJ45" s="2171"/>
      <c r="AK45" s="2171"/>
      <c r="AL45" s="2114"/>
      <c r="AM45" s="2114"/>
      <c r="AN45" s="2114"/>
      <c r="AO45" s="2114"/>
      <c r="AP45" s="2114"/>
      <c r="AQ45" s="2114"/>
      <c r="AR45" s="2114"/>
      <c r="AS45" s="2114"/>
      <c r="AT45" s="2114"/>
      <c r="AU45" s="2114"/>
      <c r="AV45" s="2114"/>
      <c r="AW45" s="2114"/>
      <c r="AX45" s="2114"/>
      <c r="AY45" s="2114"/>
      <c r="AZ45" s="2114"/>
      <c r="BA45" s="2114"/>
      <c r="BB45" s="2114"/>
      <c r="BC45" s="2114"/>
      <c r="BD45" s="2114"/>
      <c r="BE45" s="2114"/>
    </row>
    <row r="46" spans="1:57" ht="26.25" customHeight="1">
      <c r="A46" s="1793"/>
      <c r="B46" s="1793"/>
      <c r="C46" s="1793"/>
      <c r="D46" s="1793"/>
      <c r="E46" s="2119"/>
      <c r="F46" s="1793"/>
      <c r="G46" s="1793"/>
      <c r="H46" s="2119"/>
      <c r="I46" s="1793"/>
      <c r="J46" s="1793"/>
      <c r="K46" s="1793"/>
      <c r="L46" s="1793"/>
      <c r="M46" s="1793"/>
      <c r="N46" s="1793"/>
      <c r="O46" s="1793"/>
      <c r="P46" s="1793"/>
      <c r="Q46" s="1793"/>
      <c r="R46" s="34">
        <v>6</v>
      </c>
      <c r="S46" s="2111"/>
      <c r="T46" s="34" t="str">
        <f t="shared" si="0"/>
        <v/>
      </c>
      <c r="U46" s="2104"/>
      <c r="V46" s="2104"/>
      <c r="W46" s="2105" t="str">
        <f t="shared" si="1"/>
        <v/>
      </c>
      <c r="X46" s="2104"/>
      <c r="Y46" s="2104"/>
      <c r="Z46" s="2104"/>
      <c r="AA46" s="36" t="str">
        <f t="shared" si="14"/>
        <v/>
      </c>
      <c r="AB46" s="2106" t="str">
        <f t="shared" si="2"/>
        <v/>
      </c>
      <c r="AC46" s="2107" t="str">
        <f t="shared" si="3"/>
        <v/>
      </c>
      <c r="AD46" s="2106" t="str">
        <f t="shared" si="4"/>
        <v/>
      </c>
      <c r="AE46" s="2107" t="str">
        <f t="shared" si="15"/>
        <v/>
      </c>
      <c r="AF46" s="2108" t="str">
        <f t="shared" si="5"/>
        <v/>
      </c>
      <c r="AG46" s="2109"/>
      <c r="AH46" s="37"/>
      <c r="AI46" s="34"/>
      <c r="AJ46" s="2171"/>
      <c r="AK46" s="2171"/>
      <c r="AL46" s="2114"/>
      <c r="AM46" s="2114"/>
      <c r="AN46" s="2114"/>
      <c r="AO46" s="2114"/>
      <c r="AP46" s="2114"/>
      <c r="AQ46" s="2114"/>
      <c r="AR46" s="2114"/>
      <c r="AS46" s="2114"/>
      <c r="AT46" s="2114"/>
      <c r="AU46" s="2114"/>
      <c r="AV46" s="2114"/>
      <c r="AW46" s="2114"/>
      <c r="AX46" s="2114"/>
      <c r="AY46" s="2114"/>
      <c r="AZ46" s="2114"/>
      <c r="BA46" s="2114"/>
      <c r="BB46" s="2114"/>
      <c r="BC46" s="2114"/>
      <c r="BD46" s="2114"/>
      <c r="BE46" s="2114"/>
    </row>
    <row r="47" spans="1:57" ht="26.25" customHeight="1">
      <c r="A47" s="2058">
        <v>8</v>
      </c>
      <c r="B47" s="2096"/>
      <c r="C47" s="2096"/>
      <c r="D47" s="2096"/>
      <c r="E47" s="112"/>
      <c r="F47" s="2096"/>
      <c r="G47" s="2115"/>
      <c r="H47" s="112"/>
      <c r="I47" s="2096"/>
      <c r="J47" s="2100"/>
      <c r="K47" s="2101" t="str">
        <f>IF(J47&lt;=0,"",IF(J47&lt;=2,"Muy Baja",IF(J47&lt;=24,"Baja",IF(J47&lt;=500,"Media",IF(J47&lt;=5000,"Alta","Muy Alta")))))</f>
        <v/>
      </c>
      <c r="L47" s="2102" t="str">
        <f>IF(K47="","",IF(K47="Muy Baja",0.2,IF(K47="Baja",0.4,IF(K47="Media",0.6,IF(K47="Alta",0.8,IF(K47="Muy Alta",1,))))))</f>
        <v/>
      </c>
      <c r="M47" s="2102"/>
      <c r="N47" s="2102">
        <f>IF(NOT(ISERROR(MATCH(M47,'[29]Tabla Impacto'!$B$221:$B$223,0))),'[29]Tabla Impacto'!$F$223&amp;"Por favor no seleccionar los criterios de impacto(Afectación Económica o presupuestal y Pérdida Reputacional)",M47)</f>
        <v>0</v>
      </c>
      <c r="O47" s="2101" t="str">
        <f>IF(OR(N47='[29]Tabla Impacto'!$C$11,N47='[29]Tabla Impacto'!$D$11),"Leve",IF(OR(N47='[29]Tabla Impacto'!$C$12,N47='[29]Tabla Impacto'!$D$12),"Menor",IF(OR(N47='[29]Tabla Impacto'!$C$13,N47='[29]Tabla Impacto'!$D$13),"Moderado",IF(OR(N47='[29]Tabla Impacto'!$C$14,N47='[29]Tabla Impacto'!$D$14),"Mayor",IF(OR(N47='[29]Tabla Impacto'!$C$15,N47='[29]Tabla Impacto'!$D$15),"Catastrófico","")))))</f>
        <v/>
      </c>
      <c r="P47" s="2102" t="str">
        <f>IF(O47="","",IF(O47="Leve",0.2,IF(O47="Menor",0.4,IF(O47="Moderado",0.6,IF(O47="Mayor",0.8,IF(O47="Catastrófico",1,))))))</f>
        <v/>
      </c>
      <c r="Q47" s="2103" t="str">
        <f>IF(OR(AND(K47="Muy Baja",O47="Leve"),AND(K47="Muy Baja",O47="Menor"),AND(K47="Baja",O47="Leve")),"Bajo",IF(OR(AND(K47="Muy baja",O47="Moderado"),AND(K47="Baja",O47="Menor"),AND(K47="Baja",O47="Moderado"),AND(K47="Media",O47="Leve"),AND(K47="Media",O47="Menor"),AND(K47="Media",O47="Moderado"),AND(K47="Alta",O47="Leve"),AND(K47="Alta",O47="Menor")),"Moderado",IF(OR(AND(K47="Muy Baja",O47="Mayor"),AND(K47="Baja",O47="Mayor"),AND(K47="Media",O47="Mayor"),AND(K47="Alta",O47="Moderado"),AND(K47="Alta",O47="Mayor"),AND(K47="Muy Alta",O47="Leve"),AND(K47="Muy Alta",O47="Menor"),AND(K47="Muy Alta",O47="Moderado"),AND(K47="Muy Alta",O47="Mayor")),"Alto",IF(OR(AND(K47="Muy Baja",O47="Catastrófico"),AND(K47="Baja",O47="Catastrófico"),AND(K47="Media",O47="Catastrófico"),AND(K47="Alta",O47="Catastrófico"),AND(K47="Muy Alta",O47="Catastrófico")),"Extremo",""))))</f>
        <v/>
      </c>
      <c r="R47" s="34">
        <v>1</v>
      </c>
      <c r="S47" s="2111"/>
      <c r="T47" s="34" t="str">
        <f t="shared" si="0"/>
        <v/>
      </c>
      <c r="U47" s="2104"/>
      <c r="V47" s="2104"/>
      <c r="W47" s="2105" t="str">
        <f t="shared" si="1"/>
        <v/>
      </c>
      <c r="X47" s="2104"/>
      <c r="Y47" s="2104"/>
      <c r="Z47" s="2104"/>
      <c r="AA47" s="36" t="str">
        <f>IFERROR(IF(T47="Probabilidad",(L47-(+L47*W47)),IF(T47="Impacto",L47,"")),"")</f>
        <v/>
      </c>
      <c r="AB47" s="2106" t="str">
        <f t="shared" si="2"/>
        <v/>
      </c>
      <c r="AC47" s="2107" t="str">
        <f t="shared" si="3"/>
        <v/>
      </c>
      <c r="AD47" s="2106" t="str">
        <f t="shared" si="4"/>
        <v/>
      </c>
      <c r="AE47" s="2107" t="str">
        <f>IFERROR(IF(T47="Impacto",(P47-(+P47*W47)),IF(T47="Probabilidad",P47,"")),"")</f>
        <v/>
      </c>
      <c r="AF47" s="2108" t="str">
        <f t="shared" si="5"/>
        <v/>
      </c>
      <c r="AG47" s="2109"/>
      <c r="AH47" s="37"/>
      <c r="AI47" s="34"/>
      <c r="AJ47" s="2171"/>
      <c r="AK47" s="2171"/>
      <c r="AL47" s="2114"/>
      <c r="AM47" s="2114"/>
      <c r="AN47" s="2114"/>
      <c r="AO47" s="2114"/>
      <c r="AP47" s="2114"/>
      <c r="AQ47" s="2114"/>
      <c r="AR47" s="2114"/>
      <c r="AS47" s="2114"/>
      <c r="AT47" s="2114"/>
      <c r="AU47" s="2114"/>
      <c r="AV47" s="2114"/>
      <c r="AW47" s="2114"/>
      <c r="AX47" s="2114"/>
      <c r="AY47" s="2114"/>
      <c r="AZ47" s="2114"/>
      <c r="BA47" s="2114"/>
      <c r="BB47" s="2114"/>
      <c r="BC47" s="2114"/>
      <c r="BD47" s="2114"/>
      <c r="BE47" s="2114"/>
    </row>
    <row r="48" spans="1:57" ht="26.25" customHeight="1">
      <c r="A48" s="1782"/>
      <c r="B48" s="1782"/>
      <c r="C48" s="1782"/>
      <c r="D48" s="1782"/>
      <c r="E48" s="2117"/>
      <c r="F48" s="1782"/>
      <c r="G48" s="1782"/>
      <c r="H48" s="2117"/>
      <c r="I48" s="1782"/>
      <c r="J48" s="1782"/>
      <c r="K48" s="1782"/>
      <c r="L48" s="1782"/>
      <c r="M48" s="1782"/>
      <c r="N48" s="1782"/>
      <c r="O48" s="1782"/>
      <c r="P48" s="1782"/>
      <c r="Q48" s="1782"/>
      <c r="R48" s="34">
        <v>2</v>
      </c>
      <c r="S48" s="2111"/>
      <c r="T48" s="34" t="str">
        <f t="shared" si="0"/>
        <v/>
      </c>
      <c r="U48" s="2104"/>
      <c r="V48" s="2104"/>
      <c r="W48" s="2105" t="str">
        <f t="shared" si="1"/>
        <v/>
      </c>
      <c r="X48" s="2104"/>
      <c r="Y48" s="2104"/>
      <c r="Z48" s="2104"/>
      <c r="AA48" s="36" t="str">
        <f>IFERROR(IF(AND(T47="Probabilidad",T48="Probabilidad"),(AC47-(+AC47*W48)),IF(AND(T47="Impacto",T48="Probabilidad"),(L47-(+L47*W48)),IF(T48="Impacto",AC47,""))),"")</f>
        <v/>
      </c>
      <c r="AB48" s="2106" t="str">
        <f t="shared" si="2"/>
        <v/>
      </c>
      <c r="AC48" s="2107" t="str">
        <f t="shared" si="3"/>
        <v/>
      </c>
      <c r="AD48" s="2106" t="str">
        <f t="shared" si="4"/>
        <v/>
      </c>
      <c r="AE48" s="2107" t="str">
        <f>IFERROR(IF(AND(T47="Impacto",T48="Impacto"),(AE47-(+AE47*W48)),IF(AND(T47="Probabilidad",T48="Impacto"),(P47-(+P47*W48)),IF(T48="Probabilidad",AE47,""))),"")</f>
        <v/>
      </c>
      <c r="AF48" s="2108" t="str">
        <f t="shared" si="5"/>
        <v/>
      </c>
      <c r="AG48" s="2109"/>
      <c r="AH48" s="37"/>
      <c r="AI48" s="34"/>
      <c r="AJ48" s="2171"/>
      <c r="AK48" s="2171"/>
      <c r="AL48" s="2114"/>
      <c r="AM48" s="2114"/>
      <c r="AN48" s="2114"/>
      <c r="AO48" s="2114"/>
      <c r="AP48" s="2114"/>
      <c r="AQ48" s="2114"/>
      <c r="AR48" s="2114"/>
      <c r="AS48" s="2114"/>
      <c r="AT48" s="2114"/>
      <c r="AU48" s="2114"/>
      <c r="AV48" s="2114"/>
      <c r="AW48" s="2114"/>
      <c r="AX48" s="2114"/>
      <c r="AY48" s="2114"/>
      <c r="AZ48" s="2114"/>
      <c r="BA48" s="2114"/>
      <c r="BB48" s="2114"/>
      <c r="BC48" s="2114"/>
      <c r="BD48" s="2114"/>
      <c r="BE48" s="2114"/>
    </row>
    <row r="49" spans="1:57" ht="26.25" customHeight="1">
      <c r="A49" s="1782"/>
      <c r="B49" s="1782"/>
      <c r="C49" s="1782"/>
      <c r="D49" s="1782"/>
      <c r="E49" s="2117"/>
      <c r="F49" s="1782"/>
      <c r="G49" s="1782"/>
      <c r="H49" s="2117"/>
      <c r="I49" s="1782"/>
      <c r="J49" s="1782"/>
      <c r="K49" s="1782"/>
      <c r="L49" s="1782"/>
      <c r="M49" s="1782"/>
      <c r="N49" s="1782"/>
      <c r="O49" s="1782"/>
      <c r="P49" s="1782"/>
      <c r="Q49" s="1782"/>
      <c r="R49" s="34">
        <v>3</v>
      </c>
      <c r="S49" s="2110"/>
      <c r="T49" s="34" t="str">
        <f t="shared" si="0"/>
        <v/>
      </c>
      <c r="U49" s="2104"/>
      <c r="V49" s="2104"/>
      <c r="W49" s="2105" t="str">
        <f t="shared" si="1"/>
        <v/>
      </c>
      <c r="X49" s="2104"/>
      <c r="Y49" s="2104"/>
      <c r="Z49" s="2104"/>
      <c r="AA49" s="36" t="str">
        <f t="shared" ref="AA49:AA52" si="16">IFERROR(IF(AND(T48="Probabilidad",T49="Probabilidad"),(AC48-(+AC48*W49)),IF(AND(T48="Impacto",T49="Probabilidad"),(AC47-(+AC47*W49)),IF(T49="Impacto",AC48,""))),"")</f>
        <v/>
      </c>
      <c r="AB49" s="2106" t="str">
        <f t="shared" si="2"/>
        <v/>
      </c>
      <c r="AC49" s="2107" t="str">
        <f t="shared" si="3"/>
        <v/>
      </c>
      <c r="AD49" s="2106" t="str">
        <f t="shared" si="4"/>
        <v/>
      </c>
      <c r="AE49" s="2107" t="str">
        <f t="shared" ref="AE49:AE52" si="17">IFERROR(IF(AND(T48="Impacto",T49="Impacto"),(AE48-(+AE48*W49)),IF(AND(T48="Probabilidad",T49="Impacto"),(AE47-(+AE47*W49)),IF(T49="Probabilidad",AE48,""))),"")</f>
        <v/>
      </c>
      <c r="AF49" s="2108" t="str">
        <f t="shared" si="5"/>
        <v/>
      </c>
      <c r="AG49" s="2109"/>
      <c r="AH49" s="37"/>
      <c r="AI49" s="34"/>
      <c r="AJ49" s="2171"/>
      <c r="AK49" s="2171"/>
      <c r="AL49" s="2114"/>
      <c r="AM49" s="2114"/>
      <c r="AN49" s="2114"/>
      <c r="AO49" s="2114"/>
      <c r="AP49" s="2114"/>
      <c r="AQ49" s="2114"/>
      <c r="AR49" s="2114"/>
      <c r="AS49" s="2114"/>
      <c r="AT49" s="2114"/>
      <c r="AU49" s="2114"/>
      <c r="AV49" s="2114"/>
      <c r="AW49" s="2114"/>
      <c r="AX49" s="2114"/>
      <c r="AY49" s="2114"/>
      <c r="AZ49" s="2114"/>
      <c r="BA49" s="2114"/>
      <c r="BB49" s="2114"/>
      <c r="BC49" s="2114"/>
      <c r="BD49" s="2114"/>
      <c r="BE49" s="2114"/>
    </row>
    <row r="50" spans="1:57" ht="26.25" customHeight="1">
      <c r="A50" s="1782"/>
      <c r="B50" s="1782"/>
      <c r="C50" s="1782"/>
      <c r="D50" s="1782"/>
      <c r="E50" s="2117"/>
      <c r="F50" s="1782"/>
      <c r="G50" s="1782"/>
      <c r="H50" s="2117"/>
      <c r="I50" s="1782"/>
      <c r="J50" s="1782"/>
      <c r="K50" s="1782"/>
      <c r="L50" s="1782"/>
      <c r="M50" s="1782"/>
      <c r="N50" s="1782"/>
      <c r="O50" s="1782"/>
      <c r="P50" s="1782"/>
      <c r="Q50" s="1782"/>
      <c r="R50" s="34">
        <v>4</v>
      </c>
      <c r="S50" s="2111"/>
      <c r="T50" s="34" t="str">
        <f t="shared" si="0"/>
        <v/>
      </c>
      <c r="U50" s="2104"/>
      <c r="V50" s="2104"/>
      <c r="W50" s="2105" t="str">
        <f t="shared" si="1"/>
        <v/>
      </c>
      <c r="X50" s="2104"/>
      <c r="Y50" s="2104"/>
      <c r="Z50" s="2104"/>
      <c r="AA50" s="36" t="str">
        <f t="shared" si="16"/>
        <v/>
      </c>
      <c r="AB50" s="2106" t="str">
        <f t="shared" si="2"/>
        <v/>
      </c>
      <c r="AC50" s="2107" t="str">
        <f t="shared" si="3"/>
        <v/>
      </c>
      <c r="AD50" s="2106" t="str">
        <f t="shared" si="4"/>
        <v/>
      </c>
      <c r="AE50" s="2107" t="str">
        <f t="shared" si="17"/>
        <v/>
      </c>
      <c r="AF50" s="2108" t="str">
        <f t="shared" si="5"/>
        <v/>
      </c>
      <c r="AG50" s="2109"/>
      <c r="AH50" s="37"/>
      <c r="AI50" s="34"/>
      <c r="AJ50" s="2171"/>
      <c r="AK50" s="2171"/>
      <c r="AL50" s="2114"/>
      <c r="AM50" s="2114"/>
      <c r="AN50" s="2114"/>
      <c r="AO50" s="2114"/>
      <c r="AP50" s="2114"/>
      <c r="AQ50" s="2114"/>
      <c r="AR50" s="2114"/>
      <c r="AS50" s="2114"/>
      <c r="AT50" s="2114"/>
      <c r="AU50" s="2114"/>
      <c r="AV50" s="2114"/>
      <c r="AW50" s="2114"/>
      <c r="AX50" s="2114"/>
      <c r="AY50" s="2114"/>
      <c r="AZ50" s="2114"/>
      <c r="BA50" s="2114"/>
      <c r="BB50" s="2114"/>
      <c r="BC50" s="2114"/>
      <c r="BD50" s="2114"/>
      <c r="BE50" s="2114"/>
    </row>
    <row r="51" spans="1:57" ht="26.25" customHeight="1">
      <c r="A51" s="1782"/>
      <c r="B51" s="1782"/>
      <c r="C51" s="1782"/>
      <c r="D51" s="1782"/>
      <c r="E51" s="2117"/>
      <c r="F51" s="1782"/>
      <c r="G51" s="1782"/>
      <c r="H51" s="2117"/>
      <c r="I51" s="1782"/>
      <c r="J51" s="1782"/>
      <c r="K51" s="1782"/>
      <c r="L51" s="1782"/>
      <c r="M51" s="1782"/>
      <c r="N51" s="1782"/>
      <c r="O51" s="1782"/>
      <c r="P51" s="1782"/>
      <c r="Q51" s="1782"/>
      <c r="R51" s="34">
        <v>5</v>
      </c>
      <c r="S51" s="2111"/>
      <c r="T51" s="34" t="str">
        <f t="shared" si="0"/>
        <v/>
      </c>
      <c r="U51" s="2104"/>
      <c r="V51" s="2104"/>
      <c r="W51" s="2105" t="str">
        <f t="shared" si="1"/>
        <v/>
      </c>
      <c r="X51" s="2104"/>
      <c r="Y51" s="2104"/>
      <c r="Z51" s="2104"/>
      <c r="AA51" s="36" t="str">
        <f t="shared" si="16"/>
        <v/>
      </c>
      <c r="AB51" s="2106" t="str">
        <f t="shared" si="2"/>
        <v/>
      </c>
      <c r="AC51" s="2107" t="str">
        <f t="shared" si="3"/>
        <v/>
      </c>
      <c r="AD51" s="2106" t="str">
        <f t="shared" si="4"/>
        <v/>
      </c>
      <c r="AE51" s="2107" t="str">
        <f t="shared" si="17"/>
        <v/>
      </c>
      <c r="AF51" s="2108" t="str">
        <f t="shared" si="5"/>
        <v/>
      </c>
      <c r="AG51" s="2109"/>
      <c r="AH51" s="37"/>
      <c r="AI51" s="34"/>
      <c r="AJ51" s="2171"/>
      <c r="AK51" s="2171"/>
      <c r="AL51" s="2114"/>
      <c r="AM51" s="2114"/>
      <c r="AN51" s="2114"/>
      <c r="AO51" s="2114"/>
      <c r="AP51" s="2114"/>
      <c r="AQ51" s="2114"/>
      <c r="AR51" s="2114"/>
      <c r="AS51" s="2114"/>
      <c r="AT51" s="2114"/>
      <c r="AU51" s="2114"/>
      <c r="AV51" s="2114"/>
      <c r="AW51" s="2114"/>
      <c r="AX51" s="2114"/>
      <c r="AY51" s="2114"/>
      <c r="AZ51" s="2114"/>
      <c r="BA51" s="2114"/>
      <c r="BB51" s="2114"/>
      <c r="BC51" s="2114"/>
      <c r="BD51" s="2114"/>
      <c r="BE51" s="2114"/>
    </row>
    <row r="52" spans="1:57" ht="26.25" customHeight="1">
      <c r="A52" s="1793"/>
      <c r="B52" s="1793"/>
      <c r="C52" s="1793"/>
      <c r="D52" s="1793"/>
      <c r="E52" s="2119"/>
      <c r="F52" s="1793"/>
      <c r="G52" s="1793"/>
      <c r="H52" s="2119"/>
      <c r="I52" s="1793"/>
      <c r="J52" s="1793"/>
      <c r="K52" s="1793"/>
      <c r="L52" s="1793"/>
      <c r="M52" s="1793"/>
      <c r="N52" s="1793"/>
      <c r="O52" s="1793"/>
      <c r="P52" s="1793"/>
      <c r="Q52" s="1793"/>
      <c r="R52" s="34">
        <v>6</v>
      </c>
      <c r="S52" s="2111"/>
      <c r="T52" s="34" t="str">
        <f t="shared" si="0"/>
        <v/>
      </c>
      <c r="U52" s="2104"/>
      <c r="V52" s="2104"/>
      <c r="W52" s="2105" t="str">
        <f t="shared" si="1"/>
        <v/>
      </c>
      <c r="X52" s="2104"/>
      <c r="Y52" s="2104"/>
      <c r="Z52" s="2104"/>
      <c r="AA52" s="36" t="str">
        <f t="shared" si="16"/>
        <v/>
      </c>
      <c r="AB52" s="2106" t="str">
        <f t="shared" si="2"/>
        <v/>
      </c>
      <c r="AC52" s="2107" t="str">
        <f t="shared" si="3"/>
        <v/>
      </c>
      <c r="AD52" s="2106" t="str">
        <f t="shared" si="4"/>
        <v/>
      </c>
      <c r="AE52" s="2107" t="str">
        <f t="shared" si="17"/>
        <v/>
      </c>
      <c r="AF52" s="2108" t="str">
        <f t="shared" si="5"/>
        <v/>
      </c>
      <c r="AG52" s="2109"/>
      <c r="AH52" s="37"/>
      <c r="AI52" s="34"/>
      <c r="AJ52" s="2171"/>
      <c r="AK52" s="2171"/>
      <c r="AL52" s="2114"/>
      <c r="AM52" s="2114"/>
      <c r="AN52" s="2114"/>
      <c r="AO52" s="2114"/>
      <c r="AP52" s="2114"/>
      <c r="AQ52" s="2114"/>
      <c r="AR52" s="2114"/>
      <c r="AS52" s="2114"/>
      <c r="AT52" s="2114"/>
      <c r="AU52" s="2114"/>
      <c r="AV52" s="2114"/>
      <c r="AW52" s="2114"/>
      <c r="AX52" s="2114"/>
      <c r="AY52" s="2114"/>
      <c r="AZ52" s="2114"/>
      <c r="BA52" s="2114"/>
      <c r="BB52" s="2114"/>
      <c r="BC52" s="2114"/>
      <c r="BD52" s="2114"/>
      <c r="BE52" s="2114"/>
    </row>
    <row r="53" spans="1:57" ht="26.25" customHeight="1">
      <c r="A53" s="2058">
        <v>9</v>
      </c>
      <c r="B53" s="2096"/>
      <c r="C53" s="2096"/>
      <c r="D53" s="2096"/>
      <c r="E53" s="112"/>
      <c r="F53" s="2096"/>
      <c r="G53" s="2115"/>
      <c r="H53" s="112"/>
      <c r="I53" s="2096"/>
      <c r="J53" s="2100"/>
      <c r="K53" s="2101" t="str">
        <f>IF(J53&lt;=0,"",IF(J53&lt;=2,"Muy Baja",IF(J53&lt;=24,"Baja",IF(J53&lt;=500,"Media",IF(J53&lt;=5000,"Alta","Muy Alta")))))</f>
        <v/>
      </c>
      <c r="L53" s="2102" t="str">
        <f>IF(K53="","",IF(K53="Muy Baja",0.2,IF(K53="Baja",0.4,IF(K53="Media",0.6,IF(K53="Alta",0.8,IF(K53="Muy Alta",1,))))))</f>
        <v/>
      </c>
      <c r="M53" s="2102"/>
      <c r="N53" s="2102">
        <f>IF(NOT(ISERROR(MATCH(M53,'[29]Tabla Impacto'!$B$221:$B$223,0))),'[29]Tabla Impacto'!$F$223&amp;"Por favor no seleccionar los criterios de impacto(Afectación Económica o presupuestal y Pérdida Reputacional)",M53)</f>
        <v>0</v>
      </c>
      <c r="O53" s="2101" t="str">
        <f>IF(OR(N53='[29]Tabla Impacto'!$C$11,N53='[29]Tabla Impacto'!$D$11),"Leve",IF(OR(N53='[29]Tabla Impacto'!$C$12,N53='[29]Tabla Impacto'!$D$12),"Menor",IF(OR(N53='[29]Tabla Impacto'!$C$13,N53='[29]Tabla Impacto'!$D$13),"Moderado",IF(OR(N53='[29]Tabla Impacto'!$C$14,N53='[29]Tabla Impacto'!$D$14),"Mayor",IF(OR(N53='[29]Tabla Impacto'!$C$15,N53='[29]Tabla Impacto'!$D$15),"Catastrófico","")))))</f>
        <v/>
      </c>
      <c r="P53" s="2102" t="str">
        <f>IF(O53="","",IF(O53="Leve",0.2,IF(O53="Menor",0.4,IF(O53="Moderado",0.6,IF(O53="Mayor",0.8,IF(O53="Catastrófico",1,))))))</f>
        <v/>
      </c>
      <c r="Q53" s="2103"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34">
        <v>1</v>
      </c>
      <c r="S53" s="2111"/>
      <c r="T53" s="34" t="str">
        <f t="shared" si="0"/>
        <v/>
      </c>
      <c r="U53" s="2104"/>
      <c r="V53" s="2104"/>
      <c r="W53" s="2105" t="str">
        <f t="shared" si="1"/>
        <v/>
      </c>
      <c r="X53" s="2104"/>
      <c r="Y53" s="2104"/>
      <c r="Z53" s="2104"/>
      <c r="AA53" s="36" t="str">
        <f>IFERROR(IF(T53="Probabilidad",(L53-(+L53*W53)),IF(T53="Impacto",L53,"")),"")</f>
        <v/>
      </c>
      <c r="AB53" s="2106" t="str">
        <f t="shared" si="2"/>
        <v/>
      </c>
      <c r="AC53" s="2107" t="str">
        <f t="shared" si="3"/>
        <v/>
      </c>
      <c r="AD53" s="2106" t="str">
        <f t="shared" si="4"/>
        <v/>
      </c>
      <c r="AE53" s="2107" t="str">
        <f>IFERROR(IF(T53="Impacto",(P53-(+P53*W53)),IF(T53="Probabilidad",P53,"")),"")</f>
        <v/>
      </c>
      <c r="AF53" s="2108" t="str">
        <f t="shared" si="5"/>
        <v/>
      </c>
      <c r="AG53" s="2109"/>
      <c r="AH53" s="37"/>
      <c r="AI53" s="34"/>
      <c r="AJ53" s="2171"/>
      <c r="AK53" s="2171"/>
      <c r="AL53" s="2114"/>
      <c r="AM53" s="2114"/>
      <c r="AN53" s="2114"/>
      <c r="AO53" s="2114"/>
      <c r="AP53" s="2114"/>
      <c r="AQ53" s="2114"/>
      <c r="AR53" s="2114"/>
      <c r="AS53" s="2114"/>
      <c r="AT53" s="2114"/>
      <c r="AU53" s="2114"/>
      <c r="AV53" s="2114"/>
      <c r="AW53" s="2114"/>
      <c r="AX53" s="2114"/>
      <c r="AY53" s="2114"/>
      <c r="AZ53" s="2114"/>
      <c r="BA53" s="2114"/>
      <c r="BB53" s="2114"/>
      <c r="BC53" s="2114"/>
      <c r="BD53" s="2114"/>
      <c r="BE53" s="2114"/>
    </row>
    <row r="54" spans="1:57" ht="26.25" customHeight="1">
      <c r="A54" s="1782"/>
      <c r="B54" s="1782"/>
      <c r="C54" s="1782"/>
      <c r="D54" s="1782"/>
      <c r="E54" s="2117"/>
      <c r="F54" s="1782"/>
      <c r="G54" s="1782"/>
      <c r="H54" s="2117"/>
      <c r="I54" s="1782"/>
      <c r="J54" s="1782"/>
      <c r="K54" s="1782"/>
      <c r="L54" s="1782"/>
      <c r="M54" s="1782"/>
      <c r="N54" s="1782"/>
      <c r="O54" s="1782"/>
      <c r="P54" s="1782"/>
      <c r="Q54" s="1782"/>
      <c r="R54" s="34">
        <v>2</v>
      </c>
      <c r="S54" s="2111"/>
      <c r="T54" s="34" t="str">
        <f t="shared" si="0"/>
        <v/>
      </c>
      <c r="U54" s="2104"/>
      <c r="V54" s="2104"/>
      <c r="W54" s="2105" t="str">
        <f t="shared" si="1"/>
        <v/>
      </c>
      <c r="X54" s="2104"/>
      <c r="Y54" s="2104"/>
      <c r="Z54" s="2104"/>
      <c r="AA54" s="36" t="str">
        <f>IFERROR(IF(AND(T53="Probabilidad",T54="Probabilidad"),(AC53-(+AC53*W54)),IF(AND(T53="Impacto",T54="Probabilidad"),(L53-(+L53*W54)),IF(T54="Impacto",AC53,""))),"")</f>
        <v/>
      </c>
      <c r="AB54" s="2106" t="str">
        <f t="shared" si="2"/>
        <v/>
      </c>
      <c r="AC54" s="2107" t="str">
        <f t="shared" si="3"/>
        <v/>
      </c>
      <c r="AD54" s="2106" t="str">
        <f t="shared" si="4"/>
        <v/>
      </c>
      <c r="AE54" s="2107" t="str">
        <f>IFERROR(IF(AND(T53="Impacto",T54="Impacto"),(AE53-(+AE53*W54)),IF(AND(T53="Probabilidad",T54="Impacto"),(P53-(+P53*W54)),IF(T54="Probabilidad",AE53,""))),"")</f>
        <v/>
      </c>
      <c r="AF54" s="2108" t="str">
        <f t="shared" si="5"/>
        <v/>
      </c>
      <c r="AG54" s="2109"/>
      <c r="AH54" s="37"/>
      <c r="AI54" s="34"/>
      <c r="AJ54" s="2171"/>
      <c r="AK54" s="2171"/>
      <c r="AL54" s="2114"/>
      <c r="AM54" s="2114"/>
      <c r="AN54" s="2114"/>
      <c r="AO54" s="2114"/>
      <c r="AP54" s="2114"/>
      <c r="AQ54" s="2114"/>
      <c r="AR54" s="2114"/>
      <c r="AS54" s="2114"/>
      <c r="AT54" s="2114"/>
      <c r="AU54" s="2114"/>
      <c r="AV54" s="2114"/>
      <c r="AW54" s="2114"/>
      <c r="AX54" s="2114"/>
      <c r="AY54" s="2114"/>
      <c r="AZ54" s="2114"/>
      <c r="BA54" s="2114"/>
      <c r="BB54" s="2114"/>
      <c r="BC54" s="2114"/>
      <c r="BD54" s="2114"/>
      <c r="BE54" s="2114"/>
    </row>
    <row r="55" spans="1:57" ht="26.25" customHeight="1">
      <c r="A55" s="1782"/>
      <c r="B55" s="1782"/>
      <c r="C55" s="1782"/>
      <c r="D55" s="1782"/>
      <c r="E55" s="2117"/>
      <c r="F55" s="1782"/>
      <c r="G55" s="1782"/>
      <c r="H55" s="2117"/>
      <c r="I55" s="1782"/>
      <c r="J55" s="1782"/>
      <c r="K55" s="1782"/>
      <c r="L55" s="1782"/>
      <c r="M55" s="1782"/>
      <c r="N55" s="1782"/>
      <c r="O55" s="1782"/>
      <c r="P55" s="1782"/>
      <c r="Q55" s="1782"/>
      <c r="R55" s="34">
        <v>3</v>
      </c>
      <c r="S55" s="2110"/>
      <c r="T55" s="34" t="str">
        <f t="shared" si="0"/>
        <v/>
      </c>
      <c r="U55" s="2104"/>
      <c r="V55" s="2104"/>
      <c r="W55" s="2105" t="str">
        <f t="shared" si="1"/>
        <v/>
      </c>
      <c r="X55" s="2104"/>
      <c r="Y55" s="2104"/>
      <c r="Z55" s="2104"/>
      <c r="AA55" s="36" t="str">
        <f t="shared" ref="AA55:AA58" si="18">IFERROR(IF(AND(T54="Probabilidad",T55="Probabilidad"),(AC54-(+AC54*W55)),IF(AND(T54="Impacto",T55="Probabilidad"),(AC53-(+AC53*W55)),IF(T55="Impacto",AC54,""))),"")</f>
        <v/>
      </c>
      <c r="AB55" s="2106" t="str">
        <f t="shared" si="2"/>
        <v/>
      </c>
      <c r="AC55" s="2107" t="str">
        <f t="shared" si="3"/>
        <v/>
      </c>
      <c r="AD55" s="2106" t="str">
        <f t="shared" si="4"/>
        <v/>
      </c>
      <c r="AE55" s="2107" t="str">
        <f t="shared" ref="AE55:AE58" si="19">IFERROR(IF(AND(T54="Impacto",T55="Impacto"),(AE54-(+AE54*W55)),IF(AND(T54="Probabilidad",T55="Impacto"),(AE53-(+AE53*W55)),IF(T55="Probabilidad",AE54,""))),"")</f>
        <v/>
      </c>
      <c r="AF55" s="2108" t="str">
        <f t="shared" si="5"/>
        <v/>
      </c>
      <c r="AG55" s="2109"/>
      <c r="AH55" s="37"/>
      <c r="AI55" s="34"/>
      <c r="AJ55" s="2171"/>
      <c r="AK55" s="2171"/>
      <c r="AL55" s="2114"/>
      <c r="AM55" s="2114"/>
      <c r="AN55" s="2114"/>
      <c r="AO55" s="2114"/>
      <c r="AP55" s="2114"/>
      <c r="AQ55" s="2114"/>
      <c r="AR55" s="2114"/>
      <c r="AS55" s="2114"/>
      <c r="AT55" s="2114"/>
      <c r="AU55" s="2114"/>
      <c r="AV55" s="2114"/>
      <c r="AW55" s="2114"/>
      <c r="AX55" s="2114"/>
      <c r="AY55" s="2114"/>
      <c r="AZ55" s="2114"/>
      <c r="BA55" s="2114"/>
      <c r="BB55" s="2114"/>
      <c r="BC55" s="2114"/>
      <c r="BD55" s="2114"/>
      <c r="BE55" s="2114"/>
    </row>
    <row r="56" spans="1:57" ht="26.25" customHeight="1">
      <c r="A56" s="1782"/>
      <c r="B56" s="1782"/>
      <c r="C56" s="1782"/>
      <c r="D56" s="1782"/>
      <c r="E56" s="2117"/>
      <c r="F56" s="1782"/>
      <c r="G56" s="1782"/>
      <c r="H56" s="2117"/>
      <c r="I56" s="1782"/>
      <c r="J56" s="1782"/>
      <c r="K56" s="1782"/>
      <c r="L56" s="1782"/>
      <c r="M56" s="1782"/>
      <c r="N56" s="1782"/>
      <c r="O56" s="1782"/>
      <c r="P56" s="1782"/>
      <c r="Q56" s="1782"/>
      <c r="R56" s="34">
        <v>4</v>
      </c>
      <c r="S56" s="2111"/>
      <c r="T56" s="34" t="str">
        <f t="shared" si="0"/>
        <v/>
      </c>
      <c r="U56" s="2104"/>
      <c r="V56" s="2104"/>
      <c r="W56" s="2105" t="str">
        <f t="shared" si="1"/>
        <v/>
      </c>
      <c r="X56" s="2104"/>
      <c r="Y56" s="2104"/>
      <c r="Z56" s="2104"/>
      <c r="AA56" s="36" t="str">
        <f t="shared" si="18"/>
        <v/>
      </c>
      <c r="AB56" s="2106" t="str">
        <f t="shared" si="2"/>
        <v/>
      </c>
      <c r="AC56" s="2107" t="str">
        <f t="shared" si="3"/>
        <v/>
      </c>
      <c r="AD56" s="2106" t="str">
        <f t="shared" si="4"/>
        <v/>
      </c>
      <c r="AE56" s="2107" t="str">
        <f t="shared" si="19"/>
        <v/>
      </c>
      <c r="AF56" s="2108" t="str">
        <f t="shared" si="5"/>
        <v/>
      </c>
      <c r="AG56" s="2109"/>
      <c r="AH56" s="37"/>
      <c r="AI56" s="34"/>
      <c r="AJ56" s="2171"/>
      <c r="AK56" s="2171"/>
      <c r="AL56" s="2114"/>
      <c r="AM56" s="2114"/>
      <c r="AN56" s="2114"/>
      <c r="AO56" s="2114"/>
      <c r="AP56" s="2114"/>
      <c r="AQ56" s="2114"/>
      <c r="AR56" s="2114"/>
      <c r="AS56" s="2114"/>
      <c r="AT56" s="2114"/>
      <c r="AU56" s="2114"/>
      <c r="AV56" s="2114"/>
      <c r="AW56" s="2114"/>
      <c r="AX56" s="2114"/>
      <c r="AY56" s="2114"/>
      <c r="AZ56" s="2114"/>
      <c r="BA56" s="2114"/>
      <c r="BB56" s="2114"/>
      <c r="BC56" s="2114"/>
      <c r="BD56" s="2114"/>
      <c r="BE56" s="2114"/>
    </row>
    <row r="57" spans="1:57" ht="26.25" customHeight="1">
      <c r="A57" s="1782"/>
      <c r="B57" s="1782"/>
      <c r="C57" s="1782"/>
      <c r="D57" s="1782"/>
      <c r="E57" s="2117"/>
      <c r="F57" s="1782"/>
      <c r="G57" s="1782"/>
      <c r="H57" s="2117"/>
      <c r="I57" s="1782"/>
      <c r="J57" s="1782"/>
      <c r="K57" s="1782"/>
      <c r="L57" s="1782"/>
      <c r="M57" s="1782"/>
      <c r="N57" s="1782"/>
      <c r="O57" s="1782"/>
      <c r="P57" s="1782"/>
      <c r="Q57" s="1782"/>
      <c r="R57" s="34">
        <v>5</v>
      </c>
      <c r="S57" s="2111"/>
      <c r="T57" s="34" t="str">
        <f t="shared" si="0"/>
        <v/>
      </c>
      <c r="U57" s="2104"/>
      <c r="V57" s="2104"/>
      <c r="W57" s="2105" t="str">
        <f t="shared" si="1"/>
        <v/>
      </c>
      <c r="X57" s="2104"/>
      <c r="Y57" s="2104"/>
      <c r="Z57" s="2104"/>
      <c r="AA57" s="36" t="str">
        <f t="shared" si="18"/>
        <v/>
      </c>
      <c r="AB57" s="2106" t="str">
        <f t="shared" si="2"/>
        <v/>
      </c>
      <c r="AC57" s="2107" t="str">
        <f t="shared" si="3"/>
        <v/>
      </c>
      <c r="AD57" s="2106" t="str">
        <f t="shared" si="4"/>
        <v/>
      </c>
      <c r="AE57" s="2107" t="str">
        <f t="shared" si="19"/>
        <v/>
      </c>
      <c r="AF57" s="2108" t="str">
        <f t="shared" si="5"/>
        <v/>
      </c>
      <c r="AG57" s="2109"/>
      <c r="AH57" s="37"/>
      <c r="AI57" s="34"/>
      <c r="AJ57" s="2171"/>
      <c r="AK57" s="2171"/>
      <c r="AL57" s="2114"/>
      <c r="AM57" s="2114"/>
      <c r="AN57" s="2114"/>
      <c r="AO57" s="2114"/>
      <c r="AP57" s="2114"/>
      <c r="AQ57" s="2114"/>
      <c r="AR57" s="2114"/>
      <c r="AS57" s="2114"/>
      <c r="AT57" s="2114"/>
      <c r="AU57" s="2114"/>
      <c r="AV57" s="2114"/>
      <c r="AW57" s="2114"/>
      <c r="AX57" s="2114"/>
      <c r="AY57" s="2114"/>
      <c r="AZ57" s="2114"/>
      <c r="BA57" s="2114"/>
      <c r="BB57" s="2114"/>
      <c r="BC57" s="2114"/>
      <c r="BD57" s="2114"/>
      <c r="BE57" s="2114"/>
    </row>
    <row r="58" spans="1:57" ht="26.25" customHeight="1">
      <c r="A58" s="1793"/>
      <c r="B58" s="1793"/>
      <c r="C58" s="1793"/>
      <c r="D58" s="1793"/>
      <c r="E58" s="2119"/>
      <c r="F58" s="1793"/>
      <c r="G58" s="1793"/>
      <c r="H58" s="2119"/>
      <c r="I58" s="1793"/>
      <c r="J58" s="1793"/>
      <c r="K58" s="1793"/>
      <c r="L58" s="1793"/>
      <c r="M58" s="1793"/>
      <c r="N58" s="1793"/>
      <c r="O58" s="1793"/>
      <c r="P58" s="1793"/>
      <c r="Q58" s="1793"/>
      <c r="R58" s="34">
        <v>6</v>
      </c>
      <c r="S58" s="2111"/>
      <c r="T58" s="34" t="str">
        <f t="shared" si="0"/>
        <v/>
      </c>
      <c r="U58" s="2104"/>
      <c r="V58" s="2104"/>
      <c r="W58" s="2105" t="str">
        <f t="shared" si="1"/>
        <v/>
      </c>
      <c r="X58" s="2104"/>
      <c r="Y58" s="2104"/>
      <c r="Z58" s="2104"/>
      <c r="AA58" s="36" t="str">
        <f t="shared" si="18"/>
        <v/>
      </c>
      <c r="AB58" s="2106" t="str">
        <f t="shared" si="2"/>
        <v/>
      </c>
      <c r="AC58" s="2107" t="str">
        <f t="shared" si="3"/>
        <v/>
      </c>
      <c r="AD58" s="2106" t="str">
        <f t="shared" si="4"/>
        <v/>
      </c>
      <c r="AE58" s="2107" t="str">
        <f t="shared" si="19"/>
        <v/>
      </c>
      <c r="AF58" s="2108" t="str">
        <f t="shared" si="5"/>
        <v/>
      </c>
      <c r="AG58" s="2109"/>
      <c r="AH58" s="37"/>
      <c r="AI58" s="34"/>
      <c r="AJ58" s="2171"/>
      <c r="AK58" s="2171"/>
      <c r="AL58" s="2114"/>
      <c r="AM58" s="2114"/>
      <c r="AN58" s="2114"/>
      <c r="AO58" s="2114"/>
      <c r="AP58" s="2114"/>
      <c r="AQ58" s="2114"/>
      <c r="AR58" s="2114"/>
      <c r="AS58" s="2114"/>
      <c r="AT58" s="2114"/>
      <c r="AU58" s="2114"/>
      <c r="AV58" s="2114"/>
      <c r="AW58" s="2114"/>
      <c r="AX58" s="2114"/>
      <c r="AY58" s="2114"/>
      <c r="AZ58" s="2114"/>
      <c r="BA58" s="2114"/>
      <c r="BB58" s="2114"/>
      <c r="BC58" s="2114"/>
      <c r="BD58" s="2114"/>
      <c r="BE58" s="2114"/>
    </row>
    <row r="59" spans="1:57" ht="19.5" customHeight="1">
      <c r="A59" s="2058">
        <v>10</v>
      </c>
      <c r="B59" s="2096"/>
      <c r="C59" s="2096"/>
      <c r="D59" s="2096"/>
      <c r="E59" s="112"/>
      <c r="F59" s="2096"/>
      <c r="G59" s="2115"/>
      <c r="H59" s="112"/>
      <c r="I59" s="2096"/>
      <c r="J59" s="2100"/>
      <c r="K59" s="2101" t="str">
        <f>IF(J59&lt;=0,"",IF(J59&lt;=2,"Muy Baja",IF(J59&lt;=24,"Baja",IF(J59&lt;=500,"Media",IF(J59&lt;=5000,"Alta","Muy Alta")))))</f>
        <v/>
      </c>
      <c r="L59" s="2102" t="str">
        <f>IF(K59="","",IF(K59="Muy Baja",0.2,IF(K59="Baja",0.4,IF(K59="Media",0.6,IF(K59="Alta",0.8,IF(K59="Muy Alta",1,))))))</f>
        <v/>
      </c>
      <c r="M59" s="2102"/>
      <c r="N59" s="2102">
        <f>IF(NOT(ISERROR(MATCH(M59,'[29]Tabla Impacto'!$B$221:$B$223,0))),'[29]Tabla Impacto'!$F$223&amp;"Por favor no seleccionar los criterios de impacto(Afectación Económica o presupuestal y Pérdida Reputacional)",M59)</f>
        <v>0</v>
      </c>
      <c r="O59" s="2101" t="str">
        <f>IF(OR(N59='[29]Tabla Impacto'!$C$11,N59='[29]Tabla Impacto'!$D$11),"Leve",IF(OR(N59='[29]Tabla Impacto'!$C$12,N59='[29]Tabla Impacto'!$D$12),"Menor",IF(OR(N59='[29]Tabla Impacto'!$C$13,N59='[29]Tabla Impacto'!$D$13),"Moderado",IF(OR(N59='[29]Tabla Impacto'!$C$14,N59='[29]Tabla Impacto'!$D$14),"Mayor",IF(OR(N59='[29]Tabla Impacto'!$C$15,N59='[29]Tabla Impacto'!$D$15),"Catastrófico","")))))</f>
        <v/>
      </c>
      <c r="P59" s="2102" t="str">
        <f>IF(O59="","",IF(O59="Leve",0.2,IF(O59="Menor",0.4,IF(O59="Moderado",0.6,IF(O59="Mayor",0.8,IF(O59="Catastrófico",1,))))))</f>
        <v/>
      </c>
      <c r="Q59" s="2103" t="str">
        <f>IF(OR(AND(K59="Muy Baja",O59="Leve"),AND(K59="Muy Baja",O59="Menor"),AND(K59="Baja",O59="Leve")),"Bajo",IF(OR(AND(K59="Muy baja",O59="Moderado"),AND(K59="Baja",O59="Menor"),AND(K59="Baja",O59="Moderado"),AND(K59="Media",O59="Leve"),AND(K59="Media",O59="Menor"),AND(K59="Media",O59="Moderado"),AND(K59="Alta",O59="Leve"),AND(K59="Alta",O59="Menor")),"Moderado",IF(OR(AND(K59="Muy Baja",O59="Mayor"),AND(K59="Baja",O59="Mayor"),AND(K59="Media",O59="Mayor"),AND(K59="Alta",O59="Moderado"),AND(K59="Alta",O59="Mayor"),AND(K59="Muy Alta",O59="Leve"),AND(K59="Muy Alta",O59="Menor"),AND(K59="Muy Alta",O59="Moderado"),AND(K59="Muy Alta",O59="Mayor")),"Alto",IF(OR(AND(K59="Muy Baja",O59="Catastrófico"),AND(K59="Baja",O59="Catastrófico"),AND(K59="Media",O59="Catastrófico"),AND(K59="Alta",O59="Catastrófico"),AND(K59="Muy Alta",O59="Catastrófico")),"Extremo",""))))</f>
        <v/>
      </c>
      <c r="R59" s="34">
        <v>1</v>
      </c>
      <c r="S59" s="2111"/>
      <c r="T59" s="34" t="str">
        <f t="shared" si="0"/>
        <v/>
      </c>
      <c r="U59" s="2104"/>
      <c r="V59" s="2104"/>
      <c r="W59" s="2105" t="str">
        <f t="shared" si="1"/>
        <v/>
      </c>
      <c r="X59" s="2104"/>
      <c r="Y59" s="2104"/>
      <c r="Z59" s="2104"/>
      <c r="AA59" s="36" t="str">
        <f>IFERROR(IF(T59="Probabilidad",(L59-(+L59*W59)),IF(T59="Impacto",L59,"")),"")</f>
        <v/>
      </c>
      <c r="AB59" s="2106" t="str">
        <f t="shared" si="2"/>
        <v/>
      </c>
      <c r="AC59" s="2107" t="str">
        <f t="shared" si="3"/>
        <v/>
      </c>
      <c r="AD59" s="2106" t="str">
        <f t="shared" si="4"/>
        <v/>
      </c>
      <c r="AE59" s="2107" t="str">
        <f>IFERROR(IF(T59="Impacto",(P59-(+P59*W59)),IF(T59="Probabilidad",P59,"")),"")</f>
        <v/>
      </c>
      <c r="AF59" s="2108" t="str">
        <f t="shared" si="5"/>
        <v/>
      </c>
      <c r="AG59" s="2109"/>
      <c r="AH59" s="37"/>
      <c r="AI59" s="34"/>
      <c r="AJ59" s="2171"/>
      <c r="AK59" s="2171"/>
      <c r="AL59" s="2114"/>
      <c r="AM59" s="2114"/>
      <c r="AN59" s="2114"/>
      <c r="AO59" s="2114"/>
      <c r="AP59" s="2114"/>
      <c r="AQ59" s="2114"/>
      <c r="AR59" s="2114"/>
      <c r="AS59" s="2114"/>
      <c r="AT59" s="2114"/>
      <c r="AU59" s="2114"/>
      <c r="AV59" s="2114"/>
      <c r="AW59" s="2114"/>
      <c r="AX59" s="2114"/>
      <c r="AY59" s="2114"/>
      <c r="AZ59" s="2114"/>
      <c r="BA59" s="2114"/>
      <c r="BB59" s="2114"/>
      <c r="BC59" s="2114"/>
      <c r="BD59" s="2114"/>
      <c r="BE59" s="2114"/>
    </row>
    <row r="60" spans="1:57" ht="19.5" customHeight="1">
      <c r="A60" s="1782"/>
      <c r="B60" s="1782"/>
      <c r="C60" s="1782"/>
      <c r="D60" s="1782"/>
      <c r="E60" s="2117"/>
      <c r="F60" s="1782"/>
      <c r="G60" s="1782"/>
      <c r="H60" s="2117"/>
      <c r="I60" s="1782"/>
      <c r="J60" s="1782"/>
      <c r="K60" s="1782"/>
      <c r="L60" s="1782"/>
      <c r="M60" s="1782"/>
      <c r="N60" s="1782"/>
      <c r="O60" s="1782"/>
      <c r="P60" s="1782"/>
      <c r="Q60" s="1782"/>
      <c r="R60" s="34">
        <v>2</v>
      </c>
      <c r="S60" s="2111"/>
      <c r="T60" s="34" t="str">
        <f t="shared" si="0"/>
        <v/>
      </c>
      <c r="U60" s="2104"/>
      <c r="V60" s="2104"/>
      <c r="W60" s="2105" t="str">
        <f t="shared" si="1"/>
        <v/>
      </c>
      <c r="X60" s="2104"/>
      <c r="Y60" s="2104"/>
      <c r="Z60" s="2104"/>
      <c r="AA60" s="36" t="str">
        <f>IFERROR(IF(AND(T59="Probabilidad",T60="Probabilidad"),(AC59-(+AC59*W60)),IF(AND(T59="Impacto",T60="Probabilidad"),(L59-(+L59*W60)),IF(T60="Impacto",AC59,""))),"")</f>
        <v/>
      </c>
      <c r="AB60" s="2106" t="str">
        <f t="shared" si="2"/>
        <v/>
      </c>
      <c r="AC60" s="2107" t="str">
        <f t="shared" si="3"/>
        <v/>
      </c>
      <c r="AD60" s="2106" t="str">
        <f t="shared" si="4"/>
        <v/>
      </c>
      <c r="AE60" s="2107" t="str">
        <f>IFERROR(IF(AND(T59="Impacto",T60="Impacto"),(AE59-(+AE59*W60)),IF(AND(T59="Probabilidad",T60="Impacto"),(P59-(+P59*W60)),IF(T60="Probabilidad",AE59,""))),"")</f>
        <v/>
      </c>
      <c r="AF60" s="2108" t="str">
        <f t="shared" si="5"/>
        <v/>
      </c>
      <c r="AG60" s="2109"/>
      <c r="AH60" s="37"/>
      <c r="AI60" s="34"/>
      <c r="AJ60" s="2171"/>
      <c r="AK60" s="2171"/>
      <c r="AL60" s="1"/>
      <c r="AM60" s="1"/>
      <c r="AN60" s="1"/>
      <c r="AO60" s="1"/>
      <c r="AP60" s="1"/>
      <c r="AQ60" s="1"/>
      <c r="AR60" s="1"/>
      <c r="AS60" s="1"/>
      <c r="AT60" s="1"/>
      <c r="AU60" s="1"/>
      <c r="AV60" s="1"/>
      <c r="AW60" s="1"/>
      <c r="AX60" s="1"/>
      <c r="AY60" s="1"/>
      <c r="AZ60" s="1"/>
      <c r="BA60" s="1"/>
      <c r="BB60" s="1"/>
      <c r="BC60" s="1"/>
      <c r="BD60" s="1"/>
      <c r="BE60" s="1"/>
    </row>
    <row r="61" spans="1:57" ht="19.5" customHeight="1">
      <c r="A61" s="1782"/>
      <c r="B61" s="1782"/>
      <c r="C61" s="1782"/>
      <c r="D61" s="1782"/>
      <c r="E61" s="2117"/>
      <c r="F61" s="1782"/>
      <c r="G61" s="1782"/>
      <c r="H61" s="2117"/>
      <c r="I61" s="1782"/>
      <c r="J61" s="1782"/>
      <c r="K61" s="1782"/>
      <c r="L61" s="1782"/>
      <c r="M61" s="1782"/>
      <c r="N61" s="1782"/>
      <c r="O61" s="1782"/>
      <c r="P61" s="1782"/>
      <c r="Q61" s="1782"/>
      <c r="R61" s="34">
        <v>3</v>
      </c>
      <c r="S61" s="2110"/>
      <c r="T61" s="34" t="str">
        <f t="shared" si="0"/>
        <v/>
      </c>
      <c r="U61" s="2104"/>
      <c r="V61" s="2104"/>
      <c r="W61" s="2105" t="str">
        <f t="shared" si="1"/>
        <v/>
      </c>
      <c r="X61" s="2104"/>
      <c r="Y61" s="2104"/>
      <c r="Z61" s="2104"/>
      <c r="AA61" s="36" t="str">
        <f t="shared" ref="AA61:AA64" si="20">IFERROR(IF(AND(T60="Probabilidad",T61="Probabilidad"),(AC60-(+AC60*W61)),IF(AND(T60="Impacto",T61="Probabilidad"),(AC59-(+AC59*W61)),IF(T61="Impacto",AC60,""))),"")</f>
        <v/>
      </c>
      <c r="AB61" s="2106" t="str">
        <f t="shared" si="2"/>
        <v/>
      </c>
      <c r="AC61" s="2107" t="str">
        <f t="shared" si="3"/>
        <v/>
      </c>
      <c r="AD61" s="2106" t="str">
        <f t="shared" si="4"/>
        <v/>
      </c>
      <c r="AE61" s="2107" t="str">
        <f t="shared" ref="AE61:AE64" si="21">IFERROR(IF(AND(T60="Impacto",T61="Impacto"),(AE60-(+AE60*W61)),IF(AND(T60="Probabilidad",T61="Impacto"),(AE59-(+AE59*W61)),IF(T61="Probabilidad",AE60,""))),"")</f>
        <v/>
      </c>
      <c r="AF61" s="2108" t="str">
        <f t="shared" si="5"/>
        <v/>
      </c>
      <c r="AG61" s="2109"/>
      <c r="AH61" s="37"/>
      <c r="AI61" s="34"/>
      <c r="AJ61" s="2171"/>
      <c r="AK61" s="2171"/>
      <c r="AL61" s="1"/>
      <c r="AM61" s="1"/>
      <c r="AN61" s="1"/>
      <c r="AO61" s="1"/>
      <c r="AP61" s="1"/>
      <c r="AQ61" s="1"/>
      <c r="AR61" s="1"/>
      <c r="AS61" s="1"/>
      <c r="AT61" s="1"/>
      <c r="AU61" s="1"/>
      <c r="AV61" s="1"/>
      <c r="AW61" s="1"/>
      <c r="AX61" s="1"/>
      <c r="AY61" s="1"/>
      <c r="AZ61" s="1"/>
      <c r="BA61" s="1"/>
      <c r="BB61" s="1"/>
      <c r="BC61" s="1"/>
      <c r="BD61" s="1"/>
      <c r="BE61" s="1"/>
    </row>
    <row r="62" spans="1:57" ht="19.5" customHeight="1">
      <c r="A62" s="1782"/>
      <c r="B62" s="1782"/>
      <c r="C62" s="1782"/>
      <c r="D62" s="1782"/>
      <c r="E62" s="2117"/>
      <c r="F62" s="1782"/>
      <c r="G62" s="1782"/>
      <c r="H62" s="2117"/>
      <c r="I62" s="1782"/>
      <c r="J62" s="1782"/>
      <c r="K62" s="1782"/>
      <c r="L62" s="1782"/>
      <c r="M62" s="1782"/>
      <c r="N62" s="1782"/>
      <c r="O62" s="1782"/>
      <c r="P62" s="1782"/>
      <c r="Q62" s="1782"/>
      <c r="R62" s="34">
        <v>4</v>
      </c>
      <c r="S62" s="2111"/>
      <c r="T62" s="34" t="str">
        <f t="shared" si="0"/>
        <v/>
      </c>
      <c r="U62" s="2104"/>
      <c r="V62" s="2104"/>
      <c r="W62" s="2105" t="str">
        <f t="shared" si="1"/>
        <v/>
      </c>
      <c r="X62" s="2104"/>
      <c r="Y62" s="2104"/>
      <c r="Z62" s="2104"/>
      <c r="AA62" s="36" t="str">
        <f t="shared" si="20"/>
        <v/>
      </c>
      <c r="AB62" s="2106" t="str">
        <f t="shared" si="2"/>
        <v/>
      </c>
      <c r="AC62" s="2107" t="str">
        <f t="shared" si="3"/>
        <v/>
      </c>
      <c r="AD62" s="2106" t="str">
        <f t="shared" si="4"/>
        <v/>
      </c>
      <c r="AE62" s="2107" t="str">
        <f t="shared" si="21"/>
        <v/>
      </c>
      <c r="AF62" s="2108" t="str">
        <f t="shared" si="5"/>
        <v/>
      </c>
      <c r="AG62" s="2109"/>
      <c r="AH62" s="37"/>
      <c r="AI62" s="34"/>
      <c r="AJ62" s="2171"/>
      <c r="AK62" s="2171"/>
      <c r="AL62" s="1"/>
      <c r="AM62" s="1"/>
      <c r="AN62" s="1"/>
      <c r="AO62" s="1"/>
      <c r="AP62" s="1"/>
      <c r="AQ62" s="1"/>
      <c r="AR62" s="1"/>
      <c r="AS62" s="1"/>
      <c r="AT62" s="1"/>
      <c r="AU62" s="1"/>
      <c r="AV62" s="1"/>
      <c r="AW62" s="1"/>
      <c r="AX62" s="1"/>
      <c r="AY62" s="1"/>
      <c r="AZ62" s="1"/>
      <c r="BA62" s="1"/>
      <c r="BB62" s="1"/>
      <c r="BC62" s="1"/>
      <c r="BD62" s="1"/>
      <c r="BE62" s="1"/>
    </row>
    <row r="63" spans="1:57" ht="19.5" customHeight="1">
      <c r="A63" s="1782"/>
      <c r="B63" s="1782"/>
      <c r="C63" s="1782"/>
      <c r="D63" s="1782"/>
      <c r="E63" s="2117"/>
      <c r="F63" s="1782"/>
      <c r="G63" s="1782"/>
      <c r="H63" s="2117"/>
      <c r="I63" s="1782"/>
      <c r="J63" s="1782"/>
      <c r="K63" s="1782"/>
      <c r="L63" s="1782"/>
      <c r="M63" s="1782"/>
      <c r="N63" s="1782"/>
      <c r="O63" s="1782"/>
      <c r="P63" s="1782"/>
      <c r="Q63" s="1782"/>
      <c r="R63" s="34">
        <v>5</v>
      </c>
      <c r="S63" s="2111"/>
      <c r="T63" s="34" t="str">
        <f t="shared" si="0"/>
        <v/>
      </c>
      <c r="U63" s="2104"/>
      <c r="V63" s="2104"/>
      <c r="W63" s="2105" t="str">
        <f t="shared" si="1"/>
        <v/>
      </c>
      <c r="X63" s="2104"/>
      <c r="Y63" s="2104"/>
      <c r="Z63" s="2104"/>
      <c r="AA63" s="36" t="str">
        <f t="shared" si="20"/>
        <v/>
      </c>
      <c r="AB63" s="2106" t="str">
        <f t="shared" si="2"/>
        <v/>
      </c>
      <c r="AC63" s="2107" t="str">
        <f t="shared" si="3"/>
        <v/>
      </c>
      <c r="AD63" s="2106" t="str">
        <f t="shared" si="4"/>
        <v/>
      </c>
      <c r="AE63" s="2107" t="str">
        <f t="shared" si="21"/>
        <v/>
      </c>
      <c r="AF63" s="2108" t="str">
        <f t="shared" si="5"/>
        <v/>
      </c>
      <c r="AG63" s="2109"/>
      <c r="AH63" s="37"/>
      <c r="AI63" s="34"/>
      <c r="AJ63" s="2171"/>
      <c r="AK63" s="2171"/>
      <c r="AL63" s="1"/>
      <c r="AM63" s="1"/>
      <c r="AN63" s="1"/>
      <c r="AO63" s="1"/>
      <c r="AP63" s="1"/>
      <c r="AQ63" s="1"/>
      <c r="AR63" s="1"/>
      <c r="AS63" s="1"/>
      <c r="AT63" s="1"/>
      <c r="AU63" s="1"/>
      <c r="AV63" s="1"/>
      <c r="AW63" s="1"/>
      <c r="AX63" s="1"/>
      <c r="AY63" s="1"/>
      <c r="AZ63" s="1"/>
      <c r="BA63" s="1"/>
      <c r="BB63" s="1"/>
      <c r="BC63" s="1"/>
      <c r="BD63" s="1"/>
      <c r="BE63" s="1"/>
    </row>
    <row r="64" spans="1:57" ht="19.5" customHeight="1">
      <c r="A64" s="1793"/>
      <c r="B64" s="1793"/>
      <c r="C64" s="1793"/>
      <c r="D64" s="1793"/>
      <c r="E64" s="2119"/>
      <c r="F64" s="1793"/>
      <c r="G64" s="1793"/>
      <c r="H64" s="2119"/>
      <c r="I64" s="1793"/>
      <c r="J64" s="1793"/>
      <c r="K64" s="1793"/>
      <c r="L64" s="1793"/>
      <c r="M64" s="1793"/>
      <c r="N64" s="1793"/>
      <c r="O64" s="1793"/>
      <c r="P64" s="1793"/>
      <c r="Q64" s="1793"/>
      <c r="R64" s="34">
        <v>6</v>
      </c>
      <c r="S64" s="2111"/>
      <c r="T64" s="34" t="str">
        <f t="shared" si="0"/>
        <v/>
      </c>
      <c r="U64" s="2104"/>
      <c r="V64" s="2104"/>
      <c r="W64" s="2105" t="str">
        <f t="shared" si="1"/>
        <v/>
      </c>
      <c r="X64" s="2104"/>
      <c r="Y64" s="2104"/>
      <c r="Z64" s="2104"/>
      <c r="AA64" s="36" t="str">
        <f t="shared" si="20"/>
        <v/>
      </c>
      <c r="AB64" s="2106" t="str">
        <f t="shared" si="2"/>
        <v/>
      </c>
      <c r="AC64" s="2107" t="str">
        <f t="shared" si="3"/>
        <v/>
      </c>
      <c r="AD64" s="2106" t="str">
        <f t="shared" si="4"/>
        <v/>
      </c>
      <c r="AE64" s="2107" t="str">
        <f t="shared" si="21"/>
        <v/>
      </c>
      <c r="AF64" s="2108" t="str">
        <f t="shared" si="5"/>
        <v/>
      </c>
      <c r="AG64" s="2109"/>
      <c r="AH64" s="37"/>
      <c r="AI64" s="34"/>
      <c r="AJ64" s="2171"/>
      <c r="AK64" s="2171"/>
      <c r="AL64" s="1"/>
      <c r="AM64" s="1"/>
      <c r="AN64" s="1"/>
      <c r="AO64" s="1"/>
      <c r="AP64" s="1"/>
      <c r="AQ64" s="1"/>
      <c r="AR64" s="1"/>
      <c r="AS64" s="1"/>
      <c r="AT64" s="1"/>
      <c r="AU64" s="1"/>
      <c r="AV64" s="1"/>
      <c r="AW64" s="1"/>
      <c r="AX64" s="1"/>
      <c r="AY64" s="1"/>
      <c r="AZ64" s="1"/>
      <c r="BA64" s="1"/>
      <c r="BB64" s="1"/>
      <c r="BC64" s="1"/>
      <c r="BD64" s="1"/>
      <c r="BE64" s="1"/>
    </row>
    <row r="65" spans="1:57" ht="49.5" customHeight="1">
      <c r="A65" s="2067"/>
      <c r="B65" s="2120" t="s">
        <v>1018</v>
      </c>
      <c r="C65" s="2121"/>
      <c r="D65" s="2121"/>
      <c r="E65" s="2121"/>
      <c r="F65" s="2121"/>
      <c r="G65" s="2121"/>
      <c r="H65" s="2121"/>
      <c r="I65" s="2121"/>
      <c r="J65" s="2121"/>
      <c r="K65" s="2121"/>
      <c r="L65" s="2121"/>
      <c r="M65" s="2121"/>
      <c r="N65" s="2121"/>
      <c r="O65" s="2121"/>
      <c r="P65" s="2121"/>
      <c r="Q65" s="2121"/>
      <c r="R65" s="2121"/>
      <c r="S65" s="2121"/>
      <c r="T65" s="2121"/>
      <c r="U65" s="2121"/>
      <c r="V65" s="2121"/>
      <c r="W65" s="2121"/>
      <c r="X65" s="2121"/>
      <c r="Y65" s="2121"/>
      <c r="Z65" s="2121"/>
      <c r="AA65" s="2121"/>
      <c r="AB65" s="2121"/>
      <c r="AC65" s="2121"/>
      <c r="AD65" s="2121"/>
      <c r="AE65" s="2121"/>
      <c r="AF65" s="2121"/>
      <c r="AG65" s="2121"/>
      <c r="AH65" s="2121"/>
      <c r="AI65" s="2121"/>
      <c r="AJ65" s="2121"/>
      <c r="AK65" s="2121"/>
      <c r="AL65" s="1"/>
      <c r="AM65" s="1"/>
      <c r="AN65" s="1"/>
      <c r="AO65" s="1"/>
      <c r="AP65" s="1"/>
      <c r="AQ65" s="1"/>
      <c r="AR65" s="1"/>
      <c r="AS65" s="1"/>
      <c r="AT65" s="1"/>
      <c r="AU65" s="1"/>
      <c r="AV65" s="1"/>
      <c r="AW65" s="1"/>
      <c r="AX65" s="1"/>
      <c r="AY65" s="1"/>
      <c r="AZ65" s="1"/>
      <c r="BA65" s="1"/>
      <c r="BB65" s="1"/>
      <c r="BC65" s="1"/>
      <c r="BD65" s="1"/>
      <c r="BE65" s="1"/>
    </row>
    <row r="66" spans="1:57" ht="16.5" customHeight="1">
      <c r="A66" s="2"/>
      <c r="B66" s="2"/>
      <c r="C66" s="2"/>
      <c r="D66" s="2"/>
      <c r="E66" s="2"/>
      <c r="F66" s="1"/>
      <c r="G66" s="1"/>
      <c r="H66" s="1"/>
      <c r="I66" s="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row>
    <row r="67" spans="1:57" ht="16.5" customHeight="1">
      <c r="A67" s="1"/>
      <c r="B67" s="4" t="s">
        <v>108</v>
      </c>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row>
    <row r="68" spans="1:57" ht="16.5" customHeight="1">
      <c r="A68" s="2"/>
      <c r="B68" s="2"/>
      <c r="C68" s="2"/>
      <c r="D68" s="2"/>
      <c r="E68" s="2"/>
      <c r="F68" s="1"/>
      <c r="G68" s="1"/>
      <c r="H68" s="1"/>
      <c r="I68" s="3"/>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57" ht="16.5" customHeight="1">
      <c r="A69" s="2"/>
      <c r="B69" s="2"/>
      <c r="C69" s="2"/>
      <c r="D69" s="2"/>
      <c r="E69" s="2"/>
      <c r="F69" s="1"/>
      <c r="G69" s="1"/>
      <c r="H69" s="1"/>
      <c r="I69" s="3"/>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row>
    <row r="70" spans="1:57" ht="16.5" customHeight="1">
      <c r="A70" s="2"/>
      <c r="B70" s="2"/>
      <c r="C70" s="2"/>
      <c r="D70" s="2"/>
      <c r="E70" s="2"/>
      <c r="F70" s="1"/>
      <c r="G70" s="1"/>
      <c r="H70" s="1"/>
      <c r="I70" s="3"/>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row>
    <row r="71" spans="1:57" ht="16.5" customHeight="1">
      <c r="A71" s="2"/>
      <c r="B71" s="2"/>
      <c r="C71" s="2"/>
      <c r="D71" s="2"/>
      <c r="E71" s="2"/>
      <c r="F71" s="1"/>
      <c r="G71" s="1"/>
      <c r="H71" s="1"/>
      <c r="I71" s="3"/>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row>
    <row r="72" spans="1:57" ht="16.5" customHeight="1">
      <c r="A72" s="2"/>
      <c r="B72" s="2"/>
      <c r="C72" s="2"/>
      <c r="D72" s="2"/>
      <c r="E72" s="2"/>
      <c r="F72" s="1"/>
      <c r="G72" s="1"/>
      <c r="H72" s="1"/>
      <c r="I72" s="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row>
    <row r="73" spans="1:57" ht="16.5" customHeight="1">
      <c r="A73" s="2"/>
      <c r="B73" s="2"/>
      <c r="C73" s="2"/>
      <c r="D73" s="2"/>
      <c r="E73" s="2"/>
      <c r="F73" s="1"/>
      <c r="G73" s="1"/>
      <c r="H73" s="1"/>
      <c r="I73" s="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row>
    <row r="74" spans="1:57" ht="16.5" customHeight="1">
      <c r="A74" s="2"/>
      <c r="B74" s="2"/>
      <c r="C74" s="2"/>
      <c r="D74" s="2"/>
      <c r="E74" s="2"/>
      <c r="F74" s="1"/>
      <c r="G74" s="1"/>
      <c r="H74" s="1"/>
      <c r="I74" s="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row>
    <row r="75" spans="1:57" ht="16.5" customHeight="1">
      <c r="A75" s="2"/>
      <c r="B75" s="2"/>
      <c r="C75" s="2"/>
      <c r="D75" s="2"/>
      <c r="E75" s="2"/>
      <c r="F75" s="1"/>
      <c r="G75" s="1"/>
      <c r="H75" s="1"/>
      <c r="I75" s="3"/>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row>
    <row r="76" spans="1:57" ht="16.5" customHeight="1">
      <c r="A76" s="2"/>
      <c r="B76" s="2"/>
      <c r="C76" s="2"/>
      <c r="D76" s="2"/>
      <c r="E76" s="2"/>
      <c r="F76" s="1"/>
      <c r="G76" s="1"/>
      <c r="H76" s="1"/>
      <c r="I76" s="3"/>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row>
    <row r="77" spans="1:57" ht="16.5" customHeight="1">
      <c r="A77" s="2"/>
      <c r="B77" s="2"/>
      <c r="C77" s="2"/>
      <c r="D77" s="2"/>
      <c r="E77" s="2"/>
      <c r="F77" s="1"/>
      <c r="G77" s="1"/>
      <c r="H77" s="1"/>
      <c r="I77" s="3"/>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row>
    <row r="78" spans="1:57" ht="16.5" customHeight="1">
      <c r="A78" s="2"/>
      <c r="B78" s="2"/>
      <c r="C78" s="2"/>
      <c r="D78" s="2"/>
      <c r="E78" s="2"/>
      <c r="F78" s="1"/>
      <c r="G78" s="1"/>
      <c r="H78" s="1"/>
      <c r="I78" s="3"/>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row>
    <row r="79" spans="1:57" ht="16.5" customHeight="1">
      <c r="A79" s="2"/>
      <c r="B79" s="2"/>
      <c r="C79" s="2"/>
      <c r="D79" s="2"/>
      <c r="E79" s="2"/>
      <c r="F79" s="1"/>
      <c r="G79" s="1"/>
      <c r="H79" s="1"/>
      <c r="I79" s="3"/>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row>
    <row r="80" spans="1:57" ht="16.5" customHeight="1">
      <c r="A80" s="2"/>
      <c r="B80" s="2"/>
      <c r="C80" s="2"/>
      <c r="D80" s="2"/>
      <c r="E80" s="2"/>
      <c r="F80" s="1"/>
      <c r="G80" s="1"/>
      <c r="H80" s="1"/>
      <c r="I80" s="3"/>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row>
    <row r="81" spans="1:57" ht="16.5" customHeight="1">
      <c r="A81" s="2"/>
      <c r="B81" s="2"/>
      <c r="C81" s="2"/>
      <c r="D81" s="2"/>
      <c r="E81" s="2"/>
      <c r="F81" s="1"/>
      <c r="G81" s="1"/>
      <c r="H81" s="1"/>
      <c r="I81" s="3"/>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row>
    <row r="82" spans="1:57" ht="16.5" customHeight="1">
      <c r="A82" s="2"/>
      <c r="B82" s="2"/>
      <c r="C82" s="2"/>
      <c r="D82" s="2"/>
      <c r="E82" s="2"/>
      <c r="F82" s="1"/>
      <c r="G82" s="1"/>
      <c r="H82" s="1"/>
      <c r="I82" s="3"/>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row>
    <row r="83" spans="1:57" ht="16.5" customHeight="1">
      <c r="A83" s="2"/>
      <c r="B83" s="2"/>
      <c r="C83" s="2"/>
      <c r="D83" s="2"/>
      <c r="E83" s="2"/>
      <c r="F83" s="1"/>
      <c r="G83" s="1"/>
      <c r="H83" s="1"/>
      <c r="I83" s="3"/>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row>
    <row r="84" spans="1:57" ht="16.5" customHeight="1">
      <c r="A84" s="2"/>
      <c r="B84" s="2"/>
      <c r="C84" s="2"/>
      <c r="D84" s="2"/>
      <c r="E84" s="2"/>
      <c r="F84" s="1"/>
      <c r="G84" s="1"/>
      <c r="H84" s="1"/>
      <c r="I84" s="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row>
    <row r="85" spans="1:57" ht="16.5" customHeight="1">
      <c r="A85" s="2"/>
      <c r="B85" s="2"/>
      <c r="C85" s="2"/>
      <c r="D85" s="2"/>
      <c r="E85" s="2"/>
      <c r="F85" s="1"/>
      <c r="G85" s="1"/>
      <c r="H85" s="1"/>
      <c r="I85" s="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row>
    <row r="86" spans="1:57" ht="16.5" customHeight="1">
      <c r="A86" s="2"/>
      <c r="B86" s="2"/>
      <c r="C86" s="2"/>
      <c r="D86" s="2"/>
      <c r="E86" s="2"/>
      <c r="F86" s="1"/>
      <c r="G86" s="1"/>
      <c r="H86" s="1"/>
      <c r="I86" s="3"/>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row>
    <row r="87" spans="1:57" ht="16.5" customHeight="1">
      <c r="A87" s="2"/>
      <c r="B87" s="2"/>
      <c r="C87" s="2"/>
      <c r="D87" s="2"/>
      <c r="E87" s="2"/>
      <c r="F87" s="1"/>
      <c r="G87" s="1"/>
      <c r="H87" s="1"/>
      <c r="I87" s="3"/>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row>
    <row r="88" spans="1:57" ht="16.5" customHeight="1">
      <c r="A88" s="2"/>
      <c r="B88" s="2"/>
      <c r="C88" s="2"/>
      <c r="D88" s="2"/>
      <c r="E88" s="2"/>
      <c r="F88" s="1"/>
      <c r="G88" s="1"/>
      <c r="H88" s="1"/>
      <c r="I88" s="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row>
    <row r="89" spans="1:57" ht="16.5" customHeight="1">
      <c r="A89" s="2"/>
      <c r="B89" s="2"/>
      <c r="C89" s="2"/>
      <c r="D89" s="2"/>
      <c r="E89" s="2"/>
      <c r="F89" s="1"/>
      <c r="G89" s="1"/>
      <c r="H89" s="1"/>
      <c r="I89" s="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row>
    <row r="90" spans="1:57" ht="16.5" customHeight="1">
      <c r="A90" s="2"/>
      <c r="B90" s="2"/>
      <c r="C90" s="2"/>
      <c r="D90" s="2"/>
      <c r="E90" s="2"/>
      <c r="F90" s="1"/>
      <c r="G90" s="1"/>
      <c r="H90" s="1"/>
      <c r="I90" s="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row>
    <row r="91" spans="1:57" ht="16.5" customHeight="1">
      <c r="A91" s="2"/>
      <c r="B91" s="2"/>
      <c r="C91" s="2"/>
      <c r="D91" s="2"/>
      <c r="E91" s="2"/>
      <c r="F91" s="1"/>
      <c r="G91" s="1"/>
      <c r="H91" s="1"/>
      <c r="I91" s="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row>
    <row r="92" spans="1:57" ht="16.5" customHeight="1">
      <c r="A92" s="2"/>
      <c r="B92" s="2"/>
      <c r="C92" s="2"/>
      <c r="D92" s="2"/>
      <c r="E92" s="2"/>
      <c r="F92" s="1"/>
      <c r="G92" s="1"/>
      <c r="H92" s="1"/>
      <c r="I92" s="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row>
    <row r="93" spans="1:57" ht="16.5" customHeight="1">
      <c r="A93" s="2"/>
      <c r="B93" s="2"/>
      <c r="C93" s="2"/>
      <c r="D93" s="2"/>
      <c r="E93" s="2"/>
      <c r="F93" s="1"/>
      <c r="G93" s="1"/>
      <c r="H93" s="1"/>
      <c r="I93" s="3"/>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row>
    <row r="94" spans="1:57" ht="16.5" customHeight="1">
      <c r="A94" s="2"/>
      <c r="B94" s="2"/>
      <c r="C94" s="2"/>
      <c r="D94" s="2"/>
      <c r="E94" s="2"/>
      <c r="F94" s="1"/>
      <c r="G94" s="1"/>
      <c r="H94" s="1"/>
      <c r="I94" s="3"/>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row>
    <row r="95" spans="1:57" ht="16.5" customHeight="1">
      <c r="A95" s="2"/>
      <c r="B95" s="2"/>
      <c r="C95" s="2"/>
      <c r="D95" s="2"/>
      <c r="E95" s="2"/>
      <c r="F95" s="1"/>
      <c r="G95" s="1"/>
      <c r="H95" s="1"/>
      <c r="I95" s="3"/>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row>
    <row r="96" spans="1:57" ht="16.5" customHeight="1">
      <c r="A96" s="2"/>
      <c r="B96" s="2"/>
      <c r="C96" s="2"/>
      <c r="D96" s="2"/>
      <c r="E96" s="2"/>
      <c r="F96" s="1"/>
      <c r="G96" s="1"/>
      <c r="H96" s="1"/>
      <c r="I96" s="3"/>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row>
    <row r="97" spans="1:57" ht="16.5" customHeight="1">
      <c r="A97" s="2"/>
      <c r="B97" s="2"/>
      <c r="C97" s="2"/>
      <c r="D97" s="2"/>
      <c r="E97" s="2"/>
      <c r="F97" s="1"/>
      <c r="G97" s="1"/>
      <c r="H97" s="1"/>
      <c r="I97" s="3"/>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row>
    <row r="98" spans="1:57" ht="16.5" customHeight="1">
      <c r="A98" s="2"/>
      <c r="B98" s="2"/>
      <c r="C98" s="2"/>
      <c r="D98" s="2"/>
      <c r="E98" s="2"/>
      <c r="F98" s="1"/>
      <c r="G98" s="1"/>
      <c r="H98" s="1"/>
      <c r="I98" s="3"/>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row>
    <row r="99" spans="1:57" ht="16.5" customHeight="1">
      <c r="A99" s="2"/>
      <c r="B99" s="2"/>
      <c r="C99" s="2"/>
      <c r="D99" s="2"/>
      <c r="E99" s="2"/>
      <c r="F99" s="1"/>
      <c r="G99" s="1"/>
      <c r="H99" s="1"/>
      <c r="I99" s="3"/>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row>
    <row r="100" spans="1:57" ht="16.5" customHeight="1">
      <c r="A100" s="2"/>
      <c r="B100" s="2"/>
      <c r="C100" s="2"/>
      <c r="D100" s="2"/>
      <c r="E100" s="2"/>
      <c r="F100" s="1"/>
      <c r="G100" s="1"/>
      <c r="H100" s="1"/>
      <c r="I100" s="3"/>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row>
    <row r="101" spans="1:57" ht="16.5" customHeight="1">
      <c r="A101" s="2"/>
      <c r="B101" s="2"/>
      <c r="C101" s="2"/>
      <c r="D101" s="2"/>
      <c r="E101" s="2"/>
      <c r="F101" s="1"/>
      <c r="G101" s="1"/>
      <c r="H101" s="1"/>
      <c r="I101" s="3"/>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row>
    <row r="102" spans="1:57" ht="16.5" customHeight="1">
      <c r="A102" s="2"/>
      <c r="B102" s="2"/>
      <c r="C102" s="2"/>
      <c r="D102" s="2"/>
      <c r="E102" s="2"/>
      <c r="F102" s="1"/>
      <c r="G102" s="1"/>
      <c r="H102" s="1"/>
      <c r="I102" s="3"/>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row>
    <row r="103" spans="1:57" ht="16.5" customHeight="1">
      <c r="A103" s="2"/>
      <c r="B103" s="2"/>
      <c r="C103" s="2"/>
      <c r="D103" s="2"/>
      <c r="E103" s="2"/>
      <c r="F103" s="1"/>
      <c r="G103" s="1"/>
      <c r="H103" s="1"/>
      <c r="I103" s="3"/>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row>
    <row r="104" spans="1:57" ht="16.5" customHeight="1">
      <c r="A104" s="2"/>
      <c r="B104" s="2"/>
      <c r="C104" s="2"/>
      <c r="D104" s="2"/>
      <c r="E104" s="2"/>
      <c r="F104" s="1"/>
      <c r="G104" s="1"/>
      <c r="H104" s="1"/>
      <c r="I104" s="3"/>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row>
    <row r="105" spans="1:57" ht="16.5" customHeight="1">
      <c r="A105" s="2"/>
      <c r="B105" s="2"/>
      <c r="C105" s="2"/>
      <c r="D105" s="2"/>
      <c r="E105" s="2"/>
      <c r="F105" s="1"/>
      <c r="G105" s="1"/>
      <c r="H105" s="1"/>
      <c r="I105" s="3"/>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row>
    <row r="106" spans="1:57" ht="16.5" customHeight="1">
      <c r="A106" s="2"/>
      <c r="B106" s="2"/>
      <c r="C106" s="2"/>
      <c r="D106" s="2"/>
      <c r="E106" s="2"/>
      <c r="F106" s="1"/>
      <c r="G106" s="1"/>
      <c r="H106" s="1"/>
      <c r="I106" s="3"/>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row>
    <row r="107" spans="1:57" ht="16.5" customHeight="1">
      <c r="A107" s="2"/>
      <c r="B107" s="2"/>
      <c r="C107" s="2"/>
      <c r="D107" s="2"/>
      <c r="E107" s="2"/>
      <c r="F107" s="1"/>
      <c r="G107" s="1"/>
      <c r="H107" s="1"/>
      <c r="I107" s="3"/>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row>
    <row r="108" spans="1:57" ht="16.5" customHeight="1">
      <c r="A108" s="2"/>
      <c r="B108" s="2"/>
      <c r="C108" s="2"/>
      <c r="D108" s="2"/>
      <c r="E108" s="2"/>
      <c r="F108" s="1"/>
      <c r="G108" s="1"/>
      <c r="H108" s="1"/>
      <c r="I108" s="3"/>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row>
    <row r="109" spans="1:57" ht="16.5" customHeight="1">
      <c r="A109" s="2"/>
      <c r="B109" s="2"/>
      <c r="C109" s="2"/>
      <c r="D109" s="2"/>
      <c r="E109" s="2"/>
      <c r="F109" s="1"/>
      <c r="G109" s="1"/>
      <c r="H109" s="1"/>
      <c r="I109" s="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row>
    <row r="110" spans="1:57" ht="16.5" customHeight="1">
      <c r="A110" s="2"/>
      <c r="B110" s="2"/>
      <c r="C110" s="2"/>
      <c r="D110" s="2"/>
      <c r="E110" s="2"/>
      <c r="F110" s="1"/>
      <c r="G110" s="1"/>
      <c r="H110" s="1"/>
      <c r="I110" s="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row>
    <row r="111" spans="1:57" ht="16.5" customHeight="1">
      <c r="A111" s="2"/>
      <c r="B111" s="2"/>
      <c r="C111" s="2"/>
      <c r="D111" s="2"/>
      <c r="E111" s="2"/>
      <c r="F111" s="1"/>
      <c r="G111" s="1"/>
      <c r="H111" s="1"/>
      <c r="I111" s="3"/>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row>
    <row r="112" spans="1:57" ht="16.5" customHeight="1">
      <c r="A112" s="2"/>
      <c r="B112" s="2"/>
      <c r="C112" s="2"/>
      <c r="D112" s="2"/>
      <c r="E112" s="2"/>
      <c r="F112" s="1"/>
      <c r="G112" s="1"/>
      <c r="H112" s="1"/>
      <c r="I112" s="3"/>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row>
    <row r="113" spans="1:57" ht="16.5" customHeight="1">
      <c r="A113" s="2"/>
      <c r="B113" s="2"/>
      <c r="C113" s="2"/>
      <c r="D113" s="2"/>
      <c r="E113" s="2"/>
      <c r="F113" s="1"/>
      <c r="G113" s="1"/>
      <c r="H113" s="1"/>
      <c r="I113" s="3"/>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row>
    <row r="114" spans="1:57" ht="16.5" customHeight="1">
      <c r="A114" s="2"/>
      <c r="B114" s="2"/>
      <c r="C114" s="2"/>
      <c r="D114" s="2"/>
      <c r="E114" s="2"/>
      <c r="F114" s="1"/>
      <c r="G114" s="1"/>
      <c r="H114" s="1"/>
      <c r="I114" s="3"/>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row>
    <row r="115" spans="1:57" ht="16.5" customHeight="1">
      <c r="A115" s="2"/>
      <c r="B115" s="2"/>
      <c r="C115" s="2"/>
      <c r="D115" s="2"/>
      <c r="E115" s="2"/>
      <c r="F115" s="1"/>
      <c r="G115" s="1"/>
      <c r="H115" s="1"/>
      <c r="I115" s="3"/>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row>
    <row r="116" spans="1:57" ht="16.5" customHeight="1">
      <c r="A116" s="2"/>
      <c r="B116" s="2"/>
      <c r="C116" s="2"/>
      <c r="D116" s="2"/>
      <c r="E116" s="2"/>
      <c r="F116" s="1"/>
      <c r="G116" s="1"/>
      <c r="H116" s="1"/>
      <c r="I116" s="3"/>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row>
    <row r="117" spans="1:57" ht="16.5" customHeight="1">
      <c r="A117" s="2"/>
      <c r="B117" s="2"/>
      <c r="C117" s="2"/>
      <c r="D117" s="2"/>
      <c r="E117" s="2"/>
      <c r="F117" s="1"/>
      <c r="G117" s="1"/>
      <c r="H117" s="1"/>
      <c r="I117" s="3"/>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row>
    <row r="118" spans="1:57" ht="16.5" customHeight="1">
      <c r="A118" s="2"/>
      <c r="B118" s="2"/>
      <c r="C118" s="2"/>
      <c r="D118" s="2"/>
      <c r="E118" s="2"/>
      <c r="F118" s="1"/>
      <c r="G118" s="1"/>
      <c r="H118" s="1"/>
      <c r="I118" s="3"/>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row>
    <row r="119" spans="1:57" ht="16.5" customHeight="1">
      <c r="A119" s="2"/>
      <c r="B119" s="2"/>
      <c r="C119" s="2"/>
      <c r="D119" s="2"/>
      <c r="E119" s="2"/>
      <c r="F119" s="1"/>
      <c r="G119" s="1"/>
      <c r="H119" s="1"/>
      <c r="I119" s="3"/>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row>
    <row r="120" spans="1:57" ht="16.5" customHeight="1">
      <c r="A120" s="2"/>
      <c r="B120" s="2"/>
      <c r="C120" s="2"/>
      <c r="D120" s="2"/>
      <c r="E120" s="2"/>
      <c r="F120" s="1"/>
      <c r="G120" s="1"/>
      <c r="H120" s="1"/>
      <c r="I120" s="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row>
    <row r="121" spans="1:57" ht="16.5" customHeight="1">
      <c r="A121" s="2"/>
      <c r="B121" s="2"/>
      <c r="C121" s="2"/>
      <c r="D121" s="2"/>
      <c r="E121" s="2"/>
      <c r="F121" s="1"/>
      <c r="G121" s="1"/>
      <c r="H121" s="1"/>
      <c r="I121" s="3"/>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row>
    <row r="122" spans="1:57" ht="16.5" customHeight="1">
      <c r="A122" s="2"/>
      <c r="B122" s="2"/>
      <c r="C122" s="2"/>
      <c r="D122" s="2"/>
      <c r="E122" s="2"/>
      <c r="F122" s="1"/>
      <c r="G122" s="1"/>
      <c r="H122" s="1"/>
      <c r="I122" s="3"/>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row>
    <row r="123" spans="1:57" ht="16.5" customHeight="1">
      <c r="A123" s="2"/>
      <c r="B123" s="2"/>
      <c r="C123" s="2"/>
      <c r="D123" s="2"/>
      <c r="E123" s="2"/>
      <c r="F123" s="1"/>
      <c r="G123" s="1"/>
      <c r="H123" s="1"/>
      <c r="I123" s="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57" ht="16.5" customHeight="1">
      <c r="A124" s="2"/>
      <c r="B124" s="2"/>
      <c r="C124" s="2"/>
      <c r="D124" s="2"/>
      <c r="E124" s="2"/>
      <c r="F124" s="1"/>
      <c r="G124" s="1"/>
      <c r="H124" s="1"/>
      <c r="I124" s="3"/>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57" ht="16.5" customHeight="1">
      <c r="A125" s="2"/>
      <c r="B125" s="2"/>
      <c r="C125" s="2"/>
      <c r="D125" s="2"/>
      <c r="E125" s="2"/>
      <c r="F125" s="1"/>
      <c r="G125" s="1"/>
      <c r="H125" s="1"/>
      <c r="I125" s="3"/>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row>
    <row r="126" spans="1:57" ht="16.5" customHeight="1">
      <c r="A126" s="2"/>
      <c r="B126" s="2"/>
      <c r="C126" s="2"/>
      <c r="D126" s="2"/>
      <c r="E126" s="2"/>
      <c r="F126" s="1"/>
      <c r="G126" s="1"/>
      <c r="H126" s="1"/>
      <c r="I126" s="3"/>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row>
    <row r="127" spans="1:57" ht="16.5" customHeight="1">
      <c r="A127" s="2"/>
      <c r="B127" s="2"/>
      <c r="C127" s="2"/>
      <c r="D127" s="2"/>
      <c r="E127" s="2"/>
      <c r="F127" s="1"/>
      <c r="G127" s="1"/>
      <c r="H127" s="1"/>
      <c r="I127" s="3"/>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row>
    <row r="128" spans="1:57" ht="16.5" customHeight="1">
      <c r="A128" s="2"/>
      <c r="B128" s="2"/>
      <c r="C128" s="2"/>
      <c r="D128" s="2"/>
      <c r="E128" s="2"/>
      <c r="F128" s="1"/>
      <c r="G128" s="1"/>
      <c r="H128" s="1"/>
      <c r="I128" s="3"/>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row>
    <row r="129" spans="1:57" ht="16.5" customHeight="1">
      <c r="A129" s="2"/>
      <c r="B129" s="2"/>
      <c r="C129" s="2"/>
      <c r="D129" s="2"/>
      <c r="E129" s="2"/>
      <c r="F129" s="1"/>
      <c r="G129" s="1"/>
      <c r="H129" s="1"/>
      <c r="I129" s="3"/>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row>
    <row r="130" spans="1:57" ht="16.5" customHeight="1">
      <c r="A130" s="2"/>
      <c r="B130" s="2"/>
      <c r="C130" s="2"/>
      <c r="D130" s="2"/>
      <c r="E130" s="2"/>
      <c r="F130" s="1"/>
      <c r="G130" s="1"/>
      <c r="H130" s="1"/>
      <c r="I130" s="3"/>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row>
    <row r="131" spans="1:57" ht="16.5" customHeight="1">
      <c r="A131" s="2"/>
      <c r="B131" s="2"/>
      <c r="C131" s="2"/>
      <c r="D131" s="2"/>
      <c r="E131" s="2"/>
      <c r="F131" s="1"/>
      <c r="G131" s="1"/>
      <c r="H131" s="1"/>
      <c r="I131" s="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row>
    <row r="132" spans="1:57" ht="16.5" customHeight="1">
      <c r="A132" s="2"/>
      <c r="B132" s="2"/>
      <c r="C132" s="2"/>
      <c r="D132" s="2"/>
      <c r="E132" s="2"/>
      <c r="F132" s="1"/>
      <c r="G132" s="1"/>
      <c r="H132" s="1"/>
      <c r="I132" s="3"/>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row>
    <row r="133" spans="1:57" ht="16.5" customHeight="1">
      <c r="A133" s="2"/>
      <c r="B133" s="2"/>
      <c r="C133" s="2"/>
      <c r="D133" s="2"/>
      <c r="E133" s="2"/>
      <c r="F133" s="1"/>
      <c r="G133" s="1"/>
      <c r="H133" s="1"/>
      <c r="I133" s="3"/>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row>
    <row r="134" spans="1:57" ht="16.5" customHeight="1">
      <c r="A134" s="2"/>
      <c r="B134" s="2"/>
      <c r="C134" s="2"/>
      <c r="D134" s="2"/>
      <c r="E134" s="2"/>
      <c r="F134" s="1"/>
      <c r="G134" s="1"/>
      <c r="H134" s="1"/>
      <c r="I134" s="3"/>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row>
    <row r="135" spans="1:57" ht="16.5" customHeight="1">
      <c r="A135" s="2"/>
      <c r="B135" s="2"/>
      <c r="C135" s="2"/>
      <c r="D135" s="2"/>
      <c r="E135" s="2"/>
      <c r="F135" s="1"/>
      <c r="G135" s="1"/>
      <c r="H135" s="1"/>
      <c r="I135" s="3"/>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row>
    <row r="136" spans="1:57" ht="16.5" customHeight="1">
      <c r="A136" s="2"/>
      <c r="B136" s="2"/>
      <c r="C136" s="2"/>
      <c r="D136" s="2"/>
      <c r="E136" s="2"/>
      <c r="F136" s="1"/>
      <c r="G136" s="1"/>
      <c r="H136" s="1"/>
      <c r="I136" s="3"/>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row>
    <row r="137" spans="1:57" ht="16.5" customHeight="1">
      <c r="A137" s="2"/>
      <c r="B137" s="2"/>
      <c r="C137" s="2"/>
      <c r="D137" s="2"/>
      <c r="E137" s="2"/>
      <c r="F137" s="1"/>
      <c r="G137" s="1"/>
      <c r="H137" s="1"/>
      <c r="I137" s="3"/>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row>
    <row r="138" spans="1:57" ht="16.5" customHeight="1">
      <c r="A138" s="2"/>
      <c r="B138" s="2"/>
      <c r="C138" s="2"/>
      <c r="D138" s="2"/>
      <c r="E138" s="2"/>
      <c r="F138" s="1"/>
      <c r="G138" s="1"/>
      <c r="H138" s="1"/>
      <c r="I138" s="3"/>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row>
    <row r="139" spans="1:57" ht="16.5" customHeight="1">
      <c r="A139" s="2"/>
      <c r="B139" s="2"/>
      <c r="C139" s="2"/>
      <c r="D139" s="2"/>
      <c r="E139" s="2"/>
      <c r="F139" s="1"/>
      <c r="G139" s="1"/>
      <c r="H139" s="1"/>
      <c r="I139" s="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row>
    <row r="140" spans="1:57" ht="16.5" customHeight="1">
      <c r="A140" s="2"/>
      <c r="B140" s="2"/>
      <c r="C140" s="2"/>
      <c r="D140" s="2"/>
      <c r="E140" s="2"/>
      <c r="F140" s="1"/>
      <c r="G140" s="1"/>
      <c r="H140" s="1"/>
      <c r="I140" s="3"/>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row>
    <row r="141" spans="1:57" ht="16.5" customHeight="1">
      <c r="A141" s="2"/>
      <c r="B141" s="2"/>
      <c r="C141" s="2"/>
      <c r="D141" s="2"/>
      <c r="E141" s="2"/>
      <c r="F141" s="1"/>
      <c r="G141" s="1"/>
      <c r="H141" s="1"/>
      <c r="I141" s="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row>
    <row r="142" spans="1:57" ht="16.5" customHeight="1">
      <c r="A142" s="2"/>
      <c r="B142" s="2"/>
      <c r="C142" s="2"/>
      <c r="D142" s="2"/>
      <c r="E142" s="2"/>
      <c r="F142" s="1"/>
      <c r="G142" s="1"/>
      <c r="H142" s="1"/>
      <c r="I142" s="3"/>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row>
    <row r="143" spans="1:57" ht="16.5" customHeight="1">
      <c r="A143" s="2"/>
      <c r="B143" s="2"/>
      <c r="C143" s="2"/>
      <c r="D143" s="2"/>
      <c r="E143" s="2"/>
      <c r="F143" s="1"/>
      <c r="G143" s="1"/>
      <c r="H143" s="1"/>
      <c r="I143" s="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row>
    <row r="144" spans="1:57" ht="16.5" customHeight="1">
      <c r="A144" s="2"/>
      <c r="B144" s="2"/>
      <c r="C144" s="2"/>
      <c r="D144" s="2"/>
      <c r="E144" s="2"/>
      <c r="F144" s="1"/>
      <c r="G144" s="1"/>
      <c r="H144" s="1"/>
      <c r="I144" s="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row>
    <row r="145" spans="1:57" ht="16.5" customHeight="1">
      <c r="A145" s="2"/>
      <c r="B145" s="2"/>
      <c r="C145" s="2"/>
      <c r="D145" s="2"/>
      <c r="E145" s="2"/>
      <c r="F145" s="1"/>
      <c r="G145" s="1"/>
      <c r="H145" s="1"/>
      <c r="I145" s="3"/>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row>
    <row r="146" spans="1:57" ht="16.5" customHeight="1">
      <c r="A146" s="2"/>
      <c r="B146" s="2"/>
      <c r="C146" s="2"/>
      <c r="D146" s="2"/>
      <c r="E146" s="2"/>
      <c r="F146" s="1"/>
      <c r="G146" s="1"/>
      <c r="H146" s="1"/>
      <c r="I146" s="3"/>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row>
    <row r="147" spans="1:57" ht="16.5" customHeight="1">
      <c r="A147" s="2"/>
      <c r="B147" s="2"/>
      <c r="C147" s="2"/>
      <c r="D147" s="2"/>
      <c r="E147" s="2"/>
      <c r="F147" s="1"/>
      <c r="G147" s="1"/>
      <c r="H147" s="1"/>
      <c r="I147" s="3"/>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row>
    <row r="148" spans="1:57" ht="16.5" customHeight="1">
      <c r="A148" s="2"/>
      <c r="B148" s="2"/>
      <c r="C148" s="2"/>
      <c r="D148" s="2"/>
      <c r="E148" s="2"/>
      <c r="F148" s="1"/>
      <c r="G148" s="1"/>
      <c r="H148" s="1"/>
      <c r="I148" s="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row>
    <row r="149" spans="1:57" ht="16.5" customHeight="1">
      <c r="A149" s="2"/>
      <c r="B149" s="2"/>
      <c r="C149" s="2"/>
      <c r="D149" s="2"/>
      <c r="E149" s="2"/>
      <c r="F149" s="1"/>
      <c r="G149" s="1"/>
      <c r="H149" s="1"/>
      <c r="I149" s="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row>
    <row r="150" spans="1:57" ht="16.5" customHeight="1">
      <c r="A150" s="2"/>
      <c r="B150" s="2"/>
      <c r="C150" s="2"/>
      <c r="D150" s="2"/>
      <c r="E150" s="2"/>
      <c r="F150" s="1"/>
      <c r="G150" s="1"/>
      <c r="H150" s="1"/>
      <c r="I150" s="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row>
    <row r="151" spans="1:57" ht="16.5" customHeight="1">
      <c r="A151" s="2"/>
      <c r="B151" s="2"/>
      <c r="C151" s="2"/>
      <c r="D151" s="2"/>
      <c r="E151" s="2"/>
      <c r="F151" s="1"/>
      <c r="G151" s="1"/>
      <c r="H151" s="1"/>
      <c r="I151" s="3"/>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row>
    <row r="152" spans="1:57" ht="16.5" customHeight="1">
      <c r="A152" s="2"/>
      <c r="B152" s="2"/>
      <c r="C152" s="2"/>
      <c r="D152" s="2"/>
      <c r="E152" s="2"/>
      <c r="F152" s="1"/>
      <c r="G152" s="1"/>
      <c r="H152" s="1"/>
      <c r="I152" s="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row>
    <row r="153" spans="1:57" ht="16.5" customHeight="1">
      <c r="A153" s="2"/>
      <c r="B153" s="2"/>
      <c r="C153" s="2"/>
      <c r="D153" s="2"/>
      <c r="E153" s="2"/>
      <c r="F153" s="1"/>
      <c r="G153" s="1"/>
      <c r="H153" s="1"/>
      <c r="I153" s="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row>
    <row r="154" spans="1:57" ht="16.5" customHeight="1">
      <c r="A154" s="2"/>
      <c r="B154" s="2"/>
      <c r="C154" s="2"/>
      <c r="D154" s="2"/>
      <c r="E154" s="2"/>
      <c r="F154" s="1"/>
      <c r="G154" s="1"/>
      <c r="H154" s="1"/>
      <c r="I154" s="3"/>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row>
    <row r="155" spans="1:57" ht="16.5" customHeight="1">
      <c r="A155" s="2"/>
      <c r="B155" s="2"/>
      <c r="C155" s="2"/>
      <c r="D155" s="2"/>
      <c r="E155" s="2"/>
      <c r="F155" s="1"/>
      <c r="G155" s="1"/>
      <c r="H155" s="1"/>
      <c r="I155" s="3"/>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row>
    <row r="156" spans="1:57" ht="16.5" customHeight="1">
      <c r="A156" s="2"/>
      <c r="B156" s="2"/>
      <c r="C156" s="2"/>
      <c r="D156" s="2"/>
      <c r="E156" s="2"/>
      <c r="F156" s="1"/>
      <c r="G156" s="1"/>
      <c r="H156" s="1"/>
      <c r="I156" s="3"/>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row>
    <row r="157" spans="1:57" ht="16.5" customHeight="1">
      <c r="A157" s="2"/>
      <c r="B157" s="2"/>
      <c r="C157" s="2"/>
      <c r="D157" s="2"/>
      <c r="E157" s="2"/>
      <c r="F157" s="1"/>
      <c r="G157" s="1"/>
      <c r="H157" s="1"/>
      <c r="I157" s="3"/>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row>
    <row r="158" spans="1:57" ht="16.5" customHeight="1">
      <c r="A158" s="2"/>
      <c r="B158" s="2"/>
      <c r="C158" s="2"/>
      <c r="D158" s="2"/>
      <c r="E158" s="2"/>
      <c r="F158" s="1"/>
      <c r="G158" s="1"/>
      <c r="H158" s="1"/>
      <c r="I158" s="3"/>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row>
    <row r="159" spans="1:57" ht="16.5" customHeight="1">
      <c r="A159" s="2"/>
      <c r="B159" s="2"/>
      <c r="C159" s="2"/>
      <c r="D159" s="2"/>
      <c r="E159" s="2"/>
      <c r="F159" s="1"/>
      <c r="G159" s="1"/>
      <c r="H159" s="1"/>
      <c r="I159" s="3"/>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row>
    <row r="160" spans="1:57" ht="16.5" customHeight="1">
      <c r="A160" s="2"/>
      <c r="B160" s="2"/>
      <c r="C160" s="2"/>
      <c r="D160" s="2"/>
      <c r="E160" s="2"/>
      <c r="F160" s="1"/>
      <c r="G160" s="1"/>
      <c r="H160" s="1"/>
      <c r="I160" s="3"/>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row>
    <row r="161" spans="1:57" ht="16.5" customHeight="1">
      <c r="A161" s="2"/>
      <c r="B161" s="2"/>
      <c r="C161" s="2"/>
      <c r="D161" s="2"/>
      <c r="E161" s="2"/>
      <c r="F161" s="1"/>
      <c r="G161" s="1"/>
      <c r="H161" s="1"/>
      <c r="I161" s="3"/>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row>
    <row r="162" spans="1:57" ht="16.5" customHeight="1">
      <c r="A162" s="2"/>
      <c r="B162" s="2"/>
      <c r="C162" s="2"/>
      <c r="D162" s="2"/>
      <c r="E162" s="2"/>
      <c r="F162" s="1"/>
      <c r="G162" s="1"/>
      <c r="H162" s="1"/>
      <c r="I162" s="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row>
    <row r="163" spans="1:57" ht="16.5" customHeight="1">
      <c r="A163" s="2"/>
      <c r="B163" s="2"/>
      <c r="C163" s="2"/>
      <c r="D163" s="2"/>
      <c r="E163" s="2"/>
      <c r="F163" s="1"/>
      <c r="G163" s="1"/>
      <c r="H163" s="1"/>
      <c r="I163" s="3"/>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row>
    <row r="164" spans="1:57" ht="16.5" customHeight="1">
      <c r="A164" s="2"/>
      <c r="B164" s="2"/>
      <c r="C164" s="2"/>
      <c r="D164" s="2"/>
      <c r="E164" s="2"/>
      <c r="F164" s="1"/>
      <c r="G164" s="1"/>
      <c r="H164" s="1"/>
      <c r="I164" s="3"/>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row>
    <row r="165" spans="1:57" ht="16.5" customHeight="1">
      <c r="A165" s="2"/>
      <c r="B165" s="2"/>
      <c r="C165" s="2"/>
      <c r="D165" s="2"/>
      <c r="E165" s="2"/>
      <c r="F165" s="1"/>
      <c r="G165" s="1"/>
      <c r="H165" s="1"/>
      <c r="I165" s="3"/>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row>
    <row r="166" spans="1:57" ht="16.5" customHeight="1">
      <c r="A166" s="2"/>
      <c r="B166" s="2"/>
      <c r="C166" s="2"/>
      <c r="D166" s="2"/>
      <c r="E166" s="2"/>
      <c r="F166" s="1"/>
      <c r="G166" s="1"/>
      <c r="H166" s="1"/>
      <c r="I166" s="3"/>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row>
    <row r="167" spans="1:57" ht="16.5" customHeight="1">
      <c r="A167" s="2"/>
      <c r="B167" s="2"/>
      <c r="C167" s="2"/>
      <c r="D167" s="2"/>
      <c r="E167" s="2"/>
      <c r="F167" s="1"/>
      <c r="G167" s="1"/>
      <c r="H167" s="1"/>
      <c r="I167" s="3"/>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row>
    <row r="168" spans="1:57" ht="16.5" customHeight="1">
      <c r="A168" s="2"/>
      <c r="B168" s="2"/>
      <c r="C168" s="2"/>
      <c r="D168" s="2"/>
      <c r="E168" s="2"/>
      <c r="F168" s="1"/>
      <c r="G168" s="1"/>
      <c r="H168" s="1"/>
      <c r="I168" s="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row>
    <row r="169" spans="1:57" ht="16.5" customHeight="1">
      <c r="A169" s="2"/>
      <c r="B169" s="2"/>
      <c r="C169" s="2"/>
      <c r="D169" s="2"/>
      <c r="E169" s="2"/>
      <c r="F169" s="1"/>
      <c r="G169" s="1"/>
      <c r="H169" s="1"/>
      <c r="I169" s="3"/>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row>
    <row r="170" spans="1:57" ht="16.5" customHeight="1">
      <c r="A170" s="2"/>
      <c r="B170" s="2"/>
      <c r="C170" s="2"/>
      <c r="D170" s="2"/>
      <c r="E170" s="2"/>
      <c r="F170" s="1"/>
      <c r="G170" s="1"/>
      <c r="H170" s="1"/>
      <c r="I170" s="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row>
    <row r="171" spans="1:57" ht="16.5" customHeight="1">
      <c r="A171" s="2"/>
      <c r="B171" s="2"/>
      <c r="C171" s="2"/>
      <c r="D171" s="2"/>
      <c r="E171" s="2"/>
      <c r="F171" s="1"/>
      <c r="G171" s="1"/>
      <c r="H171" s="1"/>
      <c r="I171" s="3"/>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row>
    <row r="172" spans="1:57" ht="16.5" customHeight="1">
      <c r="A172" s="2"/>
      <c r="B172" s="2"/>
      <c r="C172" s="2"/>
      <c r="D172" s="2"/>
      <c r="E172" s="2"/>
      <c r="F172" s="1"/>
      <c r="G172" s="1"/>
      <c r="H172" s="1"/>
      <c r="I172" s="3"/>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row>
    <row r="173" spans="1:57" ht="16.5" customHeight="1">
      <c r="A173" s="2"/>
      <c r="B173" s="2"/>
      <c r="C173" s="2"/>
      <c r="D173" s="2"/>
      <c r="E173" s="2"/>
      <c r="F173" s="1"/>
      <c r="G173" s="1"/>
      <c r="H173" s="1"/>
      <c r="I173" s="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row>
    <row r="174" spans="1:57" ht="16.5" customHeight="1">
      <c r="A174" s="2"/>
      <c r="B174" s="2"/>
      <c r="C174" s="2"/>
      <c r="D174" s="2"/>
      <c r="E174" s="2"/>
      <c r="F174" s="1"/>
      <c r="G174" s="1"/>
      <c r="H174" s="1"/>
      <c r="I174" s="3"/>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row>
    <row r="175" spans="1:57" ht="16.5" customHeight="1">
      <c r="A175" s="2"/>
      <c r="B175" s="2"/>
      <c r="C175" s="2"/>
      <c r="D175" s="2"/>
      <c r="E175" s="2"/>
      <c r="F175" s="1"/>
      <c r="G175" s="1"/>
      <c r="H175" s="1"/>
      <c r="I175" s="3"/>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row>
    <row r="176" spans="1:57" ht="16.5" customHeight="1">
      <c r="A176" s="2"/>
      <c r="B176" s="2"/>
      <c r="C176" s="2"/>
      <c r="D176" s="2"/>
      <c r="E176" s="2"/>
      <c r="F176" s="1"/>
      <c r="G176" s="1"/>
      <c r="H176" s="1"/>
      <c r="I176" s="3"/>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row>
    <row r="177" spans="1:57" ht="16.5" customHeight="1">
      <c r="A177" s="2"/>
      <c r="B177" s="2"/>
      <c r="C177" s="2"/>
      <c r="D177" s="2"/>
      <c r="E177" s="2"/>
      <c r="F177" s="1"/>
      <c r="G177" s="1"/>
      <c r="H177" s="1"/>
      <c r="I177" s="3"/>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row>
    <row r="178" spans="1:57" ht="16.5" customHeight="1">
      <c r="A178" s="2"/>
      <c r="B178" s="2"/>
      <c r="C178" s="2"/>
      <c r="D178" s="2"/>
      <c r="E178" s="2"/>
      <c r="F178" s="1"/>
      <c r="G178" s="1"/>
      <c r="H178" s="1"/>
      <c r="I178" s="3"/>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row>
    <row r="179" spans="1:57" ht="16.5" customHeight="1">
      <c r="A179" s="2"/>
      <c r="B179" s="2"/>
      <c r="C179" s="2"/>
      <c r="D179" s="2"/>
      <c r="E179" s="2"/>
      <c r="F179" s="1"/>
      <c r="G179" s="1"/>
      <c r="H179" s="1"/>
      <c r="I179" s="3"/>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row>
    <row r="180" spans="1:57" ht="16.5" customHeight="1">
      <c r="A180" s="2"/>
      <c r="B180" s="2"/>
      <c r="C180" s="2"/>
      <c r="D180" s="2"/>
      <c r="E180" s="2"/>
      <c r="F180" s="1"/>
      <c r="G180" s="1"/>
      <c r="H180" s="1"/>
      <c r="I180" s="3"/>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row>
    <row r="181" spans="1:57" ht="16.5" customHeight="1">
      <c r="A181" s="2"/>
      <c r="B181" s="2"/>
      <c r="C181" s="2"/>
      <c r="D181" s="2"/>
      <c r="E181" s="2"/>
      <c r="F181" s="1"/>
      <c r="G181" s="1"/>
      <c r="H181" s="1"/>
      <c r="I181" s="3"/>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row>
    <row r="182" spans="1:57" ht="16.5" customHeight="1">
      <c r="A182" s="2"/>
      <c r="B182" s="2"/>
      <c r="C182" s="2"/>
      <c r="D182" s="2"/>
      <c r="E182" s="2"/>
      <c r="F182" s="1"/>
      <c r="G182" s="1"/>
      <c r="H182" s="1"/>
      <c r="I182" s="3"/>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row>
    <row r="183" spans="1:57" ht="16.5" customHeight="1">
      <c r="A183" s="2"/>
      <c r="B183" s="2"/>
      <c r="C183" s="2"/>
      <c r="D183" s="2"/>
      <c r="E183" s="2"/>
      <c r="F183" s="1"/>
      <c r="G183" s="1"/>
      <c r="H183" s="1"/>
      <c r="I183" s="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row>
    <row r="184" spans="1:57" ht="16.5" customHeight="1">
      <c r="A184" s="2"/>
      <c r="B184" s="2"/>
      <c r="C184" s="2"/>
      <c r="D184" s="2"/>
      <c r="E184" s="2"/>
      <c r="F184" s="1"/>
      <c r="G184" s="1"/>
      <c r="H184" s="1"/>
      <c r="I184" s="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row>
    <row r="185" spans="1:57" ht="16.5" customHeight="1">
      <c r="A185" s="2"/>
      <c r="B185" s="2"/>
      <c r="C185" s="2"/>
      <c r="D185" s="2"/>
      <c r="E185" s="2"/>
      <c r="F185" s="1"/>
      <c r="G185" s="1"/>
      <c r="H185" s="1"/>
      <c r="I185" s="3"/>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row>
    <row r="186" spans="1:57" ht="16.5" customHeight="1">
      <c r="A186" s="2"/>
      <c r="B186" s="2"/>
      <c r="C186" s="2"/>
      <c r="D186" s="2"/>
      <c r="E186" s="2"/>
      <c r="F186" s="1"/>
      <c r="G186" s="1"/>
      <c r="H186" s="1"/>
      <c r="I186" s="3"/>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row>
    <row r="187" spans="1:57" ht="16.5" customHeight="1">
      <c r="A187" s="2"/>
      <c r="B187" s="2"/>
      <c r="C187" s="2"/>
      <c r="D187" s="2"/>
      <c r="E187" s="2"/>
      <c r="F187" s="1"/>
      <c r="G187" s="1"/>
      <c r="H187" s="1"/>
      <c r="I187" s="3"/>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row>
    <row r="188" spans="1:57" ht="16.5" customHeight="1">
      <c r="A188" s="2"/>
      <c r="B188" s="2"/>
      <c r="C188" s="2"/>
      <c r="D188" s="2"/>
      <c r="E188" s="2"/>
      <c r="F188" s="1"/>
      <c r="G188" s="1"/>
      <c r="H188" s="1"/>
      <c r="I188" s="3"/>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row>
    <row r="189" spans="1:57" ht="16.5" customHeight="1">
      <c r="A189" s="2"/>
      <c r="B189" s="2"/>
      <c r="C189" s="2"/>
      <c r="D189" s="2"/>
      <c r="E189" s="2"/>
      <c r="F189" s="1"/>
      <c r="G189" s="1"/>
      <c r="H189" s="1"/>
      <c r="I189" s="3"/>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row>
    <row r="190" spans="1:57" ht="16.5" customHeight="1">
      <c r="A190" s="2"/>
      <c r="B190" s="2"/>
      <c r="C190" s="2"/>
      <c r="D190" s="2"/>
      <c r="E190" s="2"/>
      <c r="F190" s="1"/>
      <c r="G190" s="1"/>
      <c r="H190" s="1"/>
      <c r="I190" s="3"/>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row>
    <row r="191" spans="1:57" ht="16.5" customHeight="1">
      <c r="A191" s="2"/>
      <c r="B191" s="2"/>
      <c r="C191" s="2"/>
      <c r="D191" s="2"/>
      <c r="E191" s="2"/>
      <c r="F191" s="1"/>
      <c r="G191" s="1"/>
      <c r="H191" s="1"/>
      <c r="I191" s="3"/>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row>
    <row r="192" spans="1:57" ht="16.5" customHeight="1">
      <c r="A192" s="2"/>
      <c r="B192" s="2"/>
      <c r="C192" s="2"/>
      <c r="D192" s="2"/>
      <c r="E192" s="2"/>
      <c r="F192" s="1"/>
      <c r="G192" s="1"/>
      <c r="H192" s="1"/>
      <c r="I192" s="3"/>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row>
    <row r="193" spans="1:57" ht="16.5" customHeight="1">
      <c r="A193" s="2"/>
      <c r="B193" s="2"/>
      <c r="C193" s="2"/>
      <c r="D193" s="2"/>
      <c r="E193" s="2"/>
      <c r="F193" s="1"/>
      <c r="G193" s="1"/>
      <c r="H193" s="1"/>
      <c r="I193" s="3"/>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row>
    <row r="194" spans="1:57" ht="16.5" customHeight="1">
      <c r="A194" s="2"/>
      <c r="B194" s="2"/>
      <c r="C194" s="2"/>
      <c r="D194" s="2"/>
      <c r="E194" s="2"/>
      <c r="F194" s="1"/>
      <c r="G194" s="1"/>
      <c r="H194" s="1"/>
      <c r="I194" s="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row>
    <row r="195" spans="1:57" ht="16.5" customHeight="1">
      <c r="A195" s="2"/>
      <c r="B195" s="2"/>
      <c r="C195" s="2"/>
      <c r="D195" s="2"/>
      <c r="E195" s="2"/>
      <c r="F195" s="1"/>
      <c r="G195" s="1"/>
      <c r="H195" s="1"/>
      <c r="I195" s="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row>
    <row r="196" spans="1:57" ht="16.5" customHeight="1">
      <c r="A196" s="2"/>
      <c r="B196" s="2"/>
      <c r="C196" s="2"/>
      <c r="D196" s="2"/>
      <c r="E196" s="2"/>
      <c r="F196" s="1"/>
      <c r="G196" s="1"/>
      <c r="H196" s="1"/>
      <c r="I196" s="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row>
    <row r="197" spans="1:57" ht="16.5" customHeight="1">
      <c r="A197" s="2"/>
      <c r="B197" s="2"/>
      <c r="C197" s="2"/>
      <c r="D197" s="2"/>
      <c r="E197" s="2"/>
      <c r="F197" s="1"/>
      <c r="G197" s="1"/>
      <c r="H197" s="1"/>
      <c r="I197" s="3"/>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row>
    <row r="198" spans="1:57" ht="16.5" customHeight="1">
      <c r="A198" s="2"/>
      <c r="B198" s="2"/>
      <c r="C198" s="2"/>
      <c r="D198" s="2"/>
      <c r="E198" s="2"/>
      <c r="F198" s="1"/>
      <c r="G198" s="1"/>
      <c r="H198" s="1"/>
      <c r="I198" s="3"/>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row>
    <row r="199" spans="1:57" ht="16.5" customHeight="1">
      <c r="A199" s="2"/>
      <c r="B199" s="2"/>
      <c r="C199" s="2"/>
      <c r="D199" s="2"/>
      <c r="E199" s="2"/>
      <c r="F199" s="1"/>
      <c r="G199" s="1"/>
      <c r="H199" s="1"/>
      <c r="I199" s="3"/>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row>
    <row r="200" spans="1:57" ht="16.5" customHeight="1">
      <c r="A200" s="2"/>
      <c r="B200" s="2"/>
      <c r="C200" s="2"/>
      <c r="D200" s="2"/>
      <c r="E200" s="2"/>
      <c r="F200" s="1"/>
      <c r="G200" s="1"/>
      <c r="H200" s="1"/>
      <c r="I200" s="3"/>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row>
    <row r="201" spans="1:57" ht="16.5" customHeight="1">
      <c r="A201" s="2"/>
      <c r="B201" s="2"/>
      <c r="C201" s="2"/>
      <c r="D201" s="2"/>
      <c r="E201" s="2"/>
      <c r="F201" s="1"/>
      <c r="G201" s="1"/>
      <c r="H201" s="1"/>
      <c r="I201" s="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row>
    <row r="202" spans="1:57" ht="16.5" customHeight="1">
      <c r="A202" s="2"/>
      <c r="B202" s="2"/>
      <c r="C202" s="2"/>
      <c r="D202" s="2"/>
      <c r="E202" s="2"/>
      <c r="F202" s="1"/>
      <c r="G202" s="1"/>
      <c r="H202" s="1"/>
      <c r="I202" s="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row>
    <row r="203" spans="1:57" ht="16.5" customHeight="1">
      <c r="A203" s="2"/>
      <c r="B203" s="2"/>
      <c r="C203" s="2"/>
      <c r="D203" s="2"/>
      <c r="E203" s="2"/>
      <c r="F203" s="1"/>
      <c r="G203" s="1"/>
      <c r="H203" s="1"/>
      <c r="I203" s="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row>
    <row r="204" spans="1:57" ht="16.5" customHeight="1">
      <c r="A204" s="2"/>
      <c r="B204" s="2"/>
      <c r="C204" s="2"/>
      <c r="D204" s="2"/>
      <c r="E204" s="2"/>
      <c r="F204" s="1"/>
      <c r="G204" s="1"/>
      <c r="H204" s="1"/>
      <c r="I204" s="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row>
    <row r="205" spans="1:57" ht="16.5" customHeight="1">
      <c r="A205" s="2"/>
      <c r="B205" s="2"/>
      <c r="C205" s="2"/>
      <c r="D205" s="2"/>
      <c r="E205" s="2"/>
      <c r="F205" s="1"/>
      <c r="G205" s="1"/>
      <c r="H205" s="1"/>
      <c r="I205" s="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row>
    <row r="206" spans="1:57" ht="16.5" customHeight="1">
      <c r="A206" s="2"/>
      <c r="B206" s="2"/>
      <c r="C206" s="2"/>
      <c r="D206" s="2"/>
      <c r="E206" s="2"/>
      <c r="F206" s="1"/>
      <c r="G206" s="1"/>
      <c r="H206" s="1"/>
      <c r="I206" s="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row>
    <row r="207" spans="1:57" ht="16.5" customHeight="1">
      <c r="A207" s="2"/>
      <c r="B207" s="2"/>
      <c r="C207" s="2"/>
      <c r="D207" s="2"/>
      <c r="E207" s="2"/>
      <c r="F207" s="1"/>
      <c r="G207" s="1"/>
      <c r="H207" s="1"/>
      <c r="I207" s="3"/>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row>
    <row r="208" spans="1:57" ht="16.5" customHeight="1">
      <c r="A208" s="2"/>
      <c r="B208" s="2"/>
      <c r="C208" s="2"/>
      <c r="D208" s="2"/>
      <c r="E208" s="2"/>
      <c r="F208" s="1"/>
      <c r="G208" s="1"/>
      <c r="H208" s="1"/>
      <c r="I208" s="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row>
    <row r="209" spans="1:57" ht="16.5" customHeight="1">
      <c r="A209" s="2"/>
      <c r="B209" s="2"/>
      <c r="C209" s="2"/>
      <c r="D209" s="2"/>
      <c r="E209" s="2"/>
      <c r="F209" s="1"/>
      <c r="G209" s="1"/>
      <c r="H209" s="1"/>
      <c r="I209" s="3"/>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row>
    <row r="210" spans="1:57" ht="16.5" customHeight="1">
      <c r="A210" s="2"/>
      <c r="B210" s="2"/>
      <c r="C210" s="2"/>
      <c r="D210" s="2"/>
      <c r="E210" s="2"/>
      <c r="F210" s="1"/>
      <c r="G210" s="1"/>
      <c r="H210" s="1"/>
      <c r="I210" s="3"/>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row>
    <row r="211" spans="1:57" ht="16.5" customHeight="1">
      <c r="A211" s="2"/>
      <c r="B211" s="2"/>
      <c r="C211" s="2"/>
      <c r="D211" s="2"/>
      <c r="E211" s="2"/>
      <c r="F211" s="1"/>
      <c r="G211" s="1"/>
      <c r="H211" s="1"/>
      <c r="I211" s="3"/>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row>
    <row r="212" spans="1:57" ht="16.5" customHeight="1">
      <c r="A212" s="2"/>
      <c r="B212" s="2"/>
      <c r="C212" s="2"/>
      <c r="D212" s="2"/>
      <c r="E212" s="2"/>
      <c r="F212" s="1"/>
      <c r="G212" s="1"/>
      <c r="H212" s="1"/>
      <c r="I212" s="3"/>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row>
    <row r="213" spans="1:57" ht="16.5" customHeight="1">
      <c r="A213" s="2"/>
      <c r="B213" s="2"/>
      <c r="C213" s="2"/>
      <c r="D213" s="2"/>
      <c r="E213" s="2"/>
      <c r="F213" s="1"/>
      <c r="G213" s="1"/>
      <c r="H213" s="1"/>
      <c r="I213" s="3"/>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row>
    <row r="214" spans="1:57" ht="16.5" customHeight="1">
      <c r="A214" s="2"/>
      <c r="B214" s="2"/>
      <c r="C214" s="2"/>
      <c r="D214" s="2"/>
      <c r="E214" s="2"/>
      <c r="F214" s="1"/>
      <c r="G214" s="1"/>
      <c r="H214" s="1"/>
      <c r="I214" s="3"/>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row>
    <row r="215" spans="1:57" ht="16.5" customHeight="1">
      <c r="A215" s="2"/>
      <c r="B215" s="2"/>
      <c r="C215" s="2"/>
      <c r="D215" s="2"/>
      <c r="E215" s="2"/>
      <c r="F215" s="1"/>
      <c r="G215" s="1"/>
      <c r="H215" s="1"/>
      <c r="I215" s="3"/>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row>
    <row r="216" spans="1:57" ht="16.5" customHeight="1">
      <c r="A216" s="2"/>
      <c r="B216" s="2"/>
      <c r="C216" s="2"/>
      <c r="D216" s="2"/>
      <c r="E216" s="2"/>
      <c r="F216" s="1"/>
      <c r="G216" s="1"/>
      <c r="H216" s="1"/>
      <c r="I216" s="3"/>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row>
    <row r="217" spans="1:57" ht="16.5" customHeight="1">
      <c r="A217" s="2"/>
      <c r="B217" s="2"/>
      <c r="C217" s="2"/>
      <c r="D217" s="2"/>
      <c r="E217" s="2"/>
      <c r="F217" s="1"/>
      <c r="G217" s="1"/>
      <c r="H217" s="1"/>
      <c r="I217" s="3"/>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row>
    <row r="218" spans="1:57" ht="16.5" customHeight="1">
      <c r="A218" s="2"/>
      <c r="B218" s="2"/>
      <c r="C218" s="2"/>
      <c r="D218" s="2"/>
      <c r="E218" s="2"/>
      <c r="F218" s="1"/>
      <c r="G218" s="1"/>
      <c r="H218" s="1"/>
      <c r="I218" s="3"/>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row>
    <row r="219" spans="1:57" ht="16.5" customHeight="1">
      <c r="A219" s="2"/>
      <c r="B219" s="2"/>
      <c r="C219" s="2"/>
      <c r="D219" s="2"/>
      <c r="E219" s="2"/>
      <c r="F219" s="1"/>
      <c r="G219" s="1"/>
      <c r="H219" s="1"/>
      <c r="I219" s="3"/>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row>
    <row r="220" spans="1:57" ht="16.5" customHeight="1">
      <c r="A220" s="2"/>
      <c r="B220" s="2"/>
      <c r="C220" s="2"/>
      <c r="D220" s="2"/>
      <c r="E220" s="2"/>
      <c r="F220" s="1"/>
      <c r="G220" s="1"/>
      <c r="H220" s="1"/>
      <c r="I220" s="3"/>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row>
    <row r="221" spans="1:57" ht="16.5" customHeight="1">
      <c r="A221" s="2"/>
      <c r="B221" s="2"/>
      <c r="C221" s="2"/>
      <c r="D221" s="2"/>
      <c r="E221" s="2"/>
      <c r="F221" s="1"/>
      <c r="G221" s="1"/>
      <c r="H221" s="1"/>
      <c r="I221" s="3"/>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row>
    <row r="222" spans="1:57" ht="16.5" customHeight="1">
      <c r="A222" s="2"/>
      <c r="B222" s="2"/>
      <c r="C222" s="2"/>
      <c r="D222" s="2"/>
      <c r="E222" s="2"/>
      <c r="F222" s="1"/>
      <c r="G222" s="1"/>
      <c r="H222" s="1"/>
      <c r="I222" s="3"/>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row>
    <row r="223" spans="1:57" ht="16.5" customHeight="1">
      <c r="A223" s="2"/>
      <c r="B223" s="2"/>
      <c r="C223" s="2"/>
      <c r="D223" s="2"/>
      <c r="E223" s="2"/>
      <c r="F223" s="1"/>
      <c r="G223" s="1"/>
      <c r="H223" s="1"/>
      <c r="I223" s="3"/>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row>
    <row r="224" spans="1:57" ht="16.5" customHeight="1">
      <c r="A224" s="2"/>
      <c r="B224" s="2"/>
      <c r="C224" s="2"/>
      <c r="D224" s="2"/>
      <c r="E224" s="2"/>
      <c r="F224" s="1"/>
      <c r="G224" s="1"/>
      <c r="H224" s="1"/>
      <c r="I224" s="3"/>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row>
    <row r="225" spans="1:57" ht="16.5" customHeight="1">
      <c r="A225" s="2"/>
      <c r="B225" s="2"/>
      <c r="C225" s="2"/>
      <c r="D225" s="2"/>
      <c r="E225" s="2"/>
      <c r="F225" s="1"/>
      <c r="G225" s="1"/>
      <c r="H225" s="1"/>
      <c r="I225" s="3"/>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row>
    <row r="226" spans="1:57" ht="16.5" customHeight="1">
      <c r="A226" s="2"/>
      <c r="B226" s="2"/>
      <c r="C226" s="2"/>
      <c r="D226" s="2"/>
      <c r="E226" s="2"/>
      <c r="F226" s="1"/>
      <c r="G226" s="1"/>
      <c r="H226" s="1"/>
      <c r="I226" s="3"/>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row>
    <row r="227" spans="1:57" ht="16.5" customHeight="1">
      <c r="A227" s="2"/>
      <c r="B227" s="2"/>
      <c r="C227" s="2"/>
      <c r="D227" s="2"/>
      <c r="E227" s="2"/>
      <c r="F227" s="1"/>
      <c r="G227" s="1"/>
      <c r="H227" s="1"/>
      <c r="I227" s="3"/>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row>
    <row r="228" spans="1:57" ht="16.5" customHeight="1">
      <c r="A228" s="2"/>
      <c r="B228" s="2"/>
      <c r="C228" s="2"/>
      <c r="D228" s="2"/>
      <c r="E228" s="2"/>
      <c r="F228" s="1"/>
      <c r="G228" s="1"/>
      <c r="H228" s="1"/>
      <c r="I228" s="3"/>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row>
    <row r="229" spans="1:57" ht="16.5" customHeight="1">
      <c r="A229" s="2"/>
      <c r="B229" s="2"/>
      <c r="C229" s="2"/>
      <c r="D229" s="2"/>
      <c r="E229" s="2"/>
      <c r="F229" s="1"/>
      <c r="G229" s="1"/>
      <c r="H229" s="1"/>
      <c r="I229" s="3"/>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row>
    <row r="230" spans="1:57" ht="16.5" customHeight="1">
      <c r="A230" s="2"/>
      <c r="B230" s="2"/>
      <c r="C230" s="2"/>
      <c r="D230" s="2"/>
      <c r="E230" s="2"/>
      <c r="F230" s="1"/>
      <c r="G230" s="1"/>
      <c r="H230" s="1"/>
      <c r="I230" s="3"/>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row>
    <row r="231" spans="1:57" ht="16.5" customHeight="1">
      <c r="A231" s="2"/>
      <c r="B231" s="2"/>
      <c r="C231" s="2"/>
      <c r="D231" s="2"/>
      <c r="E231" s="2"/>
      <c r="F231" s="1"/>
      <c r="G231" s="1"/>
      <c r="H231" s="1"/>
      <c r="I231" s="3"/>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row>
    <row r="232" spans="1:57" ht="16.5" customHeight="1">
      <c r="A232" s="2"/>
      <c r="B232" s="2"/>
      <c r="C232" s="2"/>
      <c r="D232" s="2"/>
      <c r="E232" s="2"/>
      <c r="F232" s="1"/>
      <c r="G232" s="1"/>
      <c r="H232" s="1"/>
      <c r="I232" s="3"/>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row>
    <row r="233" spans="1:57" ht="16.5" customHeight="1">
      <c r="A233" s="2"/>
      <c r="B233" s="2"/>
      <c r="C233" s="2"/>
      <c r="D233" s="2"/>
      <c r="E233" s="2"/>
      <c r="F233" s="1"/>
      <c r="G233" s="1"/>
      <c r="H233" s="1"/>
      <c r="I233" s="3"/>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row>
    <row r="234" spans="1:57" ht="16.5" customHeight="1">
      <c r="A234" s="2"/>
      <c r="B234" s="2"/>
      <c r="C234" s="2"/>
      <c r="D234" s="2"/>
      <c r="E234" s="2"/>
      <c r="F234" s="1"/>
      <c r="G234" s="1"/>
      <c r="H234" s="1"/>
      <c r="I234" s="3"/>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row>
    <row r="235" spans="1:57" ht="16.5" customHeight="1">
      <c r="A235" s="2"/>
      <c r="B235" s="2"/>
      <c r="C235" s="2"/>
      <c r="D235" s="2"/>
      <c r="E235" s="2"/>
      <c r="F235" s="1"/>
      <c r="G235" s="1"/>
      <c r="H235" s="1"/>
      <c r="I235" s="3"/>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row>
    <row r="236" spans="1:57" ht="16.5" customHeight="1">
      <c r="A236" s="2"/>
      <c r="B236" s="2"/>
      <c r="C236" s="2"/>
      <c r="D236" s="2"/>
      <c r="E236" s="2"/>
      <c r="F236" s="1"/>
      <c r="G236" s="1"/>
      <c r="H236" s="1"/>
      <c r="I236" s="3"/>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row>
    <row r="237" spans="1:57" ht="16.5" customHeight="1">
      <c r="A237" s="2"/>
      <c r="B237" s="2"/>
      <c r="C237" s="2"/>
      <c r="D237" s="2"/>
      <c r="E237" s="2"/>
      <c r="F237" s="1"/>
      <c r="G237" s="1"/>
      <c r="H237" s="1"/>
      <c r="I237" s="3"/>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row>
    <row r="238" spans="1:57" ht="16.5" customHeight="1">
      <c r="A238" s="2"/>
      <c r="B238" s="2"/>
      <c r="C238" s="2"/>
      <c r="D238" s="2"/>
      <c r="E238" s="2"/>
      <c r="F238" s="1"/>
      <c r="G238" s="1"/>
      <c r="H238" s="1"/>
      <c r="I238" s="3"/>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row>
    <row r="239" spans="1:57" ht="16.5" customHeight="1">
      <c r="A239" s="2"/>
      <c r="B239" s="2"/>
      <c r="C239" s="2"/>
      <c r="D239" s="2"/>
      <c r="E239" s="2"/>
      <c r="F239" s="1"/>
      <c r="G239" s="1"/>
      <c r="H239" s="1"/>
      <c r="I239" s="3"/>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row>
    <row r="240" spans="1:57" ht="16.5" customHeight="1">
      <c r="A240" s="2"/>
      <c r="B240" s="2"/>
      <c r="C240" s="2"/>
      <c r="D240" s="2"/>
      <c r="E240" s="2"/>
      <c r="F240" s="1"/>
      <c r="G240" s="1"/>
      <c r="H240" s="1"/>
      <c r="I240" s="3"/>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row>
    <row r="241" spans="1:57" ht="16.5" customHeight="1">
      <c r="A241" s="2"/>
      <c r="B241" s="2"/>
      <c r="C241" s="2"/>
      <c r="D241" s="2"/>
      <c r="E241" s="2"/>
      <c r="F241" s="1"/>
      <c r="G241" s="1"/>
      <c r="H241" s="1"/>
      <c r="I241" s="3"/>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row>
    <row r="242" spans="1:57" ht="16.5" customHeight="1">
      <c r="A242" s="2"/>
      <c r="B242" s="2"/>
      <c r="C242" s="2"/>
      <c r="D242" s="2"/>
      <c r="E242" s="2"/>
      <c r="F242" s="1"/>
      <c r="G242" s="1"/>
      <c r="H242" s="1"/>
      <c r="I242" s="3"/>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row>
    <row r="243" spans="1:57" ht="16.5" customHeight="1">
      <c r="A243" s="2"/>
      <c r="B243" s="2"/>
      <c r="C243" s="2"/>
      <c r="D243" s="2"/>
      <c r="E243" s="2"/>
      <c r="F243" s="1"/>
      <c r="G243" s="1"/>
      <c r="H243" s="1"/>
      <c r="I243" s="3"/>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row>
    <row r="244" spans="1:57" ht="16.5" customHeight="1">
      <c r="A244" s="2"/>
      <c r="B244" s="2"/>
      <c r="C244" s="2"/>
      <c r="D244" s="2"/>
      <c r="E244" s="2"/>
      <c r="F244" s="1"/>
      <c r="G244" s="1"/>
      <c r="H244" s="1"/>
      <c r="I244" s="3"/>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row>
    <row r="245" spans="1:57" ht="16.5" customHeight="1">
      <c r="A245" s="2"/>
      <c r="B245" s="2"/>
      <c r="C245" s="2"/>
      <c r="D245" s="2"/>
      <c r="E245" s="2"/>
      <c r="F245" s="1"/>
      <c r="G245" s="1"/>
      <c r="H245" s="1"/>
      <c r="I245" s="3"/>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row>
    <row r="246" spans="1:57" ht="16.5" customHeight="1">
      <c r="A246" s="2"/>
      <c r="B246" s="2"/>
      <c r="C246" s="2"/>
      <c r="D246" s="2"/>
      <c r="E246" s="2"/>
      <c r="F246" s="1"/>
      <c r="G246" s="1"/>
      <c r="H246" s="1"/>
      <c r="I246" s="3"/>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row>
    <row r="247" spans="1:57" ht="16.5" customHeight="1">
      <c r="A247" s="2"/>
      <c r="B247" s="2"/>
      <c r="C247" s="2"/>
      <c r="D247" s="2"/>
      <c r="E247" s="2"/>
      <c r="F247" s="1"/>
      <c r="G247" s="1"/>
      <c r="H247" s="1"/>
      <c r="I247" s="3"/>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row>
    <row r="248" spans="1:57" ht="16.5" customHeight="1">
      <c r="A248" s="2"/>
      <c r="B248" s="2"/>
      <c r="C248" s="2"/>
      <c r="D248" s="2"/>
      <c r="E248" s="2"/>
      <c r="F248" s="1"/>
      <c r="G248" s="1"/>
      <c r="H248" s="1"/>
      <c r="I248" s="3"/>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row>
    <row r="249" spans="1:57" ht="16.5" customHeight="1">
      <c r="A249" s="2"/>
      <c r="B249" s="2"/>
      <c r="C249" s="2"/>
      <c r="D249" s="2"/>
      <c r="E249" s="2"/>
      <c r="F249" s="1"/>
      <c r="G249" s="1"/>
      <c r="H249" s="1"/>
      <c r="I249" s="3"/>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row>
    <row r="250" spans="1:57" ht="16.5" customHeight="1">
      <c r="A250" s="2"/>
      <c r="B250" s="2"/>
      <c r="C250" s="2"/>
      <c r="D250" s="2"/>
      <c r="E250" s="2"/>
      <c r="F250" s="1"/>
      <c r="G250" s="1"/>
      <c r="H250" s="1"/>
      <c r="I250" s="3"/>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row>
    <row r="251" spans="1:57" ht="16.5" customHeight="1">
      <c r="A251" s="2"/>
      <c r="B251" s="2"/>
      <c r="C251" s="2"/>
      <c r="D251" s="2"/>
      <c r="E251" s="2"/>
      <c r="F251" s="1"/>
      <c r="G251" s="1"/>
      <c r="H251" s="1"/>
      <c r="I251" s="3"/>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row>
    <row r="252" spans="1:57" ht="16.5" customHeight="1">
      <c r="A252" s="2"/>
      <c r="B252" s="2"/>
      <c r="C252" s="2"/>
      <c r="D252" s="2"/>
      <c r="E252" s="2"/>
      <c r="F252" s="1"/>
      <c r="G252" s="1"/>
      <c r="H252" s="1"/>
      <c r="I252" s="3"/>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row>
    <row r="253" spans="1:57" ht="16.5" customHeight="1">
      <c r="A253" s="2"/>
      <c r="B253" s="2"/>
      <c r="C253" s="2"/>
      <c r="D253" s="2"/>
      <c r="E253" s="2"/>
      <c r="F253" s="1"/>
      <c r="G253" s="1"/>
      <c r="H253" s="1"/>
      <c r="I253" s="3"/>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row>
    <row r="254" spans="1:57" ht="16.5" customHeight="1">
      <c r="A254" s="2"/>
      <c r="B254" s="2"/>
      <c r="C254" s="2"/>
      <c r="D254" s="2"/>
      <c r="E254" s="2"/>
      <c r="F254" s="1"/>
      <c r="G254" s="1"/>
      <c r="H254" s="1"/>
      <c r="I254" s="3"/>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row>
    <row r="255" spans="1:57" ht="16.5" customHeight="1">
      <c r="A255" s="2"/>
      <c r="B255" s="2"/>
      <c r="C255" s="2"/>
      <c r="D255" s="2"/>
      <c r="E255" s="2"/>
      <c r="F255" s="1"/>
      <c r="G255" s="1"/>
      <c r="H255" s="1"/>
      <c r="I255" s="3"/>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row>
    <row r="256" spans="1:57" ht="16.5" customHeight="1">
      <c r="A256" s="2"/>
      <c r="B256" s="2"/>
      <c r="C256" s="2"/>
      <c r="D256" s="2"/>
      <c r="E256" s="2"/>
      <c r="F256" s="1"/>
      <c r="G256" s="1"/>
      <c r="H256" s="1"/>
      <c r="I256" s="3"/>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row>
    <row r="257" spans="1:57" ht="16.5" customHeight="1">
      <c r="A257" s="2"/>
      <c r="B257" s="2"/>
      <c r="C257" s="2"/>
      <c r="D257" s="2"/>
      <c r="E257" s="2"/>
      <c r="F257" s="1"/>
      <c r="G257" s="1"/>
      <c r="H257" s="1"/>
      <c r="I257" s="3"/>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row>
    <row r="258" spans="1:57" ht="16.5" customHeight="1">
      <c r="A258" s="2"/>
      <c r="B258" s="2"/>
      <c r="C258" s="2"/>
      <c r="D258" s="2"/>
      <c r="E258" s="2"/>
      <c r="F258" s="1"/>
      <c r="G258" s="1"/>
      <c r="H258" s="1"/>
      <c r="I258" s="3"/>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row>
    <row r="259" spans="1:57" ht="16.5" customHeight="1">
      <c r="A259" s="2"/>
      <c r="B259" s="2"/>
      <c r="C259" s="2"/>
      <c r="D259" s="2"/>
      <c r="E259" s="2"/>
      <c r="F259" s="1"/>
      <c r="G259" s="1"/>
      <c r="H259" s="1"/>
      <c r="I259" s="3"/>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row>
    <row r="260" spans="1:57" ht="16.5" customHeight="1">
      <c r="A260" s="2"/>
      <c r="B260" s="2"/>
      <c r="C260" s="2"/>
      <c r="D260" s="2"/>
      <c r="E260" s="2"/>
      <c r="F260" s="1"/>
      <c r="G260" s="1"/>
      <c r="H260" s="1"/>
      <c r="I260" s="3"/>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row>
    <row r="261" spans="1:57" ht="16.5" customHeight="1">
      <c r="A261" s="2"/>
      <c r="B261" s="2"/>
      <c r="C261" s="2"/>
      <c r="D261" s="2"/>
      <c r="E261" s="2"/>
      <c r="F261" s="1"/>
      <c r="G261" s="1"/>
      <c r="H261" s="1"/>
      <c r="I261" s="3"/>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row>
    <row r="262" spans="1:57" ht="16.5" customHeight="1">
      <c r="A262" s="2"/>
      <c r="B262" s="2"/>
      <c r="C262" s="2"/>
      <c r="D262" s="2"/>
      <c r="E262" s="2"/>
      <c r="F262" s="1"/>
      <c r="G262" s="1"/>
      <c r="H262" s="1"/>
      <c r="I262" s="3"/>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row>
    <row r="263" spans="1:57" ht="16.5" customHeight="1">
      <c r="A263" s="2"/>
      <c r="B263" s="2"/>
      <c r="C263" s="2"/>
      <c r="D263" s="2"/>
      <c r="E263" s="2"/>
      <c r="F263" s="1"/>
      <c r="G263" s="1"/>
      <c r="H263" s="1"/>
      <c r="I263" s="3"/>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row>
    <row r="264" spans="1:57" ht="16.5" customHeight="1">
      <c r="A264" s="2"/>
      <c r="B264" s="2"/>
      <c r="C264" s="2"/>
      <c r="D264" s="2"/>
      <c r="E264" s="2"/>
      <c r="F264" s="1"/>
      <c r="G264" s="1"/>
      <c r="H264" s="1"/>
      <c r="I264" s="3"/>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row>
    <row r="265" spans="1:57" ht="16.5" customHeight="1">
      <c r="A265" s="2"/>
      <c r="B265" s="2"/>
      <c r="C265" s="2"/>
      <c r="D265" s="2"/>
      <c r="E265" s="2"/>
      <c r="F265" s="1"/>
      <c r="G265" s="1"/>
      <c r="H265" s="1"/>
      <c r="I265" s="3"/>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row>
    <row r="266" spans="1:57" ht="16.5" customHeight="1">
      <c r="A266" s="2"/>
      <c r="B266" s="2"/>
      <c r="C266" s="2"/>
      <c r="D266" s="2"/>
      <c r="E266" s="2"/>
      <c r="F266" s="1"/>
      <c r="G266" s="1"/>
      <c r="H266" s="1"/>
      <c r="I266" s="3"/>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row>
    <row r="267" spans="1:57" ht="16.5" customHeight="1">
      <c r="A267" s="2"/>
      <c r="B267" s="2"/>
      <c r="C267" s="2"/>
      <c r="D267" s="2"/>
      <c r="E267" s="2"/>
      <c r="F267" s="1"/>
      <c r="G267" s="1"/>
      <c r="H267" s="1"/>
      <c r="I267" s="3"/>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row>
    <row r="268" spans="1:57" ht="16.5" customHeight="1">
      <c r="A268" s="2"/>
      <c r="B268" s="2"/>
      <c r="C268" s="2"/>
      <c r="D268" s="2"/>
      <c r="E268" s="2"/>
      <c r="F268" s="1"/>
      <c r="G268" s="1"/>
      <c r="H268" s="1"/>
      <c r="I268" s="3"/>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row>
    <row r="269" spans="1:57" ht="16.5" customHeight="1">
      <c r="A269" s="2"/>
      <c r="B269" s="2"/>
      <c r="C269" s="2"/>
      <c r="D269" s="2"/>
      <c r="E269" s="2"/>
      <c r="F269" s="1"/>
      <c r="G269" s="1"/>
      <c r="H269" s="1"/>
      <c r="I269" s="3"/>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row>
    <row r="270" spans="1:57" ht="16.5" customHeight="1">
      <c r="A270" s="2"/>
      <c r="B270" s="2"/>
      <c r="C270" s="2"/>
      <c r="D270" s="2"/>
      <c r="E270" s="2"/>
      <c r="F270" s="1"/>
      <c r="G270" s="1"/>
      <c r="H270" s="1"/>
      <c r="I270" s="3"/>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row>
    <row r="271" spans="1:57" ht="16.5" customHeight="1">
      <c r="A271" s="2"/>
      <c r="B271" s="2"/>
      <c r="C271" s="2"/>
      <c r="D271" s="2"/>
      <c r="E271" s="2"/>
      <c r="F271" s="1"/>
      <c r="G271" s="1"/>
      <c r="H271" s="1"/>
      <c r="I271" s="3"/>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row>
    <row r="272" spans="1:57" ht="16.5" customHeight="1">
      <c r="A272" s="2"/>
      <c r="B272" s="2"/>
      <c r="C272" s="2"/>
      <c r="D272" s="2"/>
      <c r="E272" s="2"/>
      <c r="F272" s="1"/>
      <c r="G272" s="1"/>
      <c r="H272" s="1"/>
      <c r="I272" s="3"/>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row>
    <row r="273" spans="1:57" ht="16.5" customHeight="1">
      <c r="A273" s="2"/>
      <c r="B273" s="2"/>
      <c r="C273" s="2"/>
      <c r="D273" s="2"/>
      <c r="E273" s="2"/>
      <c r="F273" s="1"/>
      <c r="G273" s="1"/>
      <c r="H273" s="1"/>
      <c r="I273" s="3"/>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row>
    <row r="274" spans="1:57" ht="16.5" customHeight="1">
      <c r="A274" s="2"/>
      <c r="B274" s="2"/>
      <c r="C274" s="2"/>
      <c r="D274" s="2"/>
      <c r="E274" s="2"/>
      <c r="F274" s="1"/>
      <c r="G274" s="1"/>
      <c r="H274" s="1"/>
      <c r="I274" s="3"/>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row>
    <row r="275" spans="1:57" ht="16.5" customHeight="1">
      <c r="A275" s="2"/>
      <c r="B275" s="2"/>
      <c r="C275" s="2"/>
      <c r="D275" s="2"/>
      <c r="E275" s="2"/>
      <c r="F275" s="1"/>
      <c r="G275" s="1"/>
      <c r="H275" s="1"/>
      <c r="I275" s="3"/>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row>
    <row r="276" spans="1:57" ht="16.5" customHeight="1">
      <c r="A276" s="2"/>
      <c r="B276" s="2"/>
      <c r="C276" s="2"/>
      <c r="D276" s="2"/>
      <c r="E276" s="2"/>
      <c r="F276" s="1"/>
      <c r="G276" s="1"/>
      <c r="H276" s="1"/>
      <c r="I276" s="3"/>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row>
    <row r="277" spans="1:57" ht="16.5" customHeight="1">
      <c r="A277" s="2"/>
      <c r="B277" s="2"/>
      <c r="C277" s="2"/>
      <c r="D277" s="2"/>
      <c r="E277" s="2"/>
      <c r="F277" s="1"/>
      <c r="G277" s="1"/>
      <c r="H277" s="1"/>
      <c r="I277" s="3"/>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row>
    <row r="278" spans="1:57" ht="16.5" customHeight="1">
      <c r="A278" s="2"/>
      <c r="B278" s="2"/>
      <c r="C278" s="2"/>
      <c r="D278" s="2"/>
      <c r="E278" s="2"/>
      <c r="F278" s="1"/>
      <c r="G278" s="1"/>
      <c r="H278" s="1"/>
      <c r="I278" s="3"/>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row>
    <row r="279" spans="1:57" ht="16.5" customHeight="1">
      <c r="A279" s="2"/>
      <c r="B279" s="2"/>
      <c r="C279" s="2"/>
      <c r="D279" s="2"/>
      <c r="E279" s="2"/>
      <c r="F279" s="1"/>
      <c r="G279" s="1"/>
      <c r="H279" s="1"/>
      <c r="I279" s="3"/>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row>
    <row r="280" spans="1:57" ht="16.5" customHeight="1">
      <c r="A280" s="2"/>
      <c r="B280" s="2"/>
      <c r="C280" s="2"/>
      <c r="D280" s="2"/>
      <c r="E280" s="2"/>
      <c r="F280" s="1"/>
      <c r="G280" s="1"/>
      <c r="H280" s="1"/>
      <c r="I280" s="3"/>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row>
    <row r="281" spans="1:57" ht="16.5" customHeight="1">
      <c r="A281" s="2"/>
      <c r="B281" s="2"/>
      <c r="C281" s="2"/>
      <c r="D281" s="2"/>
      <c r="E281" s="2"/>
      <c r="F281" s="1"/>
      <c r="G281" s="1"/>
      <c r="H281" s="1"/>
      <c r="I281" s="3"/>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row>
    <row r="282" spans="1:57" ht="16.5" customHeight="1">
      <c r="A282" s="2"/>
      <c r="B282" s="2"/>
      <c r="C282" s="2"/>
      <c r="D282" s="2"/>
      <c r="E282" s="2"/>
      <c r="F282" s="1"/>
      <c r="G282" s="1"/>
      <c r="H282" s="1"/>
      <c r="I282" s="3"/>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row>
    <row r="283" spans="1:57" ht="16.5" customHeight="1">
      <c r="A283" s="2"/>
      <c r="B283" s="2"/>
      <c r="C283" s="2"/>
      <c r="D283" s="2"/>
      <c r="E283" s="2"/>
      <c r="F283" s="1"/>
      <c r="G283" s="1"/>
      <c r="H283" s="1"/>
      <c r="I283" s="3"/>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row>
    <row r="284" spans="1:57" ht="16.5" customHeight="1">
      <c r="A284" s="2"/>
      <c r="B284" s="2"/>
      <c r="C284" s="2"/>
      <c r="D284" s="2"/>
      <c r="E284" s="2"/>
      <c r="F284" s="1"/>
      <c r="G284" s="1"/>
      <c r="H284" s="1"/>
      <c r="I284" s="3"/>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row>
    <row r="285" spans="1:57" ht="16.5" customHeight="1">
      <c r="A285" s="2"/>
      <c r="B285" s="2"/>
      <c r="C285" s="2"/>
      <c r="D285" s="2"/>
      <c r="E285" s="2"/>
      <c r="F285" s="1"/>
      <c r="G285" s="1"/>
      <c r="H285" s="1"/>
      <c r="I285" s="3"/>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row>
    <row r="286" spans="1:57" ht="16.5" customHeight="1">
      <c r="A286" s="2"/>
      <c r="B286" s="2"/>
      <c r="C286" s="2"/>
      <c r="D286" s="2"/>
      <c r="E286" s="2"/>
      <c r="F286" s="1"/>
      <c r="G286" s="1"/>
      <c r="H286" s="1"/>
      <c r="I286" s="3"/>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row>
    <row r="287" spans="1:57" ht="16.5" customHeight="1">
      <c r="A287" s="2"/>
      <c r="B287" s="2"/>
      <c r="C287" s="2"/>
      <c r="D287" s="2"/>
      <c r="E287" s="2"/>
      <c r="F287" s="1"/>
      <c r="G287" s="1"/>
      <c r="H287" s="1"/>
      <c r="I287" s="3"/>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row>
    <row r="288" spans="1:57" ht="16.5" customHeight="1">
      <c r="A288" s="2"/>
      <c r="B288" s="2"/>
      <c r="C288" s="2"/>
      <c r="D288" s="2"/>
      <c r="E288" s="2"/>
      <c r="F288" s="1"/>
      <c r="G288" s="1"/>
      <c r="H288" s="1"/>
      <c r="I288" s="3"/>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row>
    <row r="289" spans="1:57" ht="16.5" customHeight="1">
      <c r="A289" s="2"/>
      <c r="B289" s="2"/>
      <c r="C289" s="2"/>
      <c r="D289" s="2"/>
      <c r="E289" s="2"/>
      <c r="F289" s="1"/>
      <c r="G289" s="1"/>
      <c r="H289" s="1"/>
      <c r="I289" s="3"/>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row>
    <row r="290" spans="1:57" ht="16.5" customHeight="1">
      <c r="A290" s="2"/>
      <c r="B290" s="2"/>
      <c r="C290" s="2"/>
      <c r="D290" s="2"/>
      <c r="E290" s="2"/>
      <c r="F290" s="1"/>
      <c r="G290" s="1"/>
      <c r="H290" s="1"/>
      <c r="I290" s="3"/>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row>
    <row r="291" spans="1:57" ht="16.5" customHeight="1">
      <c r="A291" s="2"/>
      <c r="B291" s="2"/>
      <c r="C291" s="2"/>
      <c r="D291" s="2"/>
      <c r="E291" s="2"/>
      <c r="F291" s="1"/>
      <c r="G291" s="1"/>
      <c r="H291" s="1"/>
      <c r="I291" s="3"/>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row>
    <row r="292" spans="1:57" ht="16.5" customHeight="1">
      <c r="A292" s="2"/>
      <c r="B292" s="2"/>
      <c r="C292" s="2"/>
      <c r="D292" s="2"/>
      <c r="E292" s="2"/>
      <c r="F292" s="1"/>
      <c r="G292" s="1"/>
      <c r="H292" s="1"/>
      <c r="I292" s="3"/>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row>
    <row r="293" spans="1:57" ht="16.5" customHeight="1">
      <c r="A293" s="2"/>
      <c r="B293" s="2"/>
      <c r="C293" s="2"/>
      <c r="D293" s="2"/>
      <c r="E293" s="2"/>
      <c r="F293" s="1"/>
      <c r="G293" s="1"/>
      <c r="H293" s="1"/>
      <c r="I293" s="3"/>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row>
    <row r="294" spans="1:57" ht="16.5" customHeight="1">
      <c r="A294" s="2"/>
      <c r="B294" s="2"/>
      <c r="C294" s="2"/>
      <c r="D294" s="2"/>
      <c r="E294" s="2"/>
      <c r="F294" s="1"/>
      <c r="G294" s="1"/>
      <c r="H294" s="1"/>
      <c r="I294" s="3"/>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row>
    <row r="295" spans="1:57" ht="16.5" customHeight="1">
      <c r="A295" s="2"/>
      <c r="B295" s="2"/>
      <c r="C295" s="2"/>
      <c r="D295" s="2"/>
      <c r="E295" s="2"/>
      <c r="F295" s="1"/>
      <c r="G295" s="1"/>
      <c r="H295" s="1"/>
      <c r="I295" s="3"/>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row>
    <row r="296" spans="1:57" ht="16.5" customHeight="1">
      <c r="A296" s="2"/>
      <c r="B296" s="2"/>
      <c r="C296" s="2"/>
      <c r="D296" s="2"/>
      <c r="E296" s="2"/>
      <c r="F296" s="1"/>
      <c r="G296" s="1"/>
      <c r="H296" s="1"/>
      <c r="I296" s="3"/>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row>
    <row r="297" spans="1:57" ht="16.5" customHeight="1">
      <c r="A297" s="2"/>
      <c r="B297" s="2"/>
      <c r="C297" s="2"/>
      <c r="D297" s="2"/>
      <c r="E297" s="2"/>
      <c r="F297" s="1"/>
      <c r="G297" s="1"/>
      <c r="H297" s="1"/>
      <c r="I297" s="3"/>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row>
    <row r="298" spans="1:57" ht="16.5" customHeight="1">
      <c r="A298" s="2"/>
      <c r="B298" s="2"/>
      <c r="C298" s="2"/>
      <c r="D298" s="2"/>
      <c r="E298" s="2"/>
      <c r="F298" s="1"/>
      <c r="G298" s="1"/>
      <c r="H298" s="1"/>
      <c r="I298" s="3"/>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row>
    <row r="299" spans="1:57" ht="16.5" customHeight="1">
      <c r="A299" s="2"/>
      <c r="B299" s="2"/>
      <c r="C299" s="2"/>
      <c r="D299" s="2"/>
      <c r="E299" s="2"/>
      <c r="F299" s="1"/>
      <c r="G299" s="1"/>
      <c r="H299" s="1"/>
      <c r="I299" s="3"/>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row>
    <row r="300" spans="1:57" ht="16.5" customHeight="1">
      <c r="A300" s="2"/>
      <c r="B300" s="2"/>
      <c r="C300" s="2"/>
      <c r="D300" s="2"/>
      <c r="E300" s="2"/>
      <c r="F300" s="1"/>
      <c r="G300" s="1"/>
      <c r="H300" s="1"/>
      <c r="I300" s="3"/>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row>
    <row r="301" spans="1:57" ht="16.5" customHeight="1">
      <c r="A301" s="2"/>
      <c r="B301" s="2"/>
      <c r="C301" s="2"/>
      <c r="D301" s="2"/>
      <c r="E301" s="2"/>
      <c r="F301" s="1"/>
      <c r="G301" s="1"/>
      <c r="H301" s="1"/>
      <c r="I301" s="3"/>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row>
    <row r="302" spans="1:57" ht="16.5" customHeight="1">
      <c r="A302" s="2"/>
      <c r="B302" s="2"/>
      <c r="C302" s="2"/>
      <c r="D302" s="2"/>
      <c r="E302" s="2"/>
      <c r="F302" s="1"/>
      <c r="G302" s="1"/>
      <c r="H302" s="1"/>
      <c r="I302" s="3"/>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row>
    <row r="303" spans="1:57" ht="16.5" customHeight="1">
      <c r="A303" s="2"/>
      <c r="B303" s="2"/>
      <c r="C303" s="2"/>
      <c r="D303" s="2"/>
      <c r="E303" s="2"/>
      <c r="F303" s="1"/>
      <c r="G303" s="1"/>
      <c r="H303" s="1"/>
      <c r="I303" s="3"/>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row>
    <row r="304" spans="1:57" ht="16.5" customHeight="1">
      <c r="A304" s="2"/>
      <c r="B304" s="2"/>
      <c r="C304" s="2"/>
      <c r="D304" s="2"/>
      <c r="E304" s="2"/>
      <c r="F304" s="1"/>
      <c r="G304" s="1"/>
      <c r="H304" s="1"/>
      <c r="I304" s="3"/>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row>
    <row r="305" spans="1:57" ht="16.5" customHeight="1">
      <c r="A305" s="2"/>
      <c r="B305" s="2"/>
      <c r="C305" s="2"/>
      <c r="D305" s="2"/>
      <c r="E305" s="2"/>
      <c r="F305" s="1"/>
      <c r="G305" s="1"/>
      <c r="H305" s="1"/>
      <c r="I305" s="3"/>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row>
    <row r="306" spans="1:57" ht="16.5" customHeight="1">
      <c r="A306" s="2"/>
      <c r="B306" s="2"/>
      <c r="C306" s="2"/>
      <c r="D306" s="2"/>
      <c r="E306" s="2"/>
      <c r="F306" s="1"/>
      <c r="G306" s="1"/>
      <c r="H306" s="1"/>
      <c r="I306" s="3"/>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row>
    <row r="307" spans="1:57" ht="16.5" customHeight="1">
      <c r="A307" s="2"/>
      <c r="B307" s="2"/>
      <c r="C307" s="2"/>
      <c r="D307" s="2"/>
      <c r="E307" s="2"/>
      <c r="F307" s="1"/>
      <c r="G307" s="1"/>
      <c r="H307" s="1"/>
      <c r="I307" s="3"/>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row>
    <row r="308" spans="1:57" ht="16.5" customHeight="1">
      <c r="A308" s="2"/>
      <c r="B308" s="2"/>
      <c r="C308" s="2"/>
      <c r="D308" s="2"/>
      <c r="E308" s="2"/>
      <c r="F308" s="1"/>
      <c r="G308" s="1"/>
      <c r="H308" s="1"/>
      <c r="I308" s="3"/>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row>
    <row r="309" spans="1:57" ht="16.5" customHeight="1">
      <c r="A309" s="2"/>
      <c r="B309" s="2"/>
      <c r="C309" s="2"/>
      <c r="D309" s="2"/>
      <c r="E309" s="2"/>
      <c r="F309" s="1"/>
      <c r="G309" s="1"/>
      <c r="H309" s="1"/>
      <c r="I309" s="3"/>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row>
    <row r="310" spans="1:57" ht="16.5" customHeight="1">
      <c r="A310" s="2"/>
      <c r="B310" s="2"/>
      <c r="C310" s="2"/>
      <c r="D310" s="2"/>
      <c r="E310" s="2"/>
      <c r="F310" s="1"/>
      <c r="G310" s="1"/>
      <c r="H310" s="1"/>
      <c r="I310" s="3"/>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row>
    <row r="311" spans="1:57" ht="16.5" customHeight="1">
      <c r="A311" s="2"/>
      <c r="B311" s="2"/>
      <c r="C311" s="2"/>
      <c r="D311" s="2"/>
      <c r="E311" s="2"/>
      <c r="F311" s="1"/>
      <c r="G311" s="1"/>
      <c r="H311" s="1"/>
      <c r="I311" s="3"/>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row>
    <row r="312" spans="1:57" ht="16.5" customHeight="1">
      <c r="A312" s="2"/>
      <c r="B312" s="2"/>
      <c r="C312" s="2"/>
      <c r="D312" s="2"/>
      <c r="E312" s="2"/>
      <c r="F312" s="1"/>
      <c r="G312" s="1"/>
      <c r="H312" s="1"/>
      <c r="I312" s="3"/>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row>
    <row r="313" spans="1:57" ht="16.5" customHeight="1">
      <c r="A313" s="2"/>
      <c r="B313" s="2"/>
      <c r="C313" s="2"/>
      <c r="D313" s="2"/>
      <c r="E313" s="2"/>
      <c r="F313" s="1"/>
      <c r="G313" s="1"/>
      <c r="H313" s="1"/>
      <c r="I313" s="3"/>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row>
    <row r="314" spans="1:57" ht="16.5" customHeight="1">
      <c r="A314" s="2"/>
      <c r="B314" s="2"/>
      <c r="C314" s="2"/>
      <c r="D314" s="2"/>
      <c r="E314" s="2"/>
      <c r="F314" s="1"/>
      <c r="G314" s="1"/>
      <c r="H314" s="1"/>
      <c r="I314" s="3"/>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row>
    <row r="315" spans="1:57" ht="16.5" customHeight="1">
      <c r="A315" s="2"/>
      <c r="B315" s="2"/>
      <c r="C315" s="2"/>
      <c r="D315" s="2"/>
      <c r="E315" s="2"/>
      <c r="F315" s="1"/>
      <c r="G315" s="1"/>
      <c r="H315" s="1"/>
      <c r="I315" s="3"/>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row>
    <row r="316" spans="1:57" ht="16.5" customHeight="1">
      <c r="A316" s="2"/>
      <c r="B316" s="2"/>
      <c r="C316" s="2"/>
      <c r="D316" s="2"/>
      <c r="E316" s="2"/>
      <c r="F316" s="1"/>
      <c r="G316" s="1"/>
      <c r="H316" s="1"/>
      <c r="I316" s="3"/>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row>
    <row r="317" spans="1:57" ht="16.5" customHeight="1">
      <c r="A317" s="2"/>
      <c r="B317" s="2"/>
      <c r="C317" s="2"/>
      <c r="D317" s="2"/>
      <c r="E317" s="2"/>
      <c r="F317" s="1"/>
      <c r="G317" s="1"/>
      <c r="H317" s="1"/>
      <c r="I317" s="3"/>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row>
    <row r="318" spans="1:57" ht="16.5" customHeight="1">
      <c r="A318" s="2"/>
      <c r="B318" s="2"/>
      <c r="C318" s="2"/>
      <c r="D318" s="2"/>
      <c r="E318" s="2"/>
      <c r="F318" s="1"/>
      <c r="G318" s="1"/>
      <c r="H318" s="1"/>
      <c r="I318" s="3"/>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row>
    <row r="319" spans="1:57" ht="16.5" customHeight="1">
      <c r="A319" s="2"/>
      <c r="B319" s="2"/>
      <c r="C319" s="2"/>
      <c r="D319" s="2"/>
      <c r="E319" s="2"/>
      <c r="F319" s="1"/>
      <c r="G319" s="1"/>
      <c r="H319" s="1"/>
      <c r="I319" s="3"/>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row>
    <row r="320" spans="1:57" ht="16.5" customHeight="1">
      <c r="A320" s="2"/>
      <c r="B320" s="2"/>
      <c r="C320" s="2"/>
      <c r="D320" s="2"/>
      <c r="E320" s="2"/>
      <c r="F320" s="1"/>
      <c r="G320" s="1"/>
      <c r="H320" s="1"/>
      <c r="I320" s="3"/>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row>
    <row r="321" spans="1:57" ht="16.5" customHeight="1">
      <c r="A321" s="2"/>
      <c r="B321" s="2"/>
      <c r="C321" s="2"/>
      <c r="D321" s="2"/>
      <c r="E321" s="2"/>
      <c r="F321" s="1"/>
      <c r="G321" s="1"/>
      <c r="H321" s="1"/>
      <c r="I321" s="3"/>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row>
    <row r="322" spans="1:57" ht="16.5" customHeight="1">
      <c r="A322" s="2"/>
      <c r="B322" s="2"/>
      <c r="C322" s="2"/>
      <c r="D322" s="2"/>
      <c r="E322" s="2"/>
      <c r="F322" s="1"/>
      <c r="G322" s="1"/>
      <c r="H322" s="1"/>
      <c r="I322" s="3"/>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row>
    <row r="323" spans="1:57" ht="16.5" customHeight="1">
      <c r="A323" s="2"/>
      <c r="B323" s="2"/>
      <c r="C323" s="2"/>
      <c r="D323" s="2"/>
      <c r="E323" s="2"/>
      <c r="F323" s="1"/>
      <c r="G323" s="1"/>
      <c r="H323" s="1"/>
      <c r="I323" s="3"/>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row>
    <row r="324" spans="1:57" ht="16.5" customHeight="1">
      <c r="A324" s="2"/>
      <c r="B324" s="2"/>
      <c r="C324" s="2"/>
      <c r="D324" s="2"/>
      <c r="E324" s="2"/>
      <c r="F324" s="1"/>
      <c r="G324" s="1"/>
      <c r="H324" s="1"/>
      <c r="I324" s="3"/>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row>
    <row r="325" spans="1:57" ht="16.5" customHeight="1">
      <c r="A325" s="2"/>
      <c r="B325" s="2"/>
      <c r="C325" s="2"/>
      <c r="D325" s="2"/>
      <c r="E325" s="2"/>
      <c r="F325" s="1"/>
      <c r="G325" s="1"/>
      <c r="H325" s="1"/>
      <c r="I325" s="3"/>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row>
    <row r="326" spans="1:57" ht="16.5" customHeight="1">
      <c r="A326" s="2"/>
      <c r="B326" s="2"/>
      <c r="C326" s="2"/>
      <c r="D326" s="2"/>
      <c r="E326" s="2"/>
      <c r="F326" s="1"/>
      <c r="G326" s="1"/>
      <c r="H326" s="1"/>
      <c r="I326" s="3"/>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row>
    <row r="327" spans="1:57" ht="16.5" customHeight="1">
      <c r="A327" s="2"/>
      <c r="B327" s="2"/>
      <c r="C327" s="2"/>
      <c r="D327" s="2"/>
      <c r="E327" s="2"/>
      <c r="F327" s="1"/>
      <c r="G327" s="1"/>
      <c r="H327" s="1"/>
      <c r="I327" s="3"/>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row>
    <row r="328" spans="1:57" ht="16.5" customHeight="1">
      <c r="A328" s="2"/>
      <c r="B328" s="2"/>
      <c r="C328" s="2"/>
      <c r="D328" s="2"/>
      <c r="E328" s="2"/>
      <c r="F328" s="1"/>
      <c r="G328" s="1"/>
      <c r="H328" s="1"/>
      <c r="I328" s="3"/>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row>
    <row r="329" spans="1:57" ht="16.5" customHeight="1">
      <c r="A329" s="2"/>
      <c r="B329" s="2"/>
      <c r="C329" s="2"/>
      <c r="D329" s="2"/>
      <c r="E329" s="2"/>
      <c r="F329" s="1"/>
      <c r="G329" s="1"/>
      <c r="H329" s="1"/>
      <c r="I329" s="3"/>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row>
    <row r="330" spans="1:57" ht="16.5" customHeight="1">
      <c r="A330" s="2"/>
      <c r="B330" s="2"/>
      <c r="C330" s="2"/>
      <c r="D330" s="2"/>
      <c r="E330" s="2"/>
      <c r="F330" s="1"/>
      <c r="G330" s="1"/>
      <c r="H330" s="1"/>
      <c r="I330" s="3"/>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row>
    <row r="331" spans="1:57" ht="16.5" customHeight="1">
      <c r="A331" s="2"/>
      <c r="B331" s="2"/>
      <c r="C331" s="2"/>
      <c r="D331" s="2"/>
      <c r="E331" s="2"/>
      <c r="F331" s="1"/>
      <c r="G331" s="1"/>
      <c r="H331" s="1"/>
      <c r="I331" s="3"/>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row>
    <row r="332" spans="1:57" ht="16.5" customHeight="1">
      <c r="A332" s="2"/>
      <c r="B332" s="2"/>
      <c r="C332" s="2"/>
      <c r="D332" s="2"/>
      <c r="E332" s="2"/>
      <c r="F332" s="1"/>
      <c r="G332" s="1"/>
      <c r="H332" s="1"/>
      <c r="I332" s="3"/>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row>
    <row r="333" spans="1:57" ht="16.5" customHeight="1">
      <c r="A333" s="2"/>
      <c r="B333" s="2"/>
      <c r="C333" s="2"/>
      <c r="D333" s="2"/>
      <c r="E333" s="2"/>
      <c r="F333" s="1"/>
      <c r="G333" s="1"/>
      <c r="H333" s="1"/>
      <c r="I333" s="3"/>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row>
    <row r="334" spans="1:57" ht="16.5" customHeight="1">
      <c r="A334" s="2"/>
      <c r="B334" s="2"/>
      <c r="C334" s="2"/>
      <c r="D334" s="2"/>
      <c r="E334" s="2"/>
      <c r="F334" s="1"/>
      <c r="G334" s="1"/>
      <c r="H334" s="1"/>
      <c r="I334" s="3"/>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row>
    <row r="335" spans="1:57" ht="16.5" customHeight="1">
      <c r="A335" s="2"/>
      <c r="B335" s="2"/>
      <c r="C335" s="2"/>
      <c r="D335" s="2"/>
      <c r="E335" s="2"/>
      <c r="F335" s="1"/>
      <c r="G335" s="1"/>
      <c r="H335" s="1"/>
      <c r="I335" s="3"/>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row>
    <row r="336" spans="1:57" ht="16.5" customHeight="1">
      <c r="A336" s="2"/>
      <c r="B336" s="2"/>
      <c r="C336" s="2"/>
      <c r="D336" s="2"/>
      <c r="E336" s="2"/>
      <c r="F336" s="1"/>
      <c r="G336" s="1"/>
      <c r="H336" s="1"/>
      <c r="I336" s="3"/>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row>
    <row r="337" spans="1:57" ht="16.5" customHeight="1">
      <c r="A337" s="2"/>
      <c r="B337" s="2"/>
      <c r="C337" s="2"/>
      <c r="D337" s="2"/>
      <c r="E337" s="2"/>
      <c r="F337" s="1"/>
      <c r="G337" s="1"/>
      <c r="H337" s="1"/>
      <c r="I337" s="3"/>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row>
    <row r="338" spans="1:57" ht="16.5" customHeight="1">
      <c r="A338" s="2"/>
      <c r="B338" s="2"/>
      <c r="C338" s="2"/>
      <c r="D338" s="2"/>
      <c r="E338" s="2"/>
      <c r="F338" s="1"/>
      <c r="G338" s="1"/>
      <c r="H338" s="1"/>
      <c r="I338" s="3"/>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row>
    <row r="339" spans="1:57" ht="16.5" customHeight="1">
      <c r="A339" s="2"/>
      <c r="B339" s="2"/>
      <c r="C339" s="2"/>
      <c r="D339" s="2"/>
      <c r="E339" s="2"/>
      <c r="F339" s="1"/>
      <c r="G339" s="1"/>
      <c r="H339" s="1"/>
      <c r="I339" s="3"/>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row>
    <row r="340" spans="1:57" ht="16.5" customHeight="1">
      <c r="A340" s="2"/>
      <c r="B340" s="2"/>
      <c r="C340" s="2"/>
      <c r="D340" s="2"/>
      <c r="E340" s="2"/>
      <c r="F340" s="1"/>
      <c r="G340" s="1"/>
      <c r="H340" s="1"/>
      <c r="I340" s="3"/>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row>
    <row r="341" spans="1:57" ht="16.5" customHeight="1">
      <c r="A341" s="2"/>
      <c r="B341" s="2"/>
      <c r="C341" s="2"/>
      <c r="D341" s="2"/>
      <c r="E341" s="2"/>
      <c r="F341" s="1"/>
      <c r="G341" s="1"/>
      <c r="H341" s="1"/>
      <c r="I341" s="3"/>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row>
    <row r="342" spans="1:57" ht="16.5" customHeight="1">
      <c r="A342" s="2"/>
      <c r="B342" s="2"/>
      <c r="C342" s="2"/>
      <c r="D342" s="2"/>
      <c r="E342" s="2"/>
      <c r="F342" s="1"/>
      <c r="G342" s="1"/>
      <c r="H342" s="1"/>
      <c r="I342" s="3"/>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row>
    <row r="343" spans="1:57" ht="16.5" customHeight="1">
      <c r="A343" s="2"/>
      <c r="B343" s="2"/>
      <c r="C343" s="2"/>
      <c r="D343" s="2"/>
      <c r="E343" s="2"/>
      <c r="F343" s="1"/>
      <c r="G343" s="1"/>
      <c r="H343" s="1"/>
      <c r="I343" s="3"/>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row>
    <row r="344" spans="1:57" ht="16.5" customHeight="1">
      <c r="A344" s="2"/>
      <c r="B344" s="2"/>
      <c r="C344" s="2"/>
      <c r="D344" s="2"/>
      <c r="E344" s="2"/>
      <c r="F344" s="1"/>
      <c r="G344" s="1"/>
      <c r="H344" s="1"/>
      <c r="I344" s="3"/>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row>
    <row r="345" spans="1:57" ht="16.5" customHeight="1">
      <c r="A345" s="2"/>
      <c r="B345" s="2"/>
      <c r="C345" s="2"/>
      <c r="D345" s="2"/>
      <c r="E345" s="2"/>
      <c r="F345" s="1"/>
      <c r="G345" s="1"/>
      <c r="H345" s="1"/>
      <c r="I345" s="3"/>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row>
    <row r="346" spans="1:57" ht="16.5" customHeight="1">
      <c r="A346" s="2"/>
      <c r="B346" s="2"/>
      <c r="C346" s="2"/>
      <c r="D346" s="2"/>
      <c r="E346" s="2"/>
      <c r="F346" s="1"/>
      <c r="G346" s="1"/>
      <c r="H346" s="1"/>
      <c r="I346" s="3"/>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row>
    <row r="347" spans="1:57" ht="16.5" customHeight="1">
      <c r="A347" s="2"/>
      <c r="B347" s="2"/>
      <c r="C347" s="2"/>
      <c r="D347" s="2"/>
      <c r="E347" s="2"/>
      <c r="F347" s="1"/>
      <c r="G347" s="1"/>
      <c r="H347" s="1"/>
      <c r="I347" s="3"/>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row>
    <row r="348" spans="1:57" ht="16.5" customHeight="1">
      <c r="A348" s="2"/>
      <c r="B348" s="2"/>
      <c r="C348" s="2"/>
      <c r="D348" s="2"/>
      <c r="E348" s="2"/>
      <c r="F348" s="1"/>
      <c r="G348" s="1"/>
      <c r="H348" s="1"/>
      <c r="I348" s="3"/>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row>
    <row r="349" spans="1:57" ht="16.5" customHeight="1">
      <c r="A349" s="2"/>
      <c r="B349" s="2"/>
      <c r="C349" s="2"/>
      <c r="D349" s="2"/>
      <c r="E349" s="2"/>
      <c r="F349" s="1"/>
      <c r="G349" s="1"/>
      <c r="H349" s="1"/>
      <c r="I349" s="3"/>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row>
    <row r="350" spans="1:57" ht="16.5" customHeight="1">
      <c r="A350" s="2"/>
      <c r="B350" s="2"/>
      <c r="C350" s="2"/>
      <c r="D350" s="2"/>
      <c r="E350" s="2"/>
      <c r="F350" s="1"/>
      <c r="G350" s="1"/>
      <c r="H350" s="1"/>
      <c r="I350" s="3"/>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row>
    <row r="351" spans="1:57" ht="16.5" customHeight="1">
      <c r="A351" s="2"/>
      <c r="B351" s="2"/>
      <c r="C351" s="2"/>
      <c r="D351" s="2"/>
      <c r="E351" s="2"/>
      <c r="F351" s="1"/>
      <c r="G351" s="1"/>
      <c r="H351" s="1"/>
      <c r="I351" s="3"/>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row>
    <row r="352" spans="1:57" ht="16.5" customHeight="1">
      <c r="A352" s="2"/>
      <c r="B352" s="2"/>
      <c r="C352" s="2"/>
      <c r="D352" s="2"/>
      <c r="E352" s="2"/>
      <c r="F352" s="1"/>
      <c r="G352" s="1"/>
      <c r="H352" s="1"/>
      <c r="I352" s="3"/>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row>
    <row r="353" spans="1:57" ht="16.5" customHeight="1">
      <c r="A353" s="2"/>
      <c r="B353" s="2"/>
      <c r="C353" s="2"/>
      <c r="D353" s="2"/>
      <c r="E353" s="2"/>
      <c r="F353" s="1"/>
      <c r="G353" s="1"/>
      <c r="H353" s="1"/>
      <c r="I353" s="3"/>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row>
    <row r="354" spans="1:57" ht="16.5" customHeight="1">
      <c r="A354" s="2"/>
      <c r="B354" s="2"/>
      <c r="C354" s="2"/>
      <c r="D354" s="2"/>
      <c r="E354" s="2"/>
      <c r="F354" s="1"/>
      <c r="G354" s="1"/>
      <c r="H354" s="1"/>
      <c r="I354" s="3"/>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row>
    <row r="355" spans="1:57" ht="16.5" customHeight="1">
      <c r="A355" s="2"/>
      <c r="B355" s="2"/>
      <c r="C355" s="2"/>
      <c r="D355" s="2"/>
      <c r="E355" s="2"/>
      <c r="F355" s="1"/>
      <c r="G355" s="1"/>
      <c r="H355" s="1"/>
      <c r="I355" s="3"/>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row>
    <row r="356" spans="1:57" ht="16.5" customHeight="1">
      <c r="A356" s="2"/>
      <c r="B356" s="2"/>
      <c r="C356" s="2"/>
      <c r="D356" s="2"/>
      <c r="E356" s="2"/>
      <c r="F356" s="1"/>
      <c r="G356" s="1"/>
      <c r="H356" s="1"/>
      <c r="I356" s="3"/>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row>
    <row r="357" spans="1:57" ht="16.5" customHeight="1">
      <c r="A357" s="2"/>
      <c r="B357" s="2"/>
      <c r="C357" s="2"/>
      <c r="D357" s="2"/>
      <c r="E357" s="2"/>
      <c r="F357" s="1"/>
      <c r="G357" s="1"/>
      <c r="H357" s="1"/>
      <c r="I357" s="3"/>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row>
    <row r="358" spans="1:57" ht="16.5" customHeight="1">
      <c r="A358" s="2"/>
      <c r="B358" s="2"/>
      <c r="C358" s="2"/>
      <c r="D358" s="2"/>
      <c r="E358" s="2"/>
      <c r="F358" s="1"/>
      <c r="G358" s="1"/>
      <c r="H358" s="1"/>
      <c r="I358" s="3"/>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row>
    <row r="359" spans="1:57" ht="16.5" customHeight="1">
      <c r="A359" s="2"/>
      <c r="B359" s="2"/>
      <c r="C359" s="2"/>
      <c r="D359" s="2"/>
      <c r="E359" s="2"/>
      <c r="F359" s="1"/>
      <c r="G359" s="1"/>
      <c r="H359" s="1"/>
      <c r="I359" s="3"/>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row>
    <row r="360" spans="1:57" ht="16.5" customHeight="1">
      <c r="A360" s="2"/>
      <c r="B360" s="2"/>
      <c r="C360" s="2"/>
      <c r="D360" s="2"/>
      <c r="E360" s="2"/>
      <c r="F360" s="1"/>
      <c r="G360" s="1"/>
      <c r="H360" s="1"/>
      <c r="I360" s="3"/>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row>
    <row r="361" spans="1:57" ht="16.5" customHeight="1">
      <c r="A361" s="2"/>
      <c r="B361" s="2"/>
      <c r="C361" s="2"/>
      <c r="D361" s="2"/>
      <c r="E361" s="2"/>
      <c r="F361" s="1"/>
      <c r="G361" s="1"/>
      <c r="H361" s="1"/>
      <c r="I361" s="3"/>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row>
    <row r="362" spans="1:57" ht="16.5" customHeight="1">
      <c r="A362" s="2"/>
      <c r="B362" s="2"/>
      <c r="C362" s="2"/>
      <c r="D362" s="2"/>
      <c r="E362" s="2"/>
      <c r="F362" s="1"/>
      <c r="G362" s="1"/>
      <c r="H362" s="1"/>
      <c r="I362" s="3"/>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row>
    <row r="363" spans="1:57" ht="16.5" customHeight="1">
      <c r="A363" s="2"/>
      <c r="B363" s="2"/>
      <c r="C363" s="2"/>
      <c r="D363" s="2"/>
      <c r="E363" s="2"/>
      <c r="F363" s="1"/>
      <c r="G363" s="1"/>
      <c r="H363" s="1"/>
      <c r="I363" s="3"/>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row>
    <row r="364" spans="1:57" ht="16.5" customHeight="1">
      <c r="A364" s="2"/>
      <c r="B364" s="2"/>
      <c r="C364" s="2"/>
      <c r="D364" s="2"/>
      <c r="E364" s="2"/>
      <c r="F364" s="1"/>
      <c r="G364" s="1"/>
      <c r="H364" s="1"/>
      <c r="I364" s="3"/>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row>
    <row r="365" spans="1:57" ht="16.5" customHeight="1">
      <c r="A365" s="2"/>
      <c r="B365" s="2"/>
      <c r="C365" s="2"/>
      <c r="D365" s="2"/>
      <c r="E365" s="2"/>
      <c r="F365" s="1"/>
      <c r="G365" s="1"/>
      <c r="H365" s="1"/>
      <c r="I365" s="3"/>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row>
    <row r="366" spans="1:57" ht="16.5" customHeight="1">
      <c r="A366" s="2"/>
      <c r="B366" s="2"/>
      <c r="C366" s="2"/>
      <c r="D366" s="2"/>
      <c r="E366" s="2"/>
      <c r="F366" s="1"/>
      <c r="G366" s="1"/>
      <c r="H366" s="1"/>
      <c r="I366" s="3"/>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row>
    <row r="367" spans="1:57" ht="16.5" customHeight="1">
      <c r="A367" s="2"/>
      <c r="B367" s="2"/>
      <c r="C367" s="2"/>
      <c r="D367" s="2"/>
      <c r="E367" s="2"/>
      <c r="F367" s="1"/>
      <c r="G367" s="1"/>
      <c r="H367" s="1"/>
      <c r="I367" s="3"/>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row>
    <row r="368" spans="1:57" ht="16.5" customHeight="1">
      <c r="A368" s="2"/>
      <c r="B368" s="2"/>
      <c r="C368" s="2"/>
      <c r="D368" s="2"/>
      <c r="E368" s="2"/>
      <c r="F368" s="1"/>
      <c r="G368" s="1"/>
      <c r="H368" s="1"/>
      <c r="I368" s="3"/>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row>
    <row r="369" spans="1:57" ht="16.5" customHeight="1">
      <c r="A369" s="2"/>
      <c r="B369" s="2"/>
      <c r="C369" s="2"/>
      <c r="D369" s="2"/>
      <c r="E369" s="2"/>
      <c r="F369" s="1"/>
      <c r="G369" s="1"/>
      <c r="H369" s="1"/>
      <c r="I369" s="3"/>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row>
    <row r="370" spans="1:57" ht="16.5" customHeight="1">
      <c r="A370" s="2"/>
      <c r="B370" s="2"/>
      <c r="C370" s="2"/>
      <c r="D370" s="2"/>
      <c r="E370" s="2"/>
      <c r="F370" s="1"/>
      <c r="G370" s="1"/>
      <c r="H370" s="1"/>
      <c r="I370" s="3"/>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row>
    <row r="371" spans="1:57" ht="16.5" customHeight="1">
      <c r="A371" s="2"/>
      <c r="B371" s="2"/>
      <c r="C371" s="2"/>
      <c r="D371" s="2"/>
      <c r="E371" s="2"/>
      <c r="F371" s="1"/>
      <c r="G371" s="1"/>
      <c r="H371" s="1"/>
      <c r="I371" s="3"/>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row>
    <row r="372" spans="1:57" ht="16.5" customHeight="1">
      <c r="A372" s="2"/>
      <c r="B372" s="2"/>
      <c r="C372" s="2"/>
      <c r="D372" s="2"/>
      <c r="E372" s="2"/>
      <c r="F372" s="1"/>
      <c r="G372" s="1"/>
      <c r="H372" s="1"/>
      <c r="I372" s="3"/>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row>
    <row r="373" spans="1:57" ht="16.5" customHeight="1">
      <c r="A373" s="2"/>
      <c r="B373" s="2"/>
      <c r="C373" s="2"/>
      <c r="D373" s="2"/>
      <c r="E373" s="2"/>
      <c r="F373" s="1"/>
      <c r="G373" s="1"/>
      <c r="H373" s="1"/>
      <c r="I373" s="3"/>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row>
    <row r="374" spans="1:57" ht="16.5" customHeight="1">
      <c r="A374" s="2"/>
      <c r="B374" s="2"/>
      <c r="C374" s="2"/>
      <c r="D374" s="2"/>
      <c r="E374" s="2"/>
      <c r="F374" s="1"/>
      <c r="G374" s="1"/>
      <c r="H374" s="1"/>
      <c r="I374" s="3"/>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row>
    <row r="375" spans="1:57" ht="16.5" customHeight="1">
      <c r="A375" s="2"/>
      <c r="B375" s="2"/>
      <c r="C375" s="2"/>
      <c r="D375" s="2"/>
      <c r="E375" s="2"/>
      <c r="F375" s="1"/>
      <c r="G375" s="1"/>
      <c r="H375" s="1"/>
      <c r="I375" s="3"/>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row>
    <row r="376" spans="1:57" ht="16.5" customHeight="1">
      <c r="A376" s="2"/>
      <c r="B376" s="2"/>
      <c r="C376" s="2"/>
      <c r="D376" s="2"/>
      <c r="E376" s="2"/>
      <c r="F376" s="1"/>
      <c r="G376" s="1"/>
      <c r="H376" s="1"/>
      <c r="I376" s="3"/>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row>
    <row r="377" spans="1:57" ht="16.5" customHeight="1">
      <c r="A377" s="2"/>
      <c r="B377" s="2"/>
      <c r="C377" s="2"/>
      <c r="D377" s="2"/>
      <c r="E377" s="2"/>
      <c r="F377" s="1"/>
      <c r="G377" s="1"/>
      <c r="H377" s="1"/>
      <c r="I377" s="3"/>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row>
    <row r="378" spans="1:57" ht="16.5" customHeight="1">
      <c r="A378" s="2"/>
      <c r="B378" s="2"/>
      <c r="C378" s="2"/>
      <c r="D378" s="2"/>
      <c r="E378" s="2"/>
      <c r="F378" s="1"/>
      <c r="G378" s="1"/>
      <c r="H378" s="1"/>
      <c r="I378" s="3"/>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row>
    <row r="379" spans="1:57" ht="16.5" customHeight="1">
      <c r="A379" s="2"/>
      <c r="B379" s="2"/>
      <c r="C379" s="2"/>
      <c r="D379" s="2"/>
      <c r="E379" s="2"/>
      <c r="F379" s="1"/>
      <c r="G379" s="1"/>
      <c r="H379" s="1"/>
      <c r="I379" s="3"/>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row>
    <row r="380" spans="1:57" ht="16.5" customHeight="1">
      <c r="A380" s="2"/>
      <c r="B380" s="2"/>
      <c r="C380" s="2"/>
      <c r="D380" s="2"/>
      <c r="E380" s="2"/>
      <c r="F380" s="1"/>
      <c r="G380" s="1"/>
      <c r="H380" s="1"/>
      <c r="I380" s="3"/>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row>
    <row r="381" spans="1:57" ht="16.5" customHeight="1">
      <c r="A381" s="2"/>
      <c r="B381" s="2"/>
      <c r="C381" s="2"/>
      <c r="D381" s="2"/>
      <c r="E381" s="2"/>
      <c r="F381" s="1"/>
      <c r="G381" s="1"/>
      <c r="H381" s="1"/>
      <c r="I381" s="3"/>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row>
    <row r="382" spans="1:57" ht="16.5" customHeight="1">
      <c r="A382" s="2"/>
      <c r="B382" s="2"/>
      <c r="C382" s="2"/>
      <c r="D382" s="2"/>
      <c r="E382" s="2"/>
      <c r="F382" s="1"/>
      <c r="G382" s="1"/>
      <c r="H382" s="1"/>
      <c r="I382" s="3"/>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row>
    <row r="383" spans="1:57" ht="16.5" customHeight="1">
      <c r="A383" s="2"/>
      <c r="B383" s="2"/>
      <c r="C383" s="2"/>
      <c r="D383" s="2"/>
      <c r="E383" s="2"/>
      <c r="F383" s="1"/>
      <c r="G383" s="1"/>
      <c r="H383" s="1"/>
      <c r="I383" s="3"/>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row>
    <row r="384" spans="1:57" ht="16.5" customHeight="1">
      <c r="A384" s="2"/>
      <c r="B384" s="2"/>
      <c r="C384" s="2"/>
      <c r="D384" s="2"/>
      <c r="E384" s="2"/>
      <c r="F384" s="1"/>
      <c r="G384" s="1"/>
      <c r="H384" s="1"/>
      <c r="I384" s="3"/>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row>
    <row r="385" spans="1:57" ht="16.5" customHeight="1">
      <c r="A385" s="2"/>
      <c r="B385" s="2"/>
      <c r="C385" s="2"/>
      <c r="D385" s="2"/>
      <c r="E385" s="2"/>
      <c r="F385" s="1"/>
      <c r="G385" s="1"/>
      <c r="H385" s="1"/>
      <c r="I385" s="3"/>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row>
    <row r="386" spans="1:57" ht="16.5" customHeight="1">
      <c r="A386" s="2"/>
      <c r="B386" s="2"/>
      <c r="C386" s="2"/>
      <c r="D386" s="2"/>
      <c r="E386" s="2"/>
      <c r="F386" s="1"/>
      <c r="G386" s="1"/>
      <c r="H386" s="1"/>
      <c r="I386" s="3"/>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row>
    <row r="387" spans="1:57" ht="16.5" customHeight="1">
      <c r="A387" s="2"/>
      <c r="B387" s="2"/>
      <c r="C387" s="2"/>
      <c r="D387" s="2"/>
      <c r="E387" s="2"/>
      <c r="F387" s="1"/>
      <c r="G387" s="1"/>
      <c r="H387" s="1"/>
      <c r="I387" s="3"/>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row>
    <row r="388" spans="1:57" ht="16.5" customHeight="1">
      <c r="A388" s="2"/>
      <c r="B388" s="2"/>
      <c r="C388" s="2"/>
      <c r="D388" s="2"/>
      <c r="E388" s="2"/>
      <c r="F388" s="1"/>
      <c r="G388" s="1"/>
      <c r="H388" s="1"/>
      <c r="I388" s="3"/>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row>
    <row r="389" spans="1:57" ht="16.5" customHeight="1">
      <c r="A389" s="2"/>
      <c r="B389" s="2"/>
      <c r="C389" s="2"/>
      <c r="D389" s="2"/>
      <c r="E389" s="2"/>
      <c r="F389" s="1"/>
      <c r="G389" s="1"/>
      <c r="H389" s="1"/>
      <c r="I389" s="3"/>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row>
    <row r="390" spans="1:57" ht="16.5" customHeight="1">
      <c r="A390" s="2"/>
      <c r="B390" s="2"/>
      <c r="C390" s="2"/>
      <c r="D390" s="2"/>
      <c r="E390" s="2"/>
      <c r="F390" s="1"/>
      <c r="G390" s="1"/>
      <c r="H390" s="1"/>
      <c r="I390" s="3"/>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row>
    <row r="391" spans="1:57" ht="16.5" customHeight="1">
      <c r="A391" s="2"/>
      <c r="B391" s="2"/>
      <c r="C391" s="2"/>
      <c r="D391" s="2"/>
      <c r="E391" s="2"/>
      <c r="F391" s="1"/>
      <c r="G391" s="1"/>
      <c r="H391" s="1"/>
      <c r="I391" s="3"/>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row>
    <row r="392" spans="1:57" ht="16.5" customHeight="1">
      <c r="A392" s="2"/>
      <c r="B392" s="2"/>
      <c r="C392" s="2"/>
      <c r="D392" s="2"/>
      <c r="E392" s="2"/>
      <c r="F392" s="1"/>
      <c r="G392" s="1"/>
      <c r="H392" s="1"/>
      <c r="I392" s="3"/>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row>
    <row r="393" spans="1:57" ht="16.5" customHeight="1">
      <c r="A393" s="2"/>
      <c r="B393" s="2"/>
      <c r="C393" s="2"/>
      <c r="D393" s="2"/>
      <c r="E393" s="2"/>
      <c r="F393" s="1"/>
      <c r="G393" s="1"/>
      <c r="H393" s="1"/>
      <c r="I393" s="3"/>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row>
    <row r="394" spans="1:57" ht="16.5" customHeight="1">
      <c r="A394" s="2"/>
      <c r="B394" s="2"/>
      <c r="C394" s="2"/>
      <c r="D394" s="2"/>
      <c r="E394" s="2"/>
      <c r="F394" s="1"/>
      <c r="G394" s="1"/>
      <c r="H394" s="1"/>
      <c r="I394" s="3"/>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row>
    <row r="395" spans="1:57" ht="16.5" customHeight="1">
      <c r="A395" s="2"/>
      <c r="B395" s="2"/>
      <c r="C395" s="2"/>
      <c r="D395" s="2"/>
      <c r="E395" s="2"/>
      <c r="F395" s="1"/>
      <c r="G395" s="1"/>
      <c r="H395" s="1"/>
      <c r="I395" s="3"/>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row>
    <row r="396" spans="1:57" ht="16.5" customHeight="1">
      <c r="A396" s="2"/>
      <c r="B396" s="2"/>
      <c r="C396" s="2"/>
      <c r="D396" s="2"/>
      <c r="E396" s="2"/>
      <c r="F396" s="1"/>
      <c r="G396" s="1"/>
      <c r="H396" s="1"/>
      <c r="I396" s="3"/>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row>
    <row r="397" spans="1:57" ht="16.5" customHeight="1">
      <c r="A397" s="2"/>
      <c r="B397" s="2"/>
      <c r="C397" s="2"/>
      <c r="D397" s="2"/>
      <c r="E397" s="2"/>
      <c r="F397" s="1"/>
      <c r="G397" s="1"/>
      <c r="H397" s="1"/>
      <c r="I397" s="3"/>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row>
    <row r="398" spans="1:57" ht="16.5" customHeight="1">
      <c r="A398" s="2"/>
      <c r="B398" s="2"/>
      <c r="C398" s="2"/>
      <c r="D398" s="2"/>
      <c r="E398" s="2"/>
      <c r="F398" s="1"/>
      <c r="G398" s="1"/>
      <c r="H398" s="1"/>
      <c r="I398" s="3"/>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row>
    <row r="399" spans="1:57" ht="16.5" customHeight="1">
      <c r="A399" s="2"/>
      <c r="B399" s="2"/>
      <c r="C399" s="2"/>
      <c r="D399" s="2"/>
      <c r="E399" s="2"/>
      <c r="F399" s="1"/>
      <c r="G399" s="1"/>
      <c r="H399" s="1"/>
      <c r="I399" s="3"/>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row>
    <row r="400" spans="1:57" ht="16.5" customHeight="1">
      <c r="A400" s="2"/>
      <c r="B400" s="2"/>
      <c r="C400" s="2"/>
      <c r="D400" s="2"/>
      <c r="E400" s="2"/>
      <c r="F400" s="1"/>
      <c r="G400" s="1"/>
      <c r="H400" s="1"/>
      <c r="I400" s="3"/>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row>
    <row r="401" spans="1:57" ht="16.5" customHeight="1">
      <c r="A401" s="2"/>
      <c r="B401" s="2"/>
      <c r="C401" s="2"/>
      <c r="D401" s="2"/>
      <c r="E401" s="2"/>
      <c r="F401" s="1"/>
      <c r="G401" s="1"/>
      <c r="H401" s="1"/>
      <c r="I401" s="3"/>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row>
    <row r="402" spans="1:57" ht="16.5" customHeight="1">
      <c r="A402" s="2"/>
      <c r="B402" s="2"/>
      <c r="C402" s="2"/>
      <c r="D402" s="2"/>
      <c r="E402" s="2"/>
      <c r="F402" s="1"/>
      <c r="G402" s="1"/>
      <c r="H402" s="1"/>
      <c r="I402" s="3"/>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row>
    <row r="403" spans="1:57" ht="16.5" customHeight="1">
      <c r="A403" s="2"/>
      <c r="B403" s="2"/>
      <c r="C403" s="2"/>
      <c r="D403" s="2"/>
      <c r="E403" s="2"/>
      <c r="F403" s="1"/>
      <c r="G403" s="1"/>
      <c r="H403" s="1"/>
      <c r="I403" s="3"/>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row>
    <row r="404" spans="1:57" ht="16.5" customHeight="1">
      <c r="A404" s="2"/>
      <c r="B404" s="2"/>
      <c r="C404" s="2"/>
      <c r="D404" s="2"/>
      <c r="E404" s="2"/>
      <c r="F404" s="1"/>
      <c r="G404" s="1"/>
      <c r="H404" s="1"/>
      <c r="I404" s="3"/>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row>
    <row r="405" spans="1:57" ht="16.5" customHeight="1">
      <c r="A405" s="2"/>
      <c r="B405" s="2"/>
      <c r="C405" s="2"/>
      <c r="D405" s="2"/>
      <c r="E405" s="2"/>
      <c r="F405" s="1"/>
      <c r="G405" s="1"/>
      <c r="H405" s="1"/>
      <c r="I405" s="3"/>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row>
    <row r="406" spans="1:57" ht="16.5" customHeight="1">
      <c r="A406" s="2"/>
      <c r="B406" s="2"/>
      <c r="C406" s="2"/>
      <c r="D406" s="2"/>
      <c r="E406" s="2"/>
      <c r="F406" s="1"/>
      <c r="G406" s="1"/>
      <c r="H406" s="1"/>
      <c r="I406" s="3"/>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row>
    <row r="407" spans="1:57" ht="16.5" customHeight="1">
      <c r="A407" s="2"/>
      <c r="B407" s="2"/>
      <c r="C407" s="2"/>
      <c r="D407" s="2"/>
      <c r="E407" s="2"/>
      <c r="F407" s="1"/>
      <c r="G407" s="1"/>
      <c r="H407" s="1"/>
      <c r="I407" s="3"/>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row>
    <row r="408" spans="1:57" ht="16.5" customHeight="1">
      <c r="A408" s="2"/>
      <c r="B408" s="2"/>
      <c r="C408" s="2"/>
      <c r="D408" s="2"/>
      <c r="E408" s="2"/>
      <c r="F408" s="1"/>
      <c r="G408" s="1"/>
      <c r="H408" s="1"/>
      <c r="I408" s="3"/>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row>
    <row r="409" spans="1:57" ht="16.5" customHeight="1">
      <c r="A409" s="2"/>
      <c r="B409" s="2"/>
      <c r="C409" s="2"/>
      <c r="D409" s="2"/>
      <c r="E409" s="2"/>
      <c r="F409" s="1"/>
      <c r="G409" s="1"/>
      <c r="H409" s="1"/>
      <c r="I409" s="3"/>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row>
    <row r="410" spans="1:57" ht="16.5" customHeight="1">
      <c r="A410" s="2"/>
      <c r="B410" s="2"/>
      <c r="C410" s="2"/>
      <c r="D410" s="2"/>
      <c r="E410" s="2"/>
      <c r="F410" s="1"/>
      <c r="G410" s="1"/>
      <c r="H410" s="1"/>
      <c r="I410" s="3"/>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row>
    <row r="411" spans="1:57" ht="16.5" customHeight="1">
      <c r="A411" s="2"/>
      <c r="B411" s="2"/>
      <c r="C411" s="2"/>
      <c r="D411" s="2"/>
      <c r="E411" s="2"/>
      <c r="F411" s="1"/>
      <c r="G411" s="1"/>
      <c r="H411" s="1"/>
      <c r="I411" s="3"/>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row>
    <row r="412" spans="1:57" ht="16.5" customHeight="1">
      <c r="A412" s="2"/>
      <c r="B412" s="2"/>
      <c r="C412" s="2"/>
      <c r="D412" s="2"/>
      <c r="E412" s="2"/>
      <c r="F412" s="1"/>
      <c r="G412" s="1"/>
      <c r="H412" s="1"/>
      <c r="I412" s="3"/>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row>
    <row r="413" spans="1:57" ht="16.5" customHeight="1">
      <c r="A413" s="2"/>
      <c r="B413" s="2"/>
      <c r="C413" s="2"/>
      <c r="D413" s="2"/>
      <c r="E413" s="2"/>
      <c r="F413" s="1"/>
      <c r="G413" s="1"/>
      <c r="H413" s="1"/>
      <c r="I413" s="3"/>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row>
    <row r="414" spans="1:57" ht="16.5" customHeight="1">
      <c r="A414" s="2"/>
      <c r="B414" s="2"/>
      <c r="C414" s="2"/>
      <c r="D414" s="2"/>
      <c r="E414" s="2"/>
      <c r="F414" s="1"/>
      <c r="G414" s="1"/>
      <c r="H414" s="1"/>
      <c r="I414" s="3"/>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row>
    <row r="415" spans="1:57" ht="16.5" customHeight="1">
      <c r="A415" s="2"/>
      <c r="B415" s="2"/>
      <c r="C415" s="2"/>
      <c r="D415" s="2"/>
      <c r="E415" s="2"/>
      <c r="F415" s="1"/>
      <c r="G415" s="1"/>
      <c r="H415" s="1"/>
      <c r="I415" s="3"/>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row>
    <row r="416" spans="1:57" ht="16.5" customHeight="1">
      <c r="A416" s="2"/>
      <c r="B416" s="2"/>
      <c r="C416" s="2"/>
      <c r="D416" s="2"/>
      <c r="E416" s="2"/>
      <c r="F416" s="1"/>
      <c r="G416" s="1"/>
      <c r="H416" s="1"/>
      <c r="I416" s="3"/>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row>
    <row r="417" spans="1:57" ht="16.5" customHeight="1">
      <c r="A417" s="2"/>
      <c r="B417" s="2"/>
      <c r="C417" s="2"/>
      <c r="D417" s="2"/>
      <c r="E417" s="2"/>
      <c r="F417" s="1"/>
      <c r="G417" s="1"/>
      <c r="H417" s="1"/>
      <c r="I417" s="3"/>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row>
    <row r="418" spans="1:57" ht="16.5" customHeight="1">
      <c r="A418" s="2"/>
      <c r="B418" s="2"/>
      <c r="C418" s="2"/>
      <c r="D418" s="2"/>
      <c r="E418" s="2"/>
      <c r="F418" s="1"/>
      <c r="G418" s="1"/>
      <c r="H418" s="1"/>
      <c r="I418" s="3"/>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row>
    <row r="419" spans="1:57" ht="16.5" customHeight="1">
      <c r="A419" s="2"/>
      <c r="B419" s="2"/>
      <c r="C419" s="2"/>
      <c r="D419" s="2"/>
      <c r="E419" s="2"/>
      <c r="F419" s="1"/>
      <c r="G419" s="1"/>
      <c r="H419" s="1"/>
      <c r="I419" s="3"/>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row>
    <row r="420" spans="1:57" ht="16.5" customHeight="1">
      <c r="A420" s="2"/>
      <c r="B420" s="2"/>
      <c r="C420" s="2"/>
      <c r="D420" s="2"/>
      <c r="E420" s="2"/>
      <c r="F420" s="1"/>
      <c r="G420" s="1"/>
      <c r="H420" s="1"/>
      <c r="I420" s="3"/>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row>
    <row r="421" spans="1:57" ht="16.5" customHeight="1">
      <c r="A421" s="2"/>
      <c r="B421" s="2"/>
      <c r="C421" s="2"/>
      <c r="D421" s="2"/>
      <c r="E421" s="2"/>
      <c r="F421" s="1"/>
      <c r="G421" s="1"/>
      <c r="H421" s="1"/>
      <c r="I421" s="3"/>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row>
    <row r="422" spans="1:57" ht="16.5" customHeight="1">
      <c r="A422" s="2"/>
      <c r="B422" s="2"/>
      <c r="C422" s="2"/>
      <c r="D422" s="2"/>
      <c r="E422" s="2"/>
      <c r="F422" s="1"/>
      <c r="G422" s="1"/>
      <c r="H422" s="1"/>
      <c r="I422" s="3"/>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row>
    <row r="423" spans="1:57" ht="16.5" customHeight="1">
      <c r="A423" s="2"/>
      <c r="B423" s="2"/>
      <c r="C423" s="2"/>
      <c r="D423" s="2"/>
      <c r="E423" s="2"/>
      <c r="F423" s="1"/>
      <c r="G423" s="1"/>
      <c r="H423" s="1"/>
      <c r="I423" s="3"/>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row>
    <row r="424" spans="1:57" ht="16.5" customHeight="1">
      <c r="A424" s="2"/>
      <c r="B424" s="2"/>
      <c r="C424" s="2"/>
      <c r="D424" s="2"/>
      <c r="E424" s="2"/>
      <c r="F424" s="1"/>
      <c r="G424" s="1"/>
      <c r="H424" s="1"/>
      <c r="I424" s="3"/>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row>
    <row r="425" spans="1:57" ht="16.5" customHeight="1">
      <c r="A425" s="2"/>
      <c r="B425" s="2"/>
      <c r="C425" s="2"/>
      <c r="D425" s="2"/>
      <c r="E425" s="2"/>
      <c r="F425" s="1"/>
      <c r="G425" s="1"/>
      <c r="H425" s="1"/>
      <c r="I425" s="3"/>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row>
    <row r="426" spans="1:57" ht="16.5" customHeight="1">
      <c r="A426" s="2"/>
      <c r="B426" s="2"/>
      <c r="C426" s="2"/>
      <c r="D426" s="2"/>
      <c r="E426" s="2"/>
      <c r="F426" s="1"/>
      <c r="G426" s="1"/>
      <c r="H426" s="1"/>
      <c r="I426" s="3"/>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row>
    <row r="427" spans="1:57" ht="16.5" customHeight="1">
      <c r="A427" s="2"/>
      <c r="B427" s="2"/>
      <c r="C427" s="2"/>
      <c r="D427" s="2"/>
      <c r="E427" s="2"/>
      <c r="F427" s="1"/>
      <c r="G427" s="1"/>
      <c r="H427" s="1"/>
      <c r="I427" s="3"/>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row>
    <row r="428" spans="1:57" ht="16.5" customHeight="1">
      <c r="A428" s="2"/>
      <c r="B428" s="2"/>
      <c r="C428" s="2"/>
      <c r="D428" s="2"/>
      <c r="E428" s="2"/>
      <c r="F428" s="1"/>
      <c r="G428" s="1"/>
      <c r="H428" s="1"/>
      <c r="I428" s="3"/>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row>
    <row r="429" spans="1:57" ht="16.5" customHeight="1">
      <c r="A429" s="2"/>
      <c r="B429" s="2"/>
      <c r="C429" s="2"/>
      <c r="D429" s="2"/>
      <c r="E429" s="2"/>
      <c r="F429" s="1"/>
      <c r="G429" s="1"/>
      <c r="H429" s="1"/>
      <c r="I429" s="3"/>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row>
    <row r="430" spans="1:57" ht="16.5" customHeight="1">
      <c r="A430" s="2"/>
      <c r="B430" s="2"/>
      <c r="C430" s="2"/>
      <c r="D430" s="2"/>
      <c r="E430" s="2"/>
      <c r="F430" s="1"/>
      <c r="G430" s="1"/>
      <c r="H430" s="1"/>
      <c r="I430" s="3"/>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row>
    <row r="431" spans="1:57" ht="16.5" customHeight="1">
      <c r="A431" s="2"/>
      <c r="B431" s="2"/>
      <c r="C431" s="2"/>
      <c r="D431" s="2"/>
      <c r="E431" s="2"/>
      <c r="F431" s="1"/>
      <c r="G431" s="1"/>
      <c r="H431" s="1"/>
      <c r="I431" s="3"/>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row>
    <row r="432" spans="1:57" ht="16.5" customHeight="1">
      <c r="A432" s="2"/>
      <c r="B432" s="2"/>
      <c r="C432" s="2"/>
      <c r="D432" s="2"/>
      <c r="E432" s="2"/>
      <c r="F432" s="1"/>
      <c r="G432" s="1"/>
      <c r="H432" s="1"/>
      <c r="I432" s="3"/>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row>
    <row r="433" spans="1:57" ht="16.5" customHeight="1">
      <c r="A433" s="2"/>
      <c r="B433" s="2"/>
      <c r="C433" s="2"/>
      <c r="D433" s="2"/>
      <c r="E433" s="2"/>
      <c r="F433" s="1"/>
      <c r="G433" s="1"/>
      <c r="H433" s="1"/>
      <c r="I433" s="3"/>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row>
    <row r="434" spans="1:57" ht="16.5" customHeight="1">
      <c r="A434" s="2"/>
      <c r="B434" s="2"/>
      <c r="C434" s="2"/>
      <c r="D434" s="2"/>
      <c r="E434" s="2"/>
      <c r="F434" s="1"/>
      <c r="G434" s="1"/>
      <c r="H434" s="1"/>
      <c r="I434" s="3"/>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row>
    <row r="435" spans="1:57" ht="16.5" customHeight="1">
      <c r="A435" s="2"/>
      <c r="B435" s="2"/>
      <c r="C435" s="2"/>
      <c r="D435" s="2"/>
      <c r="E435" s="2"/>
      <c r="F435" s="1"/>
      <c r="G435" s="1"/>
      <c r="H435" s="1"/>
      <c r="I435" s="3"/>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row>
    <row r="436" spans="1:57" ht="16.5" customHeight="1">
      <c r="A436" s="2"/>
      <c r="B436" s="2"/>
      <c r="C436" s="2"/>
      <c r="D436" s="2"/>
      <c r="E436" s="2"/>
      <c r="F436" s="1"/>
      <c r="G436" s="1"/>
      <c r="H436" s="1"/>
      <c r="I436" s="3"/>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row>
    <row r="437" spans="1:57" ht="16.5" customHeight="1">
      <c r="A437" s="2"/>
      <c r="B437" s="2"/>
      <c r="C437" s="2"/>
      <c r="D437" s="2"/>
      <c r="E437" s="2"/>
      <c r="F437" s="1"/>
      <c r="G437" s="1"/>
      <c r="H437" s="1"/>
      <c r="I437" s="3"/>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row>
    <row r="438" spans="1:57" ht="16.5" customHeight="1">
      <c r="A438" s="2"/>
      <c r="B438" s="2"/>
      <c r="C438" s="2"/>
      <c r="D438" s="2"/>
      <c r="E438" s="2"/>
      <c r="F438" s="1"/>
      <c r="G438" s="1"/>
      <c r="H438" s="1"/>
      <c r="I438" s="3"/>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row>
    <row r="439" spans="1:57" ht="16.5" customHeight="1">
      <c r="A439" s="2"/>
      <c r="B439" s="2"/>
      <c r="C439" s="2"/>
      <c r="D439" s="2"/>
      <c r="E439" s="2"/>
      <c r="F439" s="1"/>
      <c r="G439" s="1"/>
      <c r="H439" s="1"/>
      <c r="I439" s="3"/>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row>
    <row r="440" spans="1:57" ht="16.5" customHeight="1">
      <c r="A440" s="2"/>
      <c r="B440" s="2"/>
      <c r="C440" s="2"/>
      <c r="D440" s="2"/>
      <c r="E440" s="2"/>
      <c r="F440" s="1"/>
      <c r="G440" s="1"/>
      <c r="H440" s="1"/>
      <c r="I440" s="3"/>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row>
    <row r="441" spans="1:57" ht="16.5" customHeight="1">
      <c r="A441" s="2"/>
      <c r="B441" s="2"/>
      <c r="C441" s="2"/>
      <c r="D441" s="2"/>
      <c r="E441" s="2"/>
      <c r="F441" s="1"/>
      <c r="G441" s="1"/>
      <c r="H441" s="1"/>
      <c r="I441" s="3"/>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row>
    <row r="442" spans="1:57" ht="16.5" customHeight="1">
      <c r="A442" s="2"/>
      <c r="B442" s="2"/>
      <c r="C442" s="2"/>
      <c r="D442" s="2"/>
      <c r="E442" s="2"/>
      <c r="F442" s="1"/>
      <c r="G442" s="1"/>
      <c r="H442" s="1"/>
      <c r="I442" s="3"/>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row>
    <row r="443" spans="1:57" ht="16.5" customHeight="1">
      <c r="A443" s="2"/>
      <c r="B443" s="2"/>
      <c r="C443" s="2"/>
      <c r="D443" s="2"/>
      <c r="E443" s="2"/>
      <c r="F443" s="1"/>
      <c r="G443" s="1"/>
      <c r="H443" s="1"/>
      <c r="I443" s="3"/>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row>
    <row r="444" spans="1:57" ht="16.5" customHeight="1">
      <c r="A444" s="2"/>
      <c r="B444" s="2"/>
      <c r="C444" s="2"/>
      <c r="D444" s="2"/>
      <c r="E444" s="2"/>
      <c r="F444" s="1"/>
      <c r="G444" s="1"/>
      <c r="H444" s="1"/>
      <c r="I444" s="3"/>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row>
    <row r="445" spans="1:57" ht="16.5" customHeight="1">
      <c r="A445" s="2"/>
      <c r="B445" s="2"/>
      <c r="C445" s="2"/>
      <c r="D445" s="2"/>
      <c r="E445" s="2"/>
      <c r="F445" s="1"/>
      <c r="G445" s="1"/>
      <c r="H445" s="1"/>
      <c r="I445" s="3"/>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row>
    <row r="446" spans="1:57" ht="16.5" customHeight="1">
      <c r="A446" s="2"/>
      <c r="B446" s="2"/>
      <c r="C446" s="2"/>
      <c r="D446" s="2"/>
      <c r="E446" s="2"/>
      <c r="F446" s="1"/>
      <c r="G446" s="1"/>
      <c r="H446" s="1"/>
      <c r="I446" s="3"/>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row>
    <row r="447" spans="1:57" ht="16.5" customHeight="1">
      <c r="A447" s="2"/>
      <c r="B447" s="2"/>
      <c r="C447" s="2"/>
      <c r="D447" s="2"/>
      <c r="E447" s="2"/>
      <c r="F447" s="1"/>
      <c r="G447" s="1"/>
      <c r="H447" s="1"/>
      <c r="I447" s="3"/>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row>
    <row r="448" spans="1:57" ht="16.5" customHeight="1">
      <c r="A448" s="2"/>
      <c r="B448" s="2"/>
      <c r="C448" s="2"/>
      <c r="D448" s="2"/>
      <c r="E448" s="2"/>
      <c r="F448" s="1"/>
      <c r="G448" s="1"/>
      <c r="H448" s="1"/>
      <c r="I448" s="3"/>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row>
    <row r="449" spans="1:57" ht="16.5" customHeight="1">
      <c r="A449" s="2"/>
      <c r="B449" s="2"/>
      <c r="C449" s="2"/>
      <c r="D449" s="2"/>
      <c r="E449" s="2"/>
      <c r="F449" s="1"/>
      <c r="G449" s="1"/>
      <c r="H449" s="1"/>
      <c r="I449" s="3"/>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row>
    <row r="450" spans="1:57" ht="16.5" customHeight="1">
      <c r="A450" s="2"/>
      <c r="B450" s="2"/>
      <c r="C450" s="2"/>
      <c r="D450" s="2"/>
      <c r="E450" s="2"/>
      <c r="F450" s="1"/>
      <c r="G450" s="1"/>
      <c r="H450" s="1"/>
      <c r="I450" s="3"/>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row>
    <row r="451" spans="1:57" ht="16.5" customHeight="1">
      <c r="A451" s="2"/>
      <c r="B451" s="2"/>
      <c r="C451" s="2"/>
      <c r="D451" s="2"/>
      <c r="E451" s="2"/>
      <c r="F451" s="1"/>
      <c r="G451" s="1"/>
      <c r="H451" s="1"/>
      <c r="I451" s="3"/>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row>
    <row r="452" spans="1:57" ht="16.5" customHeight="1">
      <c r="A452" s="2"/>
      <c r="B452" s="2"/>
      <c r="C452" s="2"/>
      <c r="D452" s="2"/>
      <c r="E452" s="2"/>
      <c r="F452" s="1"/>
      <c r="G452" s="1"/>
      <c r="H452" s="1"/>
      <c r="I452" s="3"/>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row>
    <row r="453" spans="1:57" ht="16.5" customHeight="1">
      <c r="A453" s="2"/>
      <c r="B453" s="2"/>
      <c r="C453" s="2"/>
      <c r="D453" s="2"/>
      <c r="E453" s="2"/>
      <c r="F453" s="1"/>
      <c r="G453" s="1"/>
      <c r="H453" s="1"/>
      <c r="I453" s="3"/>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row>
    <row r="454" spans="1:57" ht="16.5" customHeight="1">
      <c r="A454" s="2"/>
      <c r="B454" s="2"/>
      <c r="C454" s="2"/>
      <c r="D454" s="2"/>
      <c r="E454" s="2"/>
      <c r="F454" s="1"/>
      <c r="G454" s="1"/>
      <c r="H454" s="1"/>
      <c r="I454" s="3"/>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row>
    <row r="455" spans="1:57" ht="16.5" customHeight="1">
      <c r="A455" s="2"/>
      <c r="B455" s="2"/>
      <c r="C455" s="2"/>
      <c r="D455" s="2"/>
      <c r="E455" s="2"/>
      <c r="F455" s="1"/>
      <c r="G455" s="1"/>
      <c r="H455" s="1"/>
      <c r="I455" s="3"/>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row>
    <row r="456" spans="1:57" ht="16.5" customHeight="1">
      <c r="A456" s="2"/>
      <c r="B456" s="2"/>
      <c r="C456" s="2"/>
      <c r="D456" s="2"/>
      <c r="E456" s="2"/>
      <c r="F456" s="1"/>
      <c r="G456" s="1"/>
      <c r="H456" s="1"/>
      <c r="I456" s="3"/>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row>
    <row r="457" spans="1:57" ht="16.5" customHeight="1">
      <c r="A457" s="2"/>
      <c r="B457" s="2"/>
      <c r="C457" s="2"/>
      <c r="D457" s="2"/>
      <c r="E457" s="2"/>
      <c r="F457" s="1"/>
      <c r="G457" s="1"/>
      <c r="H457" s="1"/>
      <c r="I457" s="3"/>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row>
    <row r="458" spans="1:57" ht="16.5" customHeight="1">
      <c r="A458" s="2"/>
      <c r="B458" s="2"/>
      <c r="C458" s="2"/>
      <c r="D458" s="2"/>
      <c r="E458" s="2"/>
      <c r="F458" s="1"/>
      <c r="G458" s="1"/>
      <c r="H458" s="1"/>
      <c r="I458" s="3"/>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row>
    <row r="459" spans="1:57" ht="16.5" customHeight="1">
      <c r="A459" s="2"/>
      <c r="B459" s="2"/>
      <c r="C459" s="2"/>
      <c r="D459" s="2"/>
      <c r="E459" s="2"/>
      <c r="F459" s="1"/>
      <c r="G459" s="1"/>
      <c r="H459" s="1"/>
      <c r="I459" s="3"/>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row>
    <row r="460" spans="1:57" ht="16.5" customHeight="1">
      <c r="A460" s="2"/>
      <c r="B460" s="2"/>
      <c r="C460" s="2"/>
      <c r="D460" s="2"/>
      <c r="E460" s="2"/>
      <c r="F460" s="1"/>
      <c r="G460" s="1"/>
      <c r="H460" s="1"/>
      <c r="I460" s="3"/>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row>
    <row r="461" spans="1:57" ht="16.5" customHeight="1">
      <c r="A461" s="2"/>
      <c r="B461" s="2"/>
      <c r="C461" s="2"/>
      <c r="D461" s="2"/>
      <c r="E461" s="2"/>
      <c r="F461" s="1"/>
      <c r="G461" s="1"/>
      <c r="H461" s="1"/>
      <c r="I461" s="3"/>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row>
    <row r="462" spans="1:57" ht="16.5" customHeight="1">
      <c r="A462" s="2"/>
      <c r="B462" s="2"/>
      <c r="C462" s="2"/>
      <c r="D462" s="2"/>
      <c r="E462" s="2"/>
      <c r="F462" s="1"/>
      <c r="G462" s="1"/>
      <c r="H462" s="1"/>
      <c r="I462" s="3"/>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row>
    <row r="463" spans="1:57" ht="16.5" customHeight="1">
      <c r="A463" s="2"/>
      <c r="B463" s="2"/>
      <c r="C463" s="2"/>
      <c r="D463" s="2"/>
      <c r="E463" s="2"/>
      <c r="F463" s="1"/>
      <c r="G463" s="1"/>
      <c r="H463" s="1"/>
      <c r="I463" s="3"/>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row>
    <row r="464" spans="1:57" ht="16.5" customHeight="1">
      <c r="A464" s="2"/>
      <c r="B464" s="2"/>
      <c r="C464" s="2"/>
      <c r="D464" s="2"/>
      <c r="E464" s="2"/>
      <c r="F464" s="1"/>
      <c r="G464" s="1"/>
      <c r="H464" s="1"/>
      <c r="I464" s="3"/>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row>
    <row r="465" spans="1:57" ht="16.5" customHeight="1">
      <c r="A465" s="2"/>
      <c r="B465" s="2"/>
      <c r="C465" s="2"/>
      <c r="D465" s="2"/>
      <c r="E465" s="2"/>
      <c r="F465" s="1"/>
      <c r="G465" s="1"/>
      <c r="H465" s="1"/>
      <c r="I465" s="3"/>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row>
    <row r="466" spans="1:57" ht="16.5" customHeight="1">
      <c r="A466" s="2"/>
      <c r="B466" s="2"/>
      <c r="C466" s="2"/>
      <c r="D466" s="2"/>
      <c r="E466" s="2"/>
      <c r="F466" s="1"/>
      <c r="G466" s="1"/>
      <c r="H466" s="1"/>
      <c r="I466" s="3"/>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row>
    <row r="467" spans="1:57" ht="16.5" customHeight="1">
      <c r="A467" s="2"/>
      <c r="B467" s="2"/>
      <c r="C467" s="2"/>
      <c r="D467" s="2"/>
      <c r="E467" s="2"/>
      <c r="F467" s="1"/>
      <c r="G467" s="1"/>
      <c r="H467" s="1"/>
      <c r="I467" s="3"/>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row>
    <row r="468" spans="1:57" ht="16.5" customHeight="1">
      <c r="A468" s="2"/>
      <c r="B468" s="2"/>
      <c r="C468" s="2"/>
      <c r="D468" s="2"/>
      <c r="E468" s="2"/>
      <c r="F468" s="1"/>
      <c r="G468" s="1"/>
      <c r="H468" s="1"/>
      <c r="I468" s="3"/>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row>
    <row r="469" spans="1:57" ht="16.5" customHeight="1">
      <c r="A469" s="2"/>
      <c r="B469" s="2"/>
      <c r="C469" s="2"/>
      <c r="D469" s="2"/>
      <c r="E469" s="2"/>
      <c r="F469" s="1"/>
      <c r="G469" s="1"/>
      <c r="H469" s="1"/>
      <c r="I469" s="3"/>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row>
    <row r="470" spans="1:57" ht="16.5" customHeight="1">
      <c r="A470" s="2"/>
      <c r="B470" s="2"/>
      <c r="C470" s="2"/>
      <c r="D470" s="2"/>
      <c r="E470" s="2"/>
      <c r="F470" s="1"/>
      <c r="G470" s="1"/>
      <c r="H470" s="1"/>
      <c r="I470" s="3"/>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row>
    <row r="471" spans="1:57" ht="16.5" customHeight="1">
      <c r="A471" s="2"/>
      <c r="B471" s="2"/>
      <c r="C471" s="2"/>
      <c r="D471" s="2"/>
      <c r="E471" s="2"/>
      <c r="F471" s="1"/>
      <c r="G471" s="1"/>
      <c r="H471" s="1"/>
      <c r="I471" s="3"/>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row>
    <row r="472" spans="1:57" ht="16.5" customHeight="1">
      <c r="A472" s="2"/>
      <c r="B472" s="2"/>
      <c r="C472" s="2"/>
      <c r="D472" s="2"/>
      <c r="E472" s="2"/>
      <c r="F472" s="1"/>
      <c r="G472" s="1"/>
      <c r="H472" s="1"/>
      <c r="I472" s="3"/>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row>
    <row r="473" spans="1:57" ht="16.5" customHeight="1">
      <c r="A473" s="2"/>
      <c r="B473" s="2"/>
      <c r="C473" s="2"/>
      <c r="D473" s="2"/>
      <c r="E473" s="2"/>
      <c r="F473" s="1"/>
      <c r="G473" s="1"/>
      <c r="H473" s="1"/>
      <c r="I473" s="3"/>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row>
    <row r="474" spans="1:57" ht="16.5" customHeight="1">
      <c r="A474" s="2"/>
      <c r="B474" s="2"/>
      <c r="C474" s="2"/>
      <c r="D474" s="2"/>
      <c r="E474" s="2"/>
      <c r="F474" s="1"/>
      <c r="G474" s="1"/>
      <c r="H474" s="1"/>
      <c r="I474" s="3"/>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row>
    <row r="475" spans="1:57" ht="16.5" customHeight="1">
      <c r="A475" s="2"/>
      <c r="B475" s="2"/>
      <c r="C475" s="2"/>
      <c r="D475" s="2"/>
      <c r="E475" s="2"/>
      <c r="F475" s="1"/>
      <c r="G475" s="1"/>
      <c r="H475" s="1"/>
      <c r="I475" s="3"/>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row>
    <row r="476" spans="1:57" ht="16.5" customHeight="1">
      <c r="A476" s="2"/>
      <c r="B476" s="2"/>
      <c r="C476" s="2"/>
      <c r="D476" s="2"/>
      <c r="E476" s="2"/>
      <c r="F476" s="1"/>
      <c r="G476" s="1"/>
      <c r="H476" s="1"/>
      <c r="I476" s="3"/>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row>
    <row r="477" spans="1:57" ht="16.5" customHeight="1">
      <c r="A477" s="2"/>
      <c r="B477" s="2"/>
      <c r="C477" s="2"/>
      <c r="D477" s="2"/>
      <c r="E477" s="2"/>
      <c r="F477" s="1"/>
      <c r="G477" s="1"/>
      <c r="H477" s="1"/>
      <c r="I477" s="3"/>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row>
    <row r="478" spans="1:57" ht="16.5" customHeight="1">
      <c r="A478" s="2"/>
      <c r="B478" s="2"/>
      <c r="C478" s="2"/>
      <c r="D478" s="2"/>
      <c r="E478" s="2"/>
      <c r="F478" s="1"/>
      <c r="G478" s="1"/>
      <c r="H478" s="1"/>
      <c r="I478" s="3"/>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row>
    <row r="479" spans="1:57" ht="16.5" customHeight="1">
      <c r="A479" s="2"/>
      <c r="B479" s="2"/>
      <c r="C479" s="2"/>
      <c r="D479" s="2"/>
      <c r="E479" s="2"/>
      <c r="F479" s="1"/>
      <c r="G479" s="1"/>
      <c r="H479" s="1"/>
      <c r="I479" s="3"/>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row>
    <row r="480" spans="1:57" ht="16.5" customHeight="1">
      <c r="A480" s="2"/>
      <c r="B480" s="2"/>
      <c r="C480" s="2"/>
      <c r="D480" s="2"/>
      <c r="E480" s="2"/>
      <c r="F480" s="1"/>
      <c r="G480" s="1"/>
      <c r="H480" s="1"/>
      <c r="I480" s="3"/>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row>
    <row r="481" spans="1:57" ht="16.5" customHeight="1">
      <c r="A481" s="2"/>
      <c r="B481" s="2"/>
      <c r="C481" s="2"/>
      <c r="D481" s="2"/>
      <c r="E481" s="2"/>
      <c r="F481" s="1"/>
      <c r="G481" s="1"/>
      <c r="H481" s="1"/>
      <c r="I481" s="3"/>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row>
    <row r="482" spans="1:57" ht="16.5" customHeight="1">
      <c r="A482" s="2"/>
      <c r="B482" s="2"/>
      <c r="C482" s="2"/>
      <c r="D482" s="2"/>
      <c r="E482" s="2"/>
      <c r="F482" s="1"/>
      <c r="G482" s="1"/>
      <c r="H482" s="1"/>
      <c r="I482" s="3"/>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row>
    <row r="483" spans="1:57" ht="16.5" customHeight="1">
      <c r="A483" s="2"/>
      <c r="B483" s="2"/>
      <c r="C483" s="2"/>
      <c r="D483" s="2"/>
      <c r="E483" s="2"/>
      <c r="F483" s="1"/>
      <c r="G483" s="1"/>
      <c r="H483" s="1"/>
      <c r="I483" s="3"/>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row>
    <row r="484" spans="1:57" ht="16.5" customHeight="1">
      <c r="A484" s="2"/>
      <c r="B484" s="2"/>
      <c r="C484" s="2"/>
      <c r="D484" s="2"/>
      <c r="E484" s="2"/>
      <c r="F484" s="1"/>
      <c r="G484" s="1"/>
      <c r="H484" s="1"/>
      <c r="I484" s="3"/>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row>
    <row r="485" spans="1:57" ht="16.5" customHeight="1">
      <c r="A485" s="2"/>
      <c r="B485" s="2"/>
      <c r="C485" s="2"/>
      <c r="D485" s="2"/>
      <c r="E485" s="2"/>
      <c r="F485" s="1"/>
      <c r="G485" s="1"/>
      <c r="H485" s="1"/>
      <c r="I485" s="3"/>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row>
    <row r="486" spans="1:57" ht="16.5" customHeight="1">
      <c r="A486" s="2"/>
      <c r="B486" s="2"/>
      <c r="C486" s="2"/>
      <c r="D486" s="2"/>
      <c r="E486" s="2"/>
      <c r="F486" s="1"/>
      <c r="G486" s="1"/>
      <c r="H486" s="1"/>
      <c r="I486" s="3"/>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row>
    <row r="487" spans="1:57" ht="16.5" customHeight="1">
      <c r="A487" s="2"/>
      <c r="B487" s="2"/>
      <c r="C487" s="2"/>
      <c r="D487" s="2"/>
      <c r="E487" s="2"/>
      <c r="F487" s="1"/>
      <c r="G487" s="1"/>
      <c r="H487" s="1"/>
      <c r="I487" s="3"/>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row>
    <row r="488" spans="1:57" ht="16.5" customHeight="1">
      <c r="A488" s="2"/>
      <c r="B488" s="2"/>
      <c r="C488" s="2"/>
      <c r="D488" s="2"/>
      <c r="E488" s="2"/>
      <c r="F488" s="1"/>
      <c r="G488" s="1"/>
      <c r="H488" s="1"/>
      <c r="I488" s="3"/>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row>
    <row r="489" spans="1:57" ht="16.5" customHeight="1">
      <c r="A489" s="2"/>
      <c r="B489" s="2"/>
      <c r="C489" s="2"/>
      <c r="D489" s="2"/>
      <c r="E489" s="2"/>
      <c r="F489" s="1"/>
      <c r="G489" s="1"/>
      <c r="H489" s="1"/>
      <c r="I489" s="3"/>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row>
    <row r="490" spans="1:57" ht="16.5" customHeight="1">
      <c r="A490" s="2"/>
      <c r="B490" s="2"/>
      <c r="C490" s="2"/>
      <c r="D490" s="2"/>
      <c r="E490" s="2"/>
      <c r="F490" s="1"/>
      <c r="G490" s="1"/>
      <c r="H490" s="1"/>
      <c r="I490" s="3"/>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row>
    <row r="491" spans="1:57" ht="16.5" customHeight="1">
      <c r="A491" s="2"/>
      <c r="B491" s="2"/>
      <c r="C491" s="2"/>
      <c r="D491" s="2"/>
      <c r="E491" s="2"/>
      <c r="F491" s="1"/>
      <c r="G491" s="1"/>
      <c r="H491" s="1"/>
      <c r="I491" s="3"/>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row>
    <row r="492" spans="1:57" ht="16.5" customHeight="1">
      <c r="A492" s="2"/>
      <c r="B492" s="2"/>
      <c r="C492" s="2"/>
      <c r="D492" s="2"/>
      <c r="E492" s="2"/>
      <c r="F492" s="1"/>
      <c r="G492" s="1"/>
      <c r="H492" s="1"/>
      <c r="I492" s="3"/>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row>
    <row r="493" spans="1:57" ht="16.5" customHeight="1">
      <c r="A493" s="2"/>
      <c r="B493" s="2"/>
      <c r="C493" s="2"/>
      <c r="D493" s="2"/>
      <c r="E493" s="2"/>
      <c r="F493" s="1"/>
      <c r="G493" s="1"/>
      <c r="H493" s="1"/>
      <c r="I493" s="3"/>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row>
    <row r="494" spans="1:57" ht="16.5" customHeight="1">
      <c r="A494" s="2"/>
      <c r="B494" s="2"/>
      <c r="C494" s="2"/>
      <c r="D494" s="2"/>
      <c r="E494" s="2"/>
      <c r="F494" s="1"/>
      <c r="G494" s="1"/>
      <c r="H494" s="1"/>
      <c r="I494" s="3"/>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row>
    <row r="495" spans="1:57" ht="16.5" customHeight="1">
      <c r="A495" s="2"/>
      <c r="B495" s="2"/>
      <c r="C495" s="2"/>
      <c r="D495" s="2"/>
      <c r="E495" s="2"/>
      <c r="F495" s="1"/>
      <c r="G495" s="1"/>
      <c r="H495" s="1"/>
      <c r="I495" s="3"/>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row>
    <row r="496" spans="1:57" ht="16.5" customHeight="1">
      <c r="A496" s="2"/>
      <c r="B496" s="2"/>
      <c r="C496" s="2"/>
      <c r="D496" s="2"/>
      <c r="E496" s="2"/>
      <c r="F496" s="1"/>
      <c r="G496" s="1"/>
      <c r="H496" s="1"/>
      <c r="I496" s="3"/>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row>
    <row r="497" spans="1:57" ht="16.5" customHeight="1">
      <c r="A497" s="2"/>
      <c r="B497" s="2"/>
      <c r="C497" s="2"/>
      <c r="D497" s="2"/>
      <c r="E497" s="2"/>
      <c r="F497" s="1"/>
      <c r="G497" s="1"/>
      <c r="H497" s="1"/>
      <c r="I497" s="3"/>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row>
    <row r="498" spans="1:57" ht="16.5" customHeight="1">
      <c r="A498" s="2"/>
      <c r="B498" s="2"/>
      <c r="C498" s="2"/>
      <c r="D498" s="2"/>
      <c r="E498" s="2"/>
      <c r="F498" s="1"/>
      <c r="G498" s="1"/>
      <c r="H498" s="1"/>
      <c r="I498" s="3"/>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row>
    <row r="499" spans="1:57" ht="16.5" customHeight="1">
      <c r="A499" s="2"/>
      <c r="B499" s="2"/>
      <c r="C499" s="2"/>
      <c r="D499" s="2"/>
      <c r="E499" s="2"/>
      <c r="F499" s="1"/>
      <c r="G499" s="1"/>
      <c r="H499" s="1"/>
      <c r="I499" s="3"/>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row>
    <row r="500" spans="1:57" ht="16.5" customHeight="1">
      <c r="A500" s="2"/>
      <c r="B500" s="2"/>
      <c r="C500" s="2"/>
      <c r="D500" s="2"/>
      <c r="E500" s="2"/>
      <c r="F500" s="1"/>
      <c r="G500" s="1"/>
      <c r="H500" s="1"/>
      <c r="I500" s="3"/>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row>
    <row r="501" spans="1:57" ht="16.5" customHeight="1">
      <c r="A501" s="2"/>
      <c r="B501" s="2"/>
      <c r="C501" s="2"/>
      <c r="D501" s="2"/>
      <c r="E501" s="2"/>
      <c r="F501" s="1"/>
      <c r="G501" s="1"/>
      <c r="H501" s="1"/>
      <c r="I501" s="3"/>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row>
    <row r="502" spans="1:57" ht="16.5" customHeight="1">
      <c r="A502" s="2"/>
      <c r="B502" s="2"/>
      <c r="C502" s="2"/>
      <c r="D502" s="2"/>
      <c r="E502" s="2"/>
      <c r="F502" s="1"/>
      <c r="G502" s="1"/>
      <c r="H502" s="1"/>
      <c r="I502" s="3"/>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row>
    <row r="503" spans="1:57" ht="16.5" customHeight="1">
      <c r="A503" s="2"/>
      <c r="B503" s="2"/>
      <c r="C503" s="2"/>
      <c r="D503" s="2"/>
      <c r="E503" s="2"/>
      <c r="F503" s="1"/>
      <c r="G503" s="1"/>
      <c r="H503" s="1"/>
      <c r="I503" s="3"/>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row>
    <row r="504" spans="1:57" ht="16.5" customHeight="1">
      <c r="A504" s="2"/>
      <c r="B504" s="2"/>
      <c r="C504" s="2"/>
      <c r="D504" s="2"/>
      <c r="E504" s="2"/>
      <c r="F504" s="1"/>
      <c r="G504" s="1"/>
      <c r="H504" s="1"/>
      <c r="I504" s="3"/>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row>
    <row r="505" spans="1:57" ht="16.5" customHeight="1">
      <c r="A505" s="2"/>
      <c r="B505" s="2"/>
      <c r="C505" s="2"/>
      <c r="D505" s="2"/>
      <c r="E505" s="2"/>
      <c r="F505" s="1"/>
      <c r="G505" s="1"/>
      <c r="H505" s="1"/>
      <c r="I505" s="3"/>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row>
    <row r="506" spans="1:57" ht="16.5" customHeight="1">
      <c r="A506" s="2"/>
      <c r="B506" s="2"/>
      <c r="C506" s="2"/>
      <c r="D506" s="2"/>
      <c r="E506" s="2"/>
      <c r="F506" s="1"/>
      <c r="G506" s="1"/>
      <c r="H506" s="1"/>
      <c r="I506" s="3"/>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row>
    <row r="507" spans="1:57" ht="16.5" customHeight="1">
      <c r="A507" s="2"/>
      <c r="B507" s="2"/>
      <c r="C507" s="2"/>
      <c r="D507" s="2"/>
      <c r="E507" s="2"/>
      <c r="F507" s="1"/>
      <c r="G507" s="1"/>
      <c r="H507" s="1"/>
      <c r="I507" s="3"/>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row>
    <row r="508" spans="1:57" ht="16.5" customHeight="1">
      <c r="A508" s="2"/>
      <c r="B508" s="2"/>
      <c r="C508" s="2"/>
      <c r="D508" s="2"/>
      <c r="E508" s="2"/>
      <c r="F508" s="1"/>
      <c r="G508" s="1"/>
      <c r="H508" s="1"/>
      <c r="I508" s="3"/>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row>
    <row r="509" spans="1:57" ht="16.5" customHeight="1">
      <c r="A509" s="2"/>
      <c r="B509" s="2"/>
      <c r="C509" s="2"/>
      <c r="D509" s="2"/>
      <c r="E509" s="2"/>
      <c r="F509" s="1"/>
      <c r="G509" s="1"/>
      <c r="H509" s="1"/>
      <c r="I509" s="3"/>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row>
    <row r="510" spans="1:57" ht="16.5" customHeight="1">
      <c r="A510" s="2"/>
      <c r="B510" s="2"/>
      <c r="C510" s="2"/>
      <c r="D510" s="2"/>
      <c r="E510" s="2"/>
      <c r="F510" s="1"/>
      <c r="G510" s="1"/>
      <c r="H510" s="1"/>
      <c r="I510" s="3"/>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row>
    <row r="511" spans="1:57" ht="16.5" customHeight="1">
      <c r="A511" s="2"/>
      <c r="B511" s="2"/>
      <c r="C511" s="2"/>
      <c r="D511" s="2"/>
      <c r="E511" s="2"/>
      <c r="F511" s="1"/>
      <c r="G511" s="1"/>
      <c r="H511" s="1"/>
      <c r="I511" s="3"/>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row>
    <row r="512" spans="1:57" ht="16.5" customHeight="1">
      <c r="A512" s="2"/>
      <c r="B512" s="2"/>
      <c r="C512" s="2"/>
      <c r="D512" s="2"/>
      <c r="E512" s="2"/>
      <c r="F512" s="1"/>
      <c r="G512" s="1"/>
      <c r="H512" s="1"/>
      <c r="I512" s="3"/>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row>
    <row r="513" spans="1:57" ht="16.5" customHeight="1">
      <c r="A513" s="2"/>
      <c r="B513" s="2"/>
      <c r="C513" s="2"/>
      <c r="D513" s="2"/>
      <c r="E513" s="2"/>
      <c r="F513" s="1"/>
      <c r="G513" s="1"/>
      <c r="H513" s="1"/>
      <c r="I513" s="3"/>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row>
    <row r="514" spans="1:57" ht="16.5" customHeight="1">
      <c r="A514" s="2"/>
      <c r="B514" s="2"/>
      <c r="C514" s="2"/>
      <c r="D514" s="2"/>
      <c r="E514" s="2"/>
      <c r="F514" s="1"/>
      <c r="G514" s="1"/>
      <c r="H514" s="1"/>
      <c r="I514" s="3"/>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row>
    <row r="515" spans="1:57" ht="16.5" customHeight="1">
      <c r="A515" s="2"/>
      <c r="B515" s="2"/>
      <c r="C515" s="2"/>
      <c r="D515" s="2"/>
      <c r="E515" s="2"/>
      <c r="F515" s="1"/>
      <c r="G515" s="1"/>
      <c r="H515" s="1"/>
      <c r="I515" s="3"/>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row>
    <row r="516" spans="1:57" ht="16.5" customHeight="1">
      <c r="A516" s="2"/>
      <c r="B516" s="2"/>
      <c r="C516" s="2"/>
      <c r="D516" s="2"/>
      <c r="E516" s="2"/>
      <c r="F516" s="1"/>
      <c r="G516" s="1"/>
      <c r="H516" s="1"/>
      <c r="I516" s="3"/>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row>
    <row r="517" spans="1:57" ht="16.5" customHeight="1">
      <c r="A517" s="2"/>
      <c r="B517" s="2"/>
      <c r="C517" s="2"/>
      <c r="D517" s="2"/>
      <c r="E517" s="2"/>
      <c r="F517" s="1"/>
      <c r="G517" s="1"/>
      <c r="H517" s="1"/>
      <c r="I517" s="3"/>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row>
    <row r="518" spans="1:57" ht="16.5" customHeight="1">
      <c r="A518" s="2"/>
      <c r="B518" s="2"/>
      <c r="C518" s="2"/>
      <c r="D518" s="2"/>
      <c r="E518" s="2"/>
      <c r="F518" s="1"/>
      <c r="G518" s="1"/>
      <c r="H518" s="1"/>
      <c r="I518" s="3"/>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row>
    <row r="519" spans="1:57" ht="16.5" customHeight="1">
      <c r="A519" s="2"/>
      <c r="B519" s="2"/>
      <c r="C519" s="2"/>
      <c r="D519" s="2"/>
      <c r="E519" s="2"/>
      <c r="F519" s="1"/>
      <c r="G519" s="1"/>
      <c r="H519" s="1"/>
      <c r="I519" s="3"/>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row>
    <row r="520" spans="1:57" ht="16.5" customHeight="1">
      <c r="A520" s="2"/>
      <c r="B520" s="2"/>
      <c r="C520" s="2"/>
      <c r="D520" s="2"/>
      <c r="E520" s="2"/>
      <c r="F520" s="1"/>
      <c r="G520" s="1"/>
      <c r="H520" s="1"/>
      <c r="I520" s="3"/>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row>
    <row r="521" spans="1:57" ht="16.5" customHeight="1">
      <c r="A521" s="2"/>
      <c r="B521" s="2"/>
      <c r="C521" s="2"/>
      <c r="D521" s="2"/>
      <c r="E521" s="2"/>
      <c r="F521" s="1"/>
      <c r="G521" s="1"/>
      <c r="H521" s="1"/>
      <c r="I521" s="3"/>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row>
    <row r="522" spans="1:57" ht="16.5" customHeight="1">
      <c r="A522" s="2"/>
      <c r="B522" s="2"/>
      <c r="C522" s="2"/>
      <c r="D522" s="2"/>
      <c r="E522" s="2"/>
      <c r="F522" s="1"/>
      <c r="G522" s="1"/>
      <c r="H522" s="1"/>
      <c r="I522" s="3"/>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row>
    <row r="523" spans="1:57" ht="16.5" customHeight="1">
      <c r="A523" s="2"/>
      <c r="B523" s="2"/>
      <c r="C523" s="2"/>
      <c r="D523" s="2"/>
      <c r="E523" s="2"/>
      <c r="F523" s="1"/>
      <c r="G523" s="1"/>
      <c r="H523" s="1"/>
      <c r="I523" s="3"/>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row>
    <row r="524" spans="1:57" ht="16.5" customHeight="1">
      <c r="A524" s="2"/>
      <c r="B524" s="2"/>
      <c r="C524" s="2"/>
      <c r="D524" s="2"/>
      <c r="E524" s="2"/>
      <c r="F524" s="1"/>
      <c r="G524" s="1"/>
      <c r="H524" s="1"/>
      <c r="I524" s="3"/>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row>
    <row r="525" spans="1:57" ht="16.5" customHeight="1">
      <c r="A525" s="2"/>
      <c r="B525" s="2"/>
      <c r="C525" s="2"/>
      <c r="D525" s="2"/>
      <c r="E525" s="2"/>
      <c r="F525" s="1"/>
      <c r="G525" s="1"/>
      <c r="H525" s="1"/>
      <c r="I525" s="3"/>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row>
    <row r="526" spans="1:57" ht="16.5" customHeight="1">
      <c r="A526" s="2"/>
      <c r="B526" s="2"/>
      <c r="C526" s="2"/>
      <c r="D526" s="2"/>
      <c r="E526" s="2"/>
      <c r="F526" s="1"/>
      <c r="G526" s="1"/>
      <c r="H526" s="1"/>
      <c r="I526" s="3"/>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row>
    <row r="527" spans="1:57" ht="16.5" customHeight="1">
      <c r="A527" s="2"/>
      <c r="B527" s="2"/>
      <c r="C527" s="2"/>
      <c r="D527" s="2"/>
      <c r="E527" s="2"/>
      <c r="F527" s="1"/>
      <c r="G527" s="1"/>
      <c r="H527" s="1"/>
      <c r="I527" s="3"/>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row>
    <row r="528" spans="1:57" ht="16.5" customHeight="1">
      <c r="A528" s="2"/>
      <c r="B528" s="2"/>
      <c r="C528" s="2"/>
      <c r="D528" s="2"/>
      <c r="E528" s="2"/>
      <c r="F528" s="1"/>
      <c r="G528" s="1"/>
      <c r="H528" s="1"/>
      <c r="I528" s="3"/>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row>
    <row r="529" spans="1:57" ht="16.5" customHeight="1">
      <c r="A529" s="2"/>
      <c r="B529" s="2"/>
      <c r="C529" s="2"/>
      <c r="D529" s="2"/>
      <c r="E529" s="2"/>
      <c r="F529" s="1"/>
      <c r="G529" s="1"/>
      <c r="H529" s="1"/>
      <c r="I529" s="3"/>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row>
    <row r="530" spans="1:57" ht="16.5" customHeight="1">
      <c r="A530" s="2"/>
      <c r="B530" s="2"/>
      <c r="C530" s="2"/>
      <c r="D530" s="2"/>
      <c r="E530" s="2"/>
      <c r="F530" s="1"/>
      <c r="G530" s="1"/>
      <c r="H530" s="1"/>
      <c r="I530" s="3"/>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row>
    <row r="531" spans="1:57" ht="16.5" customHeight="1">
      <c r="A531" s="2"/>
      <c r="B531" s="2"/>
      <c r="C531" s="2"/>
      <c r="D531" s="2"/>
      <c r="E531" s="2"/>
      <c r="F531" s="1"/>
      <c r="G531" s="1"/>
      <c r="H531" s="1"/>
      <c r="I531" s="3"/>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row>
    <row r="532" spans="1:57" ht="16.5" customHeight="1">
      <c r="A532" s="2"/>
      <c r="B532" s="2"/>
      <c r="C532" s="2"/>
      <c r="D532" s="2"/>
      <c r="E532" s="2"/>
      <c r="F532" s="1"/>
      <c r="G532" s="1"/>
      <c r="H532" s="1"/>
      <c r="I532" s="3"/>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row>
    <row r="533" spans="1:57" ht="16.5" customHeight="1">
      <c r="A533" s="2"/>
      <c r="B533" s="2"/>
      <c r="C533" s="2"/>
      <c r="D533" s="2"/>
      <c r="E533" s="2"/>
      <c r="F533" s="1"/>
      <c r="G533" s="1"/>
      <c r="H533" s="1"/>
      <c r="I533" s="3"/>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row>
    <row r="534" spans="1:57" ht="16.5" customHeight="1">
      <c r="A534" s="2"/>
      <c r="B534" s="2"/>
      <c r="C534" s="2"/>
      <c r="D534" s="2"/>
      <c r="E534" s="2"/>
      <c r="F534" s="1"/>
      <c r="G534" s="1"/>
      <c r="H534" s="1"/>
      <c r="I534" s="3"/>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row>
    <row r="535" spans="1:57" ht="16.5" customHeight="1">
      <c r="A535" s="2"/>
      <c r="B535" s="2"/>
      <c r="C535" s="2"/>
      <c r="D535" s="2"/>
      <c r="E535" s="2"/>
      <c r="F535" s="1"/>
      <c r="G535" s="1"/>
      <c r="H535" s="1"/>
      <c r="I535" s="3"/>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row>
    <row r="536" spans="1:57" ht="16.5" customHeight="1">
      <c r="A536" s="2"/>
      <c r="B536" s="2"/>
      <c r="C536" s="2"/>
      <c r="D536" s="2"/>
      <c r="E536" s="2"/>
      <c r="F536" s="1"/>
      <c r="G536" s="1"/>
      <c r="H536" s="1"/>
      <c r="I536" s="3"/>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row>
    <row r="537" spans="1:57" ht="16.5" customHeight="1">
      <c r="A537" s="2"/>
      <c r="B537" s="2"/>
      <c r="C537" s="2"/>
      <c r="D537" s="2"/>
      <c r="E537" s="2"/>
      <c r="F537" s="1"/>
      <c r="G537" s="1"/>
      <c r="H537" s="1"/>
      <c r="I537" s="3"/>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row>
    <row r="538" spans="1:57" ht="16.5" customHeight="1">
      <c r="A538" s="2"/>
      <c r="B538" s="2"/>
      <c r="C538" s="2"/>
      <c r="D538" s="2"/>
      <c r="E538" s="2"/>
      <c r="F538" s="1"/>
      <c r="G538" s="1"/>
      <c r="H538" s="1"/>
      <c r="I538" s="3"/>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row>
    <row r="539" spans="1:57" ht="16.5" customHeight="1">
      <c r="A539" s="2"/>
      <c r="B539" s="2"/>
      <c r="C539" s="2"/>
      <c r="D539" s="2"/>
      <c r="E539" s="2"/>
      <c r="F539" s="1"/>
      <c r="G539" s="1"/>
      <c r="H539" s="1"/>
      <c r="I539" s="3"/>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row>
    <row r="540" spans="1:57" ht="16.5" customHeight="1">
      <c r="A540" s="2"/>
      <c r="B540" s="2"/>
      <c r="C540" s="2"/>
      <c r="D540" s="2"/>
      <c r="E540" s="2"/>
      <c r="F540" s="1"/>
      <c r="G540" s="1"/>
      <c r="H540" s="1"/>
      <c r="I540" s="3"/>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row>
    <row r="541" spans="1:57" ht="16.5" customHeight="1">
      <c r="A541" s="2"/>
      <c r="B541" s="2"/>
      <c r="C541" s="2"/>
      <c r="D541" s="2"/>
      <c r="E541" s="2"/>
      <c r="F541" s="1"/>
      <c r="G541" s="1"/>
      <c r="H541" s="1"/>
      <c r="I541" s="3"/>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row>
    <row r="542" spans="1:57" ht="16.5" customHeight="1">
      <c r="A542" s="2"/>
      <c r="B542" s="2"/>
      <c r="C542" s="2"/>
      <c r="D542" s="2"/>
      <c r="E542" s="2"/>
      <c r="F542" s="1"/>
      <c r="G542" s="1"/>
      <c r="H542" s="1"/>
      <c r="I542" s="3"/>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row>
    <row r="543" spans="1:57" ht="16.5" customHeight="1">
      <c r="A543" s="2"/>
      <c r="B543" s="2"/>
      <c r="C543" s="2"/>
      <c r="D543" s="2"/>
      <c r="E543" s="2"/>
      <c r="F543" s="1"/>
      <c r="G543" s="1"/>
      <c r="H543" s="1"/>
      <c r="I543" s="3"/>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row>
    <row r="544" spans="1:57" ht="16.5" customHeight="1">
      <c r="A544" s="2"/>
      <c r="B544" s="2"/>
      <c r="C544" s="2"/>
      <c r="D544" s="2"/>
      <c r="E544" s="2"/>
      <c r="F544" s="1"/>
      <c r="G544" s="1"/>
      <c r="H544" s="1"/>
      <c r="I544" s="3"/>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row>
    <row r="545" spans="1:57" ht="16.5" customHeight="1">
      <c r="A545" s="2"/>
      <c r="B545" s="2"/>
      <c r="C545" s="2"/>
      <c r="D545" s="2"/>
      <c r="E545" s="2"/>
      <c r="F545" s="1"/>
      <c r="G545" s="1"/>
      <c r="H545" s="1"/>
      <c r="I545" s="3"/>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row>
    <row r="546" spans="1:57" ht="16.5" customHeight="1">
      <c r="A546" s="2"/>
      <c r="B546" s="2"/>
      <c r="C546" s="2"/>
      <c r="D546" s="2"/>
      <c r="E546" s="2"/>
      <c r="F546" s="1"/>
      <c r="G546" s="1"/>
      <c r="H546" s="1"/>
      <c r="I546" s="3"/>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row>
    <row r="547" spans="1:57" ht="16.5" customHeight="1">
      <c r="A547" s="2"/>
      <c r="B547" s="2"/>
      <c r="C547" s="2"/>
      <c r="D547" s="2"/>
      <c r="E547" s="2"/>
      <c r="F547" s="1"/>
      <c r="G547" s="1"/>
      <c r="H547" s="1"/>
      <c r="I547" s="3"/>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row>
    <row r="548" spans="1:57" ht="16.5" customHeight="1">
      <c r="A548" s="2"/>
      <c r="B548" s="2"/>
      <c r="C548" s="2"/>
      <c r="D548" s="2"/>
      <c r="E548" s="2"/>
      <c r="F548" s="1"/>
      <c r="G548" s="1"/>
      <c r="H548" s="1"/>
      <c r="I548" s="3"/>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row>
    <row r="549" spans="1:57" ht="16.5" customHeight="1">
      <c r="A549" s="2"/>
      <c r="B549" s="2"/>
      <c r="C549" s="2"/>
      <c r="D549" s="2"/>
      <c r="E549" s="2"/>
      <c r="F549" s="1"/>
      <c r="G549" s="1"/>
      <c r="H549" s="1"/>
      <c r="I549" s="3"/>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row>
    <row r="550" spans="1:57" ht="16.5" customHeight="1">
      <c r="A550" s="2"/>
      <c r="B550" s="2"/>
      <c r="C550" s="2"/>
      <c r="D550" s="2"/>
      <c r="E550" s="2"/>
      <c r="F550" s="1"/>
      <c r="G550" s="1"/>
      <c r="H550" s="1"/>
      <c r="I550" s="3"/>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row>
    <row r="551" spans="1:57" ht="16.5" customHeight="1">
      <c r="A551" s="2"/>
      <c r="B551" s="2"/>
      <c r="C551" s="2"/>
      <c r="D551" s="2"/>
      <c r="E551" s="2"/>
      <c r="F551" s="1"/>
      <c r="G551" s="1"/>
      <c r="H551" s="1"/>
      <c r="I551" s="3"/>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row>
    <row r="552" spans="1:57" ht="16.5" customHeight="1">
      <c r="A552" s="2"/>
      <c r="B552" s="2"/>
      <c r="C552" s="2"/>
      <c r="D552" s="2"/>
      <c r="E552" s="2"/>
      <c r="F552" s="1"/>
      <c r="G552" s="1"/>
      <c r="H552" s="1"/>
      <c r="I552" s="3"/>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row>
    <row r="553" spans="1:57" ht="16.5" customHeight="1">
      <c r="A553" s="2"/>
      <c r="B553" s="2"/>
      <c r="C553" s="2"/>
      <c r="D553" s="2"/>
      <c r="E553" s="2"/>
      <c r="F553" s="1"/>
      <c r="G553" s="1"/>
      <c r="H553" s="1"/>
      <c r="I553" s="3"/>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row>
    <row r="554" spans="1:57" ht="16.5" customHeight="1">
      <c r="A554" s="2"/>
      <c r="B554" s="2"/>
      <c r="C554" s="2"/>
      <c r="D554" s="2"/>
      <c r="E554" s="2"/>
      <c r="F554" s="1"/>
      <c r="G554" s="1"/>
      <c r="H554" s="1"/>
      <c r="I554" s="3"/>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row>
    <row r="555" spans="1:57" ht="16.5" customHeight="1">
      <c r="A555" s="2"/>
      <c r="B555" s="2"/>
      <c r="C555" s="2"/>
      <c r="D555" s="2"/>
      <c r="E555" s="2"/>
      <c r="F555" s="1"/>
      <c r="G555" s="1"/>
      <c r="H555" s="1"/>
      <c r="I555" s="3"/>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row>
    <row r="556" spans="1:57" ht="16.5" customHeight="1">
      <c r="A556" s="2"/>
      <c r="B556" s="2"/>
      <c r="C556" s="2"/>
      <c r="D556" s="2"/>
      <c r="E556" s="2"/>
      <c r="F556" s="1"/>
      <c r="G556" s="1"/>
      <c r="H556" s="1"/>
      <c r="I556" s="3"/>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row>
    <row r="557" spans="1:57" ht="16.5" customHeight="1">
      <c r="A557" s="2"/>
      <c r="B557" s="2"/>
      <c r="C557" s="2"/>
      <c r="D557" s="2"/>
      <c r="E557" s="2"/>
      <c r="F557" s="1"/>
      <c r="G557" s="1"/>
      <c r="H557" s="1"/>
      <c r="I557" s="3"/>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row>
    <row r="558" spans="1:57" ht="16.5" customHeight="1">
      <c r="A558" s="2"/>
      <c r="B558" s="2"/>
      <c r="C558" s="2"/>
      <c r="D558" s="2"/>
      <c r="E558" s="2"/>
      <c r="F558" s="1"/>
      <c r="G558" s="1"/>
      <c r="H558" s="1"/>
      <c r="I558" s="3"/>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row>
    <row r="559" spans="1:57" ht="16.5" customHeight="1">
      <c r="A559" s="2"/>
      <c r="B559" s="2"/>
      <c r="C559" s="2"/>
      <c r="D559" s="2"/>
      <c r="E559" s="2"/>
      <c r="F559" s="1"/>
      <c r="G559" s="1"/>
      <c r="H559" s="1"/>
      <c r="I559" s="3"/>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row>
    <row r="560" spans="1:57" ht="16.5" customHeight="1">
      <c r="A560" s="2"/>
      <c r="B560" s="2"/>
      <c r="C560" s="2"/>
      <c r="D560" s="2"/>
      <c r="E560" s="2"/>
      <c r="F560" s="1"/>
      <c r="G560" s="1"/>
      <c r="H560" s="1"/>
      <c r="I560" s="3"/>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row>
    <row r="561" spans="1:57" ht="16.5" customHeight="1">
      <c r="A561" s="2"/>
      <c r="B561" s="2"/>
      <c r="C561" s="2"/>
      <c r="D561" s="2"/>
      <c r="E561" s="2"/>
      <c r="F561" s="1"/>
      <c r="G561" s="1"/>
      <c r="H561" s="1"/>
      <c r="I561" s="3"/>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row>
    <row r="562" spans="1:57" ht="16.5" customHeight="1">
      <c r="A562" s="2"/>
      <c r="B562" s="2"/>
      <c r="C562" s="2"/>
      <c r="D562" s="2"/>
      <c r="E562" s="2"/>
      <c r="F562" s="1"/>
      <c r="G562" s="1"/>
      <c r="H562" s="1"/>
      <c r="I562" s="3"/>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row>
    <row r="563" spans="1:57" ht="16.5" customHeight="1">
      <c r="A563" s="2"/>
      <c r="B563" s="2"/>
      <c r="C563" s="2"/>
      <c r="D563" s="2"/>
      <c r="E563" s="2"/>
      <c r="F563" s="1"/>
      <c r="G563" s="1"/>
      <c r="H563" s="1"/>
      <c r="I563" s="3"/>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row>
    <row r="564" spans="1:57" ht="16.5" customHeight="1">
      <c r="A564" s="2"/>
      <c r="B564" s="2"/>
      <c r="C564" s="2"/>
      <c r="D564" s="2"/>
      <c r="E564" s="2"/>
      <c r="F564" s="1"/>
      <c r="G564" s="1"/>
      <c r="H564" s="1"/>
      <c r="I564" s="3"/>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row>
    <row r="565" spans="1:57" ht="16.5" customHeight="1">
      <c r="A565" s="2"/>
      <c r="B565" s="2"/>
      <c r="C565" s="2"/>
      <c r="D565" s="2"/>
      <c r="E565" s="2"/>
      <c r="F565" s="1"/>
      <c r="G565" s="1"/>
      <c r="H565" s="1"/>
      <c r="I565" s="3"/>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row>
    <row r="566" spans="1:57" ht="16.5" customHeight="1">
      <c r="A566" s="2"/>
      <c r="B566" s="2"/>
      <c r="C566" s="2"/>
      <c r="D566" s="2"/>
      <c r="E566" s="2"/>
      <c r="F566" s="1"/>
      <c r="G566" s="1"/>
      <c r="H566" s="1"/>
      <c r="I566" s="3"/>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row>
    <row r="567" spans="1:57" ht="16.5" customHeight="1">
      <c r="A567" s="2"/>
      <c r="B567" s="2"/>
      <c r="C567" s="2"/>
      <c r="D567" s="2"/>
      <c r="E567" s="2"/>
      <c r="F567" s="1"/>
      <c r="G567" s="1"/>
      <c r="H567" s="1"/>
      <c r="I567" s="3"/>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row>
    <row r="568" spans="1:57" ht="16.5" customHeight="1">
      <c r="A568" s="2"/>
      <c r="B568" s="2"/>
      <c r="C568" s="2"/>
      <c r="D568" s="2"/>
      <c r="E568" s="2"/>
      <c r="F568" s="1"/>
      <c r="G568" s="1"/>
      <c r="H568" s="1"/>
      <c r="I568" s="3"/>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row>
    <row r="569" spans="1:57" ht="16.5" customHeight="1">
      <c r="A569" s="2"/>
      <c r="B569" s="2"/>
      <c r="C569" s="2"/>
      <c r="D569" s="2"/>
      <c r="E569" s="2"/>
      <c r="F569" s="1"/>
      <c r="G569" s="1"/>
      <c r="H569" s="1"/>
      <c r="I569" s="3"/>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row>
    <row r="570" spans="1:57" ht="16.5" customHeight="1">
      <c r="A570" s="2"/>
      <c r="B570" s="2"/>
      <c r="C570" s="2"/>
      <c r="D570" s="2"/>
      <c r="E570" s="2"/>
      <c r="F570" s="1"/>
      <c r="G570" s="1"/>
      <c r="H570" s="1"/>
      <c r="I570" s="3"/>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row>
    <row r="571" spans="1:57" ht="16.5" customHeight="1">
      <c r="A571" s="2"/>
      <c r="B571" s="2"/>
      <c r="C571" s="2"/>
      <c r="D571" s="2"/>
      <c r="E571" s="2"/>
      <c r="F571" s="1"/>
      <c r="G571" s="1"/>
      <c r="H571" s="1"/>
      <c r="I571" s="3"/>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row>
    <row r="572" spans="1:57" ht="16.5" customHeight="1">
      <c r="A572" s="2"/>
      <c r="B572" s="2"/>
      <c r="C572" s="2"/>
      <c r="D572" s="2"/>
      <c r="E572" s="2"/>
      <c r="F572" s="1"/>
      <c r="G572" s="1"/>
      <c r="H572" s="1"/>
      <c r="I572" s="3"/>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row>
    <row r="573" spans="1:57" ht="16.5" customHeight="1">
      <c r="A573" s="2"/>
      <c r="B573" s="2"/>
      <c r="C573" s="2"/>
      <c r="D573" s="2"/>
      <c r="E573" s="2"/>
      <c r="F573" s="1"/>
      <c r="G573" s="1"/>
      <c r="H573" s="1"/>
      <c r="I573" s="3"/>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row>
    <row r="574" spans="1:57" ht="16.5" customHeight="1">
      <c r="A574" s="2"/>
      <c r="B574" s="2"/>
      <c r="C574" s="2"/>
      <c r="D574" s="2"/>
      <c r="E574" s="2"/>
      <c r="F574" s="1"/>
      <c r="G574" s="1"/>
      <c r="H574" s="1"/>
      <c r="I574" s="3"/>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row>
    <row r="575" spans="1:57" ht="16.5" customHeight="1">
      <c r="A575" s="2"/>
      <c r="B575" s="2"/>
      <c r="C575" s="2"/>
      <c r="D575" s="2"/>
      <c r="E575" s="2"/>
      <c r="F575" s="1"/>
      <c r="G575" s="1"/>
      <c r="H575" s="1"/>
      <c r="I575" s="3"/>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row>
    <row r="576" spans="1:57" ht="16.5" customHeight="1">
      <c r="A576" s="2"/>
      <c r="B576" s="2"/>
      <c r="C576" s="2"/>
      <c r="D576" s="2"/>
      <c r="E576" s="2"/>
      <c r="F576" s="1"/>
      <c r="G576" s="1"/>
      <c r="H576" s="1"/>
      <c r="I576" s="3"/>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row>
    <row r="577" spans="1:57" ht="16.5" customHeight="1">
      <c r="A577" s="2"/>
      <c r="B577" s="2"/>
      <c r="C577" s="2"/>
      <c r="D577" s="2"/>
      <c r="E577" s="2"/>
      <c r="F577" s="1"/>
      <c r="G577" s="1"/>
      <c r="H577" s="1"/>
      <c r="I577" s="3"/>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row>
    <row r="578" spans="1:57" ht="16.5" customHeight="1">
      <c r="A578" s="2"/>
      <c r="B578" s="2"/>
      <c r="C578" s="2"/>
      <c r="D578" s="2"/>
      <c r="E578" s="2"/>
      <c r="F578" s="1"/>
      <c r="G578" s="1"/>
      <c r="H578" s="1"/>
      <c r="I578" s="3"/>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row>
    <row r="579" spans="1:57" ht="16.5" customHeight="1">
      <c r="A579" s="2"/>
      <c r="B579" s="2"/>
      <c r="C579" s="2"/>
      <c r="D579" s="2"/>
      <c r="E579" s="2"/>
      <c r="F579" s="1"/>
      <c r="G579" s="1"/>
      <c r="H579" s="1"/>
      <c r="I579" s="3"/>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row>
    <row r="580" spans="1:57" ht="16.5" customHeight="1">
      <c r="A580" s="2"/>
      <c r="B580" s="2"/>
      <c r="C580" s="2"/>
      <c r="D580" s="2"/>
      <c r="E580" s="2"/>
      <c r="F580" s="1"/>
      <c r="G580" s="1"/>
      <c r="H580" s="1"/>
      <c r="I580" s="3"/>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row>
    <row r="581" spans="1:57" ht="16.5" customHeight="1">
      <c r="A581" s="2"/>
      <c r="B581" s="2"/>
      <c r="C581" s="2"/>
      <c r="D581" s="2"/>
      <c r="E581" s="2"/>
      <c r="F581" s="1"/>
      <c r="G581" s="1"/>
      <c r="H581" s="1"/>
      <c r="I581" s="3"/>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row>
    <row r="582" spans="1:57" ht="16.5" customHeight="1">
      <c r="A582" s="2"/>
      <c r="B582" s="2"/>
      <c r="C582" s="2"/>
      <c r="D582" s="2"/>
      <c r="E582" s="2"/>
      <c r="F582" s="1"/>
      <c r="G582" s="1"/>
      <c r="H582" s="1"/>
      <c r="I582" s="3"/>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row>
    <row r="583" spans="1:57" ht="16.5" customHeight="1">
      <c r="A583" s="2"/>
      <c r="B583" s="2"/>
      <c r="C583" s="2"/>
      <c r="D583" s="2"/>
      <c r="E583" s="2"/>
      <c r="F583" s="1"/>
      <c r="G583" s="1"/>
      <c r="H583" s="1"/>
      <c r="I583" s="3"/>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row>
    <row r="584" spans="1:57" ht="16.5" customHeight="1">
      <c r="A584" s="2"/>
      <c r="B584" s="2"/>
      <c r="C584" s="2"/>
      <c r="D584" s="2"/>
      <c r="E584" s="2"/>
      <c r="F584" s="1"/>
      <c r="G584" s="1"/>
      <c r="H584" s="1"/>
      <c r="I584" s="3"/>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row>
    <row r="585" spans="1:57" ht="16.5" customHeight="1">
      <c r="A585" s="2"/>
      <c r="B585" s="2"/>
      <c r="C585" s="2"/>
      <c r="D585" s="2"/>
      <c r="E585" s="2"/>
      <c r="F585" s="1"/>
      <c r="G585" s="1"/>
      <c r="H585" s="1"/>
      <c r="I585" s="3"/>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row>
    <row r="586" spans="1:57" ht="16.5" customHeight="1">
      <c r="A586" s="2"/>
      <c r="B586" s="2"/>
      <c r="C586" s="2"/>
      <c r="D586" s="2"/>
      <c r="E586" s="2"/>
      <c r="F586" s="1"/>
      <c r="G586" s="1"/>
      <c r="H586" s="1"/>
      <c r="I586" s="3"/>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row>
    <row r="587" spans="1:57" ht="16.5" customHeight="1">
      <c r="A587" s="2"/>
      <c r="B587" s="2"/>
      <c r="C587" s="2"/>
      <c r="D587" s="2"/>
      <c r="E587" s="2"/>
      <c r="F587" s="1"/>
      <c r="G587" s="1"/>
      <c r="H587" s="1"/>
      <c r="I587" s="3"/>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row>
    <row r="588" spans="1:57" ht="16.5" customHeight="1">
      <c r="A588" s="2"/>
      <c r="B588" s="2"/>
      <c r="C588" s="2"/>
      <c r="D588" s="2"/>
      <c r="E588" s="2"/>
      <c r="F588" s="1"/>
      <c r="G588" s="1"/>
      <c r="H588" s="1"/>
      <c r="I588" s="3"/>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row>
    <row r="589" spans="1:57" ht="16.5" customHeight="1">
      <c r="A589" s="2"/>
      <c r="B589" s="2"/>
      <c r="C589" s="2"/>
      <c r="D589" s="2"/>
      <c r="E589" s="2"/>
      <c r="F589" s="1"/>
      <c r="G589" s="1"/>
      <c r="H589" s="1"/>
      <c r="I589" s="3"/>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row>
    <row r="590" spans="1:57" ht="16.5" customHeight="1">
      <c r="A590" s="2"/>
      <c r="B590" s="2"/>
      <c r="C590" s="2"/>
      <c r="D590" s="2"/>
      <c r="E590" s="2"/>
      <c r="F590" s="1"/>
      <c r="G590" s="1"/>
      <c r="H590" s="1"/>
      <c r="I590" s="3"/>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row>
    <row r="591" spans="1:57" ht="16.5" customHeight="1">
      <c r="A591" s="2"/>
      <c r="B591" s="2"/>
      <c r="C591" s="2"/>
      <c r="D591" s="2"/>
      <c r="E591" s="2"/>
      <c r="F591" s="1"/>
      <c r="G591" s="1"/>
      <c r="H591" s="1"/>
      <c r="I591" s="3"/>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row>
    <row r="592" spans="1:57" ht="16.5" customHeight="1">
      <c r="A592" s="2"/>
      <c r="B592" s="2"/>
      <c r="C592" s="2"/>
      <c r="D592" s="2"/>
      <c r="E592" s="2"/>
      <c r="F592" s="1"/>
      <c r="G592" s="1"/>
      <c r="H592" s="1"/>
      <c r="I592" s="3"/>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row>
    <row r="593" spans="1:57" ht="16.5" customHeight="1">
      <c r="A593" s="2"/>
      <c r="B593" s="2"/>
      <c r="C593" s="2"/>
      <c r="D593" s="2"/>
      <c r="E593" s="2"/>
      <c r="F593" s="1"/>
      <c r="G593" s="1"/>
      <c r="H593" s="1"/>
      <c r="I593" s="3"/>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row>
    <row r="594" spans="1:57" ht="16.5" customHeight="1">
      <c r="A594" s="2"/>
      <c r="B594" s="2"/>
      <c r="C594" s="2"/>
      <c r="D594" s="2"/>
      <c r="E594" s="2"/>
      <c r="F594" s="1"/>
      <c r="G594" s="1"/>
      <c r="H594" s="1"/>
      <c r="I594" s="3"/>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row>
    <row r="595" spans="1:57" ht="16.5" customHeight="1">
      <c r="A595" s="2"/>
      <c r="B595" s="2"/>
      <c r="C595" s="2"/>
      <c r="D595" s="2"/>
      <c r="E595" s="2"/>
      <c r="F595" s="1"/>
      <c r="G595" s="1"/>
      <c r="H595" s="1"/>
      <c r="I595" s="3"/>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row>
    <row r="596" spans="1:57" ht="16.5" customHeight="1">
      <c r="A596" s="2"/>
      <c r="B596" s="2"/>
      <c r="C596" s="2"/>
      <c r="D596" s="2"/>
      <c r="E596" s="2"/>
      <c r="F596" s="1"/>
      <c r="G596" s="1"/>
      <c r="H596" s="1"/>
      <c r="I596" s="3"/>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row>
    <row r="597" spans="1:57" ht="16.5" customHeight="1">
      <c r="A597" s="2"/>
      <c r="B597" s="2"/>
      <c r="C597" s="2"/>
      <c r="D597" s="2"/>
      <c r="E597" s="2"/>
      <c r="F597" s="1"/>
      <c r="G597" s="1"/>
      <c r="H597" s="1"/>
      <c r="I597" s="3"/>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row>
    <row r="598" spans="1:57" ht="16.5" customHeight="1">
      <c r="A598" s="2"/>
      <c r="B598" s="2"/>
      <c r="C598" s="2"/>
      <c r="D598" s="2"/>
      <c r="E598" s="2"/>
      <c r="F598" s="1"/>
      <c r="G598" s="1"/>
      <c r="H598" s="1"/>
      <c r="I598" s="3"/>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row>
    <row r="599" spans="1:57" ht="16.5" customHeight="1">
      <c r="A599" s="2"/>
      <c r="B599" s="2"/>
      <c r="C599" s="2"/>
      <c r="D599" s="2"/>
      <c r="E599" s="2"/>
      <c r="F599" s="1"/>
      <c r="G599" s="1"/>
      <c r="H599" s="1"/>
      <c r="I599" s="3"/>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row>
    <row r="600" spans="1:57" ht="16.5" customHeight="1">
      <c r="A600" s="2"/>
      <c r="B600" s="2"/>
      <c r="C600" s="2"/>
      <c r="D600" s="2"/>
      <c r="E600" s="2"/>
      <c r="F600" s="1"/>
      <c r="G600" s="1"/>
      <c r="H600" s="1"/>
      <c r="I600" s="3"/>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row>
    <row r="601" spans="1:57" ht="16.5" customHeight="1">
      <c r="A601" s="2"/>
      <c r="B601" s="2"/>
      <c r="C601" s="2"/>
      <c r="D601" s="2"/>
      <c r="E601" s="2"/>
      <c r="F601" s="1"/>
      <c r="G601" s="1"/>
      <c r="H601" s="1"/>
      <c r="I601" s="3"/>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row>
    <row r="602" spans="1:57" ht="16.5" customHeight="1">
      <c r="A602" s="2"/>
      <c r="B602" s="2"/>
      <c r="C602" s="2"/>
      <c r="D602" s="2"/>
      <c r="E602" s="2"/>
      <c r="F602" s="1"/>
      <c r="G602" s="1"/>
      <c r="H602" s="1"/>
      <c r="I602" s="3"/>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row>
    <row r="603" spans="1:57" ht="16.5" customHeight="1">
      <c r="A603" s="2"/>
      <c r="B603" s="2"/>
      <c r="C603" s="2"/>
      <c r="D603" s="2"/>
      <c r="E603" s="2"/>
      <c r="F603" s="1"/>
      <c r="G603" s="1"/>
      <c r="H603" s="1"/>
      <c r="I603" s="3"/>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row>
    <row r="604" spans="1:57" ht="16.5" customHeight="1">
      <c r="A604" s="2"/>
      <c r="B604" s="2"/>
      <c r="C604" s="2"/>
      <c r="D604" s="2"/>
      <c r="E604" s="2"/>
      <c r="F604" s="1"/>
      <c r="G604" s="1"/>
      <c r="H604" s="1"/>
      <c r="I604" s="3"/>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row>
    <row r="605" spans="1:57" ht="16.5" customHeight="1">
      <c r="A605" s="2"/>
      <c r="B605" s="2"/>
      <c r="C605" s="2"/>
      <c r="D605" s="2"/>
      <c r="E605" s="2"/>
      <c r="F605" s="1"/>
      <c r="G605" s="1"/>
      <c r="H605" s="1"/>
      <c r="I605" s="3"/>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row>
    <row r="606" spans="1:57" ht="16.5" customHeight="1">
      <c r="A606" s="2"/>
      <c r="B606" s="2"/>
      <c r="C606" s="2"/>
      <c r="D606" s="2"/>
      <c r="E606" s="2"/>
      <c r="F606" s="1"/>
      <c r="G606" s="1"/>
      <c r="H606" s="1"/>
      <c r="I606" s="3"/>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row>
    <row r="607" spans="1:57" ht="16.5" customHeight="1">
      <c r="A607" s="2"/>
      <c r="B607" s="2"/>
      <c r="C607" s="2"/>
      <c r="D607" s="2"/>
      <c r="E607" s="2"/>
      <c r="F607" s="1"/>
      <c r="G607" s="1"/>
      <c r="H607" s="1"/>
      <c r="I607" s="3"/>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row>
    <row r="608" spans="1:57" ht="16.5" customHeight="1">
      <c r="A608" s="2"/>
      <c r="B608" s="2"/>
      <c r="C608" s="2"/>
      <c r="D608" s="2"/>
      <c r="E608" s="2"/>
      <c r="F608" s="1"/>
      <c r="G608" s="1"/>
      <c r="H608" s="1"/>
      <c r="I608" s="3"/>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row>
    <row r="609" spans="1:57" ht="16.5" customHeight="1">
      <c r="A609" s="2"/>
      <c r="B609" s="2"/>
      <c r="C609" s="2"/>
      <c r="D609" s="2"/>
      <c r="E609" s="2"/>
      <c r="F609" s="1"/>
      <c r="G609" s="1"/>
      <c r="H609" s="1"/>
      <c r="I609" s="3"/>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row>
    <row r="610" spans="1:57" ht="16.5" customHeight="1">
      <c r="A610" s="2"/>
      <c r="B610" s="2"/>
      <c r="C610" s="2"/>
      <c r="D610" s="2"/>
      <c r="E610" s="2"/>
      <c r="F610" s="1"/>
      <c r="G610" s="1"/>
      <c r="H610" s="1"/>
      <c r="I610" s="3"/>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row>
    <row r="611" spans="1:57" ht="16.5" customHeight="1">
      <c r="A611" s="2"/>
      <c r="B611" s="2"/>
      <c r="C611" s="2"/>
      <c r="D611" s="2"/>
      <c r="E611" s="2"/>
      <c r="F611" s="1"/>
      <c r="G611" s="1"/>
      <c r="H611" s="1"/>
      <c r="I611" s="3"/>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row>
    <row r="612" spans="1:57" ht="16.5" customHeight="1">
      <c r="A612" s="2"/>
      <c r="B612" s="2"/>
      <c r="C612" s="2"/>
      <c r="D612" s="2"/>
      <c r="E612" s="2"/>
      <c r="F612" s="1"/>
      <c r="G612" s="1"/>
      <c r="H612" s="1"/>
      <c r="I612" s="3"/>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row>
    <row r="613" spans="1:57" ht="16.5" customHeight="1">
      <c r="A613" s="2"/>
      <c r="B613" s="2"/>
      <c r="C613" s="2"/>
      <c r="D613" s="2"/>
      <c r="E613" s="2"/>
      <c r="F613" s="1"/>
      <c r="G613" s="1"/>
      <c r="H613" s="1"/>
      <c r="I613" s="3"/>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row>
    <row r="614" spans="1:57" ht="16.5" customHeight="1">
      <c r="A614" s="2"/>
      <c r="B614" s="2"/>
      <c r="C614" s="2"/>
      <c r="D614" s="2"/>
      <c r="E614" s="2"/>
      <c r="F614" s="1"/>
      <c r="G614" s="1"/>
      <c r="H614" s="1"/>
      <c r="I614" s="3"/>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row>
    <row r="615" spans="1:57" ht="16.5" customHeight="1">
      <c r="A615" s="2"/>
      <c r="B615" s="2"/>
      <c r="C615" s="2"/>
      <c r="D615" s="2"/>
      <c r="E615" s="2"/>
      <c r="F615" s="1"/>
      <c r="G615" s="1"/>
      <c r="H615" s="1"/>
      <c r="I615" s="3"/>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row>
    <row r="616" spans="1:57" ht="16.5" customHeight="1">
      <c r="A616" s="2"/>
      <c r="B616" s="2"/>
      <c r="C616" s="2"/>
      <c r="D616" s="2"/>
      <c r="E616" s="2"/>
      <c r="F616" s="1"/>
      <c r="G616" s="1"/>
      <c r="H616" s="1"/>
      <c r="I616" s="3"/>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row>
    <row r="617" spans="1:57" ht="16.5" customHeight="1">
      <c r="A617" s="2"/>
      <c r="B617" s="2"/>
      <c r="C617" s="2"/>
      <c r="D617" s="2"/>
      <c r="E617" s="2"/>
      <c r="F617" s="1"/>
      <c r="G617" s="1"/>
      <c r="H617" s="1"/>
      <c r="I617" s="3"/>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row>
    <row r="618" spans="1:57" ht="16.5" customHeight="1">
      <c r="A618" s="2"/>
      <c r="B618" s="2"/>
      <c r="C618" s="2"/>
      <c r="D618" s="2"/>
      <c r="E618" s="2"/>
      <c r="F618" s="1"/>
      <c r="G618" s="1"/>
      <c r="H618" s="1"/>
      <c r="I618" s="3"/>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row>
    <row r="619" spans="1:57" ht="16.5" customHeight="1">
      <c r="A619" s="2"/>
      <c r="B619" s="2"/>
      <c r="C619" s="2"/>
      <c r="D619" s="2"/>
      <c r="E619" s="2"/>
      <c r="F619" s="1"/>
      <c r="G619" s="1"/>
      <c r="H619" s="1"/>
      <c r="I619" s="3"/>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row>
    <row r="620" spans="1:57" ht="16.5" customHeight="1">
      <c r="A620" s="2"/>
      <c r="B620" s="2"/>
      <c r="C620" s="2"/>
      <c r="D620" s="2"/>
      <c r="E620" s="2"/>
      <c r="F620" s="1"/>
      <c r="G620" s="1"/>
      <c r="H620" s="1"/>
      <c r="I620" s="3"/>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row>
    <row r="621" spans="1:57" ht="16.5" customHeight="1">
      <c r="A621" s="2"/>
      <c r="B621" s="2"/>
      <c r="C621" s="2"/>
      <c r="D621" s="2"/>
      <c r="E621" s="2"/>
      <c r="F621" s="1"/>
      <c r="G621" s="1"/>
      <c r="H621" s="1"/>
      <c r="I621" s="3"/>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row>
    <row r="622" spans="1:57" ht="16.5" customHeight="1">
      <c r="A622" s="2"/>
      <c r="B622" s="2"/>
      <c r="C622" s="2"/>
      <c r="D622" s="2"/>
      <c r="E622" s="2"/>
      <c r="F622" s="1"/>
      <c r="G622" s="1"/>
      <c r="H622" s="1"/>
      <c r="I622" s="3"/>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row>
    <row r="623" spans="1:57" ht="16.5" customHeight="1">
      <c r="A623" s="2"/>
      <c r="B623" s="2"/>
      <c r="C623" s="2"/>
      <c r="D623" s="2"/>
      <c r="E623" s="2"/>
      <c r="F623" s="1"/>
      <c r="G623" s="1"/>
      <c r="H623" s="1"/>
      <c r="I623" s="3"/>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row>
    <row r="624" spans="1:57" ht="16.5" customHeight="1">
      <c r="A624" s="2"/>
      <c r="B624" s="2"/>
      <c r="C624" s="2"/>
      <c r="D624" s="2"/>
      <c r="E624" s="2"/>
      <c r="F624" s="1"/>
      <c r="G624" s="1"/>
      <c r="H624" s="1"/>
      <c r="I624" s="3"/>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row>
    <row r="625" spans="1:57" ht="16.5" customHeight="1">
      <c r="A625" s="2"/>
      <c r="B625" s="2"/>
      <c r="C625" s="2"/>
      <c r="D625" s="2"/>
      <c r="E625" s="2"/>
      <c r="F625" s="1"/>
      <c r="G625" s="1"/>
      <c r="H625" s="1"/>
      <c r="I625" s="3"/>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row>
    <row r="626" spans="1:57" ht="16.5" customHeight="1">
      <c r="A626" s="2"/>
      <c r="B626" s="2"/>
      <c r="C626" s="2"/>
      <c r="D626" s="2"/>
      <c r="E626" s="2"/>
      <c r="F626" s="1"/>
      <c r="G626" s="1"/>
      <c r="H626" s="1"/>
      <c r="I626" s="3"/>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row>
    <row r="627" spans="1:57" ht="16.5" customHeight="1">
      <c r="A627" s="2"/>
      <c r="B627" s="2"/>
      <c r="C627" s="2"/>
      <c r="D627" s="2"/>
      <c r="E627" s="2"/>
      <c r="F627" s="1"/>
      <c r="G627" s="1"/>
      <c r="H627" s="1"/>
      <c r="I627" s="3"/>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row>
    <row r="628" spans="1:57" ht="16.5" customHeight="1">
      <c r="A628" s="2"/>
      <c r="B628" s="2"/>
      <c r="C628" s="2"/>
      <c r="D628" s="2"/>
      <c r="E628" s="2"/>
      <c r="F628" s="1"/>
      <c r="G628" s="1"/>
      <c r="H628" s="1"/>
      <c r="I628" s="3"/>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row>
    <row r="629" spans="1:57" ht="16.5" customHeight="1">
      <c r="A629" s="2"/>
      <c r="B629" s="2"/>
      <c r="C629" s="2"/>
      <c r="D629" s="2"/>
      <c r="E629" s="2"/>
      <c r="F629" s="1"/>
      <c r="G629" s="1"/>
      <c r="H629" s="1"/>
      <c r="I629" s="3"/>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row>
    <row r="630" spans="1:57" ht="16.5" customHeight="1">
      <c r="A630" s="2"/>
      <c r="B630" s="2"/>
      <c r="C630" s="2"/>
      <c r="D630" s="2"/>
      <c r="E630" s="2"/>
      <c r="F630" s="1"/>
      <c r="G630" s="1"/>
      <c r="H630" s="1"/>
      <c r="I630" s="3"/>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row>
    <row r="631" spans="1:57" ht="16.5" customHeight="1">
      <c r="A631" s="2"/>
      <c r="B631" s="2"/>
      <c r="C631" s="2"/>
      <c r="D631" s="2"/>
      <c r="E631" s="2"/>
      <c r="F631" s="1"/>
      <c r="G631" s="1"/>
      <c r="H631" s="1"/>
      <c r="I631" s="3"/>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row>
    <row r="632" spans="1:57" ht="16.5" customHeight="1">
      <c r="A632" s="2"/>
      <c r="B632" s="2"/>
      <c r="C632" s="2"/>
      <c r="D632" s="2"/>
      <c r="E632" s="2"/>
      <c r="F632" s="1"/>
      <c r="G632" s="1"/>
      <c r="H632" s="1"/>
      <c r="I632" s="3"/>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row>
    <row r="633" spans="1:57" ht="16.5" customHeight="1">
      <c r="A633" s="2"/>
      <c r="B633" s="2"/>
      <c r="C633" s="2"/>
      <c r="D633" s="2"/>
      <c r="E633" s="2"/>
      <c r="F633" s="1"/>
      <c r="G633" s="1"/>
      <c r="H633" s="1"/>
      <c r="I633" s="3"/>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row>
    <row r="634" spans="1:57" ht="16.5" customHeight="1">
      <c r="A634" s="2"/>
      <c r="B634" s="2"/>
      <c r="C634" s="2"/>
      <c r="D634" s="2"/>
      <c r="E634" s="2"/>
      <c r="F634" s="1"/>
      <c r="G634" s="1"/>
      <c r="H634" s="1"/>
      <c r="I634" s="3"/>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row>
    <row r="635" spans="1:57" ht="16.5" customHeight="1">
      <c r="A635" s="2"/>
      <c r="B635" s="2"/>
      <c r="C635" s="2"/>
      <c r="D635" s="2"/>
      <c r="E635" s="2"/>
      <c r="F635" s="1"/>
      <c r="G635" s="1"/>
      <c r="H635" s="1"/>
      <c r="I635" s="3"/>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row>
    <row r="636" spans="1:57" ht="16.5" customHeight="1">
      <c r="A636" s="2"/>
      <c r="B636" s="2"/>
      <c r="C636" s="2"/>
      <c r="D636" s="2"/>
      <c r="E636" s="2"/>
      <c r="F636" s="1"/>
      <c r="G636" s="1"/>
      <c r="H636" s="1"/>
      <c r="I636" s="3"/>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row>
    <row r="637" spans="1:57" ht="16.5" customHeight="1">
      <c r="A637" s="2"/>
      <c r="B637" s="2"/>
      <c r="C637" s="2"/>
      <c r="D637" s="2"/>
      <c r="E637" s="2"/>
      <c r="F637" s="1"/>
      <c r="G637" s="1"/>
      <c r="H637" s="1"/>
      <c r="I637" s="3"/>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row>
    <row r="638" spans="1:57" ht="16.5" customHeight="1">
      <c r="A638" s="2"/>
      <c r="B638" s="2"/>
      <c r="C638" s="2"/>
      <c r="D638" s="2"/>
      <c r="E638" s="2"/>
      <c r="F638" s="1"/>
      <c r="G638" s="1"/>
      <c r="H638" s="1"/>
      <c r="I638" s="3"/>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row>
    <row r="639" spans="1:57" ht="16.5" customHeight="1">
      <c r="A639" s="2"/>
      <c r="B639" s="2"/>
      <c r="C639" s="2"/>
      <c r="D639" s="2"/>
      <c r="E639" s="2"/>
      <c r="F639" s="1"/>
      <c r="G639" s="1"/>
      <c r="H639" s="1"/>
      <c r="I639" s="3"/>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row>
    <row r="640" spans="1:57" ht="16.5" customHeight="1">
      <c r="A640" s="2"/>
      <c r="B640" s="2"/>
      <c r="C640" s="2"/>
      <c r="D640" s="2"/>
      <c r="E640" s="2"/>
      <c r="F640" s="1"/>
      <c r="G640" s="1"/>
      <c r="H640" s="1"/>
      <c r="I640" s="3"/>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row>
    <row r="641" spans="1:57" ht="16.5" customHeight="1">
      <c r="A641" s="2"/>
      <c r="B641" s="2"/>
      <c r="C641" s="2"/>
      <c r="D641" s="2"/>
      <c r="E641" s="2"/>
      <c r="F641" s="1"/>
      <c r="G641" s="1"/>
      <c r="H641" s="1"/>
      <c r="I641" s="3"/>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row>
    <row r="642" spans="1:57" ht="16.5" customHeight="1">
      <c r="A642" s="2"/>
      <c r="B642" s="2"/>
      <c r="C642" s="2"/>
      <c r="D642" s="2"/>
      <c r="E642" s="2"/>
      <c r="F642" s="1"/>
      <c r="G642" s="1"/>
      <c r="H642" s="1"/>
      <c r="I642" s="3"/>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row>
    <row r="643" spans="1:57" ht="16.5" customHeight="1">
      <c r="A643" s="2"/>
      <c r="B643" s="2"/>
      <c r="C643" s="2"/>
      <c r="D643" s="2"/>
      <c r="E643" s="2"/>
      <c r="F643" s="1"/>
      <c r="G643" s="1"/>
      <c r="H643" s="1"/>
      <c r="I643" s="3"/>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row>
    <row r="644" spans="1:57" ht="16.5" customHeight="1">
      <c r="A644" s="2"/>
      <c r="B644" s="2"/>
      <c r="C644" s="2"/>
      <c r="D644" s="2"/>
      <c r="E644" s="2"/>
      <c r="F644" s="1"/>
      <c r="G644" s="1"/>
      <c r="H644" s="1"/>
      <c r="I644" s="3"/>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row>
    <row r="645" spans="1:57" ht="16.5" customHeight="1">
      <c r="A645" s="2"/>
      <c r="B645" s="2"/>
      <c r="C645" s="2"/>
      <c r="D645" s="2"/>
      <c r="E645" s="2"/>
      <c r="F645" s="1"/>
      <c r="G645" s="1"/>
      <c r="H645" s="1"/>
      <c r="I645" s="3"/>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row>
    <row r="646" spans="1:57" ht="16.5" customHeight="1">
      <c r="A646" s="2"/>
      <c r="B646" s="2"/>
      <c r="C646" s="2"/>
      <c r="D646" s="2"/>
      <c r="E646" s="2"/>
      <c r="F646" s="1"/>
      <c r="G646" s="1"/>
      <c r="H646" s="1"/>
      <c r="I646" s="3"/>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row>
    <row r="647" spans="1:57" ht="16.5" customHeight="1">
      <c r="A647" s="2"/>
      <c r="B647" s="2"/>
      <c r="C647" s="2"/>
      <c r="D647" s="2"/>
      <c r="E647" s="2"/>
      <c r="F647" s="1"/>
      <c r="G647" s="1"/>
      <c r="H647" s="1"/>
      <c r="I647" s="3"/>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row>
    <row r="648" spans="1:57" ht="16.5" customHeight="1">
      <c r="A648" s="2"/>
      <c r="B648" s="2"/>
      <c r="C648" s="2"/>
      <c r="D648" s="2"/>
      <c r="E648" s="2"/>
      <c r="F648" s="1"/>
      <c r="G648" s="1"/>
      <c r="H648" s="1"/>
      <c r="I648" s="3"/>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row>
    <row r="649" spans="1:57" ht="16.5" customHeight="1">
      <c r="A649" s="2"/>
      <c r="B649" s="2"/>
      <c r="C649" s="2"/>
      <c r="D649" s="2"/>
      <c r="E649" s="2"/>
      <c r="F649" s="1"/>
      <c r="G649" s="1"/>
      <c r="H649" s="1"/>
      <c r="I649" s="3"/>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row>
    <row r="650" spans="1:57" ht="16.5" customHeight="1">
      <c r="A650" s="2"/>
      <c r="B650" s="2"/>
      <c r="C650" s="2"/>
      <c r="D650" s="2"/>
      <c r="E650" s="2"/>
      <c r="F650" s="1"/>
      <c r="G650" s="1"/>
      <c r="H650" s="1"/>
      <c r="I650" s="3"/>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row>
    <row r="651" spans="1:57" ht="16.5" customHeight="1">
      <c r="A651" s="2"/>
      <c r="B651" s="2"/>
      <c r="C651" s="2"/>
      <c r="D651" s="2"/>
      <c r="E651" s="2"/>
      <c r="F651" s="1"/>
      <c r="G651" s="1"/>
      <c r="H651" s="1"/>
      <c r="I651" s="3"/>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row>
    <row r="652" spans="1:57" ht="16.5" customHeight="1">
      <c r="A652" s="2"/>
      <c r="B652" s="2"/>
      <c r="C652" s="2"/>
      <c r="D652" s="2"/>
      <c r="E652" s="2"/>
      <c r="F652" s="1"/>
      <c r="G652" s="1"/>
      <c r="H652" s="1"/>
      <c r="I652" s="3"/>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row>
    <row r="653" spans="1:57" ht="16.5" customHeight="1">
      <c r="A653" s="2"/>
      <c r="B653" s="2"/>
      <c r="C653" s="2"/>
      <c r="D653" s="2"/>
      <c r="E653" s="2"/>
      <c r="F653" s="1"/>
      <c r="G653" s="1"/>
      <c r="H653" s="1"/>
      <c r="I653" s="3"/>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row>
    <row r="654" spans="1:57" ht="16.5" customHeight="1">
      <c r="A654" s="2"/>
      <c r="B654" s="2"/>
      <c r="C654" s="2"/>
      <c r="D654" s="2"/>
      <c r="E654" s="2"/>
      <c r="F654" s="1"/>
      <c r="G654" s="1"/>
      <c r="H654" s="1"/>
      <c r="I654" s="3"/>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row>
    <row r="655" spans="1:57" ht="16.5" customHeight="1">
      <c r="A655" s="2"/>
      <c r="B655" s="2"/>
      <c r="C655" s="2"/>
      <c r="D655" s="2"/>
      <c r="E655" s="2"/>
      <c r="F655" s="1"/>
      <c r="G655" s="1"/>
      <c r="H655" s="1"/>
      <c r="I655" s="3"/>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row>
    <row r="656" spans="1:57" ht="16.5" customHeight="1">
      <c r="A656" s="2"/>
      <c r="B656" s="2"/>
      <c r="C656" s="2"/>
      <c r="D656" s="2"/>
      <c r="E656" s="2"/>
      <c r="F656" s="1"/>
      <c r="G656" s="1"/>
      <c r="H656" s="1"/>
      <c r="I656" s="3"/>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row>
    <row r="657" spans="1:57" ht="16.5" customHeight="1">
      <c r="A657" s="2"/>
      <c r="B657" s="2"/>
      <c r="C657" s="2"/>
      <c r="D657" s="2"/>
      <c r="E657" s="2"/>
      <c r="F657" s="1"/>
      <c r="G657" s="1"/>
      <c r="H657" s="1"/>
      <c r="I657" s="3"/>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row>
    <row r="658" spans="1:57" ht="16.5" customHeight="1">
      <c r="A658" s="2"/>
      <c r="B658" s="2"/>
      <c r="C658" s="2"/>
      <c r="D658" s="2"/>
      <c r="E658" s="2"/>
      <c r="F658" s="1"/>
      <c r="G658" s="1"/>
      <c r="H658" s="1"/>
      <c r="I658" s="3"/>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row>
    <row r="659" spans="1:57" ht="16.5" customHeight="1">
      <c r="A659" s="2"/>
      <c r="B659" s="2"/>
      <c r="C659" s="2"/>
      <c r="D659" s="2"/>
      <c r="E659" s="2"/>
      <c r="F659" s="1"/>
      <c r="G659" s="1"/>
      <c r="H659" s="1"/>
      <c r="I659" s="3"/>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row>
    <row r="660" spans="1:57" ht="16.5" customHeight="1">
      <c r="A660" s="2"/>
      <c r="B660" s="2"/>
      <c r="C660" s="2"/>
      <c r="D660" s="2"/>
      <c r="E660" s="2"/>
      <c r="F660" s="1"/>
      <c r="G660" s="1"/>
      <c r="H660" s="1"/>
      <c r="I660" s="3"/>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row>
    <row r="661" spans="1:57" ht="16.5" customHeight="1">
      <c r="A661" s="2"/>
      <c r="B661" s="2"/>
      <c r="C661" s="2"/>
      <c r="D661" s="2"/>
      <c r="E661" s="2"/>
      <c r="F661" s="1"/>
      <c r="G661" s="1"/>
      <c r="H661" s="1"/>
      <c r="I661" s="3"/>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row>
    <row r="662" spans="1:57" ht="16.5" customHeight="1">
      <c r="A662" s="2"/>
      <c r="B662" s="2"/>
      <c r="C662" s="2"/>
      <c r="D662" s="2"/>
      <c r="E662" s="2"/>
      <c r="F662" s="1"/>
      <c r="G662" s="1"/>
      <c r="H662" s="1"/>
      <c r="I662" s="3"/>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row>
    <row r="663" spans="1:57" ht="16.5" customHeight="1">
      <c r="A663" s="2"/>
      <c r="B663" s="2"/>
      <c r="C663" s="2"/>
      <c r="D663" s="2"/>
      <c r="E663" s="2"/>
      <c r="F663" s="1"/>
      <c r="G663" s="1"/>
      <c r="H663" s="1"/>
      <c r="I663" s="3"/>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row>
    <row r="664" spans="1:57" ht="16.5" customHeight="1">
      <c r="A664" s="2"/>
      <c r="B664" s="2"/>
      <c r="C664" s="2"/>
      <c r="D664" s="2"/>
      <c r="E664" s="2"/>
      <c r="F664" s="1"/>
      <c r="G664" s="1"/>
      <c r="H664" s="1"/>
      <c r="I664" s="3"/>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row>
    <row r="665" spans="1:57" ht="16.5" customHeight="1">
      <c r="A665" s="2"/>
      <c r="B665" s="2"/>
      <c r="C665" s="2"/>
      <c r="D665" s="2"/>
      <c r="E665" s="2"/>
      <c r="F665" s="1"/>
      <c r="G665" s="1"/>
      <c r="H665" s="1"/>
      <c r="I665" s="3"/>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row>
    <row r="666" spans="1:57" ht="16.5" customHeight="1">
      <c r="A666" s="2"/>
      <c r="B666" s="2"/>
      <c r="C666" s="2"/>
      <c r="D666" s="2"/>
      <c r="E666" s="2"/>
      <c r="F666" s="1"/>
      <c r="G666" s="1"/>
      <c r="H666" s="1"/>
      <c r="I666" s="3"/>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row>
    <row r="667" spans="1:57" ht="16.5" customHeight="1">
      <c r="A667" s="2"/>
      <c r="B667" s="2"/>
      <c r="C667" s="2"/>
      <c r="D667" s="2"/>
      <c r="E667" s="2"/>
      <c r="F667" s="1"/>
      <c r="G667" s="1"/>
      <c r="H667" s="1"/>
      <c r="I667" s="3"/>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row>
    <row r="668" spans="1:57" ht="16.5" customHeight="1">
      <c r="A668" s="2"/>
      <c r="B668" s="2"/>
      <c r="C668" s="2"/>
      <c r="D668" s="2"/>
      <c r="E668" s="2"/>
      <c r="F668" s="1"/>
      <c r="G668" s="1"/>
      <c r="H668" s="1"/>
      <c r="I668" s="3"/>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row>
    <row r="669" spans="1:57" ht="16.5" customHeight="1">
      <c r="A669" s="2"/>
      <c r="B669" s="2"/>
      <c r="C669" s="2"/>
      <c r="D669" s="2"/>
      <c r="E669" s="2"/>
      <c r="F669" s="1"/>
      <c r="G669" s="1"/>
      <c r="H669" s="1"/>
      <c r="I669" s="3"/>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row>
    <row r="670" spans="1:57" ht="16.5" customHeight="1">
      <c r="A670" s="2"/>
      <c r="B670" s="2"/>
      <c r="C670" s="2"/>
      <c r="D670" s="2"/>
      <c r="E670" s="2"/>
      <c r="F670" s="1"/>
      <c r="G670" s="1"/>
      <c r="H670" s="1"/>
      <c r="I670" s="3"/>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row>
    <row r="671" spans="1:57" ht="16.5" customHeight="1">
      <c r="A671" s="2"/>
      <c r="B671" s="2"/>
      <c r="C671" s="2"/>
      <c r="D671" s="2"/>
      <c r="E671" s="2"/>
      <c r="F671" s="1"/>
      <c r="G671" s="1"/>
      <c r="H671" s="1"/>
      <c r="I671" s="3"/>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row>
    <row r="672" spans="1:57" ht="16.5" customHeight="1">
      <c r="A672" s="2"/>
      <c r="B672" s="2"/>
      <c r="C672" s="2"/>
      <c r="D672" s="2"/>
      <c r="E672" s="2"/>
      <c r="F672" s="1"/>
      <c r="G672" s="1"/>
      <c r="H672" s="1"/>
      <c r="I672" s="3"/>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row>
    <row r="673" spans="1:57" ht="16.5" customHeight="1">
      <c r="A673" s="2"/>
      <c r="B673" s="2"/>
      <c r="C673" s="2"/>
      <c r="D673" s="2"/>
      <c r="E673" s="2"/>
      <c r="F673" s="1"/>
      <c r="G673" s="1"/>
      <c r="H673" s="1"/>
      <c r="I673" s="3"/>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row>
    <row r="674" spans="1:57" ht="16.5" customHeight="1">
      <c r="A674" s="2"/>
      <c r="B674" s="2"/>
      <c r="C674" s="2"/>
      <c r="D674" s="2"/>
      <c r="E674" s="2"/>
      <c r="F674" s="1"/>
      <c r="G674" s="1"/>
      <c r="H674" s="1"/>
      <c r="I674" s="3"/>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row>
    <row r="675" spans="1:57" ht="16.5" customHeight="1">
      <c r="A675" s="2"/>
      <c r="B675" s="2"/>
      <c r="C675" s="2"/>
      <c r="D675" s="2"/>
      <c r="E675" s="2"/>
      <c r="F675" s="1"/>
      <c r="G675" s="1"/>
      <c r="H675" s="1"/>
      <c r="I675" s="3"/>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row>
    <row r="676" spans="1:57" ht="16.5" customHeight="1">
      <c r="A676" s="2"/>
      <c r="B676" s="2"/>
      <c r="C676" s="2"/>
      <c r="D676" s="2"/>
      <c r="E676" s="2"/>
      <c r="F676" s="1"/>
      <c r="G676" s="1"/>
      <c r="H676" s="1"/>
      <c r="I676" s="3"/>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row>
    <row r="677" spans="1:57" ht="16.5" customHeight="1">
      <c r="A677" s="2"/>
      <c r="B677" s="2"/>
      <c r="C677" s="2"/>
      <c r="D677" s="2"/>
      <c r="E677" s="2"/>
      <c r="F677" s="1"/>
      <c r="G677" s="1"/>
      <c r="H677" s="1"/>
      <c r="I677" s="3"/>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row>
    <row r="678" spans="1:57" ht="16.5" customHeight="1">
      <c r="A678" s="2"/>
      <c r="B678" s="2"/>
      <c r="C678" s="2"/>
      <c r="D678" s="2"/>
      <c r="E678" s="2"/>
      <c r="F678" s="1"/>
      <c r="G678" s="1"/>
      <c r="H678" s="1"/>
      <c r="I678" s="3"/>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row>
    <row r="679" spans="1:57" ht="16.5" customHeight="1">
      <c r="A679" s="2"/>
      <c r="B679" s="2"/>
      <c r="C679" s="2"/>
      <c r="D679" s="2"/>
      <c r="E679" s="2"/>
      <c r="F679" s="1"/>
      <c r="G679" s="1"/>
      <c r="H679" s="1"/>
      <c r="I679" s="3"/>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row>
    <row r="680" spans="1:57" ht="16.5" customHeight="1">
      <c r="A680" s="2"/>
      <c r="B680" s="2"/>
      <c r="C680" s="2"/>
      <c r="D680" s="2"/>
      <c r="E680" s="2"/>
      <c r="F680" s="1"/>
      <c r="G680" s="1"/>
      <c r="H680" s="1"/>
      <c r="I680" s="3"/>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row>
    <row r="681" spans="1:57" ht="16.5" customHeight="1">
      <c r="A681" s="2"/>
      <c r="B681" s="2"/>
      <c r="C681" s="2"/>
      <c r="D681" s="2"/>
      <c r="E681" s="2"/>
      <c r="F681" s="1"/>
      <c r="G681" s="1"/>
      <c r="H681" s="1"/>
      <c r="I681" s="3"/>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row>
    <row r="682" spans="1:57" ht="16.5" customHeight="1">
      <c r="A682" s="2"/>
      <c r="B682" s="2"/>
      <c r="C682" s="2"/>
      <c r="D682" s="2"/>
      <c r="E682" s="2"/>
      <c r="F682" s="1"/>
      <c r="G682" s="1"/>
      <c r="H682" s="1"/>
      <c r="I682" s="3"/>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row>
    <row r="683" spans="1:57" ht="16.5" customHeight="1">
      <c r="A683" s="2"/>
      <c r="B683" s="2"/>
      <c r="C683" s="2"/>
      <c r="D683" s="2"/>
      <c r="E683" s="2"/>
      <c r="F683" s="1"/>
      <c r="G683" s="1"/>
      <c r="H683" s="1"/>
      <c r="I683" s="3"/>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row>
    <row r="684" spans="1:57" ht="16.5" customHeight="1">
      <c r="A684" s="2"/>
      <c r="B684" s="2"/>
      <c r="C684" s="2"/>
      <c r="D684" s="2"/>
      <c r="E684" s="2"/>
      <c r="F684" s="1"/>
      <c r="G684" s="1"/>
      <c r="H684" s="1"/>
      <c r="I684" s="3"/>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row>
    <row r="685" spans="1:57" ht="16.5" customHeight="1">
      <c r="A685" s="2"/>
      <c r="B685" s="2"/>
      <c r="C685" s="2"/>
      <c r="D685" s="2"/>
      <c r="E685" s="2"/>
      <c r="F685" s="1"/>
      <c r="G685" s="1"/>
      <c r="H685" s="1"/>
      <c r="I685" s="3"/>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row>
    <row r="686" spans="1:57" ht="16.5" customHeight="1">
      <c r="A686" s="2"/>
      <c r="B686" s="2"/>
      <c r="C686" s="2"/>
      <c r="D686" s="2"/>
      <c r="E686" s="2"/>
      <c r="F686" s="1"/>
      <c r="G686" s="1"/>
      <c r="H686" s="1"/>
      <c r="I686" s="3"/>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row>
    <row r="687" spans="1:57" ht="16.5" customHeight="1">
      <c r="A687" s="2"/>
      <c r="B687" s="2"/>
      <c r="C687" s="2"/>
      <c r="D687" s="2"/>
      <c r="E687" s="2"/>
      <c r="F687" s="1"/>
      <c r="G687" s="1"/>
      <c r="H687" s="1"/>
      <c r="I687" s="3"/>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row>
    <row r="688" spans="1:57" ht="16.5" customHeight="1">
      <c r="A688" s="2"/>
      <c r="B688" s="2"/>
      <c r="C688" s="2"/>
      <c r="D688" s="2"/>
      <c r="E688" s="2"/>
      <c r="F688" s="1"/>
      <c r="G688" s="1"/>
      <c r="H688" s="1"/>
      <c r="I688" s="3"/>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row>
    <row r="689" spans="1:57" ht="16.5" customHeight="1">
      <c r="A689" s="2"/>
      <c r="B689" s="2"/>
      <c r="C689" s="2"/>
      <c r="D689" s="2"/>
      <c r="E689" s="2"/>
      <c r="F689" s="1"/>
      <c r="G689" s="1"/>
      <c r="H689" s="1"/>
      <c r="I689" s="3"/>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row>
    <row r="690" spans="1:57" ht="16.5" customHeight="1">
      <c r="A690" s="2"/>
      <c r="B690" s="2"/>
      <c r="C690" s="2"/>
      <c r="D690" s="2"/>
      <c r="E690" s="2"/>
      <c r="F690" s="1"/>
      <c r="G690" s="1"/>
      <c r="H690" s="1"/>
      <c r="I690" s="3"/>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row>
    <row r="691" spans="1:57" ht="16.5" customHeight="1">
      <c r="A691" s="2"/>
      <c r="B691" s="2"/>
      <c r="C691" s="2"/>
      <c r="D691" s="2"/>
      <c r="E691" s="2"/>
      <c r="F691" s="1"/>
      <c r="G691" s="1"/>
      <c r="H691" s="1"/>
      <c r="I691" s="3"/>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row>
    <row r="692" spans="1:57" ht="16.5" customHeight="1">
      <c r="A692" s="2"/>
      <c r="B692" s="2"/>
      <c r="C692" s="2"/>
      <c r="D692" s="2"/>
      <c r="E692" s="2"/>
      <c r="F692" s="1"/>
      <c r="G692" s="1"/>
      <c r="H692" s="1"/>
      <c r="I692" s="3"/>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row>
    <row r="693" spans="1:57" ht="16.5" customHeight="1">
      <c r="A693" s="2"/>
      <c r="B693" s="2"/>
      <c r="C693" s="2"/>
      <c r="D693" s="2"/>
      <c r="E693" s="2"/>
      <c r="F693" s="1"/>
      <c r="G693" s="1"/>
      <c r="H693" s="1"/>
      <c r="I693" s="3"/>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row>
    <row r="694" spans="1:57" ht="16.5" customHeight="1">
      <c r="A694" s="2"/>
      <c r="B694" s="2"/>
      <c r="C694" s="2"/>
      <c r="D694" s="2"/>
      <c r="E694" s="2"/>
      <c r="F694" s="1"/>
      <c r="G694" s="1"/>
      <c r="H694" s="1"/>
      <c r="I694" s="3"/>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row>
    <row r="695" spans="1:57" ht="16.5" customHeight="1">
      <c r="A695" s="2"/>
      <c r="B695" s="2"/>
      <c r="C695" s="2"/>
      <c r="D695" s="2"/>
      <c r="E695" s="2"/>
      <c r="F695" s="1"/>
      <c r="G695" s="1"/>
      <c r="H695" s="1"/>
      <c r="I695" s="3"/>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row>
    <row r="696" spans="1:57" ht="16.5" customHeight="1">
      <c r="A696" s="2"/>
      <c r="B696" s="2"/>
      <c r="C696" s="2"/>
      <c r="D696" s="2"/>
      <c r="E696" s="2"/>
      <c r="F696" s="1"/>
      <c r="G696" s="1"/>
      <c r="H696" s="1"/>
      <c r="I696" s="3"/>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row>
    <row r="697" spans="1:57" ht="16.5" customHeight="1">
      <c r="A697" s="2"/>
      <c r="B697" s="2"/>
      <c r="C697" s="2"/>
      <c r="D697" s="2"/>
      <c r="E697" s="2"/>
      <c r="F697" s="1"/>
      <c r="G697" s="1"/>
      <c r="H697" s="1"/>
      <c r="I697" s="3"/>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row>
    <row r="698" spans="1:57" ht="16.5" customHeight="1">
      <c r="A698" s="2"/>
      <c r="B698" s="2"/>
      <c r="C698" s="2"/>
      <c r="D698" s="2"/>
      <c r="E698" s="2"/>
      <c r="F698" s="1"/>
      <c r="G698" s="1"/>
      <c r="H698" s="1"/>
      <c r="I698" s="3"/>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row>
    <row r="699" spans="1:57" ht="16.5" customHeight="1">
      <c r="A699" s="2"/>
      <c r="B699" s="2"/>
      <c r="C699" s="2"/>
      <c r="D699" s="2"/>
      <c r="E699" s="2"/>
      <c r="F699" s="1"/>
      <c r="G699" s="1"/>
      <c r="H699" s="1"/>
      <c r="I699" s="3"/>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row>
    <row r="700" spans="1:57" ht="16.5" customHeight="1">
      <c r="A700" s="2"/>
      <c r="B700" s="2"/>
      <c r="C700" s="2"/>
      <c r="D700" s="2"/>
      <c r="E700" s="2"/>
      <c r="F700" s="1"/>
      <c r="G700" s="1"/>
      <c r="H700" s="1"/>
      <c r="I700" s="3"/>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row>
    <row r="701" spans="1:57" ht="16.5" customHeight="1">
      <c r="A701" s="2"/>
      <c r="B701" s="2"/>
      <c r="C701" s="2"/>
      <c r="D701" s="2"/>
      <c r="E701" s="2"/>
      <c r="F701" s="1"/>
      <c r="G701" s="1"/>
      <c r="H701" s="1"/>
      <c r="I701" s="3"/>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row>
    <row r="702" spans="1:57" ht="16.5" customHeight="1">
      <c r="A702" s="2"/>
      <c r="B702" s="2"/>
      <c r="C702" s="2"/>
      <c r="D702" s="2"/>
      <c r="E702" s="2"/>
      <c r="F702" s="1"/>
      <c r="G702" s="1"/>
      <c r="H702" s="1"/>
      <c r="I702" s="3"/>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row>
    <row r="703" spans="1:57" ht="16.5" customHeight="1">
      <c r="A703" s="2"/>
      <c r="B703" s="2"/>
      <c r="C703" s="2"/>
      <c r="D703" s="2"/>
      <c r="E703" s="2"/>
      <c r="F703" s="1"/>
      <c r="G703" s="1"/>
      <c r="H703" s="1"/>
      <c r="I703" s="3"/>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row>
    <row r="704" spans="1:57" ht="16.5" customHeight="1">
      <c r="A704" s="2"/>
      <c r="B704" s="2"/>
      <c r="C704" s="2"/>
      <c r="D704" s="2"/>
      <c r="E704" s="2"/>
      <c r="F704" s="1"/>
      <c r="G704" s="1"/>
      <c r="H704" s="1"/>
      <c r="I704" s="3"/>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row>
    <row r="705" spans="1:57" ht="16.5" customHeight="1">
      <c r="A705" s="2"/>
      <c r="B705" s="2"/>
      <c r="C705" s="2"/>
      <c r="D705" s="2"/>
      <c r="E705" s="2"/>
      <c r="F705" s="1"/>
      <c r="G705" s="1"/>
      <c r="H705" s="1"/>
      <c r="I705" s="3"/>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row>
    <row r="706" spans="1:57" ht="16.5" customHeight="1">
      <c r="A706" s="2"/>
      <c r="B706" s="2"/>
      <c r="C706" s="2"/>
      <c r="D706" s="2"/>
      <c r="E706" s="2"/>
      <c r="F706" s="1"/>
      <c r="G706" s="1"/>
      <c r="H706" s="1"/>
      <c r="I706" s="3"/>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row>
    <row r="707" spans="1:57" ht="16.5" customHeight="1">
      <c r="A707" s="2"/>
      <c r="B707" s="2"/>
      <c r="C707" s="2"/>
      <c r="D707" s="2"/>
      <c r="E707" s="2"/>
      <c r="F707" s="1"/>
      <c r="G707" s="1"/>
      <c r="H707" s="1"/>
      <c r="I707" s="3"/>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row>
    <row r="708" spans="1:57" ht="16.5" customHeight="1">
      <c r="A708" s="2"/>
      <c r="B708" s="2"/>
      <c r="C708" s="2"/>
      <c r="D708" s="2"/>
      <c r="E708" s="2"/>
      <c r="F708" s="1"/>
      <c r="G708" s="1"/>
      <c r="H708" s="1"/>
      <c r="I708" s="3"/>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row>
    <row r="709" spans="1:57" ht="16.5" customHeight="1">
      <c r="A709" s="2"/>
      <c r="B709" s="2"/>
      <c r="C709" s="2"/>
      <c r="D709" s="2"/>
      <c r="E709" s="2"/>
      <c r="F709" s="1"/>
      <c r="G709" s="1"/>
      <c r="H709" s="1"/>
      <c r="I709" s="3"/>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row>
    <row r="710" spans="1:57" ht="16.5" customHeight="1">
      <c r="A710" s="2"/>
      <c r="B710" s="2"/>
      <c r="C710" s="2"/>
      <c r="D710" s="2"/>
      <c r="E710" s="2"/>
      <c r="F710" s="1"/>
      <c r="G710" s="1"/>
      <c r="H710" s="1"/>
      <c r="I710" s="3"/>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row>
    <row r="711" spans="1:57" ht="16.5" customHeight="1">
      <c r="A711" s="2"/>
      <c r="B711" s="2"/>
      <c r="C711" s="2"/>
      <c r="D711" s="2"/>
      <c r="E711" s="2"/>
      <c r="F711" s="1"/>
      <c r="G711" s="1"/>
      <c r="H711" s="1"/>
      <c r="I711" s="3"/>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row>
    <row r="712" spans="1:57" ht="16.5" customHeight="1">
      <c r="A712" s="2"/>
      <c r="B712" s="2"/>
      <c r="C712" s="2"/>
      <c r="D712" s="2"/>
      <c r="E712" s="2"/>
      <c r="F712" s="1"/>
      <c r="G712" s="1"/>
      <c r="H712" s="1"/>
      <c r="I712" s="3"/>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row>
    <row r="713" spans="1:57" ht="16.5" customHeight="1">
      <c r="A713" s="2"/>
      <c r="B713" s="2"/>
      <c r="C713" s="2"/>
      <c r="D713" s="2"/>
      <c r="E713" s="2"/>
      <c r="F713" s="1"/>
      <c r="G713" s="1"/>
      <c r="H713" s="1"/>
      <c r="I713" s="3"/>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row>
    <row r="714" spans="1:57" ht="16.5" customHeight="1">
      <c r="A714" s="2"/>
      <c r="B714" s="2"/>
      <c r="C714" s="2"/>
      <c r="D714" s="2"/>
      <c r="E714" s="2"/>
      <c r="F714" s="1"/>
      <c r="G714" s="1"/>
      <c r="H714" s="1"/>
      <c r="I714" s="3"/>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row>
    <row r="715" spans="1:57" ht="16.5" customHeight="1">
      <c r="A715" s="2"/>
      <c r="B715" s="2"/>
      <c r="C715" s="2"/>
      <c r="D715" s="2"/>
      <c r="E715" s="2"/>
      <c r="F715" s="1"/>
      <c r="G715" s="1"/>
      <c r="H715" s="1"/>
      <c r="I715" s="3"/>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row>
    <row r="716" spans="1:57" ht="16.5" customHeight="1">
      <c r="A716" s="2"/>
      <c r="B716" s="2"/>
      <c r="C716" s="2"/>
      <c r="D716" s="2"/>
      <c r="E716" s="2"/>
      <c r="F716" s="1"/>
      <c r="G716" s="1"/>
      <c r="H716" s="1"/>
      <c r="I716" s="3"/>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row>
    <row r="717" spans="1:57" ht="16.5" customHeight="1">
      <c r="A717" s="2"/>
      <c r="B717" s="2"/>
      <c r="C717" s="2"/>
      <c r="D717" s="2"/>
      <c r="E717" s="2"/>
      <c r="F717" s="1"/>
      <c r="G717" s="1"/>
      <c r="H717" s="1"/>
      <c r="I717" s="3"/>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row>
    <row r="718" spans="1:57" ht="16.5" customHeight="1">
      <c r="A718" s="2"/>
      <c r="B718" s="2"/>
      <c r="C718" s="2"/>
      <c r="D718" s="2"/>
      <c r="E718" s="2"/>
      <c r="F718" s="1"/>
      <c r="G718" s="1"/>
      <c r="H718" s="1"/>
      <c r="I718" s="3"/>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row>
    <row r="719" spans="1:57" ht="16.5" customHeight="1">
      <c r="A719" s="2"/>
      <c r="B719" s="2"/>
      <c r="C719" s="2"/>
      <c r="D719" s="2"/>
      <c r="E719" s="2"/>
      <c r="F719" s="1"/>
      <c r="G719" s="1"/>
      <c r="H719" s="1"/>
      <c r="I719" s="3"/>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row>
    <row r="720" spans="1:57" ht="16.5" customHeight="1">
      <c r="A720" s="2"/>
      <c r="B720" s="2"/>
      <c r="C720" s="2"/>
      <c r="D720" s="2"/>
      <c r="E720" s="2"/>
      <c r="F720" s="1"/>
      <c r="G720" s="1"/>
      <c r="H720" s="1"/>
      <c r="I720" s="3"/>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row>
    <row r="721" spans="1:57" ht="16.5" customHeight="1">
      <c r="A721" s="2"/>
      <c r="B721" s="2"/>
      <c r="C721" s="2"/>
      <c r="D721" s="2"/>
      <c r="E721" s="2"/>
      <c r="F721" s="1"/>
      <c r="G721" s="1"/>
      <c r="H721" s="1"/>
      <c r="I721" s="3"/>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row>
    <row r="722" spans="1:57" ht="16.5" customHeight="1">
      <c r="A722" s="2"/>
      <c r="B722" s="2"/>
      <c r="C722" s="2"/>
      <c r="D722" s="2"/>
      <c r="E722" s="2"/>
      <c r="F722" s="1"/>
      <c r="G722" s="1"/>
      <c r="H722" s="1"/>
      <c r="I722" s="3"/>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row>
    <row r="723" spans="1:57" ht="16.5" customHeight="1">
      <c r="A723" s="2"/>
      <c r="B723" s="2"/>
      <c r="C723" s="2"/>
      <c r="D723" s="2"/>
      <c r="E723" s="2"/>
      <c r="F723" s="1"/>
      <c r="G723" s="1"/>
      <c r="H723" s="1"/>
      <c r="I723" s="3"/>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row>
    <row r="724" spans="1:57" ht="16.5" customHeight="1">
      <c r="A724" s="2"/>
      <c r="B724" s="2"/>
      <c r="C724" s="2"/>
      <c r="D724" s="2"/>
      <c r="E724" s="2"/>
      <c r="F724" s="1"/>
      <c r="G724" s="1"/>
      <c r="H724" s="1"/>
      <c r="I724" s="3"/>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row>
    <row r="725" spans="1:57" ht="16.5" customHeight="1">
      <c r="A725" s="2"/>
      <c r="B725" s="2"/>
      <c r="C725" s="2"/>
      <c r="D725" s="2"/>
      <c r="E725" s="2"/>
      <c r="F725" s="1"/>
      <c r="G725" s="1"/>
      <c r="H725" s="1"/>
      <c r="I725" s="3"/>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row>
    <row r="726" spans="1:57" ht="16.5" customHeight="1">
      <c r="A726" s="2"/>
      <c r="B726" s="2"/>
      <c r="C726" s="2"/>
      <c r="D726" s="2"/>
      <c r="E726" s="2"/>
      <c r="F726" s="1"/>
      <c r="G726" s="1"/>
      <c r="H726" s="1"/>
      <c r="I726" s="3"/>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row>
    <row r="727" spans="1:57" ht="16.5" customHeight="1">
      <c r="A727" s="2"/>
      <c r="B727" s="2"/>
      <c r="C727" s="2"/>
      <c r="D727" s="2"/>
      <c r="E727" s="2"/>
      <c r="F727" s="1"/>
      <c r="G727" s="1"/>
      <c r="H727" s="1"/>
      <c r="I727" s="3"/>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row>
    <row r="728" spans="1:57" ht="16.5" customHeight="1">
      <c r="A728" s="2"/>
      <c r="B728" s="2"/>
      <c r="C728" s="2"/>
      <c r="D728" s="2"/>
      <c r="E728" s="2"/>
      <c r="F728" s="1"/>
      <c r="G728" s="1"/>
      <c r="H728" s="1"/>
      <c r="I728" s="3"/>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row>
    <row r="729" spans="1:57" ht="16.5" customHeight="1">
      <c r="A729" s="2"/>
      <c r="B729" s="2"/>
      <c r="C729" s="2"/>
      <c r="D729" s="2"/>
      <c r="E729" s="2"/>
      <c r="F729" s="1"/>
      <c r="G729" s="1"/>
      <c r="H729" s="1"/>
      <c r="I729" s="3"/>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row>
    <row r="730" spans="1:57" ht="16.5" customHeight="1">
      <c r="A730" s="2"/>
      <c r="B730" s="2"/>
      <c r="C730" s="2"/>
      <c r="D730" s="2"/>
      <c r="E730" s="2"/>
      <c r="F730" s="1"/>
      <c r="G730" s="1"/>
      <c r="H730" s="1"/>
      <c r="I730" s="3"/>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row>
    <row r="731" spans="1:57" ht="16.5" customHeight="1">
      <c r="A731" s="2"/>
      <c r="B731" s="2"/>
      <c r="C731" s="2"/>
      <c r="D731" s="2"/>
      <c r="E731" s="2"/>
      <c r="F731" s="1"/>
      <c r="G731" s="1"/>
      <c r="H731" s="1"/>
      <c r="I731" s="3"/>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row>
    <row r="732" spans="1:57" ht="16.5" customHeight="1">
      <c r="A732" s="2"/>
      <c r="B732" s="2"/>
      <c r="C732" s="2"/>
      <c r="D732" s="2"/>
      <c r="E732" s="2"/>
      <c r="F732" s="1"/>
      <c r="G732" s="1"/>
      <c r="H732" s="1"/>
      <c r="I732" s="3"/>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row>
    <row r="733" spans="1:57" ht="16.5" customHeight="1">
      <c r="A733" s="2"/>
      <c r="B733" s="2"/>
      <c r="C733" s="2"/>
      <c r="D733" s="2"/>
      <c r="E733" s="2"/>
      <c r="F733" s="1"/>
      <c r="G733" s="1"/>
      <c r="H733" s="1"/>
      <c r="I733" s="3"/>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row>
    <row r="734" spans="1:57" ht="16.5" customHeight="1">
      <c r="A734" s="2"/>
      <c r="B734" s="2"/>
      <c r="C734" s="2"/>
      <c r="D734" s="2"/>
      <c r="E734" s="2"/>
      <c r="F734" s="1"/>
      <c r="G734" s="1"/>
      <c r="H734" s="1"/>
      <c r="I734" s="3"/>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row>
    <row r="735" spans="1:57" ht="16.5" customHeight="1">
      <c r="A735" s="2"/>
      <c r="B735" s="2"/>
      <c r="C735" s="2"/>
      <c r="D735" s="2"/>
      <c r="E735" s="2"/>
      <c r="F735" s="1"/>
      <c r="G735" s="1"/>
      <c r="H735" s="1"/>
      <c r="I735" s="3"/>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row>
    <row r="736" spans="1:57" ht="16.5" customHeight="1">
      <c r="A736" s="2"/>
      <c r="B736" s="2"/>
      <c r="C736" s="2"/>
      <c r="D736" s="2"/>
      <c r="E736" s="2"/>
      <c r="F736" s="1"/>
      <c r="G736" s="1"/>
      <c r="H736" s="1"/>
      <c r="I736" s="3"/>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row>
    <row r="737" spans="1:57" ht="16.5" customHeight="1">
      <c r="A737" s="2"/>
      <c r="B737" s="2"/>
      <c r="C737" s="2"/>
      <c r="D737" s="2"/>
      <c r="E737" s="2"/>
      <c r="F737" s="1"/>
      <c r="G737" s="1"/>
      <c r="H737" s="1"/>
      <c r="I737" s="3"/>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row>
    <row r="738" spans="1:57" ht="16.5" customHeight="1">
      <c r="A738" s="2"/>
      <c r="B738" s="2"/>
      <c r="C738" s="2"/>
      <c r="D738" s="2"/>
      <c r="E738" s="2"/>
      <c r="F738" s="1"/>
      <c r="G738" s="1"/>
      <c r="H738" s="1"/>
      <c r="I738" s="3"/>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row>
    <row r="739" spans="1:57" ht="16.5" customHeight="1">
      <c r="A739" s="2"/>
      <c r="B739" s="2"/>
      <c r="C739" s="2"/>
      <c r="D739" s="2"/>
      <c r="E739" s="2"/>
      <c r="F739" s="1"/>
      <c r="G739" s="1"/>
      <c r="H739" s="1"/>
      <c r="I739" s="3"/>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row>
    <row r="740" spans="1:57" ht="16.5" customHeight="1">
      <c r="A740" s="2"/>
      <c r="B740" s="2"/>
      <c r="C740" s="2"/>
      <c r="D740" s="2"/>
      <c r="E740" s="2"/>
      <c r="F740" s="1"/>
      <c r="G740" s="1"/>
      <c r="H740" s="1"/>
      <c r="I740" s="3"/>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row>
    <row r="741" spans="1:57" ht="16.5" customHeight="1">
      <c r="A741" s="2"/>
      <c r="B741" s="2"/>
      <c r="C741" s="2"/>
      <c r="D741" s="2"/>
      <c r="E741" s="2"/>
      <c r="F741" s="1"/>
      <c r="G741" s="1"/>
      <c r="H741" s="1"/>
      <c r="I741" s="3"/>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row>
    <row r="742" spans="1:57" ht="16.5" customHeight="1">
      <c r="A742" s="2"/>
      <c r="B742" s="2"/>
      <c r="C742" s="2"/>
      <c r="D742" s="2"/>
      <c r="E742" s="2"/>
      <c r="F742" s="1"/>
      <c r="G742" s="1"/>
      <c r="H742" s="1"/>
      <c r="I742" s="3"/>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row>
    <row r="743" spans="1:57" ht="16.5" customHeight="1">
      <c r="A743" s="2"/>
      <c r="B743" s="2"/>
      <c r="C743" s="2"/>
      <c r="D743" s="2"/>
      <c r="E743" s="2"/>
      <c r="F743" s="1"/>
      <c r="G743" s="1"/>
      <c r="H743" s="1"/>
      <c r="I743" s="3"/>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row>
    <row r="744" spans="1:57" ht="16.5" customHeight="1">
      <c r="A744" s="2"/>
      <c r="B744" s="2"/>
      <c r="C744" s="2"/>
      <c r="D744" s="2"/>
      <c r="E744" s="2"/>
      <c r="F744" s="1"/>
      <c r="G744" s="1"/>
      <c r="H744" s="1"/>
      <c r="I744" s="3"/>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row>
    <row r="745" spans="1:57" ht="16.5" customHeight="1">
      <c r="A745" s="2"/>
      <c r="B745" s="2"/>
      <c r="C745" s="2"/>
      <c r="D745" s="2"/>
      <c r="E745" s="2"/>
      <c r="F745" s="1"/>
      <c r="G745" s="1"/>
      <c r="H745" s="1"/>
      <c r="I745" s="3"/>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row>
    <row r="746" spans="1:57" ht="16.5" customHeight="1">
      <c r="A746" s="2"/>
      <c r="B746" s="2"/>
      <c r="C746" s="2"/>
      <c r="D746" s="2"/>
      <c r="E746" s="2"/>
      <c r="F746" s="1"/>
      <c r="G746" s="1"/>
      <c r="H746" s="1"/>
      <c r="I746" s="3"/>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row>
    <row r="747" spans="1:57" ht="16.5" customHeight="1">
      <c r="A747" s="2"/>
      <c r="B747" s="2"/>
      <c r="C747" s="2"/>
      <c r="D747" s="2"/>
      <c r="E747" s="2"/>
      <c r="F747" s="1"/>
      <c r="G747" s="1"/>
      <c r="H747" s="1"/>
      <c r="I747" s="3"/>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row>
    <row r="748" spans="1:57" ht="16.5" customHeight="1">
      <c r="A748" s="2"/>
      <c r="B748" s="2"/>
      <c r="C748" s="2"/>
      <c r="D748" s="2"/>
      <c r="E748" s="2"/>
      <c r="F748" s="1"/>
      <c r="G748" s="1"/>
      <c r="H748" s="1"/>
      <c r="I748" s="3"/>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row>
    <row r="749" spans="1:57" ht="16.5" customHeight="1">
      <c r="A749" s="2"/>
      <c r="B749" s="2"/>
      <c r="C749" s="2"/>
      <c r="D749" s="2"/>
      <c r="E749" s="2"/>
      <c r="F749" s="1"/>
      <c r="G749" s="1"/>
      <c r="H749" s="1"/>
      <c r="I749" s="3"/>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row>
    <row r="750" spans="1:57" ht="16.5" customHeight="1">
      <c r="A750" s="2"/>
      <c r="B750" s="2"/>
      <c r="C750" s="2"/>
      <c r="D750" s="2"/>
      <c r="E750" s="2"/>
      <c r="F750" s="1"/>
      <c r="G750" s="1"/>
      <c r="H750" s="1"/>
      <c r="I750" s="3"/>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row>
    <row r="751" spans="1:57" ht="16.5" customHeight="1">
      <c r="A751" s="2"/>
      <c r="B751" s="2"/>
      <c r="C751" s="2"/>
      <c r="D751" s="2"/>
      <c r="E751" s="2"/>
      <c r="F751" s="1"/>
      <c r="G751" s="1"/>
      <c r="H751" s="1"/>
      <c r="I751" s="3"/>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row>
    <row r="752" spans="1:57" ht="16.5" customHeight="1">
      <c r="A752" s="2"/>
      <c r="B752" s="2"/>
      <c r="C752" s="2"/>
      <c r="D752" s="2"/>
      <c r="E752" s="2"/>
      <c r="F752" s="1"/>
      <c r="G752" s="1"/>
      <c r="H752" s="1"/>
      <c r="I752" s="3"/>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row>
    <row r="753" spans="1:57" ht="16.5" customHeight="1">
      <c r="A753" s="2"/>
      <c r="B753" s="2"/>
      <c r="C753" s="2"/>
      <c r="D753" s="2"/>
      <c r="E753" s="2"/>
      <c r="F753" s="1"/>
      <c r="G753" s="1"/>
      <c r="H753" s="1"/>
      <c r="I753" s="3"/>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row>
    <row r="754" spans="1:57" ht="16.5" customHeight="1">
      <c r="A754" s="2"/>
      <c r="B754" s="2"/>
      <c r="C754" s="2"/>
      <c r="D754" s="2"/>
      <c r="E754" s="2"/>
      <c r="F754" s="1"/>
      <c r="G754" s="1"/>
      <c r="H754" s="1"/>
      <c r="I754" s="3"/>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row>
    <row r="755" spans="1:57" ht="16.5" customHeight="1">
      <c r="A755" s="2"/>
      <c r="B755" s="2"/>
      <c r="C755" s="2"/>
      <c r="D755" s="2"/>
      <c r="E755" s="2"/>
      <c r="F755" s="1"/>
      <c r="G755" s="1"/>
      <c r="H755" s="1"/>
      <c r="I755" s="3"/>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row>
    <row r="756" spans="1:57" ht="16.5" customHeight="1">
      <c r="A756" s="2"/>
      <c r="B756" s="2"/>
      <c r="C756" s="2"/>
      <c r="D756" s="2"/>
      <c r="E756" s="2"/>
      <c r="F756" s="1"/>
      <c r="G756" s="1"/>
      <c r="H756" s="1"/>
      <c r="I756" s="3"/>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row>
    <row r="757" spans="1:57" ht="16.5" customHeight="1">
      <c r="A757" s="2"/>
      <c r="B757" s="2"/>
      <c r="C757" s="2"/>
      <c r="D757" s="2"/>
      <c r="E757" s="2"/>
      <c r="F757" s="1"/>
      <c r="G757" s="1"/>
      <c r="H757" s="1"/>
      <c r="I757" s="3"/>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row>
    <row r="758" spans="1:57" ht="16.5" customHeight="1">
      <c r="A758" s="2"/>
      <c r="B758" s="2"/>
      <c r="C758" s="2"/>
      <c r="D758" s="2"/>
      <c r="E758" s="2"/>
      <c r="F758" s="1"/>
      <c r="G758" s="1"/>
      <c r="H758" s="1"/>
      <c r="I758" s="3"/>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row>
    <row r="759" spans="1:57" ht="16.5" customHeight="1">
      <c r="A759" s="2"/>
      <c r="B759" s="2"/>
      <c r="C759" s="2"/>
      <c r="D759" s="2"/>
      <c r="E759" s="2"/>
      <c r="F759" s="1"/>
      <c r="G759" s="1"/>
      <c r="H759" s="1"/>
      <c r="I759" s="3"/>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row>
    <row r="760" spans="1:57" ht="16.5" customHeight="1">
      <c r="A760" s="2"/>
      <c r="B760" s="2"/>
      <c r="C760" s="2"/>
      <c r="D760" s="2"/>
      <c r="E760" s="2"/>
      <c r="F760" s="1"/>
      <c r="G760" s="1"/>
      <c r="H760" s="1"/>
      <c r="I760" s="3"/>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row>
    <row r="761" spans="1:57" ht="16.5" customHeight="1">
      <c r="A761" s="2"/>
      <c r="B761" s="2"/>
      <c r="C761" s="2"/>
      <c r="D761" s="2"/>
      <c r="E761" s="2"/>
      <c r="F761" s="1"/>
      <c r="G761" s="1"/>
      <c r="H761" s="1"/>
      <c r="I761" s="3"/>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row>
    <row r="762" spans="1:57" ht="16.5" customHeight="1">
      <c r="A762" s="2"/>
      <c r="B762" s="2"/>
      <c r="C762" s="2"/>
      <c r="D762" s="2"/>
      <c r="E762" s="2"/>
      <c r="F762" s="1"/>
      <c r="G762" s="1"/>
      <c r="H762" s="1"/>
      <c r="I762" s="3"/>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row>
    <row r="763" spans="1:57" ht="16.5" customHeight="1">
      <c r="A763" s="2"/>
      <c r="B763" s="2"/>
      <c r="C763" s="2"/>
      <c r="D763" s="2"/>
      <c r="E763" s="2"/>
      <c r="F763" s="1"/>
      <c r="G763" s="1"/>
      <c r="H763" s="1"/>
      <c r="I763" s="3"/>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row>
    <row r="764" spans="1:57" ht="16.5" customHeight="1">
      <c r="A764" s="2"/>
      <c r="B764" s="2"/>
      <c r="C764" s="2"/>
      <c r="D764" s="2"/>
      <c r="E764" s="2"/>
      <c r="F764" s="1"/>
      <c r="G764" s="1"/>
      <c r="H764" s="1"/>
      <c r="I764" s="3"/>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row>
    <row r="765" spans="1:57" ht="16.5" customHeight="1">
      <c r="A765" s="2"/>
      <c r="B765" s="2"/>
      <c r="C765" s="2"/>
      <c r="D765" s="2"/>
      <c r="E765" s="2"/>
      <c r="F765" s="1"/>
      <c r="G765" s="1"/>
      <c r="H765" s="1"/>
      <c r="I765" s="3"/>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row>
    <row r="766" spans="1:57" ht="16.5" customHeight="1">
      <c r="A766" s="2"/>
      <c r="B766" s="2"/>
      <c r="C766" s="2"/>
      <c r="D766" s="2"/>
      <c r="E766" s="2"/>
      <c r="F766" s="1"/>
      <c r="G766" s="1"/>
      <c r="H766" s="1"/>
      <c r="I766" s="3"/>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row>
    <row r="767" spans="1:57" ht="16.5" customHeight="1">
      <c r="A767" s="2"/>
      <c r="B767" s="2"/>
      <c r="C767" s="2"/>
      <c r="D767" s="2"/>
      <c r="E767" s="2"/>
      <c r="F767" s="1"/>
      <c r="G767" s="1"/>
      <c r="H767" s="1"/>
      <c r="I767" s="3"/>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row>
    <row r="768" spans="1:57" ht="16.5" customHeight="1">
      <c r="A768" s="2"/>
      <c r="B768" s="2"/>
      <c r="C768" s="2"/>
      <c r="D768" s="2"/>
      <c r="E768" s="2"/>
      <c r="F768" s="1"/>
      <c r="G768" s="1"/>
      <c r="H768" s="1"/>
      <c r="I768" s="3"/>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row>
    <row r="769" spans="1:57" ht="16.5" customHeight="1">
      <c r="A769" s="2"/>
      <c r="B769" s="2"/>
      <c r="C769" s="2"/>
      <c r="D769" s="2"/>
      <c r="E769" s="2"/>
      <c r="F769" s="1"/>
      <c r="G769" s="1"/>
      <c r="H769" s="1"/>
      <c r="I769" s="3"/>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row>
    <row r="770" spans="1:57" ht="16.5" customHeight="1">
      <c r="A770" s="2"/>
      <c r="B770" s="2"/>
      <c r="C770" s="2"/>
      <c r="D770" s="2"/>
      <c r="E770" s="2"/>
      <c r="F770" s="1"/>
      <c r="G770" s="1"/>
      <c r="H770" s="1"/>
      <c r="I770" s="3"/>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row>
    <row r="771" spans="1:57" ht="16.5" customHeight="1">
      <c r="A771" s="2"/>
      <c r="B771" s="2"/>
      <c r="C771" s="2"/>
      <c r="D771" s="2"/>
      <c r="E771" s="2"/>
      <c r="F771" s="1"/>
      <c r="G771" s="1"/>
      <c r="H771" s="1"/>
      <c r="I771" s="3"/>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row>
    <row r="772" spans="1:57" ht="16.5" customHeight="1">
      <c r="A772" s="2"/>
      <c r="B772" s="2"/>
      <c r="C772" s="2"/>
      <c r="D772" s="2"/>
      <c r="E772" s="2"/>
      <c r="F772" s="1"/>
      <c r="G772" s="1"/>
      <c r="H772" s="1"/>
      <c r="I772" s="3"/>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row>
    <row r="773" spans="1:57" ht="16.5" customHeight="1">
      <c r="A773" s="2"/>
      <c r="B773" s="2"/>
      <c r="C773" s="2"/>
      <c r="D773" s="2"/>
      <c r="E773" s="2"/>
      <c r="F773" s="1"/>
      <c r="G773" s="1"/>
      <c r="H773" s="1"/>
      <c r="I773" s="3"/>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row>
    <row r="774" spans="1:57" ht="16.5" customHeight="1">
      <c r="A774" s="2"/>
      <c r="B774" s="2"/>
      <c r="C774" s="2"/>
      <c r="D774" s="2"/>
      <c r="E774" s="2"/>
      <c r="F774" s="1"/>
      <c r="G774" s="1"/>
      <c r="H774" s="1"/>
      <c r="I774" s="3"/>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row>
    <row r="775" spans="1:57" ht="16.5" customHeight="1">
      <c r="A775" s="2"/>
      <c r="B775" s="2"/>
      <c r="C775" s="2"/>
      <c r="D775" s="2"/>
      <c r="E775" s="2"/>
      <c r="F775" s="1"/>
      <c r="G775" s="1"/>
      <c r="H775" s="1"/>
      <c r="I775" s="3"/>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row>
    <row r="776" spans="1:57" ht="16.5" customHeight="1">
      <c r="A776" s="2"/>
      <c r="B776" s="2"/>
      <c r="C776" s="2"/>
      <c r="D776" s="2"/>
      <c r="E776" s="2"/>
      <c r="F776" s="1"/>
      <c r="G776" s="1"/>
      <c r="H776" s="1"/>
      <c r="I776" s="3"/>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row>
    <row r="777" spans="1:57" ht="16.5" customHeight="1">
      <c r="A777" s="2"/>
      <c r="B777" s="2"/>
      <c r="C777" s="2"/>
      <c r="D777" s="2"/>
      <c r="E777" s="2"/>
      <c r="F777" s="1"/>
      <c r="G777" s="1"/>
      <c r="H777" s="1"/>
      <c r="I777" s="3"/>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row>
    <row r="778" spans="1:57" ht="16.5" customHeight="1">
      <c r="A778" s="2"/>
      <c r="B778" s="2"/>
      <c r="C778" s="2"/>
      <c r="D778" s="2"/>
      <c r="E778" s="2"/>
      <c r="F778" s="1"/>
      <c r="G778" s="1"/>
      <c r="H778" s="1"/>
      <c r="I778" s="3"/>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row>
    <row r="779" spans="1:57" ht="16.5" customHeight="1">
      <c r="A779" s="2"/>
      <c r="B779" s="2"/>
      <c r="C779" s="2"/>
      <c r="D779" s="2"/>
      <c r="E779" s="2"/>
      <c r="F779" s="1"/>
      <c r="G779" s="1"/>
      <c r="H779" s="1"/>
      <c r="I779" s="3"/>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row>
    <row r="780" spans="1:57" ht="16.5" customHeight="1">
      <c r="A780" s="2"/>
      <c r="B780" s="2"/>
      <c r="C780" s="2"/>
      <c r="D780" s="2"/>
      <c r="E780" s="2"/>
      <c r="F780" s="1"/>
      <c r="G780" s="1"/>
      <c r="H780" s="1"/>
      <c r="I780" s="3"/>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row>
    <row r="781" spans="1:57" ht="16.5" customHeight="1">
      <c r="A781" s="2"/>
      <c r="B781" s="2"/>
      <c r="C781" s="2"/>
      <c r="D781" s="2"/>
      <c r="E781" s="2"/>
      <c r="F781" s="1"/>
      <c r="G781" s="1"/>
      <c r="H781" s="1"/>
      <c r="I781" s="3"/>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row>
    <row r="782" spans="1:57" ht="16.5" customHeight="1">
      <c r="A782" s="2"/>
      <c r="B782" s="2"/>
      <c r="C782" s="2"/>
      <c r="D782" s="2"/>
      <c r="E782" s="2"/>
      <c r="F782" s="1"/>
      <c r="G782" s="1"/>
      <c r="H782" s="1"/>
      <c r="I782" s="3"/>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row>
    <row r="783" spans="1:57" ht="16.5" customHeight="1">
      <c r="A783" s="2"/>
      <c r="B783" s="2"/>
      <c r="C783" s="2"/>
      <c r="D783" s="2"/>
      <c r="E783" s="2"/>
      <c r="F783" s="1"/>
      <c r="G783" s="1"/>
      <c r="H783" s="1"/>
      <c r="I783" s="3"/>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row>
    <row r="784" spans="1:57" ht="16.5" customHeight="1">
      <c r="A784" s="2"/>
      <c r="B784" s="2"/>
      <c r="C784" s="2"/>
      <c r="D784" s="2"/>
      <c r="E784" s="2"/>
      <c r="F784" s="1"/>
      <c r="G784" s="1"/>
      <c r="H784" s="1"/>
      <c r="I784" s="3"/>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row>
    <row r="785" spans="1:57" ht="16.5" customHeight="1">
      <c r="A785" s="2"/>
      <c r="B785" s="2"/>
      <c r="C785" s="2"/>
      <c r="D785" s="2"/>
      <c r="E785" s="2"/>
      <c r="F785" s="1"/>
      <c r="G785" s="1"/>
      <c r="H785" s="1"/>
      <c r="I785" s="3"/>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row>
    <row r="786" spans="1:57" ht="16.5" customHeight="1">
      <c r="A786" s="2"/>
      <c r="B786" s="2"/>
      <c r="C786" s="2"/>
      <c r="D786" s="2"/>
      <c r="E786" s="2"/>
      <c r="F786" s="1"/>
      <c r="G786" s="1"/>
      <c r="H786" s="1"/>
      <c r="I786" s="3"/>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row>
    <row r="787" spans="1:57" ht="16.5" customHeight="1">
      <c r="A787" s="2"/>
      <c r="B787" s="2"/>
      <c r="C787" s="2"/>
      <c r="D787" s="2"/>
      <c r="E787" s="2"/>
      <c r="F787" s="1"/>
      <c r="G787" s="1"/>
      <c r="H787" s="1"/>
      <c r="I787" s="3"/>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row>
    <row r="788" spans="1:57" ht="16.5" customHeight="1">
      <c r="A788" s="2"/>
      <c r="B788" s="2"/>
      <c r="C788" s="2"/>
      <c r="D788" s="2"/>
      <c r="E788" s="2"/>
      <c r="F788" s="1"/>
      <c r="G788" s="1"/>
      <c r="H788" s="1"/>
      <c r="I788" s="3"/>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row>
    <row r="789" spans="1:57" ht="16.5" customHeight="1">
      <c r="A789" s="2"/>
      <c r="B789" s="2"/>
      <c r="C789" s="2"/>
      <c r="D789" s="2"/>
      <c r="E789" s="2"/>
      <c r="F789" s="1"/>
      <c r="G789" s="1"/>
      <c r="H789" s="1"/>
      <c r="I789" s="3"/>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row>
    <row r="790" spans="1:57" ht="16.5" customHeight="1">
      <c r="A790" s="2"/>
      <c r="B790" s="2"/>
      <c r="C790" s="2"/>
      <c r="D790" s="2"/>
      <c r="E790" s="2"/>
      <c r="F790" s="1"/>
      <c r="G790" s="1"/>
      <c r="H790" s="1"/>
      <c r="I790" s="3"/>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row>
    <row r="791" spans="1:57" ht="16.5" customHeight="1">
      <c r="A791" s="2"/>
      <c r="B791" s="2"/>
      <c r="C791" s="2"/>
      <c r="D791" s="2"/>
      <c r="E791" s="2"/>
      <c r="F791" s="1"/>
      <c r="G791" s="1"/>
      <c r="H791" s="1"/>
      <c r="I791" s="3"/>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row>
    <row r="792" spans="1:57" ht="16.5" customHeight="1">
      <c r="A792" s="2"/>
      <c r="B792" s="2"/>
      <c r="C792" s="2"/>
      <c r="D792" s="2"/>
      <c r="E792" s="2"/>
      <c r="F792" s="1"/>
      <c r="G792" s="1"/>
      <c r="H792" s="1"/>
      <c r="I792" s="3"/>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row>
    <row r="793" spans="1:57" ht="16.5" customHeight="1">
      <c r="A793" s="2"/>
      <c r="B793" s="2"/>
      <c r="C793" s="2"/>
      <c r="D793" s="2"/>
      <c r="E793" s="2"/>
      <c r="F793" s="1"/>
      <c r="G793" s="1"/>
      <c r="H793" s="1"/>
      <c r="I793" s="3"/>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row>
    <row r="794" spans="1:57" ht="16.5" customHeight="1">
      <c r="A794" s="2"/>
      <c r="B794" s="2"/>
      <c r="C794" s="2"/>
      <c r="D794" s="2"/>
      <c r="E794" s="2"/>
      <c r="F794" s="1"/>
      <c r="G794" s="1"/>
      <c r="H794" s="1"/>
      <c r="I794" s="3"/>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row>
    <row r="795" spans="1:57" ht="16.5" customHeight="1">
      <c r="A795" s="2"/>
      <c r="B795" s="2"/>
      <c r="C795" s="2"/>
      <c r="D795" s="2"/>
      <c r="E795" s="2"/>
      <c r="F795" s="1"/>
      <c r="G795" s="1"/>
      <c r="H795" s="1"/>
      <c r="I795" s="3"/>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row>
    <row r="796" spans="1:57" ht="16.5" customHeight="1">
      <c r="A796" s="2"/>
      <c r="B796" s="2"/>
      <c r="C796" s="2"/>
      <c r="D796" s="2"/>
      <c r="E796" s="2"/>
      <c r="F796" s="1"/>
      <c r="G796" s="1"/>
      <c r="H796" s="1"/>
      <c r="I796" s="3"/>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row>
    <row r="797" spans="1:57" ht="16.5" customHeight="1">
      <c r="A797" s="2"/>
      <c r="B797" s="2"/>
      <c r="C797" s="2"/>
      <c r="D797" s="2"/>
      <c r="E797" s="2"/>
      <c r="F797" s="1"/>
      <c r="G797" s="1"/>
      <c r="H797" s="1"/>
      <c r="I797" s="3"/>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row>
    <row r="798" spans="1:57" ht="16.5" customHeight="1">
      <c r="A798" s="2"/>
      <c r="B798" s="2"/>
      <c r="C798" s="2"/>
      <c r="D798" s="2"/>
      <c r="E798" s="2"/>
      <c r="F798" s="1"/>
      <c r="G798" s="1"/>
      <c r="H798" s="1"/>
      <c r="I798" s="3"/>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row>
    <row r="799" spans="1:57" ht="16.5" customHeight="1">
      <c r="A799" s="2"/>
      <c r="B799" s="2"/>
      <c r="C799" s="2"/>
      <c r="D799" s="2"/>
      <c r="E799" s="2"/>
      <c r="F799" s="1"/>
      <c r="G799" s="1"/>
      <c r="H799" s="1"/>
      <c r="I799" s="3"/>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row>
    <row r="800" spans="1:57" ht="16.5" customHeight="1">
      <c r="A800" s="2"/>
      <c r="B800" s="2"/>
      <c r="C800" s="2"/>
      <c r="D800" s="2"/>
      <c r="E800" s="2"/>
      <c r="F800" s="1"/>
      <c r="G800" s="1"/>
      <c r="H800" s="1"/>
      <c r="I800" s="3"/>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row>
    <row r="801" spans="1:57" ht="16.5" customHeight="1">
      <c r="A801" s="2"/>
      <c r="B801" s="2"/>
      <c r="C801" s="2"/>
      <c r="D801" s="2"/>
      <c r="E801" s="2"/>
      <c r="F801" s="1"/>
      <c r="G801" s="1"/>
      <c r="H801" s="1"/>
      <c r="I801" s="3"/>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row>
    <row r="802" spans="1:57" ht="16.5" customHeight="1">
      <c r="A802" s="2"/>
      <c r="B802" s="2"/>
      <c r="C802" s="2"/>
      <c r="D802" s="2"/>
      <c r="E802" s="2"/>
      <c r="F802" s="1"/>
      <c r="G802" s="1"/>
      <c r="H802" s="1"/>
      <c r="I802" s="3"/>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row>
    <row r="803" spans="1:57" ht="16.5" customHeight="1">
      <c r="A803" s="2"/>
      <c r="B803" s="2"/>
      <c r="C803" s="2"/>
      <c r="D803" s="2"/>
      <c r="E803" s="2"/>
      <c r="F803" s="1"/>
      <c r="G803" s="1"/>
      <c r="H803" s="1"/>
      <c r="I803" s="3"/>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row>
    <row r="804" spans="1:57" ht="16.5" customHeight="1">
      <c r="A804" s="2"/>
      <c r="B804" s="2"/>
      <c r="C804" s="2"/>
      <c r="D804" s="2"/>
      <c r="E804" s="2"/>
      <c r="F804" s="1"/>
      <c r="G804" s="1"/>
      <c r="H804" s="1"/>
      <c r="I804" s="3"/>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row>
    <row r="805" spans="1:57" ht="16.5" customHeight="1">
      <c r="A805" s="2"/>
      <c r="B805" s="2"/>
      <c r="C805" s="2"/>
      <c r="D805" s="2"/>
      <c r="E805" s="2"/>
      <c r="F805" s="1"/>
      <c r="G805" s="1"/>
      <c r="H805" s="1"/>
      <c r="I805" s="3"/>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row>
    <row r="806" spans="1:57" ht="16.5" customHeight="1">
      <c r="A806" s="2"/>
      <c r="B806" s="2"/>
      <c r="C806" s="2"/>
      <c r="D806" s="2"/>
      <c r="E806" s="2"/>
      <c r="F806" s="1"/>
      <c r="G806" s="1"/>
      <c r="H806" s="1"/>
      <c r="I806" s="3"/>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row>
    <row r="807" spans="1:57" ht="16.5" customHeight="1">
      <c r="A807" s="2"/>
      <c r="B807" s="2"/>
      <c r="C807" s="2"/>
      <c r="D807" s="2"/>
      <c r="E807" s="2"/>
      <c r="F807" s="1"/>
      <c r="G807" s="1"/>
      <c r="H807" s="1"/>
      <c r="I807" s="3"/>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row>
    <row r="808" spans="1:57" ht="16.5" customHeight="1">
      <c r="A808" s="2"/>
      <c r="B808" s="2"/>
      <c r="C808" s="2"/>
      <c r="D808" s="2"/>
      <c r="E808" s="2"/>
      <c r="F808" s="1"/>
      <c r="G808" s="1"/>
      <c r="H808" s="1"/>
      <c r="I808" s="3"/>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row>
    <row r="809" spans="1:57" ht="16.5" customHeight="1">
      <c r="A809" s="2"/>
      <c r="B809" s="2"/>
      <c r="C809" s="2"/>
      <c r="D809" s="2"/>
      <c r="E809" s="2"/>
      <c r="F809" s="1"/>
      <c r="G809" s="1"/>
      <c r="H809" s="1"/>
      <c r="I809" s="3"/>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row>
    <row r="810" spans="1:57" ht="16.5" customHeight="1">
      <c r="A810" s="2"/>
      <c r="B810" s="2"/>
      <c r="C810" s="2"/>
      <c r="D810" s="2"/>
      <c r="E810" s="2"/>
      <c r="F810" s="1"/>
      <c r="G810" s="1"/>
      <c r="H810" s="1"/>
      <c r="I810" s="3"/>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row>
    <row r="811" spans="1:57" ht="16.5" customHeight="1">
      <c r="A811" s="2"/>
      <c r="B811" s="2"/>
      <c r="C811" s="2"/>
      <c r="D811" s="2"/>
      <c r="E811" s="2"/>
      <c r="F811" s="1"/>
      <c r="G811" s="1"/>
      <c r="H811" s="1"/>
      <c r="I811" s="3"/>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row>
    <row r="812" spans="1:57" ht="16.5" customHeight="1">
      <c r="A812" s="2"/>
      <c r="B812" s="2"/>
      <c r="C812" s="2"/>
      <c r="D812" s="2"/>
      <c r="E812" s="2"/>
      <c r="F812" s="1"/>
      <c r="G812" s="1"/>
      <c r="H812" s="1"/>
      <c r="I812" s="3"/>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row>
    <row r="813" spans="1:57" ht="16.5" customHeight="1">
      <c r="A813" s="2"/>
      <c r="B813" s="2"/>
      <c r="C813" s="2"/>
      <c r="D813" s="2"/>
      <c r="E813" s="2"/>
      <c r="F813" s="1"/>
      <c r="G813" s="1"/>
      <c r="H813" s="1"/>
      <c r="I813" s="3"/>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row>
    <row r="814" spans="1:57" ht="16.5" customHeight="1">
      <c r="A814" s="2"/>
      <c r="B814" s="2"/>
      <c r="C814" s="2"/>
      <c r="D814" s="2"/>
      <c r="E814" s="2"/>
      <c r="F814" s="1"/>
      <c r="G814" s="1"/>
      <c r="H814" s="1"/>
      <c r="I814" s="3"/>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row>
    <row r="815" spans="1:57" ht="16.5" customHeight="1">
      <c r="A815" s="2"/>
      <c r="B815" s="2"/>
      <c r="C815" s="2"/>
      <c r="D815" s="2"/>
      <c r="E815" s="2"/>
      <c r="F815" s="1"/>
      <c r="G815" s="1"/>
      <c r="H815" s="1"/>
      <c r="I815" s="3"/>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row>
    <row r="816" spans="1:57" ht="16.5" customHeight="1">
      <c r="A816" s="2"/>
      <c r="B816" s="2"/>
      <c r="C816" s="2"/>
      <c r="D816" s="2"/>
      <c r="E816" s="2"/>
      <c r="F816" s="1"/>
      <c r="G816" s="1"/>
      <c r="H816" s="1"/>
      <c r="I816" s="3"/>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row>
    <row r="817" spans="1:57" ht="16.5" customHeight="1">
      <c r="A817" s="2"/>
      <c r="B817" s="2"/>
      <c r="C817" s="2"/>
      <c r="D817" s="2"/>
      <c r="E817" s="2"/>
      <c r="F817" s="1"/>
      <c r="G817" s="1"/>
      <c r="H817" s="1"/>
      <c r="I817" s="3"/>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row>
    <row r="818" spans="1:57" ht="16.5" customHeight="1">
      <c r="A818" s="2"/>
      <c r="B818" s="2"/>
      <c r="C818" s="2"/>
      <c r="D818" s="2"/>
      <c r="E818" s="2"/>
      <c r="F818" s="1"/>
      <c r="G818" s="1"/>
      <c r="H818" s="1"/>
      <c r="I818" s="3"/>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row>
    <row r="819" spans="1:57" ht="16.5" customHeight="1">
      <c r="A819" s="2"/>
      <c r="B819" s="2"/>
      <c r="C819" s="2"/>
      <c r="D819" s="2"/>
      <c r="E819" s="2"/>
      <c r="F819" s="1"/>
      <c r="G819" s="1"/>
      <c r="H819" s="1"/>
      <c r="I819" s="3"/>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row>
    <row r="820" spans="1:57" ht="16.5" customHeight="1">
      <c r="A820" s="2"/>
      <c r="B820" s="2"/>
      <c r="C820" s="2"/>
      <c r="D820" s="2"/>
      <c r="E820" s="2"/>
      <c r="F820" s="1"/>
      <c r="G820" s="1"/>
      <c r="H820" s="1"/>
      <c r="I820" s="3"/>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row>
    <row r="821" spans="1:57" ht="16.5" customHeight="1">
      <c r="A821" s="2"/>
      <c r="B821" s="2"/>
      <c r="C821" s="2"/>
      <c r="D821" s="2"/>
      <c r="E821" s="2"/>
      <c r="F821" s="1"/>
      <c r="G821" s="1"/>
      <c r="H821" s="1"/>
      <c r="I821" s="3"/>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row>
    <row r="822" spans="1:57" ht="16.5" customHeight="1">
      <c r="A822" s="2"/>
      <c r="B822" s="2"/>
      <c r="C822" s="2"/>
      <c r="D822" s="2"/>
      <c r="E822" s="2"/>
      <c r="F822" s="1"/>
      <c r="G822" s="1"/>
      <c r="H822" s="1"/>
      <c r="I822" s="3"/>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row>
    <row r="823" spans="1:57" ht="16.5" customHeight="1">
      <c r="A823" s="2"/>
      <c r="B823" s="2"/>
      <c r="C823" s="2"/>
      <c r="D823" s="2"/>
      <c r="E823" s="2"/>
      <c r="F823" s="1"/>
      <c r="G823" s="1"/>
      <c r="H823" s="1"/>
      <c r="I823" s="3"/>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row>
    <row r="824" spans="1:57" ht="16.5" customHeight="1">
      <c r="A824" s="2"/>
      <c r="B824" s="2"/>
      <c r="C824" s="2"/>
      <c r="D824" s="2"/>
      <c r="E824" s="2"/>
      <c r="F824" s="1"/>
      <c r="G824" s="1"/>
      <c r="H824" s="1"/>
      <c r="I824" s="3"/>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row>
    <row r="825" spans="1:57" ht="16.5" customHeight="1">
      <c r="A825" s="2"/>
      <c r="B825" s="2"/>
      <c r="C825" s="2"/>
      <c r="D825" s="2"/>
      <c r="E825" s="2"/>
      <c r="F825" s="1"/>
      <c r="G825" s="1"/>
      <c r="H825" s="1"/>
      <c r="I825" s="3"/>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row>
    <row r="826" spans="1:57" ht="16.5" customHeight="1">
      <c r="A826" s="2"/>
      <c r="B826" s="2"/>
      <c r="C826" s="2"/>
      <c r="D826" s="2"/>
      <c r="E826" s="2"/>
      <c r="F826" s="1"/>
      <c r="G826" s="1"/>
      <c r="H826" s="1"/>
      <c r="I826" s="3"/>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row>
    <row r="827" spans="1:57" ht="16.5" customHeight="1">
      <c r="A827" s="2"/>
      <c r="B827" s="2"/>
      <c r="C827" s="2"/>
      <c r="D827" s="2"/>
      <c r="E827" s="2"/>
      <c r="F827" s="1"/>
      <c r="G827" s="1"/>
      <c r="H827" s="1"/>
      <c r="I827" s="3"/>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row>
    <row r="828" spans="1:57" ht="16.5" customHeight="1">
      <c r="A828" s="2"/>
      <c r="B828" s="2"/>
      <c r="C828" s="2"/>
      <c r="D828" s="2"/>
      <c r="E828" s="2"/>
      <c r="F828" s="1"/>
      <c r="G828" s="1"/>
      <c r="H828" s="1"/>
      <c r="I828" s="3"/>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row>
    <row r="829" spans="1:57" ht="16.5" customHeight="1">
      <c r="A829" s="2"/>
      <c r="B829" s="2"/>
      <c r="C829" s="2"/>
      <c r="D829" s="2"/>
      <c r="E829" s="2"/>
      <c r="F829" s="1"/>
      <c r="G829" s="1"/>
      <c r="H829" s="1"/>
      <c r="I829" s="3"/>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row>
    <row r="830" spans="1:57" ht="16.5" customHeight="1">
      <c r="A830" s="2"/>
      <c r="B830" s="2"/>
      <c r="C830" s="2"/>
      <c r="D830" s="2"/>
      <c r="E830" s="2"/>
      <c r="F830" s="1"/>
      <c r="G830" s="1"/>
      <c r="H830" s="1"/>
      <c r="I830" s="3"/>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row>
    <row r="831" spans="1:57" ht="16.5" customHeight="1">
      <c r="A831" s="2"/>
      <c r="B831" s="2"/>
      <c r="C831" s="2"/>
      <c r="D831" s="2"/>
      <c r="E831" s="2"/>
      <c r="F831" s="1"/>
      <c r="G831" s="1"/>
      <c r="H831" s="1"/>
      <c r="I831" s="3"/>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row>
    <row r="832" spans="1:57" ht="16.5" customHeight="1">
      <c r="A832" s="2"/>
      <c r="B832" s="2"/>
      <c r="C832" s="2"/>
      <c r="D832" s="2"/>
      <c r="E832" s="2"/>
      <c r="F832" s="1"/>
      <c r="G832" s="1"/>
      <c r="H832" s="1"/>
      <c r="I832" s="3"/>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row>
    <row r="833" spans="1:57" ht="16.5" customHeight="1">
      <c r="A833" s="2"/>
      <c r="B833" s="2"/>
      <c r="C833" s="2"/>
      <c r="D833" s="2"/>
      <c r="E833" s="2"/>
      <c r="F833" s="1"/>
      <c r="G833" s="1"/>
      <c r="H833" s="1"/>
      <c r="I833" s="3"/>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row>
    <row r="834" spans="1:57" ht="16.5" customHeight="1">
      <c r="A834" s="2"/>
      <c r="B834" s="2"/>
      <c r="C834" s="2"/>
      <c r="D834" s="2"/>
      <c r="E834" s="2"/>
      <c r="F834" s="1"/>
      <c r="G834" s="1"/>
      <c r="H834" s="1"/>
      <c r="I834" s="3"/>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row>
    <row r="835" spans="1:57" ht="16.5" customHeight="1">
      <c r="A835" s="2"/>
      <c r="B835" s="2"/>
      <c r="C835" s="2"/>
      <c r="D835" s="2"/>
      <c r="E835" s="2"/>
      <c r="F835" s="1"/>
      <c r="G835" s="1"/>
      <c r="H835" s="1"/>
      <c r="I835" s="3"/>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row>
    <row r="836" spans="1:57" ht="16.5" customHeight="1">
      <c r="A836" s="2"/>
      <c r="B836" s="2"/>
      <c r="C836" s="2"/>
      <c r="D836" s="2"/>
      <c r="E836" s="2"/>
      <c r="F836" s="1"/>
      <c r="G836" s="1"/>
      <c r="H836" s="1"/>
      <c r="I836" s="3"/>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row>
    <row r="837" spans="1:57" ht="16.5" customHeight="1">
      <c r="A837" s="2"/>
      <c r="B837" s="2"/>
      <c r="C837" s="2"/>
      <c r="D837" s="2"/>
      <c r="E837" s="2"/>
      <c r="F837" s="1"/>
      <c r="G837" s="1"/>
      <c r="H837" s="1"/>
      <c r="I837" s="3"/>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row>
    <row r="838" spans="1:57" ht="16.5" customHeight="1">
      <c r="A838" s="2"/>
      <c r="B838" s="2"/>
      <c r="C838" s="2"/>
      <c r="D838" s="2"/>
      <c r="E838" s="2"/>
      <c r="F838" s="1"/>
      <c r="G838" s="1"/>
      <c r="H838" s="1"/>
      <c r="I838" s="3"/>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row>
    <row r="839" spans="1:57" ht="16.5" customHeight="1">
      <c r="A839" s="2"/>
      <c r="B839" s="2"/>
      <c r="C839" s="2"/>
      <c r="D839" s="2"/>
      <c r="E839" s="2"/>
      <c r="F839" s="1"/>
      <c r="G839" s="1"/>
      <c r="H839" s="1"/>
      <c r="I839" s="3"/>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row>
    <row r="840" spans="1:57" ht="16.5" customHeight="1">
      <c r="A840" s="2"/>
      <c r="B840" s="2"/>
      <c r="C840" s="2"/>
      <c r="D840" s="2"/>
      <c r="E840" s="2"/>
      <c r="F840" s="1"/>
      <c r="G840" s="1"/>
      <c r="H840" s="1"/>
      <c r="I840" s="3"/>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row>
    <row r="841" spans="1:57" ht="16.5" customHeight="1">
      <c r="A841" s="2"/>
      <c r="B841" s="2"/>
      <c r="C841" s="2"/>
      <c r="D841" s="2"/>
      <c r="E841" s="2"/>
      <c r="F841" s="1"/>
      <c r="G841" s="1"/>
      <c r="H841" s="1"/>
      <c r="I841" s="3"/>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row>
    <row r="842" spans="1:57" ht="16.5" customHeight="1">
      <c r="A842" s="2"/>
      <c r="B842" s="2"/>
      <c r="C842" s="2"/>
      <c r="D842" s="2"/>
      <c r="E842" s="2"/>
      <c r="F842" s="1"/>
      <c r="G842" s="1"/>
      <c r="H842" s="1"/>
      <c r="I842" s="3"/>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row>
    <row r="843" spans="1:57" ht="16.5" customHeight="1">
      <c r="A843" s="2"/>
      <c r="B843" s="2"/>
      <c r="C843" s="2"/>
      <c r="D843" s="2"/>
      <c r="E843" s="2"/>
      <c r="F843" s="1"/>
      <c r="G843" s="1"/>
      <c r="H843" s="1"/>
      <c r="I843" s="3"/>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row>
    <row r="844" spans="1:57" ht="16.5" customHeight="1">
      <c r="A844" s="2"/>
      <c r="B844" s="2"/>
      <c r="C844" s="2"/>
      <c r="D844" s="2"/>
      <c r="E844" s="2"/>
      <c r="F844" s="1"/>
      <c r="G844" s="1"/>
      <c r="H844" s="1"/>
      <c r="I844" s="3"/>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row>
    <row r="845" spans="1:57" ht="16.5" customHeight="1">
      <c r="A845" s="2"/>
      <c r="B845" s="2"/>
      <c r="C845" s="2"/>
      <c r="D845" s="2"/>
      <c r="E845" s="2"/>
      <c r="F845" s="1"/>
      <c r="G845" s="1"/>
      <c r="H845" s="1"/>
      <c r="I845" s="3"/>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row>
    <row r="846" spans="1:57" ht="16.5" customHeight="1">
      <c r="A846" s="2"/>
      <c r="B846" s="2"/>
      <c r="C846" s="2"/>
      <c r="D846" s="2"/>
      <c r="E846" s="2"/>
      <c r="F846" s="1"/>
      <c r="G846" s="1"/>
      <c r="H846" s="1"/>
      <c r="I846" s="3"/>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row>
    <row r="847" spans="1:57" ht="16.5" customHeight="1">
      <c r="A847" s="2"/>
      <c r="B847" s="2"/>
      <c r="C847" s="2"/>
      <c r="D847" s="2"/>
      <c r="E847" s="2"/>
      <c r="F847" s="1"/>
      <c r="G847" s="1"/>
      <c r="H847" s="1"/>
      <c r="I847" s="3"/>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row>
    <row r="848" spans="1:57" ht="16.5" customHeight="1">
      <c r="A848" s="2"/>
      <c r="B848" s="2"/>
      <c r="C848" s="2"/>
      <c r="D848" s="2"/>
      <c r="E848" s="2"/>
      <c r="F848" s="1"/>
      <c r="G848" s="1"/>
      <c r="H848" s="1"/>
      <c r="I848" s="3"/>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row>
    <row r="849" spans="1:57" ht="16.5" customHeight="1">
      <c r="A849" s="2"/>
      <c r="B849" s="2"/>
      <c r="C849" s="2"/>
      <c r="D849" s="2"/>
      <c r="E849" s="2"/>
      <c r="F849" s="1"/>
      <c r="G849" s="1"/>
      <c r="H849" s="1"/>
      <c r="I849" s="3"/>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row>
    <row r="850" spans="1:57" ht="16.5" customHeight="1">
      <c r="A850" s="2"/>
      <c r="B850" s="2"/>
      <c r="C850" s="2"/>
      <c r="D850" s="2"/>
      <c r="E850" s="2"/>
      <c r="F850" s="1"/>
      <c r="G850" s="1"/>
      <c r="H850" s="1"/>
      <c r="I850" s="3"/>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row>
    <row r="851" spans="1:57" ht="16.5" customHeight="1">
      <c r="A851" s="2"/>
      <c r="B851" s="2"/>
      <c r="C851" s="2"/>
      <c r="D851" s="2"/>
      <c r="E851" s="2"/>
      <c r="F851" s="1"/>
      <c r="G851" s="1"/>
      <c r="H851" s="1"/>
      <c r="I851" s="3"/>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row>
    <row r="852" spans="1:57" ht="16.5" customHeight="1">
      <c r="A852" s="2"/>
      <c r="B852" s="2"/>
      <c r="C852" s="2"/>
      <c r="D852" s="2"/>
      <c r="E852" s="2"/>
      <c r="F852" s="1"/>
      <c r="G852" s="1"/>
      <c r="H852" s="1"/>
      <c r="I852" s="3"/>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row>
    <row r="853" spans="1:57" ht="16.5" customHeight="1">
      <c r="A853" s="2"/>
      <c r="B853" s="2"/>
      <c r="C853" s="2"/>
      <c r="D853" s="2"/>
      <c r="E853" s="2"/>
      <c r="F853" s="1"/>
      <c r="G853" s="1"/>
      <c r="H853" s="1"/>
      <c r="I853" s="3"/>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row>
    <row r="854" spans="1:57" ht="16.5" customHeight="1">
      <c r="A854" s="2"/>
      <c r="B854" s="2"/>
      <c r="C854" s="2"/>
      <c r="D854" s="2"/>
      <c r="E854" s="2"/>
      <c r="F854" s="1"/>
      <c r="G854" s="1"/>
      <c r="H854" s="1"/>
      <c r="I854" s="3"/>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row>
    <row r="855" spans="1:57" ht="16.5" customHeight="1">
      <c r="A855" s="2"/>
      <c r="B855" s="2"/>
      <c r="C855" s="2"/>
      <c r="D855" s="2"/>
      <c r="E855" s="2"/>
      <c r="F855" s="1"/>
      <c r="G855" s="1"/>
      <c r="H855" s="1"/>
      <c r="I855" s="3"/>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row>
    <row r="856" spans="1:57" ht="16.5" customHeight="1">
      <c r="A856" s="2"/>
      <c r="B856" s="2"/>
      <c r="C856" s="2"/>
      <c r="D856" s="2"/>
      <c r="E856" s="2"/>
      <c r="F856" s="1"/>
      <c r="G856" s="1"/>
      <c r="H856" s="1"/>
      <c r="I856" s="3"/>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row>
    <row r="857" spans="1:57" ht="16.5" customHeight="1">
      <c r="A857" s="2"/>
      <c r="B857" s="2"/>
      <c r="C857" s="2"/>
      <c r="D857" s="2"/>
      <c r="E857" s="2"/>
      <c r="F857" s="1"/>
      <c r="G857" s="1"/>
      <c r="H857" s="1"/>
      <c r="I857" s="3"/>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row>
    <row r="858" spans="1:57" ht="16.5" customHeight="1">
      <c r="A858" s="2"/>
      <c r="B858" s="2"/>
      <c r="C858" s="2"/>
      <c r="D858" s="2"/>
      <c r="E858" s="2"/>
      <c r="F858" s="1"/>
      <c r="G858" s="1"/>
      <c r="H858" s="1"/>
      <c r="I858" s="3"/>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row>
    <row r="859" spans="1:57" ht="16.5" customHeight="1">
      <c r="A859" s="2"/>
      <c r="B859" s="2"/>
      <c r="C859" s="2"/>
      <c r="D859" s="2"/>
      <c r="E859" s="2"/>
      <c r="F859" s="1"/>
      <c r="G859" s="1"/>
      <c r="H859" s="1"/>
      <c r="I859" s="3"/>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row>
    <row r="860" spans="1:57" ht="16.5" customHeight="1">
      <c r="A860" s="2"/>
      <c r="B860" s="2"/>
      <c r="C860" s="2"/>
      <c r="D860" s="2"/>
      <c r="E860" s="2"/>
      <c r="F860" s="1"/>
      <c r="G860" s="1"/>
      <c r="H860" s="1"/>
      <c r="I860" s="3"/>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row>
    <row r="861" spans="1:57" ht="16.5" customHeight="1">
      <c r="A861" s="2"/>
      <c r="B861" s="2"/>
      <c r="C861" s="2"/>
      <c r="D861" s="2"/>
      <c r="E861" s="2"/>
      <c r="F861" s="1"/>
      <c r="G861" s="1"/>
      <c r="H861" s="1"/>
      <c r="I861" s="3"/>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row>
    <row r="862" spans="1:57" ht="16.5" customHeight="1">
      <c r="A862" s="2"/>
      <c r="B862" s="2"/>
      <c r="C862" s="2"/>
      <c r="D862" s="2"/>
      <c r="E862" s="2"/>
      <c r="F862" s="1"/>
      <c r="G862" s="1"/>
      <c r="H862" s="1"/>
      <c r="I862" s="3"/>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row>
    <row r="863" spans="1:57" ht="16.5" customHeight="1">
      <c r="A863" s="2"/>
      <c r="B863" s="2"/>
      <c r="C863" s="2"/>
      <c r="D863" s="2"/>
      <c r="E863" s="2"/>
      <c r="F863" s="1"/>
      <c r="G863" s="1"/>
      <c r="H863" s="1"/>
      <c r="I863" s="3"/>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row>
    <row r="864" spans="1:57" ht="16.5" customHeight="1">
      <c r="A864" s="2"/>
      <c r="B864" s="2"/>
      <c r="C864" s="2"/>
      <c r="D864" s="2"/>
      <c r="E864" s="2"/>
      <c r="F864" s="1"/>
      <c r="G864" s="1"/>
      <c r="H864" s="1"/>
      <c r="I864" s="3"/>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row>
    <row r="865" spans="1:57" ht="16.5" customHeight="1">
      <c r="A865" s="2"/>
      <c r="B865" s="2"/>
      <c r="C865" s="2"/>
      <c r="D865" s="2"/>
      <c r="E865" s="2"/>
      <c r="F865" s="1"/>
      <c r="G865" s="1"/>
      <c r="H865" s="1"/>
      <c r="I865" s="3"/>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row>
    <row r="866" spans="1:57" ht="16.5" customHeight="1">
      <c r="A866" s="2"/>
      <c r="B866" s="2"/>
      <c r="C866" s="2"/>
      <c r="D866" s="2"/>
      <c r="E866" s="2"/>
      <c r="F866" s="1"/>
      <c r="G866" s="1"/>
      <c r="H866" s="1"/>
      <c r="I866" s="3"/>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row>
    <row r="867" spans="1:57" ht="16.5" customHeight="1">
      <c r="A867" s="2"/>
      <c r="B867" s="2"/>
      <c r="C867" s="2"/>
      <c r="D867" s="2"/>
      <c r="E867" s="2"/>
      <c r="F867" s="1"/>
      <c r="G867" s="1"/>
      <c r="H867" s="1"/>
      <c r="I867" s="3"/>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row>
    <row r="868" spans="1:57" ht="16.5" customHeight="1">
      <c r="A868" s="2"/>
      <c r="B868" s="2"/>
      <c r="C868" s="2"/>
      <c r="D868" s="2"/>
      <c r="E868" s="2"/>
      <c r="F868" s="1"/>
      <c r="G868" s="1"/>
      <c r="H868" s="1"/>
      <c r="I868" s="3"/>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row>
    <row r="869" spans="1:57" ht="16.5" customHeight="1">
      <c r="A869" s="2"/>
      <c r="B869" s="2"/>
      <c r="C869" s="2"/>
      <c r="D869" s="2"/>
      <c r="E869" s="2"/>
      <c r="F869" s="1"/>
      <c r="G869" s="1"/>
      <c r="H869" s="1"/>
      <c r="I869" s="3"/>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row>
    <row r="870" spans="1:57" ht="16.5" customHeight="1">
      <c r="A870" s="2"/>
      <c r="B870" s="2"/>
      <c r="C870" s="2"/>
      <c r="D870" s="2"/>
      <c r="E870" s="2"/>
      <c r="F870" s="1"/>
      <c r="G870" s="1"/>
      <c r="H870" s="1"/>
      <c r="I870" s="3"/>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row>
    <row r="871" spans="1:57" ht="16.5" customHeight="1">
      <c r="A871" s="2"/>
      <c r="B871" s="2"/>
      <c r="C871" s="2"/>
      <c r="D871" s="2"/>
      <c r="E871" s="2"/>
      <c r="F871" s="1"/>
      <c r="G871" s="1"/>
      <c r="H871" s="1"/>
      <c r="I871" s="3"/>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row>
    <row r="872" spans="1:57" ht="16.5" customHeight="1">
      <c r="A872" s="2"/>
      <c r="B872" s="2"/>
      <c r="C872" s="2"/>
      <c r="D872" s="2"/>
      <c r="E872" s="2"/>
      <c r="F872" s="1"/>
      <c r="G872" s="1"/>
      <c r="H872" s="1"/>
      <c r="I872" s="3"/>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row>
    <row r="873" spans="1:57" ht="16.5" customHeight="1">
      <c r="A873" s="2"/>
      <c r="B873" s="2"/>
      <c r="C873" s="2"/>
      <c r="D873" s="2"/>
      <c r="E873" s="2"/>
      <c r="F873" s="1"/>
      <c r="G873" s="1"/>
      <c r="H873" s="1"/>
      <c r="I873" s="3"/>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row>
    <row r="874" spans="1:57" ht="16.5" customHeight="1">
      <c r="A874" s="2"/>
      <c r="B874" s="2"/>
      <c r="C874" s="2"/>
      <c r="D874" s="2"/>
      <c r="E874" s="2"/>
      <c r="F874" s="1"/>
      <c r="G874" s="1"/>
      <c r="H874" s="1"/>
      <c r="I874" s="3"/>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row>
    <row r="875" spans="1:57" ht="16.5" customHeight="1">
      <c r="A875" s="2"/>
      <c r="B875" s="2"/>
      <c r="C875" s="2"/>
      <c r="D875" s="2"/>
      <c r="E875" s="2"/>
      <c r="F875" s="1"/>
      <c r="G875" s="1"/>
      <c r="H875" s="1"/>
      <c r="I875" s="3"/>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row>
    <row r="876" spans="1:57" ht="16.5" customHeight="1">
      <c r="A876" s="2"/>
      <c r="B876" s="2"/>
      <c r="C876" s="2"/>
      <c r="D876" s="2"/>
      <c r="E876" s="2"/>
      <c r="F876" s="1"/>
      <c r="G876" s="1"/>
      <c r="H876" s="1"/>
      <c r="I876" s="3"/>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row>
    <row r="877" spans="1:57" ht="16.5" customHeight="1">
      <c r="A877" s="2"/>
      <c r="B877" s="2"/>
      <c r="C877" s="2"/>
      <c r="D877" s="2"/>
      <c r="E877" s="2"/>
      <c r="F877" s="1"/>
      <c r="G877" s="1"/>
      <c r="H877" s="1"/>
      <c r="I877" s="3"/>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row>
    <row r="878" spans="1:57" ht="16.5" customHeight="1">
      <c r="A878" s="2"/>
      <c r="B878" s="2"/>
      <c r="C878" s="2"/>
      <c r="D878" s="2"/>
      <c r="E878" s="2"/>
      <c r="F878" s="1"/>
      <c r="G878" s="1"/>
      <c r="H878" s="1"/>
      <c r="I878" s="3"/>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row>
    <row r="879" spans="1:57" ht="16.5" customHeight="1">
      <c r="A879" s="2"/>
      <c r="B879" s="2"/>
      <c r="C879" s="2"/>
      <c r="D879" s="2"/>
      <c r="E879" s="2"/>
      <c r="F879" s="1"/>
      <c r="G879" s="1"/>
      <c r="H879" s="1"/>
      <c r="I879" s="3"/>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row>
    <row r="880" spans="1:57" ht="16.5" customHeight="1">
      <c r="A880" s="2"/>
      <c r="B880" s="2"/>
      <c r="C880" s="2"/>
      <c r="D880" s="2"/>
      <c r="E880" s="2"/>
      <c r="F880" s="1"/>
      <c r="G880" s="1"/>
      <c r="H880" s="1"/>
      <c r="I880" s="3"/>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row>
    <row r="881" spans="1:57" ht="16.5" customHeight="1">
      <c r="A881" s="2"/>
      <c r="B881" s="2"/>
      <c r="C881" s="2"/>
      <c r="D881" s="2"/>
      <c r="E881" s="2"/>
      <c r="F881" s="1"/>
      <c r="G881" s="1"/>
      <c r="H881" s="1"/>
      <c r="I881" s="3"/>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row>
    <row r="882" spans="1:57" ht="16.5" customHeight="1">
      <c r="A882" s="2"/>
      <c r="B882" s="2"/>
      <c r="C882" s="2"/>
      <c r="D882" s="2"/>
      <c r="E882" s="2"/>
      <c r="F882" s="1"/>
      <c r="G882" s="1"/>
      <c r="H882" s="1"/>
      <c r="I882" s="3"/>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row>
    <row r="883" spans="1:57" ht="16.5" customHeight="1">
      <c r="A883" s="2"/>
      <c r="B883" s="2"/>
      <c r="C883" s="2"/>
      <c r="D883" s="2"/>
      <c r="E883" s="2"/>
      <c r="F883" s="1"/>
      <c r="G883" s="1"/>
      <c r="H883" s="1"/>
      <c r="I883" s="3"/>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row>
    <row r="884" spans="1:57" ht="16.5" customHeight="1">
      <c r="A884" s="2"/>
      <c r="B884" s="2"/>
      <c r="C884" s="2"/>
      <c r="D884" s="2"/>
      <c r="E884" s="2"/>
      <c r="F884" s="1"/>
      <c r="G884" s="1"/>
      <c r="H884" s="1"/>
      <c r="I884" s="3"/>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row>
    <row r="885" spans="1:57" ht="16.5" customHeight="1">
      <c r="A885" s="2"/>
      <c r="B885" s="2"/>
      <c r="C885" s="2"/>
      <c r="D885" s="2"/>
      <c r="E885" s="2"/>
      <c r="F885" s="1"/>
      <c r="G885" s="1"/>
      <c r="H885" s="1"/>
      <c r="I885" s="3"/>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row>
    <row r="886" spans="1:57" ht="16.5" customHeight="1">
      <c r="A886" s="2"/>
      <c r="B886" s="2"/>
      <c r="C886" s="2"/>
      <c r="D886" s="2"/>
      <c r="E886" s="2"/>
      <c r="F886" s="1"/>
      <c r="G886" s="1"/>
      <c r="H886" s="1"/>
      <c r="I886" s="3"/>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row>
    <row r="887" spans="1:57" ht="16.5" customHeight="1">
      <c r="A887" s="2"/>
      <c r="B887" s="2"/>
      <c r="C887" s="2"/>
      <c r="D887" s="2"/>
      <c r="E887" s="2"/>
      <c r="F887" s="1"/>
      <c r="G887" s="1"/>
      <c r="H887" s="1"/>
      <c r="I887" s="3"/>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row>
    <row r="888" spans="1:57" ht="16.5" customHeight="1">
      <c r="A888" s="2"/>
      <c r="B888" s="2"/>
      <c r="C888" s="2"/>
      <c r="D888" s="2"/>
      <c r="E888" s="2"/>
      <c r="F888" s="1"/>
      <c r="G888" s="1"/>
      <c r="H888" s="1"/>
      <c r="I888" s="3"/>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row>
    <row r="889" spans="1:57" ht="16.5" customHeight="1">
      <c r="A889" s="2"/>
      <c r="B889" s="2"/>
      <c r="C889" s="2"/>
      <c r="D889" s="2"/>
      <c r="E889" s="2"/>
      <c r="F889" s="1"/>
      <c r="G889" s="1"/>
      <c r="H889" s="1"/>
      <c r="I889" s="3"/>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row>
    <row r="890" spans="1:57" ht="16.5" customHeight="1">
      <c r="A890" s="2"/>
      <c r="B890" s="2"/>
      <c r="C890" s="2"/>
      <c r="D890" s="2"/>
      <c r="E890" s="2"/>
      <c r="F890" s="1"/>
      <c r="G890" s="1"/>
      <c r="H890" s="1"/>
      <c r="I890" s="3"/>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row>
    <row r="891" spans="1:57" ht="16.5" customHeight="1">
      <c r="A891" s="2"/>
      <c r="B891" s="2"/>
      <c r="C891" s="2"/>
      <c r="D891" s="2"/>
      <c r="E891" s="2"/>
      <c r="F891" s="1"/>
      <c r="G891" s="1"/>
      <c r="H891" s="1"/>
      <c r="I891" s="3"/>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row>
    <row r="892" spans="1:57" ht="16.5" customHeight="1">
      <c r="A892" s="2"/>
      <c r="B892" s="2"/>
      <c r="C892" s="2"/>
      <c r="D892" s="2"/>
      <c r="E892" s="2"/>
      <c r="F892" s="1"/>
      <c r="G892" s="1"/>
      <c r="H892" s="1"/>
      <c r="I892" s="3"/>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row>
    <row r="893" spans="1:57" ht="16.5" customHeight="1">
      <c r="A893" s="2"/>
      <c r="B893" s="2"/>
      <c r="C893" s="2"/>
      <c r="D893" s="2"/>
      <c r="E893" s="2"/>
      <c r="F893" s="1"/>
      <c r="G893" s="1"/>
      <c r="H893" s="1"/>
      <c r="I893" s="3"/>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row>
    <row r="894" spans="1:57" ht="16.5" customHeight="1">
      <c r="A894" s="2"/>
      <c r="B894" s="2"/>
      <c r="C894" s="2"/>
      <c r="D894" s="2"/>
      <c r="E894" s="2"/>
      <c r="F894" s="1"/>
      <c r="G894" s="1"/>
      <c r="H894" s="1"/>
      <c r="I894" s="3"/>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row>
    <row r="895" spans="1:57" ht="16.5" customHeight="1">
      <c r="A895" s="2"/>
      <c r="B895" s="2"/>
      <c r="C895" s="2"/>
      <c r="D895" s="2"/>
      <c r="E895" s="2"/>
      <c r="F895" s="1"/>
      <c r="G895" s="1"/>
      <c r="H895" s="1"/>
      <c r="I895" s="3"/>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row>
    <row r="896" spans="1:57" ht="16.5" customHeight="1">
      <c r="A896" s="2"/>
      <c r="B896" s="2"/>
      <c r="C896" s="2"/>
      <c r="D896" s="2"/>
      <c r="E896" s="2"/>
      <c r="F896" s="1"/>
      <c r="G896" s="1"/>
      <c r="H896" s="1"/>
      <c r="I896" s="3"/>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row>
    <row r="897" spans="1:57" ht="16.5" customHeight="1">
      <c r="A897" s="2"/>
      <c r="B897" s="2"/>
      <c r="C897" s="2"/>
      <c r="D897" s="2"/>
      <c r="E897" s="2"/>
      <c r="F897" s="1"/>
      <c r="G897" s="1"/>
      <c r="H897" s="1"/>
      <c r="I897" s="3"/>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row>
    <row r="898" spans="1:57" ht="16.5" customHeight="1">
      <c r="A898" s="2"/>
      <c r="B898" s="2"/>
      <c r="C898" s="2"/>
      <c r="D898" s="2"/>
      <c r="E898" s="2"/>
      <c r="F898" s="1"/>
      <c r="G898" s="1"/>
      <c r="H898" s="1"/>
      <c r="I898" s="3"/>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row>
    <row r="899" spans="1:57" ht="16.5" customHeight="1">
      <c r="A899" s="2"/>
      <c r="B899" s="2"/>
      <c r="C899" s="2"/>
      <c r="D899" s="2"/>
      <c r="E899" s="2"/>
      <c r="F899" s="1"/>
      <c r="G899" s="1"/>
      <c r="H899" s="1"/>
      <c r="I899" s="3"/>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row>
    <row r="900" spans="1:57" ht="16.5" customHeight="1">
      <c r="A900" s="2"/>
      <c r="B900" s="2"/>
      <c r="C900" s="2"/>
      <c r="D900" s="2"/>
      <c r="E900" s="2"/>
      <c r="F900" s="1"/>
      <c r="G900" s="1"/>
      <c r="H900" s="1"/>
      <c r="I900" s="3"/>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row>
    <row r="901" spans="1:57" ht="16.5" customHeight="1">
      <c r="A901" s="2"/>
      <c r="B901" s="2"/>
      <c r="C901" s="2"/>
      <c r="D901" s="2"/>
      <c r="E901" s="2"/>
      <c r="F901" s="1"/>
      <c r="G901" s="1"/>
      <c r="H901" s="1"/>
      <c r="I901" s="3"/>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row>
    <row r="902" spans="1:57" ht="16.5" customHeight="1">
      <c r="A902" s="2"/>
      <c r="B902" s="2"/>
      <c r="C902" s="2"/>
      <c r="D902" s="2"/>
      <c r="E902" s="2"/>
      <c r="F902" s="1"/>
      <c r="G902" s="1"/>
      <c r="H902" s="1"/>
      <c r="I902" s="3"/>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row>
    <row r="903" spans="1:57" ht="16.5" customHeight="1">
      <c r="A903" s="2"/>
      <c r="B903" s="2"/>
      <c r="C903" s="2"/>
      <c r="D903" s="2"/>
      <c r="E903" s="2"/>
      <c r="F903" s="1"/>
      <c r="G903" s="1"/>
      <c r="H903" s="1"/>
      <c r="I903" s="3"/>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row>
    <row r="904" spans="1:57" ht="16.5" customHeight="1">
      <c r="A904" s="2"/>
      <c r="B904" s="2"/>
      <c r="C904" s="2"/>
      <c r="D904" s="2"/>
      <c r="E904" s="2"/>
      <c r="F904" s="1"/>
      <c r="G904" s="1"/>
      <c r="H904" s="1"/>
      <c r="I904" s="3"/>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row>
    <row r="905" spans="1:57" ht="16.5" customHeight="1">
      <c r="A905" s="2"/>
      <c r="B905" s="2"/>
      <c r="C905" s="2"/>
      <c r="D905" s="2"/>
      <c r="E905" s="2"/>
      <c r="F905" s="1"/>
      <c r="G905" s="1"/>
      <c r="H905" s="1"/>
      <c r="I905" s="3"/>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row>
    <row r="906" spans="1:57" ht="16.5" customHeight="1">
      <c r="A906" s="2"/>
      <c r="B906" s="2"/>
      <c r="C906" s="2"/>
      <c r="D906" s="2"/>
      <c r="E906" s="2"/>
      <c r="F906" s="1"/>
      <c r="G906" s="1"/>
      <c r="H906" s="1"/>
      <c r="I906" s="3"/>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row>
    <row r="907" spans="1:57" ht="16.5" customHeight="1">
      <c r="A907" s="2"/>
      <c r="B907" s="2"/>
      <c r="C907" s="2"/>
      <c r="D907" s="2"/>
      <c r="E907" s="2"/>
      <c r="F907" s="1"/>
      <c r="G907" s="1"/>
      <c r="H907" s="1"/>
      <c r="I907" s="3"/>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row>
    <row r="908" spans="1:57" ht="16.5" customHeight="1">
      <c r="A908" s="2"/>
      <c r="B908" s="2"/>
      <c r="C908" s="2"/>
      <c r="D908" s="2"/>
      <c r="E908" s="2"/>
      <c r="F908" s="1"/>
      <c r="G908" s="1"/>
      <c r="H908" s="1"/>
      <c r="I908" s="3"/>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row>
    <row r="909" spans="1:57" ht="16.5" customHeight="1">
      <c r="A909" s="2"/>
      <c r="B909" s="2"/>
      <c r="C909" s="2"/>
      <c r="D909" s="2"/>
      <c r="E909" s="2"/>
      <c r="F909" s="1"/>
      <c r="G909" s="1"/>
      <c r="H909" s="1"/>
      <c r="I909" s="3"/>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row>
    <row r="910" spans="1:57" ht="16.5" customHeight="1">
      <c r="A910" s="2"/>
      <c r="B910" s="2"/>
      <c r="C910" s="2"/>
      <c r="D910" s="2"/>
      <c r="E910" s="2"/>
      <c r="F910" s="1"/>
      <c r="G910" s="1"/>
      <c r="H910" s="1"/>
      <c r="I910" s="3"/>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row>
    <row r="911" spans="1:57" ht="16.5" customHeight="1">
      <c r="A911" s="2"/>
      <c r="B911" s="2"/>
      <c r="C911" s="2"/>
      <c r="D911" s="2"/>
      <c r="E911" s="2"/>
      <c r="F911" s="1"/>
      <c r="G911" s="1"/>
      <c r="H911" s="1"/>
      <c r="I911" s="3"/>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row>
    <row r="912" spans="1:57" ht="16.5" customHeight="1">
      <c r="A912" s="2"/>
      <c r="B912" s="2"/>
      <c r="C912" s="2"/>
      <c r="D912" s="2"/>
      <c r="E912" s="2"/>
      <c r="F912" s="1"/>
      <c r="G912" s="1"/>
      <c r="H912" s="1"/>
      <c r="I912" s="3"/>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row>
    <row r="913" spans="1:57" ht="16.5" customHeight="1">
      <c r="A913" s="2"/>
      <c r="B913" s="2"/>
      <c r="C913" s="2"/>
      <c r="D913" s="2"/>
      <c r="E913" s="2"/>
      <c r="F913" s="1"/>
      <c r="G913" s="1"/>
      <c r="H913" s="1"/>
      <c r="I913" s="3"/>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row>
    <row r="914" spans="1:57" ht="16.5" customHeight="1">
      <c r="A914" s="2"/>
      <c r="B914" s="2"/>
      <c r="C914" s="2"/>
      <c r="D914" s="2"/>
      <c r="E914" s="2"/>
      <c r="F914" s="1"/>
      <c r="G914" s="1"/>
      <c r="H914" s="1"/>
      <c r="I914" s="3"/>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row>
    <row r="915" spans="1:57" ht="16.5" customHeight="1">
      <c r="A915" s="2"/>
      <c r="B915" s="2"/>
      <c r="C915" s="2"/>
      <c r="D915" s="2"/>
      <c r="E915" s="2"/>
      <c r="F915" s="1"/>
      <c r="G915" s="1"/>
      <c r="H915" s="1"/>
      <c r="I915" s="3"/>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row>
    <row r="916" spans="1:57" ht="16.5" customHeight="1">
      <c r="A916" s="2"/>
      <c r="B916" s="2"/>
      <c r="C916" s="2"/>
      <c r="D916" s="2"/>
      <c r="E916" s="2"/>
      <c r="F916" s="1"/>
      <c r="G916" s="1"/>
      <c r="H916" s="1"/>
      <c r="I916" s="3"/>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row>
    <row r="917" spans="1:57" ht="16.5" customHeight="1">
      <c r="A917" s="2"/>
      <c r="B917" s="2"/>
      <c r="C917" s="2"/>
      <c r="D917" s="2"/>
      <c r="E917" s="2"/>
      <c r="F917" s="1"/>
      <c r="G917" s="1"/>
      <c r="H917" s="1"/>
      <c r="I917" s="3"/>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row>
    <row r="918" spans="1:57" ht="16.5" customHeight="1">
      <c r="A918" s="2"/>
      <c r="B918" s="2"/>
      <c r="C918" s="2"/>
      <c r="D918" s="2"/>
      <c r="E918" s="2"/>
      <c r="F918" s="1"/>
      <c r="G918" s="1"/>
      <c r="H918" s="1"/>
      <c r="I918" s="3"/>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row>
    <row r="919" spans="1:57" ht="16.5" customHeight="1">
      <c r="A919" s="2"/>
      <c r="B919" s="2"/>
      <c r="C919" s="2"/>
      <c r="D919" s="2"/>
      <c r="E919" s="2"/>
      <c r="F919" s="1"/>
      <c r="G919" s="1"/>
      <c r="H919" s="1"/>
      <c r="I919" s="3"/>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row>
    <row r="920" spans="1:57" ht="16.5" customHeight="1">
      <c r="A920" s="2"/>
      <c r="B920" s="2"/>
      <c r="C920" s="2"/>
      <c r="D920" s="2"/>
      <c r="E920" s="2"/>
      <c r="F920" s="1"/>
      <c r="G920" s="1"/>
      <c r="H920" s="1"/>
      <c r="I920" s="3"/>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row>
    <row r="921" spans="1:57" ht="16.5" customHeight="1">
      <c r="A921" s="2"/>
      <c r="B921" s="2"/>
      <c r="C921" s="2"/>
      <c r="D921" s="2"/>
      <c r="E921" s="2"/>
      <c r="F921" s="1"/>
      <c r="G921" s="1"/>
      <c r="H921" s="1"/>
      <c r="I921" s="3"/>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row>
    <row r="922" spans="1:57" ht="16.5" customHeight="1">
      <c r="A922" s="2"/>
      <c r="B922" s="2"/>
      <c r="C922" s="2"/>
      <c r="D922" s="2"/>
      <c r="E922" s="2"/>
      <c r="F922" s="1"/>
      <c r="G922" s="1"/>
      <c r="H922" s="1"/>
      <c r="I922" s="3"/>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row>
    <row r="923" spans="1:57" ht="16.5" customHeight="1">
      <c r="A923" s="2"/>
      <c r="B923" s="2"/>
      <c r="C923" s="2"/>
      <c r="D923" s="2"/>
      <c r="E923" s="2"/>
      <c r="F923" s="1"/>
      <c r="G923" s="1"/>
      <c r="H923" s="1"/>
      <c r="I923" s="3"/>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row>
    <row r="924" spans="1:57" ht="16.5" customHeight="1">
      <c r="A924" s="2"/>
      <c r="B924" s="2"/>
      <c r="C924" s="2"/>
      <c r="D924" s="2"/>
      <c r="E924" s="2"/>
      <c r="F924" s="1"/>
      <c r="G924" s="1"/>
      <c r="H924" s="1"/>
      <c r="I924" s="3"/>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row>
    <row r="925" spans="1:57" ht="16.5" customHeight="1">
      <c r="A925" s="2"/>
      <c r="B925" s="2"/>
      <c r="C925" s="2"/>
      <c r="D925" s="2"/>
      <c r="E925" s="2"/>
      <c r="F925" s="1"/>
      <c r="G925" s="1"/>
      <c r="H925" s="1"/>
      <c r="I925" s="3"/>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row>
    <row r="926" spans="1:57" ht="16.5" customHeight="1">
      <c r="A926" s="2"/>
      <c r="B926" s="2"/>
      <c r="C926" s="2"/>
      <c r="D926" s="2"/>
      <c r="E926" s="2"/>
      <c r="F926" s="1"/>
      <c r="G926" s="1"/>
      <c r="H926" s="1"/>
      <c r="I926" s="3"/>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row>
    <row r="927" spans="1:57" ht="16.5" customHeight="1">
      <c r="A927" s="2"/>
      <c r="B927" s="2"/>
      <c r="C927" s="2"/>
      <c r="D927" s="2"/>
      <c r="E927" s="2"/>
      <c r="F927" s="1"/>
      <c r="G927" s="1"/>
      <c r="H927" s="1"/>
      <c r="I927" s="3"/>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row>
    <row r="928" spans="1:57" ht="16.5" customHeight="1">
      <c r="A928" s="2"/>
      <c r="B928" s="2"/>
      <c r="C928" s="2"/>
      <c r="D928" s="2"/>
      <c r="E928" s="2"/>
      <c r="F928" s="1"/>
      <c r="G928" s="1"/>
      <c r="H928" s="1"/>
      <c r="I928" s="3"/>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row>
    <row r="929" spans="1:57" ht="16.5" customHeight="1">
      <c r="A929" s="2"/>
      <c r="B929" s="2"/>
      <c r="C929" s="2"/>
      <c r="D929" s="2"/>
      <c r="E929" s="2"/>
      <c r="F929" s="1"/>
      <c r="G929" s="1"/>
      <c r="H929" s="1"/>
      <c r="I929" s="3"/>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row>
    <row r="930" spans="1:57" ht="16.5" customHeight="1">
      <c r="A930" s="2"/>
      <c r="B930" s="2"/>
      <c r="C930" s="2"/>
      <c r="D930" s="2"/>
      <c r="E930" s="2"/>
      <c r="F930" s="1"/>
      <c r="G930" s="1"/>
      <c r="H930" s="1"/>
      <c r="I930" s="3"/>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row>
    <row r="931" spans="1:57" ht="16.5" customHeight="1">
      <c r="A931" s="2"/>
      <c r="B931" s="2"/>
      <c r="C931" s="2"/>
      <c r="D931" s="2"/>
      <c r="E931" s="2"/>
      <c r="F931" s="1"/>
      <c r="G931" s="1"/>
      <c r="H931" s="1"/>
      <c r="I931" s="3"/>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row>
    <row r="932" spans="1:57" ht="16.5" customHeight="1">
      <c r="A932" s="2"/>
      <c r="B932" s="2"/>
      <c r="C932" s="2"/>
      <c r="D932" s="2"/>
      <c r="E932" s="2"/>
      <c r="F932" s="1"/>
      <c r="G932" s="1"/>
      <c r="H932" s="1"/>
      <c r="I932" s="3"/>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row>
    <row r="933" spans="1:57" ht="16.5" customHeight="1">
      <c r="A933" s="2"/>
      <c r="B933" s="2"/>
      <c r="C933" s="2"/>
      <c r="D933" s="2"/>
      <c r="E933" s="2"/>
      <c r="F933" s="1"/>
      <c r="G933" s="1"/>
      <c r="H933" s="1"/>
      <c r="I933" s="3"/>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row>
    <row r="934" spans="1:57" ht="16.5" customHeight="1">
      <c r="A934" s="2"/>
      <c r="B934" s="2"/>
      <c r="C934" s="2"/>
      <c r="D934" s="2"/>
      <c r="E934" s="2"/>
      <c r="F934" s="1"/>
      <c r="G934" s="1"/>
      <c r="H934" s="1"/>
      <c r="I934" s="3"/>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row>
    <row r="935" spans="1:57" ht="16.5" customHeight="1">
      <c r="A935" s="2"/>
      <c r="B935" s="2"/>
      <c r="C935" s="2"/>
      <c r="D935" s="2"/>
      <c r="E935" s="2"/>
      <c r="F935" s="1"/>
      <c r="G935" s="1"/>
      <c r="H935" s="1"/>
      <c r="I935" s="3"/>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row>
    <row r="936" spans="1:57" ht="16.5" customHeight="1">
      <c r="A936" s="2"/>
      <c r="B936" s="2"/>
      <c r="C936" s="2"/>
      <c r="D936" s="2"/>
      <c r="E936" s="2"/>
      <c r="F936" s="1"/>
      <c r="G936" s="1"/>
      <c r="H936" s="1"/>
      <c r="I936" s="3"/>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row>
    <row r="937" spans="1:57" ht="16.5" customHeight="1">
      <c r="A937" s="2"/>
      <c r="B937" s="2"/>
      <c r="C937" s="2"/>
      <c r="D937" s="2"/>
      <c r="E937" s="2"/>
      <c r="F937" s="1"/>
      <c r="G937" s="1"/>
      <c r="H937" s="1"/>
      <c r="I937" s="3"/>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row>
    <row r="938" spans="1:57" ht="16.5" customHeight="1">
      <c r="A938" s="2"/>
      <c r="B938" s="2"/>
      <c r="C938" s="2"/>
      <c r="D938" s="2"/>
      <c r="E938" s="2"/>
      <c r="F938" s="1"/>
      <c r="G938" s="1"/>
      <c r="H938" s="1"/>
      <c r="I938" s="3"/>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row>
    <row r="939" spans="1:57" ht="16.5" customHeight="1">
      <c r="A939" s="2"/>
      <c r="B939" s="2"/>
      <c r="C939" s="2"/>
      <c r="D939" s="2"/>
      <c r="E939" s="2"/>
      <c r="F939" s="1"/>
      <c r="G939" s="1"/>
      <c r="H939" s="1"/>
      <c r="I939" s="3"/>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row>
    <row r="940" spans="1:57" ht="16.5" customHeight="1">
      <c r="A940" s="2"/>
      <c r="B940" s="2"/>
      <c r="C940" s="2"/>
      <c r="D940" s="2"/>
      <c r="E940" s="2"/>
      <c r="F940" s="1"/>
      <c r="G940" s="1"/>
      <c r="H940" s="1"/>
      <c r="I940" s="3"/>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row>
    <row r="941" spans="1:57" ht="16.5" customHeight="1">
      <c r="A941" s="2"/>
      <c r="B941" s="2"/>
      <c r="C941" s="2"/>
      <c r="D941" s="2"/>
      <c r="E941" s="2"/>
      <c r="F941" s="1"/>
      <c r="G941" s="1"/>
      <c r="H941" s="1"/>
      <c r="I941" s="3"/>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row>
    <row r="942" spans="1:57" ht="16.5" customHeight="1">
      <c r="A942" s="2"/>
      <c r="B942" s="2"/>
      <c r="C942" s="2"/>
      <c r="D942" s="2"/>
      <c r="E942" s="2"/>
      <c r="F942" s="1"/>
      <c r="G942" s="1"/>
      <c r="H942" s="1"/>
      <c r="I942" s="3"/>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row>
    <row r="943" spans="1:57" ht="16.5" customHeight="1">
      <c r="A943" s="2"/>
      <c r="B943" s="2"/>
      <c r="C943" s="2"/>
      <c r="D943" s="2"/>
      <c r="E943" s="2"/>
      <c r="F943" s="1"/>
      <c r="G943" s="1"/>
      <c r="H943" s="1"/>
      <c r="I943" s="3"/>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row>
    <row r="944" spans="1:57" ht="16.5" customHeight="1">
      <c r="A944" s="2"/>
      <c r="B944" s="2"/>
      <c r="C944" s="2"/>
      <c r="D944" s="2"/>
      <c r="E944" s="2"/>
      <c r="F944" s="1"/>
      <c r="G944" s="1"/>
      <c r="H944" s="1"/>
      <c r="I944" s="3"/>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row>
    <row r="945" spans="1:57" ht="16.5" customHeight="1">
      <c r="A945" s="2"/>
      <c r="B945" s="2"/>
      <c r="C945" s="2"/>
      <c r="D945" s="2"/>
      <c r="E945" s="2"/>
      <c r="F945" s="1"/>
      <c r="G945" s="1"/>
      <c r="H945" s="1"/>
      <c r="I945" s="3"/>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row>
    <row r="946" spans="1:57" ht="16.5" customHeight="1">
      <c r="A946" s="2"/>
      <c r="B946" s="2"/>
      <c r="C946" s="2"/>
      <c r="D946" s="2"/>
      <c r="E946" s="2"/>
      <c r="F946" s="1"/>
      <c r="G946" s="1"/>
      <c r="H946" s="1"/>
      <c r="I946" s="3"/>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row>
    <row r="947" spans="1:57" ht="16.5" customHeight="1">
      <c r="A947" s="2"/>
      <c r="B947" s="2"/>
      <c r="C947" s="2"/>
      <c r="D947" s="2"/>
      <c r="E947" s="2"/>
      <c r="F947" s="1"/>
      <c r="G947" s="1"/>
      <c r="H947" s="1"/>
      <c r="I947" s="3"/>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row>
    <row r="948" spans="1:57" ht="16.5" customHeight="1">
      <c r="A948" s="2"/>
      <c r="B948" s="2"/>
      <c r="C948" s="2"/>
      <c r="D948" s="2"/>
      <c r="E948" s="2"/>
      <c r="F948" s="1"/>
      <c r="G948" s="1"/>
      <c r="H948" s="1"/>
      <c r="I948" s="3"/>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row>
    <row r="949" spans="1:57" ht="16.5" customHeight="1">
      <c r="A949" s="2"/>
      <c r="B949" s="2"/>
      <c r="C949" s="2"/>
      <c r="D949" s="2"/>
      <c r="E949" s="2"/>
      <c r="F949" s="1"/>
      <c r="G949" s="1"/>
      <c r="H949" s="1"/>
      <c r="I949" s="3"/>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row>
    <row r="950" spans="1:57" ht="16.5" customHeight="1">
      <c r="A950" s="2"/>
      <c r="B950" s="2"/>
      <c r="C950" s="2"/>
      <c r="D950" s="2"/>
      <c r="E950" s="2"/>
      <c r="F950" s="1"/>
      <c r="G950" s="1"/>
      <c r="H950" s="1"/>
      <c r="I950" s="3"/>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row>
    <row r="951" spans="1:57" ht="16.5" customHeight="1">
      <c r="A951" s="2"/>
      <c r="B951" s="2"/>
      <c r="C951" s="2"/>
      <c r="D951" s="2"/>
      <c r="E951" s="2"/>
      <c r="F951" s="1"/>
      <c r="G951" s="1"/>
      <c r="H951" s="1"/>
      <c r="I951" s="3"/>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row>
    <row r="952" spans="1:57" ht="16.5" customHeight="1">
      <c r="A952" s="2"/>
      <c r="B952" s="2"/>
      <c r="C952" s="2"/>
      <c r="D952" s="2"/>
      <c r="E952" s="2"/>
      <c r="F952" s="1"/>
      <c r="G952" s="1"/>
      <c r="H952" s="1"/>
      <c r="I952" s="3"/>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row>
    <row r="953" spans="1:57" ht="16.5" customHeight="1">
      <c r="A953" s="2"/>
      <c r="B953" s="2"/>
      <c r="C953" s="2"/>
      <c r="D953" s="2"/>
      <c r="E953" s="2"/>
      <c r="F953" s="1"/>
      <c r="G953" s="1"/>
      <c r="H953" s="1"/>
      <c r="I953" s="3"/>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row>
    <row r="954" spans="1:57" ht="16.5" customHeight="1">
      <c r="A954" s="2"/>
      <c r="B954" s="2"/>
      <c r="C954" s="2"/>
      <c r="D954" s="2"/>
      <c r="E954" s="2"/>
      <c r="F954" s="1"/>
      <c r="G954" s="1"/>
      <c r="H954" s="1"/>
      <c r="I954" s="3"/>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row>
    <row r="955" spans="1:57" ht="16.5" customHeight="1">
      <c r="A955" s="2"/>
      <c r="B955" s="2"/>
      <c r="C955" s="2"/>
      <c r="D955" s="2"/>
      <c r="E955" s="2"/>
      <c r="F955" s="1"/>
      <c r="G955" s="1"/>
      <c r="H955" s="1"/>
      <c r="I955" s="3"/>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row>
    <row r="956" spans="1:57" ht="16.5" customHeight="1">
      <c r="A956" s="2"/>
      <c r="B956" s="2"/>
      <c r="C956" s="2"/>
      <c r="D956" s="2"/>
      <c r="E956" s="2"/>
      <c r="F956" s="1"/>
      <c r="G956" s="1"/>
      <c r="H956" s="1"/>
      <c r="I956" s="3"/>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row>
    <row r="957" spans="1:57" ht="16.5" customHeight="1">
      <c r="A957" s="2"/>
      <c r="B957" s="2"/>
      <c r="C957" s="2"/>
      <c r="D957" s="2"/>
      <c r="E957" s="2"/>
      <c r="F957" s="1"/>
      <c r="G957" s="1"/>
      <c r="H957" s="1"/>
      <c r="I957" s="3"/>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row>
    <row r="958" spans="1:57" ht="16.5" customHeight="1">
      <c r="A958" s="2"/>
      <c r="B958" s="2"/>
      <c r="C958" s="2"/>
      <c r="D958" s="2"/>
      <c r="E958" s="2"/>
      <c r="F958" s="1"/>
      <c r="G958" s="1"/>
      <c r="H958" s="1"/>
      <c r="I958" s="3"/>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row>
    <row r="959" spans="1:57" ht="16.5" customHeight="1">
      <c r="A959" s="2"/>
      <c r="B959" s="2"/>
      <c r="C959" s="2"/>
      <c r="D959" s="2"/>
      <c r="E959" s="2"/>
      <c r="F959" s="1"/>
      <c r="G959" s="1"/>
      <c r="H959" s="1"/>
      <c r="I959" s="3"/>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row>
    <row r="960" spans="1:57" ht="16.5" customHeight="1">
      <c r="A960" s="2"/>
      <c r="B960" s="2"/>
      <c r="C960" s="2"/>
      <c r="D960" s="2"/>
      <c r="E960" s="2"/>
      <c r="F960" s="1"/>
      <c r="G960" s="1"/>
      <c r="H960" s="1"/>
      <c r="I960" s="3"/>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row>
    <row r="961" spans="1:57" ht="16.5" customHeight="1">
      <c r="A961" s="2"/>
      <c r="B961" s="2"/>
      <c r="C961" s="2"/>
      <c r="D961" s="2"/>
      <c r="E961" s="2"/>
      <c r="F961" s="1"/>
      <c r="G961" s="1"/>
      <c r="H961" s="1"/>
      <c r="I961" s="3"/>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row>
    <row r="962" spans="1:57" ht="16.5" customHeight="1">
      <c r="A962" s="2"/>
      <c r="B962" s="2"/>
      <c r="C962" s="2"/>
      <c r="D962" s="2"/>
      <c r="E962" s="2"/>
      <c r="F962" s="1"/>
      <c r="G962" s="1"/>
      <c r="H962" s="1"/>
      <c r="I962" s="3"/>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row>
    <row r="963" spans="1:57" ht="16.5" customHeight="1">
      <c r="A963" s="2"/>
      <c r="B963" s="2"/>
      <c r="C963" s="2"/>
      <c r="D963" s="2"/>
      <c r="E963" s="2"/>
      <c r="F963" s="1"/>
      <c r="G963" s="1"/>
      <c r="H963" s="1"/>
      <c r="I963" s="3"/>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row>
    <row r="964" spans="1:57" ht="16.5" customHeight="1">
      <c r="A964" s="2"/>
      <c r="B964" s="2"/>
      <c r="C964" s="2"/>
      <c r="D964" s="2"/>
      <c r="E964" s="2"/>
      <c r="F964" s="1"/>
      <c r="G964" s="1"/>
      <c r="H964" s="1"/>
      <c r="I964" s="3"/>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row>
    <row r="965" spans="1:57" ht="16.5" customHeight="1">
      <c r="A965" s="2"/>
      <c r="B965" s="2"/>
      <c r="C965" s="2"/>
      <c r="D965" s="2"/>
      <c r="E965" s="2"/>
      <c r="F965" s="1"/>
      <c r="G965" s="1"/>
      <c r="H965" s="1"/>
      <c r="I965" s="3"/>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row>
    <row r="966" spans="1:57" ht="16.5" customHeight="1">
      <c r="A966" s="2"/>
      <c r="B966" s="2"/>
      <c r="C966" s="2"/>
      <c r="D966" s="2"/>
      <c r="E966" s="2"/>
      <c r="F966" s="1"/>
      <c r="G966" s="1"/>
      <c r="H966" s="1"/>
      <c r="I966" s="3"/>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row>
    <row r="967" spans="1:57" ht="16.5" customHeight="1">
      <c r="A967" s="2"/>
      <c r="B967" s="2"/>
      <c r="C967" s="2"/>
      <c r="D967" s="2"/>
      <c r="E967" s="2"/>
      <c r="F967" s="1"/>
      <c r="G967" s="1"/>
      <c r="H967" s="1"/>
      <c r="I967" s="3"/>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row>
    <row r="968" spans="1:57" ht="16.5" customHeight="1">
      <c r="A968" s="2"/>
      <c r="B968" s="2"/>
      <c r="C968" s="2"/>
      <c r="D968" s="2"/>
      <c r="E968" s="2"/>
      <c r="F968" s="1"/>
      <c r="G968" s="1"/>
      <c r="H968" s="1"/>
      <c r="I968" s="3"/>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row>
    <row r="969" spans="1:57" ht="16.5" customHeight="1">
      <c r="A969" s="2"/>
      <c r="B969" s="2"/>
      <c r="C969" s="2"/>
      <c r="D969" s="2"/>
      <c r="E969" s="2"/>
      <c r="F969" s="1"/>
      <c r="G969" s="1"/>
      <c r="H969" s="1"/>
      <c r="I969" s="3"/>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row>
    <row r="970" spans="1:57" ht="16.5" customHeight="1">
      <c r="A970" s="2"/>
      <c r="B970" s="2"/>
      <c r="C970" s="2"/>
      <c r="D970" s="2"/>
      <c r="E970" s="2"/>
      <c r="F970" s="1"/>
      <c r="G970" s="1"/>
      <c r="H970" s="1"/>
      <c r="I970" s="3"/>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row>
    <row r="971" spans="1:57" ht="16.5" customHeight="1">
      <c r="A971" s="2"/>
      <c r="B971" s="2"/>
      <c r="C971" s="2"/>
      <c r="D971" s="2"/>
      <c r="E971" s="2"/>
      <c r="F971" s="1"/>
      <c r="G971" s="1"/>
      <c r="H971" s="1"/>
      <c r="I971" s="3"/>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row>
    <row r="972" spans="1:57" ht="16.5" customHeight="1">
      <c r="A972" s="2"/>
      <c r="B972" s="2"/>
      <c r="C972" s="2"/>
      <c r="D972" s="2"/>
      <c r="E972" s="2"/>
      <c r="F972" s="1"/>
      <c r="G972" s="1"/>
      <c r="H972" s="1"/>
      <c r="I972" s="3"/>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row>
    <row r="973" spans="1:57" ht="16.5" customHeight="1">
      <c r="A973" s="2"/>
      <c r="B973" s="2"/>
      <c r="C973" s="2"/>
      <c r="D973" s="2"/>
      <c r="E973" s="2"/>
      <c r="F973" s="1"/>
      <c r="G973" s="1"/>
      <c r="H973" s="1"/>
      <c r="I973" s="3"/>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row>
    <row r="974" spans="1:57" ht="16.5" customHeight="1">
      <c r="A974" s="2"/>
      <c r="B974" s="2"/>
      <c r="C974" s="2"/>
      <c r="D974" s="2"/>
      <c r="E974" s="2"/>
      <c r="F974" s="1"/>
      <c r="G974" s="1"/>
      <c r="H974" s="1"/>
      <c r="I974" s="3"/>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row>
    <row r="975" spans="1:57" ht="16.5" customHeight="1">
      <c r="A975" s="2"/>
      <c r="B975" s="2"/>
      <c r="C975" s="2"/>
      <c r="D975" s="2"/>
      <c r="E975" s="2"/>
      <c r="F975" s="1"/>
      <c r="G975" s="1"/>
      <c r="H975" s="1"/>
      <c r="I975" s="3"/>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row>
    <row r="976" spans="1:57" ht="16.5" customHeight="1">
      <c r="A976" s="2"/>
      <c r="B976" s="2"/>
      <c r="C976" s="2"/>
      <c r="D976" s="2"/>
      <c r="E976" s="2"/>
      <c r="F976" s="1"/>
      <c r="G976" s="1"/>
      <c r="H976" s="1"/>
      <c r="I976" s="3"/>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row>
    <row r="977" spans="1:57" ht="16.5" customHeight="1">
      <c r="A977" s="2"/>
      <c r="B977" s="2"/>
      <c r="C977" s="2"/>
      <c r="D977" s="2"/>
      <c r="E977" s="2"/>
      <c r="F977" s="1"/>
      <c r="G977" s="1"/>
      <c r="H977" s="1"/>
      <c r="I977" s="3"/>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row>
    <row r="978" spans="1:57" ht="16.5" customHeight="1">
      <c r="A978" s="2"/>
      <c r="B978" s="2"/>
      <c r="C978" s="2"/>
      <c r="D978" s="2"/>
      <c r="E978" s="2"/>
      <c r="F978" s="1"/>
      <c r="G978" s="1"/>
      <c r="H978" s="1"/>
      <c r="I978" s="3"/>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row>
    <row r="979" spans="1:57" ht="16.5" customHeight="1">
      <c r="A979" s="2"/>
      <c r="B979" s="2"/>
      <c r="C979" s="2"/>
      <c r="D979" s="2"/>
      <c r="E979" s="2"/>
      <c r="F979" s="1"/>
      <c r="G979" s="1"/>
      <c r="H979" s="1"/>
      <c r="I979" s="3"/>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row>
    <row r="980" spans="1:57" ht="16.5" customHeight="1">
      <c r="A980" s="2"/>
      <c r="B980" s="2"/>
      <c r="C980" s="2"/>
      <c r="D980" s="2"/>
      <c r="E980" s="2"/>
      <c r="F980" s="1"/>
      <c r="G980" s="1"/>
      <c r="H980" s="1"/>
      <c r="I980" s="3"/>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row>
    <row r="981" spans="1:57" ht="16.5" customHeight="1">
      <c r="A981" s="2"/>
      <c r="B981" s="2"/>
      <c r="C981" s="2"/>
      <c r="D981" s="2"/>
      <c r="E981" s="2"/>
      <c r="F981" s="1"/>
      <c r="G981" s="1"/>
      <c r="H981" s="1"/>
      <c r="I981" s="3"/>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row>
    <row r="982" spans="1:57" ht="16.5" customHeight="1">
      <c r="A982" s="2"/>
      <c r="B982" s="2"/>
      <c r="C982" s="2"/>
      <c r="D982" s="2"/>
      <c r="E982" s="2"/>
      <c r="F982" s="1"/>
      <c r="G982" s="1"/>
      <c r="H982" s="1"/>
      <c r="I982" s="3"/>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row>
    <row r="983" spans="1:57" ht="16.5" customHeight="1">
      <c r="A983" s="2"/>
      <c r="B983" s="2"/>
      <c r="C983" s="2"/>
      <c r="D983" s="2"/>
      <c r="E983" s="2"/>
      <c r="F983" s="1"/>
      <c r="G983" s="1"/>
      <c r="H983" s="1"/>
      <c r="I983" s="3"/>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row>
    <row r="984" spans="1:57" ht="16.5" customHeight="1">
      <c r="A984" s="2"/>
      <c r="B984" s="2"/>
      <c r="C984" s="2"/>
      <c r="D984" s="2"/>
      <c r="E984" s="2"/>
      <c r="F984" s="1"/>
      <c r="G984" s="1"/>
      <c r="H984" s="1"/>
      <c r="I984" s="3"/>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row>
    <row r="985" spans="1:57" ht="16.5" customHeight="1">
      <c r="A985" s="2"/>
      <c r="B985" s="2"/>
      <c r="C985" s="2"/>
      <c r="D985" s="2"/>
      <c r="E985" s="2"/>
      <c r="F985" s="1"/>
      <c r="G985" s="1"/>
      <c r="H985" s="1"/>
      <c r="I985" s="3"/>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row>
    <row r="986" spans="1:57" ht="16.5" customHeight="1">
      <c r="A986" s="2"/>
      <c r="B986" s="2"/>
      <c r="C986" s="2"/>
      <c r="D986" s="2"/>
      <c r="E986" s="2"/>
      <c r="F986" s="1"/>
      <c r="G986" s="1"/>
      <c r="H986" s="1"/>
      <c r="I986" s="3"/>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row>
    <row r="987" spans="1:57" ht="16.5" customHeight="1">
      <c r="A987" s="2"/>
      <c r="B987" s="2"/>
      <c r="C987" s="2"/>
      <c r="D987" s="2"/>
      <c r="E987" s="2"/>
      <c r="F987" s="1"/>
      <c r="G987" s="1"/>
      <c r="H987" s="1"/>
      <c r="I987" s="3"/>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row>
    <row r="988" spans="1:57" ht="16.5" customHeight="1">
      <c r="A988" s="2"/>
      <c r="B988" s="2"/>
      <c r="C988" s="2"/>
      <c r="D988" s="2"/>
      <c r="E988" s="2"/>
      <c r="F988" s="1"/>
      <c r="G988" s="1"/>
      <c r="H988" s="1"/>
      <c r="I988" s="3"/>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row>
    <row r="989" spans="1:57" ht="16.5" customHeight="1">
      <c r="A989" s="2"/>
      <c r="B989" s="2"/>
      <c r="C989" s="2"/>
      <c r="D989" s="2"/>
      <c r="E989" s="2"/>
      <c r="F989" s="1"/>
      <c r="G989" s="1"/>
      <c r="H989" s="1"/>
      <c r="I989" s="3"/>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row>
    <row r="990" spans="1:57" ht="16.5" customHeight="1">
      <c r="A990" s="2"/>
      <c r="B990" s="2"/>
      <c r="C990" s="2"/>
      <c r="D990" s="2"/>
      <c r="E990" s="2"/>
      <c r="F990" s="1"/>
      <c r="G990" s="1"/>
      <c r="H990" s="1"/>
      <c r="I990" s="3"/>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row>
    <row r="991" spans="1:57" ht="16.5" customHeight="1">
      <c r="A991" s="2"/>
      <c r="B991" s="2"/>
      <c r="C991" s="2"/>
      <c r="D991" s="2"/>
      <c r="E991" s="2"/>
      <c r="F991" s="1"/>
      <c r="G991" s="1"/>
      <c r="H991" s="1"/>
      <c r="I991" s="3"/>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row>
    <row r="992" spans="1:57" ht="16.5" customHeight="1">
      <c r="A992" s="2"/>
      <c r="B992" s="2"/>
      <c r="C992" s="2"/>
      <c r="D992" s="2"/>
      <c r="E992" s="2"/>
      <c r="F992" s="1"/>
      <c r="G992" s="1"/>
      <c r="H992" s="1"/>
      <c r="I992" s="3"/>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row>
    <row r="993" spans="1:57" ht="16.5" customHeight="1">
      <c r="A993" s="2"/>
      <c r="B993" s="2"/>
      <c r="C993" s="2"/>
      <c r="D993" s="2"/>
      <c r="E993" s="2"/>
      <c r="F993" s="1"/>
      <c r="G993" s="1"/>
      <c r="H993" s="1"/>
      <c r="I993" s="3"/>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row>
    <row r="994" spans="1:57" ht="16.5" customHeight="1">
      <c r="A994" s="2"/>
      <c r="B994" s="2"/>
      <c r="C994" s="2"/>
      <c r="D994" s="2"/>
      <c r="E994" s="2"/>
      <c r="F994" s="1"/>
      <c r="G994" s="1"/>
      <c r="H994" s="1"/>
      <c r="I994" s="3"/>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row>
    <row r="995" spans="1:57" ht="16.5" customHeight="1">
      <c r="A995" s="2"/>
      <c r="B995" s="2"/>
      <c r="C995" s="2"/>
      <c r="D995" s="2"/>
      <c r="E995" s="2"/>
      <c r="F995" s="1"/>
      <c r="G995" s="1"/>
      <c r="H995" s="1"/>
      <c r="I995" s="3"/>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row>
  </sheetData>
  <mergeCells count="338">
    <mergeCell ref="P59:P64"/>
    <mergeCell ref="Q59:Q64"/>
    <mergeCell ref="B65:AK65"/>
    <mergeCell ref="J59:J64"/>
    <mergeCell ref="K59:K64"/>
    <mergeCell ref="L59:L64"/>
    <mergeCell ref="M59:M64"/>
    <mergeCell ref="N59:N64"/>
    <mergeCell ref="O59:O64"/>
    <mergeCell ref="O53:O58"/>
    <mergeCell ref="P53:P58"/>
    <mergeCell ref="Q53:Q58"/>
    <mergeCell ref="A59:A64"/>
    <mergeCell ref="B59:B64"/>
    <mergeCell ref="C59:C64"/>
    <mergeCell ref="D59:D64"/>
    <mergeCell ref="F59:F64"/>
    <mergeCell ref="G59:G64"/>
    <mergeCell ref="I59:I64"/>
    <mergeCell ref="I53:I58"/>
    <mergeCell ref="J53:J58"/>
    <mergeCell ref="K53:K58"/>
    <mergeCell ref="L53:L58"/>
    <mergeCell ref="M53:M58"/>
    <mergeCell ref="N53:N58"/>
    <mergeCell ref="A53:A58"/>
    <mergeCell ref="B53:B58"/>
    <mergeCell ref="C53:C58"/>
    <mergeCell ref="D53:D58"/>
    <mergeCell ref="F53:F58"/>
    <mergeCell ref="G53:G58"/>
    <mergeCell ref="L47:L52"/>
    <mergeCell ref="M47:M52"/>
    <mergeCell ref="N47:N52"/>
    <mergeCell ref="O47:O52"/>
    <mergeCell ref="P47:P52"/>
    <mergeCell ref="Q47:Q52"/>
    <mergeCell ref="Q41:Q46"/>
    <mergeCell ref="A47:A52"/>
    <mergeCell ref="B47:B52"/>
    <mergeCell ref="C47:C52"/>
    <mergeCell ref="D47:D52"/>
    <mergeCell ref="F47:F52"/>
    <mergeCell ref="G47:G52"/>
    <mergeCell ref="I47:I52"/>
    <mergeCell ref="J47:J52"/>
    <mergeCell ref="K47:K52"/>
    <mergeCell ref="K41:K46"/>
    <mergeCell ref="L41:L46"/>
    <mergeCell ref="M41:M46"/>
    <mergeCell ref="N41:N46"/>
    <mergeCell ref="O41:O46"/>
    <mergeCell ref="P41:P46"/>
    <mergeCell ref="P35:P40"/>
    <mergeCell ref="Q35:Q40"/>
    <mergeCell ref="A41:A46"/>
    <mergeCell ref="B41:B46"/>
    <mergeCell ref="C41:C46"/>
    <mergeCell ref="D41:D46"/>
    <mergeCell ref="F41:F46"/>
    <mergeCell ref="G41:G46"/>
    <mergeCell ref="I41:I46"/>
    <mergeCell ref="J41:J46"/>
    <mergeCell ref="J35:J40"/>
    <mergeCell ref="K35:K40"/>
    <mergeCell ref="L35:L40"/>
    <mergeCell ref="M35:M40"/>
    <mergeCell ref="N35:N40"/>
    <mergeCell ref="O35:O40"/>
    <mergeCell ref="O29:O34"/>
    <mergeCell ref="P29:P34"/>
    <mergeCell ref="Q29:Q34"/>
    <mergeCell ref="A35:A40"/>
    <mergeCell ref="B35:B40"/>
    <mergeCell ref="C35:C40"/>
    <mergeCell ref="D35:D40"/>
    <mergeCell ref="F35:F40"/>
    <mergeCell ref="G35:G40"/>
    <mergeCell ref="I35:I40"/>
    <mergeCell ref="I29:I34"/>
    <mergeCell ref="J29:J34"/>
    <mergeCell ref="K29:K34"/>
    <mergeCell ref="L29:L34"/>
    <mergeCell ref="M29:M34"/>
    <mergeCell ref="N29:N34"/>
    <mergeCell ref="A29:A34"/>
    <mergeCell ref="B29:B34"/>
    <mergeCell ref="C29:C34"/>
    <mergeCell ref="D29:D34"/>
    <mergeCell ref="F29:F34"/>
    <mergeCell ref="G29:G34"/>
    <mergeCell ref="L23:L28"/>
    <mergeCell ref="M23:M28"/>
    <mergeCell ref="N23:N28"/>
    <mergeCell ref="O23:O28"/>
    <mergeCell ref="P23:P28"/>
    <mergeCell ref="Q23:Q28"/>
    <mergeCell ref="Q17:Q22"/>
    <mergeCell ref="A23:A28"/>
    <mergeCell ref="B23:B28"/>
    <mergeCell ref="C23:C28"/>
    <mergeCell ref="D23:D28"/>
    <mergeCell ref="F23:F28"/>
    <mergeCell ref="G23:G28"/>
    <mergeCell ref="I23:I28"/>
    <mergeCell ref="J23:J28"/>
    <mergeCell ref="K23:K28"/>
    <mergeCell ref="K17:K22"/>
    <mergeCell ref="L17:L22"/>
    <mergeCell ref="M17:M22"/>
    <mergeCell ref="N17:N22"/>
    <mergeCell ref="O17:O22"/>
    <mergeCell ref="P17:P22"/>
    <mergeCell ref="BI11:BI16"/>
    <mergeCell ref="E13:E16"/>
    <mergeCell ref="A17:A22"/>
    <mergeCell ref="B17:B22"/>
    <mergeCell ref="C17:C22"/>
    <mergeCell ref="D17:D22"/>
    <mergeCell ref="F17:F22"/>
    <mergeCell ref="G17:G22"/>
    <mergeCell ref="I17:I22"/>
    <mergeCell ref="J17:J22"/>
    <mergeCell ref="BC11:BC16"/>
    <mergeCell ref="BD11:BD16"/>
    <mergeCell ref="BE11:BE16"/>
    <mergeCell ref="BF11:BF16"/>
    <mergeCell ref="BG11:BG16"/>
    <mergeCell ref="BH11:BH16"/>
    <mergeCell ref="AW11:AW16"/>
    <mergeCell ref="AX11:AX16"/>
    <mergeCell ref="AY11:AY16"/>
    <mergeCell ref="AZ11:AZ16"/>
    <mergeCell ref="BA11:BA16"/>
    <mergeCell ref="BB11:BB16"/>
    <mergeCell ref="AQ11:AQ16"/>
    <mergeCell ref="AR11:AR16"/>
    <mergeCell ref="AS11:AS16"/>
    <mergeCell ref="AT11:AT16"/>
    <mergeCell ref="AU11:AU16"/>
    <mergeCell ref="AV11:AV16"/>
    <mergeCell ref="AG11:AG16"/>
    <mergeCell ref="AH11:AH16"/>
    <mergeCell ref="AI11:AI16"/>
    <mergeCell ref="AJ11:AJ16"/>
    <mergeCell ref="AK11:AK16"/>
    <mergeCell ref="AM11:AM16"/>
    <mergeCell ref="AA11:AA16"/>
    <mergeCell ref="AB11:AB16"/>
    <mergeCell ref="AC11:AC16"/>
    <mergeCell ref="AD11:AD16"/>
    <mergeCell ref="AE11:AE16"/>
    <mergeCell ref="AF11:AF16"/>
    <mergeCell ref="U11:U16"/>
    <mergeCell ref="V11:V16"/>
    <mergeCell ref="W11:W16"/>
    <mergeCell ref="X11:X16"/>
    <mergeCell ref="Y11:Y16"/>
    <mergeCell ref="Z11:Z16"/>
    <mergeCell ref="O11:O16"/>
    <mergeCell ref="P11:P16"/>
    <mergeCell ref="Q11:Q16"/>
    <mergeCell ref="R11:R16"/>
    <mergeCell ref="S11:S16"/>
    <mergeCell ref="T11:T16"/>
    <mergeCell ref="I11:I16"/>
    <mergeCell ref="J11:J16"/>
    <mergeCell ref="K11:K16"/>
    <mergeCell ref="L11:L16"/>
    <mergeCell ref="M11:M16"/>
    <mergeCell ref="N11:N16"/>
    <mergeCell ref="BA9:BA10"/>
    <mergeCell ref="BC9:BC10"/>
    <mergeCell ref="A11:A16"/>
    <mergeCell ref="B11:B16"/>
    <mergeCell ref="C11:C16"/>
    <mergeCell ref="D11:D16"/>
    <mergeCell ref="E11:E12"/>
    <mergeCell ref="F11:F16"/>
    <mergeCell ref="G11:G16"/>
    <mergeCell ref="H11:H16"/>
    <mergeCell ref="AJ9:AJ10"/>
    <mergeCell ref="AK9:AK10"/>
    <mergeCell ref="AM9:AM10"/>
    <mergeCell ref="AN9:AN10"/>
    <mergeCell ref="AT9:AT10"/>
    <mergeCell ref="AU9:AU10"/>
    <mergeCell ref="Y9:Y10"/>
    <mergeCell ref="Z9:Z10"/>
    <mergeCell ref="AA9:AA10"/>
    <mergeCell ref="AB9:AB10"/>
    <mergeCell ref="AC9:AC10"/>
    <mergeCell ref="AD9:AD10"/>
    <mergeCell ref="BI5:BI10"/>
    <mergeCell ref="BJ5:BJ16"/>
    <mergeCell ref="E9:E10"/>
    <mergeCell ref="R9:R10"/>
    <mergeCell ref="S9:S10"/>
    <mergeCell ref="T9:T10"/>
    <mergeCell ref="U9:U10"/>
    <mergeCell ref="V9:V10"/>
    <mergeCell ref="W9:W10"/>
    <mergeCell ref="X9:X10"/>
    <mergeCell ref="BC5:BC8"/>
    <mergeCell ref="BD5:BD10"/>
    <mergeCell ref="BE5:BE10"/>
    <mergeCell ref="BF5:BF10"/>
    <mergeCell ref="BG5:BG10"/>
    <mergeCell ref="BH5:BH10"/>
    <mergeCell ref="AW5:AW8"/>
    <mergeCell ref="AX5:AX8"/>
    <mergeCell ref="AY5:AY8"/>
    <mergeCell ref="AZ5:AZ8"/>
    <mergeCell ref="BA5:BA8"/>
    <mergeCell ref="BB5:BB10"/>
    <mergeCell ref="AW9:AW10"/>
    <mergeCell ref="AX9:AX10"/>
    <mergeCell ref="AY9:AY10"/>
    <mergeCell ref="AZ9:AZ10"/>
    <mergeCell ref="AQ5:AQ10"/>
    <mergeCell ref="AR5:AR10"/>
    <mergeCell ref="AS5:AS10"/>
    <mergeCell ref="AT5:AT8"/>
    <mergeCell ref="AU5:AU8"/>
    <mergeCell ref="AV5:AV8"/>
    <mergeCell ref="AV9:AV10"/>
    <mergeCell ref="AK5:AK8"/>
    <mergeCell ref="AL5:AL16"/>
    <mergeCell ref="AM5:AM8"/>
    <mergeCell ref="AN5:AN8"/>
    <mergeCell ref="AO5:AO16"/>
    <mergeCell ref="AP5:AP10"/>
    <mergeCell ref="AN11:AN16"/>
    <mergeCell ref="AP11:AP16"/>
    <mergeCell ref="AE5:AE8"/>
    <mergeCell ref="AF5:AF8"/>
    <mergeCell ref="AG5:AG8"/>
    <mergeCell ref="AH5:AH10"/>
    <mergeCell ref="AI5:AI8"/>
    <mergeCell ref="AJ5:AJ8"/>
    <mergeCell ref="AE9:AE10"/>
    <mergeCell ref="AF9:AF10"/>
    <mergeCell ref="AG9:AG10"/>
    <mergeCell ref="AI9:AI10"/>
    <mergeCell ref="Y5:Y8"/>
    <mergeCell ref="Z5:Z8"/>
    <mergeCell ref="AA5:AA8"/>
    <mergeCell ref="AB5:AB8"/>
    <mergeCell ref="AC5:AC8"/>
    <mergeCell ref="AD5:AD8"/>
    <mergeCell ref="S5:S8"/>
    <mergeCell ref="T5:T8"/>
    <mergeCell ref="U5:U8"/>
    <mergeCell ref="V5:V8"/>
    <mergeCell ref="W5:W8"/>
    <mergeCell ref="X5:X8"/>
    <mergeCell ref="M5:M10"/>
    <mergeCell ref="N5:N10"/>
    <mergeCell ref="O5:O10"/>
    <mergeCell ref="P5:P10"/>
    <mergeCell ref="Q5:Q10"/>
    <mergeCell ref="R5:R8"/>
    <mergeCell ref="G5:G10"/>
    <mergeCell ref="H5:H10"/>
    <mergeCell ref="I5:I10"/>
    <mergeCell ref="J5:J10"/>
    <mergeCell ref="K5:K10"/>
    <mergeCell ref="L5:L10"/>
    <mergeCell ref="A5:A10"/>
    <mergeCell ref="B5:B10"/>
    <mergeCell ref="C5:C10"/>
    <mergeCell ref="D5:D10"/>
    <mergeCell ref="E5:E8"/>
    <mergeCell ref="F5:F10"/>
    <mergeCell ref="BD3:BD4"/>
    <mergeCell ref="BE3:BE4"/>
    <mergeCell ref="BF3:BF4"/>
    <mergeCell ref="BG3:BG4"/>
    <mergeCell ref="BH3:BH4"/>
    <mergeCell ref="BI3:BI4"/>
    <mergeCell ref="AX3:AX4"/>
    <mergeCell ref="AY3:AY4"/>
    <mergeCell ref="AZ3:AZ4"/>
    <mergeCell ref="BA3:BA4"/>
    <mergeCell ref="BB3:BB4"/>
    <mergeCell ref="BC3:BC4"/>
    <mergeCell ref="AR3:AR4"/>
    <mergeCell ref="AS3:AS4"/>
    <mergeCell ref="AT3:AT4"/>
    <mergeCell ref="AU3:AU4"/>
    <mergeCell ref="AV3:AV4"/>
    <mergeCell ref="AW3:AW4"/>
    <mergeCell ref="AL3:AL4"/>
    <mergeCell ref="AM3:AM4"/>
    <mergeCell ref="AN3:AN4"/>
    <mergeCell ref="AO3:AO4"/>
    <mergeCell ref="AP3:AP4"/>
    <mergeCell ref="AQ3:AQ4"/>
    <mergeCell ref="AF3:AF4"/>
    <mergeCell ref="AG3:AG4"/>
    <mergeCell ref="AH3:AH4"/>
    <mergeCell ref="AI3:AI4"/>
    <mergeCell ref="AJ3:AJ4"/>
    <mergeCell ref="AK3:AK4"/>
    <mergeCell ref="U3:Z3"/>
    <mergeCell ref="AA3:AA4"/>
    <mergeCell ref="AB3:AB4"/>
    <mergeCell ref="AC3:AC4"/>
    <mergeCell ref="AD3:AD4"/>
    <mergeCell ref="AE3:AE4"/>
    <mergeCell ref="O3:O4"/>
    <mergeCell ref="P3:P4"/>
    <mergeCell ref="Q3:Q4"/>
    <mergeCell ref="R3:R4"/>
    <mergeCell ref="S3:S4"/>
    <mergeCell ref="T3:T4"/>
    <mergeCell ref="I3:I4"/>
    <mergeCell ref="J3:J4"/>
    <mergeCell ref="K3:K4"/>
    <mergeCell ref="L3:L4"/>
    <mergeCell ref="M3:M4"/>
    <mergeCell ref="N3:N4"/>
    <mergeCell ref="AO1:AS2"/>
    <mergeCell ref="AT1:BA2"/>
    <mergeCell ref="BB1:BI2"/>
    <mergeCell ref="BJ1:BJ4"/>
    <mergeCell ref="A3:A4"/>
    <mergeCell ref="B3:B4"/>
    <mergeCell ref="C3:C4"/>
    <mergeCell ref="D3:D4"/>
    <mergeCell ref="E3:E4"/>
    <mergeCell ref="F3:F4"/>
    <mergeCell ref="A1:J2"/>
    <mergeCell ref="K1:Q2"/>
    <mergeCell ref="R1:Z2"/>
    <mergeCell ref="AA1:AG2"/>
    <mergeCell ref="AH1:AK2"/>
    <mergeCell ref="AL1:AN2"/>
  </mergeCells>
  <conditionalFormatting sqref="K5 K11 K17 K23 K29 K35 K41 K47 K53 K59">
    <cfRule type="cellIs" dxfId="154" priority="1" operator="equal">
      <formula>"Muy Alta"</formula>
    </cfRule>
    <cfRule type="cellIs" dxfId="153" priority="2" operator="equal">
      <formula>"Alta"</formula>
    </cfRule>
    <cfRule type="cellIs" dxfId="152" priority="3" operator="equal">
      <formula>"Media"</formula>
    </cfRule>
    <cfRule type="cellIs" dxfId="151" priority="4" operator="equal">
      <formula>"Baja"</formula>
    </cfRule>
    <cfRule type="cellIs" dxfId="150" priority="5" operator="equal">
      <formula>"Muy Baja"</formula>
    </cfRule>
  </conditionalFormatting>
  <conditionalFormatting sqref="N5:N64">
    <cfRule type="containsText" dxfId="149" priority="6" operator="containsText" text="❌">
      <formula>NOT(ISERROR(SEARCH(("❌"),(N5))))</formula>
    </cfRule>
  </conditionalFormatting>
  <conditionalFormatting sqref="O5 O11 O17 O23 O29 O35 O41 O47 O53 O59">
    <cfRule type="cellIs" dxfId="148" priority="7" operator="equal">
      <formula>"Catastrófico"</formula>
    </cfRule>
    <cfRule type="cellIs" dxfId="147" priority="8" operator="equal">
      <formula>"Mayor"</formula>
    </cfRule>
    <cfRule type="cellIs" dxfId="146" priority="9" operator="equal">
      <formula>"Moderado"</formula>
    </cfRule>
    <cfRule type="cellIs" dxfId="145" priority="10" operator="equal">
      <formula>"Menor"</formula>
    </cfRule>
    <cfRule type="cellIs" dxfId="144" priority="11" operator="equal">
      <formula>"Leve"</formula>
    </cfRule>
  </conditionalFormatting>
  <conditionalFormatting sqref="Q5">
    <cfRule type="cellIs" dxfId="143" priority="12" operator="equal">
      <formula>"Extremo"</formula>
    </cfRule>
    <cfRule type="cellIs" dxfId="142" priority="13" operator="equal">
      <formula>"Alto"</formula>
    </cfRule>
    <cfRule type="cellIs" dxfId="141" priority="14" operator="equal">
      <formula>"Moderado"</formula>
    </cfRule>
    <cfRule type="cellIs" dxfId="140" priority="15" operator="equal">
      <formula>"Bajo"</formula>
    </cfRule>
  </conditionalFormatting>
  <conditionalFormatting sqref="Q11 Q17 Q23 Q29 Q35 Q41 Q47 Q53 Q59">
    <cfRule type="cellIs" dxfId="139" priority="16" operator="equal">
      <formula>"Extremo"</formula>
    </cfRule>
    <cfRule type="cellIs" dxfId="138" priority="17" operator="equal">
      <formula>"Alto"</formula>
    </cfRule>
    <cfRule type="cellIs" dxfId="137" priority="18" operator="equal">
      <formula>"Moderado"</formula>
    </cfRule>
    <cfRule type="cellIs" dxfId="136" priority="19" operator="equal">
      <formula>"Bajo"</formula>
    </cfRule>
  </conditionalFormatting>
  <conditionalFormatting sqref="AB5 AB9 AB11 AB17:AB64">
    <cfRule type="cellIs" dxfId="135" priority="20" operator="equal">
      <formula>"Muy Alta"</formula>
    </cfRule>
    <cfRule type="cellIs" dxfId="134" priority="21" operator="equal">
      <formula>"Alta"</formula>
    </cfRule>
    <cfRule type="cellIs" dxfId="133" priority="22" operator="equal">
      <formula>"Media"</formula>
    </cfRule>
    <cfRule type="cellIs" dxfId="132" priority="23" operator="equal">
      <formula>"Baja"</formula>
    </cfRule>
    <cfRule type="cellIs" dxfId="131" priority="24" operator="equal">
      <formula>"Muy Baja"</formula>
    </cfRule>
  </conditionalFormatting>
  <conditionalFormatting sqref="AD5 AD9 AD11 AD17:AD64">
    <cfRule type="cellIs" dxfId="130" priority="25" operator="equal">
      <formula>"Catastrófico"</formula>
    </cfRule>
    <cfRule type="cellIs" dxfId="129" priority="26" operator="equal">
      <formula>"Mayor"</formula>
    </cfRule>
    <cfRule type="cellIs" dxfId="128" priority="27" operator="equal">
      <formula>"Moderado"</formula>
    </cfRule>
    <cfRule type="cellIs" dxfId="127" priority="28" operator="equal">
      <formula>"Menor"</formula>
    </cfRule>
    <cfRule type="cellIs" dxfId="126" priority="29" operator="equal">
      <formula>"Leve"</formula>
    </cfRule>
  </conditionalFormatting>
  <conditionalFormatting sqref="AF5 AF9 AF11 AF17:AF64">
    <cfRule type="cellIs" dxfId="125" priority="30" operator="equal">
      <formula>"Extremo"</formula>
    </cfRule>
    <cfRule type="cellIs" dxfId="124" priority="31" operator="equal">
      <formula>"Alto"</formula>
    </cfRule>
    <cfRule type="cellIs" dxfId="123" priority="32" operator="equal">
      <formula>"Moderado"</formula>
    </cfRule>
    <cfRule type="cellIs" dxfId="122" priority="33" operator="equal">
      <formula>"Bajo"</formula>
    </cfRule>
  </conditionalFormatting>
  <dataValidations count="3">
    <dataValidation type="list" allowBlank="1" showErrorMessage="1" sqref="G5 G11 G17 G23 G29 G35 G41 G47 G53 G59">
      <formula1>"Gestión,FISCAL"</formula1>
    </dataValidation>
    <dataValidation type="list" allowBlank="1" showInputMessage="1" showErrorMessage="1" sqref="AN5:AN10">
      <formula1>"En curso, Finalizado"</formula1>
    </dataValidation>
    <dataValidation type="list" allowBlank="1" showInputMessage="1" showErrorMessage="1" sqref="AN11:AN16">
      <formula1>"En Curso, Finalizado"</formula1>
    </dataValidation>
  </dataValidations>
  <pageMargins left="0.7" right="0.7" top="0.75" bottom="0.75" header="0" footer="0"/>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DK60"/>
  <sheetViews>
    <sheetView zoomScale="50" zoomScaleNormal="50" workbookViewId="0">
      <selection activeCell="BI4" sqref="BI4:BI5"/>
    </sheetView>
  </sheetViews>
  <sheetFormatPr baseColWidth="10" defaultColWidth="11.42578125" defaultRowHeight="15.75"/>
  <cols>
    <col min="1" max="1" width="4" style="10" bestFit="1" customWidth="1"/>
    <col min="2" max="2" width="15.5703125" style="10" customWidth="1"/>
    <col min="3" max="3" width="15.42578125" style="10" customWidth="1"/>
    <col min="4" max="4" width="16.140625" style="10" customWidth="1"/>
    <col min="5" max="5" width="30.28515625" style="10" customWidth="1"/>
    <col min="6" max="7" width="35" style="7" customWidth="1"/>
    <col min="8" max="8" width="18.140625" style="11" customWidth="1"/>
    <col min="9" max="9" width="14.28515625" style="7" customWidth="1"/>
    <col min="10" max="10" width="12" style="7" customWidth="1"/>
    <col min="11" max="11" width="6.28515625" style="7" bestFit="1" customWidth="1"/>
    <col min="12" max="12" width="24.42578125" style="7" bestFit="1" customWidth="1"/>
    <col min="13" max="13" width="14.7109375" style="7" hidden="1" customWidth="1"/>
    <col min="14" max="14" width="10.7109375" style="7" bestFit="1" customWidth="1"/>
    <col min="15" max="15" width="6.28515625" style="7" bestFit="1" customWidth="1"/>
    <col min="16" max="16" width="8.140625" style="7" customWidth="1"/>
    <col min="17" max="17" width="5.85546875" style="7" customWidth="1"/>
    <col min="18" max="18" width="58.7109375" style="7" customWidth="1"/>
    <col min="19" max="19" width="15.140625" style="7" bestFit="1" customWidth="1"/>
    <col min="20" max="20" width="6.85546875" style="7" customWidth="1"/>
    <col min="21" max="21" width="5" style="7" customWidth="1"/>
    <col min="22" max="22" width="5.5703125" style="7" customWidth="1"/>
    <col min="23" max="23" width="7.140625" style="7" customWidth="1"/>
    <col min="24" max="24" width="6.7109375" style="7" customWidth="1"/>
    <col min="25" max="25" width="4.7109375" style="7" bestFit="1" customWidth="1"/>
    <col min="26" max="26" width="7.7109375" style="7" customWidth="1"/>
    <col min="27" max="27" width="5.140625" style="7" customWidth="1"/>
    <col min="28" max="28" width="7.85546875" style="7" customWidth="1"/>
    <col min="29" max="29" width="8.7109375" style="7" customWidth="1"/>
    <col min="30" max="30" width="8.28515625" style="7" customWidth="1"/>
    <col min="31" max="31" width="9.28515625" style="7" customWidth="1"/>
    <col min="32" max="32" width="8.42578125" style="7" customWidth="1"/>
    <col min="33" max="33" width="21.28515625" style="7" customWidth="1"/>
    <col min="34" max="34" width="18.85546875" style="7" customWidth="1"/>
    <col min="35" max="35" width="16.85546875" style="7" customWidth="1"/>
    <col min="36" max="37" width="17.28515625" style="7" customWidth="1"/>
    <col min="38" max="38" width="93.5703125" style="7" customWidth="1"/>
    <col min="39" max="39" width="42.85546875" style="7" customWidth="1"/>
    <col min="40" max="40" width="27.28515625" style="7" customWidth="1"/>
    <col min="41" max="41" width="30.42578125" style="7" customWidth="1"/>
    <col min="42" max="42" width="21.42578125" style="7" customWidth="1"/>
    <col min="43" max="43" width="23" style="7" customWidth="1"/>
    <col min="44" max="44" width="26.140625" style="7" customWidth="1"/>
    <col min="45" max="48" width="11.42578125" style="7"/>
    <col min="49" max="49" width="21.140625" style="7" customWidth="1"/>
    <col min="50" max="50" width="11.42578125" style="7"/>
    <col min="51" max="51" width="25.42578125" style="7" customWidth="1"/>
    <col min="52" max="52" width="27.85546875" style="7" customWidth="1"/>
    <col min="53" max="57" width="11.42578125" style="7"/>
    <col min="58" max="58" width="17.85546875" style="7" customWidth="1"/>
    <col min="59" max="59" width="21.5703125" style="7" customWidth="1"/>
    <col min="60" max="60" width="23.5703125" style="7" customWidth="1"/>
    <col min="61" max="61" width="18.140625" style="7" customWidth="1"/>
    <col min="62" max="16384" width="11.42578125" style="7"/>
  </cols>
  <sheetData>
    <row r="1" spans="1:115" ht="16.5" customHeight="1">
      <c r="A1" s="1234" t="s">
        <v>38</v>
      </c>
      <c r="B1" s="1234"/>
      <c r="C1" s="1234"/>
      <c r="D1" s="1234"/>
      <c r="E1" s="1234"/>
      <c r="F1" s="1234"/>
      <c r="G1" s="1234"/>
      <c r="H1" s="1234"/>
      <c r="I1" s="1234"/>
      <c r="J1" s="1234" t="s">
        <v>39</v>
      </c>
      <c r="K1" s="1234"/>
      <c r="L1" s="1234"/>
      <c r="M1" s="1234"/>
      <c r="N1" s="1234"/>
      <c r="O1" s="1234"/>
      <c r="P1" s="1234"/>
      <c r="Q1" s="1235" t="s">
        <v>40</v>
      </c>
      <c r="R1" s="1236"/>
      <c r="S1" s="1236"/>
      <c r="T1" s="1236"/>
      <c r="U1" s="1236"/>
      <c r="V1" s="1236"/>
      <c r="W1" s="1236"/>
      <c r="X1" s="1236"/>
      <c r="Y1" s="1237"/>
      <c r="Z1" s="1234" t="s">
        <v>41</v>
      </c>
      <c r="AA1" s="1234"/>
      <c r="AB1" s="1234"/>
      <c r="AC1" s="1234"/>
      <c r="AD1" s="1234"/>
      <c r="AE1" s="1234"/>
      <c r="AF1" s="1234"/>
      <c r="AG1" s="1234" t="s">
        <v>42</v>
      </c>
      <c r="AH1" s="1234"/>
      <c r="AI1" s="1234"/>
      <c r="AJ1" s="1234"/>
      <c r="AK1" s="1047" t="s">
        <v>43</v>
      </c>
      <c r="AL1" s="1047"/>
      <c r="AM1" s="1047"/>
      <c r="AN1" s="1047" t="s">
        <v>44</v>
      </c>
      <c r="AO1" s="1047"/>
      <c r="AP1" s="1047"/>
      <c r="AQ1" s="1047"/>
      <c r="AR1" s="1047"/>
      <c r="AS1" s="1246" t="s">
        <v>45</v>
      </c>
      <c r="AT1" s="1247"/>
      <c r="AU1" s="1247"/>
      <c r="AV1" s="1247"/>
      <c r="AW1" s="1247"/>
      <c r="AX1" s="1247"/>
      <c r="AY1" s="1247"/>
      <c r="AZ1" s="1035"/>
      <c r="BA1" s="1246" t="s">
        <v>46</v>
      </c>
      <c r="BB1" s="1247"/>
      <c r="BC1" s="1247"/>
      <c r="BD1" s="1247"/>
      <c r="BE1" s="1247"/>
      <c r="BF1" s="1247"/>
      <c r="BG1" s="1247"/>
      <c r="BH1" s="1035"/>
    </row>
    <row r="2" spans="1:115" ht="16.5" customHeight="1">
      <c r="A2" s="1238" t="s">
        <v>47</v>
      </c>
      <c r="B2" s="1232" t="s">
        <v>24</v>
      </c>
      <c r="C2" s="1240" t="s">
        <v>48</v>
      </c>
      <c r="D2" s="1232" t="s">
        <v>49</v>
      </c>
      <c r="E2" s="1232" t="s">
        <v>50</v>
      </c>
      <c r="F2" s="1232" t="s">
        <v>51</v>
      </c>
      <c r="G2" s="1232" t="s">
        <v>52</v>
      </c>
      <c r="H2" s="1240" t="s">
        <v>53</v>
      </c>
      <c r="I2" s="1240" t="s">
        <v>54</v>
      </c>
      <c r="J2" s="1238" t="s">
        <v>55</v>
      </c>
      <c r="K2" s="1238" t="s">
        <v>56</v>
      </c>
      <c r="L2" s="1238" t="s">
        <v>57</v>
      </c>
      <c r="M2" s="1238" t="s">
        <v>58</v>
      </c>
      <c r="N2" s="1238" t="s">
        <v>59</v>
      </c>
      <c r="O2" s="1238" t="s">
        <v>56</v>
      </c>
      <c r="P2" s="1238" t="s">
        <v>60</v>
      </c>
      <c r="Q2" s="1238" t="s">
        <v>61</v>
      </c>
      <c r="R2" s="1232" t="s">
        <v>62</v>
      </c>
      <c r="S2" s="1232" t="s">
        <v>63</v>
      </c>
      <c r="T2" s="1243" t="s">
        <v>64</v>
      </c>
      <c r="U2" s="1244"/>
      <c r="V2" s="1244"/>
      <c r="W2" s="1244"/>
      <c r="X2" s="1244"/>
      <c r="Y2" s="1245"/>
      <c r="Z2" s="1238" t="s">
        <v>65</v>
      </c>
      <c r="AA2" s="1238" t="s">
        <v>66</v>
      </c>
      <c r="AB2" s="1238" t="s">
        <v>56</v>
      </c>
      <c r="AC2" s="1238" t="s">
        <v>67</v>
      </c>
      <c r="AD2" s="1238" t="s">
        <v>56</v>
      </c>
      <c r="AE2" s="1238" t="s">
        <v>68</v>
      </c>
      <c r="AF2" s="1238" t="s">
        <v>69</v>
      </c>
      <c r="AG2" s="1232" t="s">
        <v>42</v>
      </c>
      <c r="AH2" s="1232" t="s">
        <v>25</v>
      </c>
      <c r="AI2" s="1240" t="s">
        <v>70</v>
      </c>
      <c r="AJ2" s="1240" t="s">
        <v>142</v>
      </c>
      <c r="AK2" s="746" t="s">
        <v>72</v>
      </c>
      <c r="AL2" s="746" t="s">
        <v>73</v>
      </c>
      <c r="AM2" s="746" t="s">
        <v>74</v>
      </c>
      <c r="AN2" s="1254" t="s">
        <v>26</v>
      </c>
      <c r="AO2" s="1250" t="s">
        <v>75</v>
      </c>
      <c r="AP2" s="1250" t="s">
        <v>172</v>
      </c>
      <c r="AQ2" s="1250" t="s">
        <v>77</v>
      </c>
      <c r="AR2" s="1250" t="s">
        <v>78</v>
      </c>
      <c r="AS2" s="1250" t="s">
        <v>27</v>
      </c>
      <c r="AT2" s="1250" t="s">
        <v>28</v>
      </c>
      <c r="AU2" s="1250" t="s">
        <v>29</v>
      </c>
      <c r="AV2" s="1250" t="s">
        <v>79</v>
      </c>
      <c r="AW2" s="1250" t="s">
        <v>30</v>
      </c>
      <c r="AX2" s="1250" t="s">
        <v>80</v>
      </c>
      <c r="AY2" s="1248" t="s">
        <v>126</v>
      </c>
      <c r="AZ2" s="1248" t="s">
        <v>31</v>
      </c>
      <c r="BA2" s="1248" t="s">
        <v>81</v>
      </c>
      <c r="BB2" s="1248" t="s">
        <v>82</v>
      </c>
      <c r="BC2" s="1248" t="s">
        <v>83</v>
      </c>
      <c r="BD2" s="1248" t="s">
        <v>84</v>
      </c>
      <c r="BE2" s="1248" t="s">
        <v>85</v>
      </c>
      <c r="BF2" s="1248" t="s">
        <v>122</v>
      </c>
      <c r="BG2" s="1262" t="s">
        <v>86</v>
      </c>
      <c r="BH2" s="1262" t="s">
        <v>87</v>
      </c>
      <c r="BI2" s="1262" t="s">
        <v>344</v>
      </c>
    </row>
    <row r="3" spans="1:115" s="8" customFormat="1" ht="259.5" customHeight="1">
      <c r="A3" s="1239"/>
      <c r="B3" s="1233"/>
      <c r="C3" s="1241"/>
      <c r="D3" s="1233"/>
      <c r="E3" s="1233"/>
      <c r="F3" s="1233"/>
      <c r="G3" s="1233"/>
      <c r="H3" s="1241"/>
      <c r="I3" s="1241"/>
      <c r="J3" s="1242"/>
      <c r="K3" s="1242"/>
      <c r="L3" s="1242"/>
      <c r="M3" s="1242"/>
      <c r="N3" s="1242"/>
      <c r="O3" s="1242"/>
      <c r="P3" s="1242"/>
      <c r="Q3" s="1242"/>
      <c r="R3" s="1233"/>
      <c r="S3" s="1233"/>
      <c r="T3" s="225" t="s">
        <v>88</v>
      </c>
      <c r="U3" s="225" t="s">
        <v>89</v>
      </c>
      <c r="V3" s="225" t="s">
        <v>90</v>
      </c>
      <c r="W3" s="225" t="s">
        <v>91</v>
      </c>
      <c r="X3" s="225" t="s">
        <v>92</v>
      </c>
      <c r="Y3" s="225" t="s">
        <v>93</v>
      </c>
      <c r="Z3" s="1242"/>
      <c r="AA3" s="1242"/>
      <c r="AB3" s="1242"/>
      <c r="AC3" s="1242"/>
      <c r="AD3" s="1242"/>
      <c r="AE3" s="1242"/>
      <c r="AF3" s="1242"/>
      <c r="AG3" s="1233"/>
      <c r="AH3" s="1233"/>
      <c r="AI3" s="1241"/>
      <c r="AJ3" s="1241"/>
      <c r="AK3" s="1252"/>
      <c r="AL3" s="1253"/>
      <c r="AM3" s="1253"/>
      <c r="AN3" s="1255"/>
      <c r="AO3" s="1251"/>
      <c r="AP3" s="1251"/>
      <c r="AQ3" s="1251"/>
      <c r="AR3" s="1251"/>
      <c r="AS3" s="1251"/>
      <c r="AT3" s="1251"/>
      <c r="AU3" s="1251"/>
      <c r="AV3" s="1251"/>
      <c r="AW3" s="1251"/>
      <c r="AX3" s="1251"/>
      <c r="AY3" s="1249"/>
      <c r="AZ3" s="1249"/>
      <c r="BA3" s="1249"/>
      <c r="BB3" s="1249"/>
      <c r="BC3" s="1249"/>
      <c r="BD3" s="1249"/>
      <c r="BE3" s="1249"/>
      <c r="BF3" s="1249"/>
      <c r="BG3" s="1263"/>
      <c r="BH3" s="1263"/>
      <c r="BI3" s="1263"/>
    </row>
    <row r="4" spans="1:115" s="9" customFormat="1" ht="381.75" customHeight="1">
      <c r="A4" s="1264">
        <v>1</v>
      </c>
      <c r="B4" s="1258" t="s">
        <v>118</v>
      </c>
      <c r="C4" s="1258" t="s">
        <v>129</v>
      </c>
      <c r="D4" s="1258" t="s">
        <v>130</v>
      </c>
      <c r="E4" s="236" t="s">
        <v>131</v>
      </c>
      <c r="F4" s="1265" t="s">
        <v>353</v>
      </c>
      <c r="G4" s="1265" t="s">
        <v>132</v>
      </c>
      <c r="H4" s="1258" t="s">
        <v>98</v>
      </c>
      <c r="I4" s="1266">
        <v>365</v>
      </c>
      <c r="J4" s="1267" t="s">
        <v>231</v>
      </c>
      <c r="K4" s="1278">
        <v>0.6</v>
      </c>
      <c r="L4" s="1279" t="s">
        <v>116</v>
      </c>
      <c r="M4" s="1278" t="s">
        <v>220</v>
      </c>
      <c r="N4" s="1280" t="s">
        <v>227</v>
      </c>
      <c r="O4" s="1278">
        <v>0.8</v>
      </c>
      <c r="P4" s="1281" t="str">
        <f>IF(OR(AND(J4="Muy Baja",N4="Leve"),AND(J4="Muy Baja",N4="Menor"),AND(J4="Baja",N4="Leve")),"Bajo",IF(OR(AND(J4="Muy baja",N4="Moderado"),AND(J4="Baja",N4="Menor"),AND(J4="Baja",N4="Moderado"),AND(J4="Media",N4="Leve"),AND(J4="Media",N4="Menor"),AND(J4="Media",N4="Moderado"),AND(J4="Alta",N4="Leve"),AND(J4="Alta",N4="Menor")),"Moderado",IF(OR(AND(J4="Muy Baja",N4="Mayor"),AND(J4="Baja",N4="Mayor"),AND(J4="Media",N4="Mayor"),AND(J4="Alta",N4="Moderado"),AND(J4="Alta",N4="Mayor"),AND(J4="Muy Alta",N4="Leve"),AND(J4="Muy Alta",N4="Menor"),AND(J4="Muy Alta",N4="Moderado"),AND(J4="Muy Alta",N4="Mayor")),"Alto",IF(OR(AND(J4="Muy Baja",N4="Catastrófico"),AND(J4="Baja",N4="Catastrófico"),AND(J4="Media",N4="Catastrófico"),AND(J4="Alta",N4="Catastrófico"),AND(J4="Muy Alta",N4="Catastrófico")),"Extremo",""))))</f>
        <v>Alto</v>
      </c>
      <c r="Q4" s="226">
        <v>1</v>
      </c>
      <c r="R4" s="227" t="s">
        <v>359</v>
      </c>
      <c r="S4" s="190" t="s">
        <v>137</v>
      </c>
      <c r="T4" s="228" t="s">
        <v>99</v>
      </c>
      <c r="U4" s="228" t="s">
        <v>35</v>
      </c>
      <c r="V4" s="229" t="s">
        <v>229</v>
      </c>
      <c r="W4" s="228" t="s">
        <v>121</v>
      </c>
      <c r="X4" s="228" t="s">
        <v>111</v>
      </c>
      <c r="Y4" s="228" t="s">
        <v>102</v>
      </c>
      <c r="Z4" s="193">
        <v>0.36</v>
      </c>
      <c r="AA4" s="230" t="s">
        <v>232</v>
      </c>
      <c r="AB4" s="231">
        <v>0.36</v>
      </c>
      <c r="AC4" s="230" t="s">
        <v>227</v>
      </c>
      <c r="AD4" s="231">
        <v>0.8</v>
      </c>
      <c r="AE4" s="232" t="s">
        <v>141</v>
      </c>
      <c r="AF4" s="1256" t="s">
        <v>112</v>
      </c>
      <c r="AG4" s="1257" t="s">
        <v>354</v>
      </c>
      <c r="AH4" s="1258" t="s">
        <v>355</v>
      </c>
      <c r="AI4" s="1259">
        <v>45535</v>
      </c>
      <c r="AJ4" s="1259">
        <v>45538</v>
      </c>
      <c r="AK4" s="1260">
        <v>45568</v>
      </c>
      <c r="AL4" s="237" t="s">
        <v>364</v>
      </c>
      <c r="AM4" s="233" t="s">
        <v>103</v>
      </c>
      <c r="AN4" s="996" t="s">
        <v>361</v>
      </c>
      <c r="AO4" s="1272" t="s">
        <v>317</v>
      </c>
      <c r="AP4" s="996" t="s">
        <v>356</v>
      </c>
      <c r="AQ4" s="996" t="s">
        <v>357</v>
      </c>
      <c r="AR4" s="996" t="s">
        <v>173</v>
      </c>
      <c r="AS4" s="238" t="s">
        <v>32</v>
      </c>
      <c r="AT4" s="238" t="s">
        <v>32</v>
      </c>
      <c r="AU4" s="238" t="s">
        <v>32</v>
      </c>
      <c r="AV4" s="238" t="s">
        <v>32</v>
      </c>
      <c r="AW4" s="238" t="s">
        <v>32</v>
      </c>
      <c r="AX4" s="238" t="s">
        <v>32</v>
      </c>
      <c r="AY4" s="996" t="s">
        <v>365</v>
      </c>
      <c r="AZ4" s="996" t="s">
        <v>366</v>
      </c>
      <c r="BA4" s="996" t="s">
        <v>37</v>
      </c>
      <c r="BB4" s="996" t="s">
        <v>37</v>
      </c>
      <c r="BC4" s="1275">
        <v>0</v>
      </c>
      <c r="BD4" s="1276">
        <f>I4</f>
        <v>365</v>
      </c>
      <c r="BE4" s="1277">
        <f>(BC4/BD4)</f>
        <v>0</v>
      </c>
      <c r="BF4" s="1268" t="str">
        <f>IF(BE4=0,"Los controles están funcionando y son efectivos",IF(AND(BE4&gt;0,BE4&lt;=0.2),"Los controles son efectivos el 80%.",IF(AND(BE4&gt;0.2,BE4&lt;=0.5),"El control actual presenta deficiencias en su eficacia; sin embargo, sus resultados no son del todo insatisfactorios. Se sugiere la implementación de otro control que complemente y potencie el existente.",IF(AND(BE4&gt;0.5,BE4&lt;=1),"Los Control son ineficientes","Valor no valido"))))</f>
        <v>Los controles están funcionando y son efectivos</v>
      </c>
      <c r="BG4" s="1270" t="s">
        <v>367</v>
      </c>
      <c r="BH4" s="1268" t="s">
        <v>358</v>
      </c>
      <c r="BI4" s="2518" t="s">
        <v>369</v>
      </c>
    </row>
    <row r="5" spans="1:115" ht="354" customHeight="1">
      <c r="A5" s="1264"/>
      <c r="B5" s="1258"/>
      <c r="C5" s="1258"/>
      <c r="D5" s="1258"/>
      <c r="E5" s="236" t="s">
        <v>133</v>
      </c>
      <c r="F5" s="1265"/>
      <c r="G5" s="1265"/>
      <c r="H5" s="1258"/>
      <c r="I5" s="1266"/>
      <c r="J5" s="1267"/>
      <c r="K5" s="1278"/>
      <c r="L5" s="1279"/>
      <c r="M5" s="1278">
        <v>0</v>
      </c>
      <c r="N5" s="1280"/>
      <c r="O5" s="1278"/>
      <c r="P5" s="1281"/>
      <c r="Q5" s="226">
        <v>2</v>
      </c>
      <c r="R5" s="165" t="s">
        <v>360</v>
      </c>
      <c r="S5" s="190" t="s">
        <v>137</v>
      </c>
      <c r="T5" s="228" t="s">
        <v>99</v>
      </c>
      <c r="U5" s="228" t="s">
        <v>35</v>
      </c>
      <c r="V5" s="229" t="s">
        <v>229</v>
      </c>
      <c r="W5" s="228" t="s">
        <v>121</v>
      </c>
      <c r="X5" s="228" t="s">
        <v>111</v>
      </c>
      <c r="Y5" s="228" t="s">
        <v>102</v>
      </c>
      <c r="Z5" s="193">
        <v>0.216</v>
      </c>
      <c r="AA5" s="230" t="s">
        <v>232</v>
      </c>
      <c r="AB5" s="231">
        <v>0.216</v>
      </c>
      <c r="AC5" s="230" t="s">
        <v>227</v>
      </c>
      <c r="AD5" s="231">
        <v>0.8</v>
      </c>
      <c r="AE5" s="232" t="s">
        <v>141</v>
      </c>
      <c r="AF5" s="1256"/>
      <c r="AG5" s="1257"/>
      <c r="AH5" s="1258"/>
      <c r="AI5" s="1259"/>
      <c r="AJ5" s="1259"/>
      <c r="AK5" s="1261"/>
      <c r="AL5" s="237" t="s">
        <v>363</v>
      </c>
      <c r="AM5" s="233" t="s">
        <v>103</v>
      </c>
      <c r="AN5" s="996"/>
      <c r="AO5" s="1273"/>
      <c r="AP5" s="996"/>
      <c r="AQ5" s="996"/>
      <c r="AR5" s="996"/>
      <c r="AS5" s="238" t="s">
        <v>32</v>
      </c>
      <c r="AT5" s="238" t="s">
        <v>32</v>
      </c>
      <c r="AU5" s="238" t="s">
        <v>32</v>
      </c>
      <c r="AV5" s="238" t="s">
        <v>32</v>
      </c>
      <c r="AW5" s="238" t="s">
        <v>32</v>
      </c>
      <c r="AX5" s="238" t="s">
        <v>32</v>
      </c>
      <c r="AY5" s="1274"/>
      <c r="AZ5" s="1007"/>
      <c r="BA5" s="996"/>
      <c r="BB5" s="996"/>
      <c r="BC5" s="1275"/>
      <c r="BD5" s="1276"/>
      <c r="BE5" s="1277"/>
      <c r="BF5" s="1269"/>
      <c r="BG5" s="1271"/>
      <c r="BH5" s="1269"/>
      <c r="BI5" s="2519"/>
    </row>
    <row r="6" spans="1:115" s="1" customFormat="1" ht="49.5" customHeight="1">
      <c r="A6" s="6"/>
      <c r="B6" s="630" t="s">
        <v>136</v>
      </c>
      <c r="C6" s="631"/>
      <c r="D6" s="631"/>
      <c r="E6" s="631"/>
      <c r="F6" s="631"/>
      <c r="G6" s="631"/>
      <c r="H6" s="631"/>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1"/>
      <c r="AH6" s="631"/>
      <c r="AI6" s="631"/>
      <c r="AJ6" s="631"/>
      <c r="BF6" s="89"/>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row>
    <row r="7" spans="1:115" ht="30" customHeight="1">
      <c r="B7" s="12" t="s">
        <v>108</v>
      </c>
      <c r="N7" s="223"/>
    </row>
    <row r="8" spans="1:115" ht="25.5" customHeight="1">
      <c r="A8" s="7"/>
      <c r="C8" s="7"/>
      <c r="D8" s="7"/>
      <c r="E8" s="7"/>
      <c r="H8" s="7"/>
      <c r="N8" s="223"/>
    </row>
    <row r="9" spans="1:115" ht="25.5" customHeight="1">
      <c r="N9" s="223"/>
    </row>
    <row r="10" spans="1:115" ht="24" customHeight="1">
      <c r="N10" s="223"/>
    </row>
    <row r="11" spans="1:115" ht="25.5" customHeight="1">
      <c r="N11" s="224"/>
    </row>
    <row r="12" spans="1:115" ht="30.75" customHeight="1"/>
    <row r="13" spans="1:115" ht="26.25" customHeight="1"/>
    <row r="14" spans="1:115" ht="26.25" customHeight="1"/>
    <row r="15" spans="1:115" ht="26.25" customHeight="1"/>
    <row r="16" spans="1:115" ht="26.25" customHeight="1"/>
    <row r="17" spans="6:8" ht="26.25" customHeight="1"/>
    <row r="18" spans="6:8" s="10" customFormat="1" ht="26.25" customHeight="1">
      <c r="F18" s="7"/>
      <c r="G18" s="7"/>
      <c r="H18" s="11"/>
    </row>
    <row r="19" spans="6:8" s="10" customFormat="1" ht="26.25" customHeight="1">
      <c r="F19" s="7"/>
      <c r="G19" s="7"/>
      <c r="H19" s="11"/>
    </row>
    <row r="20" spans="6:8" s="10" customFormat="1" ht="26.25" customHeight="1">
      <c r="F20" s="7"/>
      <c r="G20" s="7"/>
      <c r="H20" s="11"/>
    </row>
    <row r="21" spans="6:8" s="10" customFormat="1" ht="26.25" customHeight="1">
      <c r="F21" s="7"/>
      <c r="G21" s="7"/>
      <c r="H21" s="11"/>
    </row>
    <row r="22" spans="6:8" s="10" customFormat="1" ht="26.25" customHeight="1">
      <c r="F22" s="7"/>
      <c r="G22" s="7"/>
      <c r="H22" s="11"/>
    </row>
    <row r="23" spans="6:8" s="10" customFormat="1" ht="26.25" customHeight="1">
      <c r="F23" s="7"/>
      <c r="G23" s="7"/>
      <c r="H23" s="11"/>
    </row>
    <row r="24" spans="6:8" s="10" customFormat="1" ht="26.25" customHeight="1">
      <c r="F24" s="7"/>
      <c r="G24" s="7"/>
      <c r="H24" s="11"/>
    </row>
    <row r="25" spans="6:8" s="10" customFormat="1" ht="26.25" customHeight="1">
      <c r="F25" s="7"/>
      <c r="G25" s="7"/>
      <c r="H25" s="11"/>
    </row>
    <row r="26" spans="6:8" s="10" customFormat="1" ht="26.25" customHeight="1">
      <c r="F26" s="7"/>
      <c r="G26" s="7"/>
      <c r="H26" s="11"/>
    </row>
    <row r="27" spans="6:8" s="10" customFormat="1" ht="26.25" customHeight="1">
      <c r="F27" s="7"/>
      <c r="G27" s="7"/>
      <c r="H27" s="11"/>
    </row>
    <row r="28" spans="6:8" s="10" customFormat="1" ht="26.25" customHeight="1">
      <c r="F28" s="7"/>
      <c r="G28" s="7"/>
      <c r="H28" s="11"/>
    </row>
    <row r="29" spans="6:8" s="10" customFormat="1" ht="26.25" customHeight="1">
      <c r="F29" s="7"/>
      <c r="G29" s="7"/>
      <c r="H29" s="11"/>
    </row>
    <row r="30" spans="6:8" s="10" customFormat="1" ht="26.25" customHeight="1">
      <c r="F30" s="7"/>
      <c r="G30" s="7"/>
      <c r="H30" s="11"/>
    </row>
    <row r="31" spans="6:8" s="10" customFormat="1" ht="26.25" customHeight="1">
      <c r="F31" s="7"/>
      <c r="G31" s="7"/>
      <c r="H31" s="11"/>
    </row>
    <row r="32" spans="6:8" s="10" customFormat="1" ht="26.25" customHeight="1">
      <c r="F32" s="7"/>
      <c r="G32" s="7"/>
      <c r="H32" s="11"/>
    </row>
    <row r="33" spans="6:8" s="10" customFormat="1" ht="26.25" customHeight="1">
      <c r="F33" s="7"/>
      <c r="G33" s="7"/>
      <c r="H33" s="11"/>
    </row>
    <row r="34" spans="6:8" s="10" customFormat="1" ht="26.25" customHeight="1">
      <c r="F34" s="7"/>
      <c r="G34" s="7"/>
      <c r="H34" s="11"/>
    </row>
    <row r="35" spans="6:8" s="10" customFormat="1" ht="26.25" customHeight="1">
      <c r="F35" s="7"/>
      <c r="G35" s="7"/>
      <c r="H35" s="11"/>
    </row>
    <row r="36" spans="6:8" s="10" customFormat="1" ht="26.25" customHeight="1">
      <c r="F36" s="7"/>
      <c r="G36" s="7"/>
      <c r="H36" s="11"/>
    </row>
    <row r="37" spans="6:8" s="10" customFormat="1" ht="26.25" customHeight="1">
      <c r="F37" s="7"/>
      <c r="G37" s="7"/>
      <c r="H37" s="11"/>
    </row>
    <row r="38" spans="6:8" s="10" customFormat="1" ht="26.25" customHeight="1">
      <c r="F38" s="7"/>
      <c r="G38" s="7"/>
      <c r="H38" s="11"/>
    </row>
    <row r="39" spans="6:8" s="10" customFormat="1" ht="26.25" customHeight="1">
      <c r="F39" s="7"/>
      <c r="G39" s="7"/>
      <c r="H39" s="11"/>
    </row>
    <row r="40" spans="6:8" s="10" customFormat="1" ht="26.25" customHeight="1">
      <c r="F40" s="7"/>
      <c r="G40" s="7"/>
      <c r="H40" s="11"/>
    </row>
    <row r="41" spans="6:8" s="10" customFormat="1" ht="26.25" customHeight="1">
      <c r="F41" s="7"/>
      <c r="G41" s="7"/>
      <c r="H41" s="11"/>
    </row>
    <row r="42" spans="6:8" s="10" customFormat="1" ht="26.25" customHeight="1">
      <c r="F42" s="7"/>
      <c r="G42" s="7"/>
      <c r="H42" s="11"/>
    </row>
    <row r="43" spans="6:8" s="10" customFormat="1" ht="26.25" customHeight="1">
      <c r="F43" s="7"/>
      <c r="G43" s="7"/>
      <c r="H43" s="11"/>
    </row>
    <row r="44" spans="6:8" s="10" customFormat="1" ht="26.25" customHeight="1">
      <c r="F44" s="7"/>
      <c r="G44" s="7"/>
      <c r="H44" s="11"/>
    </row>
    <row r="45" spans="6:8" s="10" customFormat="1" ht="26.25" customHeight="1">
      <c r="F45" s="7"/>
      <c r="G45" s="7"/>
      <c r="H45" s="11"/>
    </row>
    <row r="46" spans="6:8" s="10" customFormat="1" ht="26.25" customHeight="1">
      <c r="F46" s="7"/>
      <c r="G46" s="7"/>
      <c r="H46" s="11"/>
    </row>
    <row r="47" spans="6:8" s="10" customFormat="1" ht="26.25" customHeight="1">
      <c r="F47" s="7"/>
      <c r="G47" s="7"/>
      <c r="H47" s="11"/>
    </row>
    <row r="48" spans="6:8" s="10" customFormat="1" ht="26.25" customHeight="1">
      <c r="F48" s="7"/>
      <c r="G48" s="7"/>
      <c r="H48" s="11"/>
    </row>
    <row r="49" spans="6:8" s="10" customFormat="1" ht="26.25" customHeight="1">
      <c r="F49" s="7"/>
      <c r="G49" s="7"/>
      <c r="H49" s="11"/>
    </row>
    <row r="50" spans="6:8" s="10" customFormat="1" ht="26.25" customHeight="1">
      <c r="F50" s="7"/>
      <c r="G50" s="7"/>
      <c r="H50" s="11"/>
    </row>
    <row r="51" spans="6:8" s="10" customFormat="1" ht="26.25" customHeight="1">
      <c r="F51" s="7"/>
      <c r="G51" s="7"/>
      <c r="H51" s="11"/>
    </row>
    <row r="52" spans="6:8" s="10" customFormat="1" ht="26.25" customHeight="1">
      <c r="F52" s="7"/>
      <c r="G52" s="7"/>
      <c r="H52" s="11"/>
    </row>
    <row r="53" spans="6:8" s="10" customFormat="1" ht="26.25" customHeight="1">
      <c r="F53" s="7"/>
      <c r="G53" s="7"/>
      <c r="H53" s="11"/>
    </row>
    <row r="54" spans="6:8" s="10" customFormat="1" ht="19.5" customHeight="1">
      <c r="F54" s="7"/>
      <c r="G54" s="7"/>
      <c r="H54" s="11"/>
    </row>
    <row r="55" spans="6:8" s="10" customFormat="1" ht="19.5" customHeight="1">
      <c r="F55" s="7"/>
      <c r="G55" s="7"/>
      <c r="H55" s="11"/>
    </row>
    <row r="56" spans="6:8" s="10" customFormat="1" ht="19.5" customHeight="1">
      <c r="F56" s="7"/>
      <c r="G56" s="7"/>
      <c r="H56" s="11"/>
    </row>
    <row r="57" spans="6:8" s="10" customFormat="1" ht="19.5" customHeight="1">
      <c r="F57" s="7"/>
      <c r="G57" s="7"/>
      <c r="H57" s="11"/>
    </row>
    <row r="58" spans="6:8" s="10" customFormat="1" ht="19.5" customHeight="1">
      <c r="F58" s="7"/>
      <c r="G58" s="7"/>
      <c r="H58" s="11"/>
    </row>
    <row r="59" spans="6:8" s="10" customFormat="1" ht="19.5" customHeight="1">
      <c r="F59" s="7"/>
      <c r="G59" s="7"/>
      <c r="H59" s="11"/>
    </row>
    <row r="60" spans="6:8" s="10" customFormat="1" ht="49.5" customHeight="1">
      <c r="F60" s="7"/>
      <c r="G60" s="7"/>
      <c r="H60" s="11"/>
    </row>
  </sheetData>
  <dataConsolidate/>
  <mergeCells count="103">
    <mergeCell ref="B6:AJ6"/>
    <mergeCell ref="BI2:BI3"/>
    <mergeCell ref="BI4:BI5"/>
    <mergeCell ref="BG4:BG5"/>
    <mergeCell ref="AO4:AO5"/>
    <mergeCell ref="AP4:AP5"/>
    <mergeCell ref="AQ4:AQ5"/>
    <mergeCell ref="AR4:AR5"/>
    <mergeCell ref="AY4:AY5"/>
    <mergeCell ref="AZ4:AZ5"/>
    <mergeCell ref="BA4:BA5"/>
    <mergeCell ref="BB4:BB5"/>
    <mergeCell ref="BC4:BC5"/>
    <mergeCell ref="BD4:BD5"/>
    <mergeCell ref="BE4:BE5"/>
    <mergeCell ref="AN4:AN5"/>
    <mergeCell ref="K4:K5"/>
    <mergeCell ref="L4:L5"/>
    <mergeCell ref="M4:M5"/>
    <mergeCell ref="N4:N5"/>
    <mergeCell ref="O4:O5"/>
    <mergeCell ref="P4:P5"/>
    <mergeCell ref="BH2:BH3"/>
    <mergeCell ref="A4:A5"/>
    <mergeCell ref="B4:B5"/>
    <mergeCell ref="C4:C5"/>
    <mergeCell ref="D4:D5"/>
    <mergeCell ref="F4:F5"/>
    <mergeCell ref="G4:G5"/>
    <mergeCell ref="H4:H5"/>
    <mergeCell ref="I4:I5"/>
    <mergeCell ref="J4:J5"/>
    <mergeCell ref="BB2:BB3"/>
    <mergeCell ref="BC2:BC3"/>
    <mergeCell ref="BD2:BD3"/>
    <mergeCell ref="BE2:BE3"/>
    <mergeCell ref="BF2:BF3"/>
    <mergeCell ref="BG2:BG3"/>
    <mergeCell ref="BA2:BA3"/>
    <mergeCell ref="AP2:AP3"/>
    <mergeCell ref="BH4:BH5"/>
    <mergeCell ref="BF4:BF5"/>
    <mergeCell ref="AV2:AV3"/>
    <mergeCell ref="AW2:AW3"/>
    <mergeCell ref="AX2:AX3"/>
    <mergeCell ref="AY2:AY3"/>
    <mergeCell ref="AF4:AF5"/>
    <mergeCell ref="AG4:AG5"/>
    <mergeCell ref="AH4:AH5"/>
    <mergeCell ref="AI4:AI5"/>
    <mergeCell ref="AK4:AK5"/>
    <mergeCell ref="AJ4:AJ5"/>
    <mergeCell ref="AK2:AK3"/>
    <mergeCell ref="AL2:AL3"/>
    <mergeCell ref="AM2:AM3"/>
    <mergeCell ref="AN2:AN3"/>
    <mergeCell ref="AQ2:AQ3"/>
    <mergeCell ref="AR2:AR3"/>
    <mergeCell ref="AS2:AS3"/>
    <mergeCell ref="AT2:AT3"/>
    <mergeCell ref="AU2:AU3"/>
    <mergeCell ref="AK1:AM1"/>
    <mergeCell ref="AN1:AR1"/>
    <mergeCell ref="AS1:AZ1"/>
    <mergeCell ref="BA1:BH1"/>
    <mergeCell ref="G2:G3"/>
    <mergeCell ref="H2:H3"/>
    <mergeCell ref="I2:I3"/>
    <mergeCell ref="J2:J3"/>
    <mergeCell ref="K2:K3"/>
    <mergeCell ref="AC2:AC3"/>
    <mergeCell ref="M2:M3"/>
    <mergeCell ref="N2:N3"/>
    <mergeCell ref="O2:O3"/>
    <mergeCell ref="P2:P3"/>
    <mergeCell ref="Q2:Q3"/>
    <mergeCell ref="R2:R3"/>
    <mergeCell ref="AZ2:AZ3"/>
    <mergeCell ref="AB2:AB3"/>
    <mergeCell ref="AO2:AO3"/>
    <mergeCell ref="AD2:AD3"/>
    <mergeCell ref="AE2:AE3"/>
    <mergeCell ref="AF2:AF3"/>
    <mergeCell ref="AG2:AG3"/>
    <mergeCell ref="AH2:AH3"/>
    <mergeCell ref="F2:F3"/>
    <mergeCell ref="A1:I1"/>
    <mergeCell ref="J1:P1"/>
    <mergeCell ref="Z1:AF1"/>
    <mergeCell ref="AG1:AJ1"/>
    <mergeCell ref="Q1:Y1"/>
    <mergeCell ref="A2:A3"/>
    <mergeCell ref="B2:B3"/>
    <mergeCell ref="C2:C3"/>
    <mergeCell ref="D2:D3"/>
    <mergeCell ref="E2:E3"/>
    <mergeCell ref="L2:L3"/>
    <mergeCell ref="S2:S3"/>
    <mergeCell ref="T2:Y2"/>
    <mergeCell ref="Z2:Z3"/>
    <mergeCell ref="AA2:AA3"/>
    <mergeCell ref="AI2:AI3"/>
    <mergeCell ref="AJ2:AJ3"/>
  </mergeCells>
  <conditionalFormatting sqref="J4">
    <cfRule type="cellIs" dxfId="925" priority="66" operator="equal">
      <formula>"Muy Alta"</formula>
    </cfRule>
    <cfRule type="cellIs" dxfId="924" priority="67" operator="equal">
      <formula>"Alta"</formula>
    </cfRule>
    <cfRule type="cellIs" dxfId="923" priority="68" operator="equal">
      <formula>"Media"</formula>
    </cfRule>
    <cfRule type="cellIs" dxfId="922" priority="69" operator="equal">
      <formula>"Baja"</formula>
    </cfRule>
    <cfRule type="cellIs" dxfId="921" priority="70" operator="equal">
      <formula>"Muy Baja"</formula>
    </cfRule>
  </conditionalFormatting>
  <conditionalFormatting sqref="P4">
    <cfRule type="cellIs" dxfId="920" priority="57" operator="equal">
      <formula>"Extremo"</formula>
    </cfRule>
    <cfRule type="cellIs" dxfId="919" priority="58" operator="equal">
      <formula>"Alto"</formula>
    </cfRule>
    <cfRule type="cellIs" dxfId="918" priority="59" operator="equal">
      <formula>"Moderado"</formula>
    </cfRule>
    <cfRule type="cellIs" dxfId="917" priority="60" operator="equal">
      <formula>"Bajo"</formula>
    </cfRule>
  </conditionalFormatting>
  <conditionalFormatting sqref="M4:M5">
    <cfRule type="containsText" dxfId="916" priority="42" operator="containsText" text="❌">
      <formula>NOT(ISERROR(SEARCH("❌",M4)))</formula>
    </cfRule>
  </conditionalFormatting>
  <conditionalFormatting sqref="N4">
    <cfRule type="cellIs" dxfId="915" priority="23" operator="equal">
      <formula>"Catastrófico"</formula>
    </cfRule>
    <cfRule type="cellIs" dxfId="914" priority="24" operator="equal">
      <formula>"Mayor"</formula>
    </cfRule>
    <cfRule type="cellIs" dxfId="913" priority="25" operator="equal">
      <formula>"Moderado"</formula>
    </cfRule>
    <cfRule type="cellIs" dxfId="912" priority="26" operator="equal">
      <formula>"Menor"</formula>
    </cfRule>
    <cfRule type="cellIs" dxfId="911" priority="27" operator="equal">
      <formula>"Leve"</formula>
    </cfRule>
  </conditionalFormatting>
  <conditionalFormatting sqref="AA4:AA5">
    <cfRule type="cellIs" dxfId="910" priority="18" operator="equal">
      <formula>"Muy Alta"</formula>
    </cfRule>
    <cfRule type="cellIs" dxfId="909" priority="19" operator="equal">
      <formula>"Alta"</formula>
    </cfRule>
    <cfRule type="cellIs" dxfId="908" priority="20" operator="equal">
      <formula>"Media"</formula>
    </cfRule>
    <cfRule type="cellIs" dxfId="907" priority="21" operator="equal">
      <formula>"Baja"</formula>
    </cfRule>
    <cfRule type="cellIs" dxfId="906" priority="22" operator="equal">
      <formula>"Muy Baja"</formula>
    </cfRule>
  </conditionalFormatting>
  <conditionalFormatting sqref="AC4:AC5">
    <cfRule type="cellIs" dxfId="905" priority="13" operator="equal">
      <formula>"Catastrófico"</formula>
    </cfRule>
    <cfRule type="cellIs" dxfId="904" priority="14" operator="equal">
      <formula>"Mayor"</formula>
    </cfRule>
    <cfRule type="cellIs" dxfId="903" priority="15" operator="equal">
      <formula>"Moderado"</formula>
    </cfRule>
    <cfRule type="cellIs" dxfId="902" priority="16" operator="equal">
      <formula>"Menor"</formula>
    </cfRule>
    <cfRule type="cellIs" dxfId="901" priority="17" operator="equal">
      <formula>"Leve"</formula>
    </cfRule>
  </conditionalFormatting>
  <conditionalFormatting sqref="AE4:AE5">
    <cfRule type="cellIs" dxfId="900" priority="1" operator="equal">
      <formula>"Extremo"</formula>
    </cfRule>
    <cfRule type="cellIs" dxfId="899" priority="2" operator="equal">
      <formula>"Alto"</formula>
    </cfRule>
    <cfRule type="cellIs" dxfId="898" priority="3" operator="equal">
      <formula>"Moderado"</formula>
    </cfRule>
    <cfRule type="cellIs" dxfId="897" priority="4" operator="equal">
      <formula>"Bajo"</formula>
    </cfRule>
  </conditionalFormatting>
  <dataValidations count="2">
    <dataValidation type="list" allowBlank="1" showInputMessage="1" showErrorMessage="1" sqref="BB4">
      <formula1>"Si,No, No aplica porque el riesgo no se materializo"</formula1>
    </dataValidation>
    <dataValidation type="list" allowBlank="1" showInputMessage="1" showErrorMessage="1" sqref="BA4:BA5 AS4:AX5">
      <formula1>"Si,No"</formula1>
    </dataValidation>
  </dataValidations>
  <pageMargins left="0.7" right="0.7" top="0.75" bottom="0.75" header="0.3" footer="0.3"/>
  <pageSetup paperSize="5" scale="46" fitToWidth="0" orientation="landscape"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'C:\Users\HP1\Desktop\CONTROL INTERNO2023\RIESGOS  2023\RIESGOS GESTION 2023\gestion de la ifnormacion y la comunica,ya\[SEGUIMEITN RIESGOS GEST INFORMAC Y COMUNIC 08-23.xlsx]Tabla Valoración controles'!#REF!</xm:f>
          </x14:formula1>
          <xm:sqref>W4:Y5 T4:U5</xm:sqref>
        </x14:dataValidation>
        <x14:dataValidation type="list" allowBlank="1" showInputMessage="1" showErrorMessage="1">
          <x14:formula1>
            <xm:f>'C:\Users\HP1\Desktop\CONTROL INTERNO2023\RIESGOS  2023\RIESGOS GESTION 2023\gestion de la ifnormacion y la comunica,ya\[SEGUIMEITN RIESGOS GEST INFORMAC Y COMUNIC 08-23.xlsx]Opciones Tratamiento'!#REF!</xm:f>
          </x14:formula1>
          <xm:sqref>H4:H5 B4:B5</xm:sqref>
        </x14:dataValidation>
        <x14:dataValidation type="list" allowBlank="1" showInputMessage="1" showErrorMessage="1">
          <x14:formula1>
            <xm:f>'C:\Users\HP1\Desktop\CONTROL INTERNO2023\RIESGOS  2023\RIESGOS GESTION 2023\gestion de la ifnormacion y la comunica,ya\[SEGUIMEITN RIESGOS GEST INFORMAC Y COMUNIC 08-23.xlsx]Tabla Impacto'!#REF!</xm:f>
          </x14:formula1>
          <xm:sqref>L4:L5</xm:sqref>
        </x14:dataValidation>
        <x14:dataValidation type="custom" allowBlank="1" showInputMessage="1" showErrorMessage="1" error="Recuerde que las acciones se generan bajo la medida de mitigar el riesgo">
          <x14:formula1>
            <xm:f>IF(OR(AF4='C:\Users\HP1\Desktop\CONTROL INTERNO2023\RIESGOS  2023\RIESGOS GESTION 2023\gestion de la ifnormacion y la comunica,ya\[SEGUIMEITN RIESGOS GEST INFORMAC Y COMUNIC 08-23.xlsx]Opciones Tratamiento'!#REF!,AF4='C:\Users\HP1\Desktop\CONTROL INTERNO2023\RIESGOS  2023\RIESGOS GESTION 2023\gestion de la ifnormacion y la comunica,ya\[SEGUIMEITN RIESGOS GEST INFORMAC Y COMUNIC 08-23.xlsx]Opciones Tratamiento'!#REF!,AF4='C:\Users\HP1\Desktop\CONTROL INTERNO2023\RIESGOS  2023\RIESGOS GESTION 2023\gestion de la ifnormacion y la comunica,ya\[SEGUIMEITN RIESGOS GEST INFORMAC Y COMUNIC 08-23.xlsx]Opciones Tratamiento'!#REF!),ISBLANK(AF4),ISTEXT(AF4))</xm:f>
          </x14:formula1>
          <xm:sqref>AG4</xm:sqref>
        </x14:dataValidation>
        <x14:dataValidation type="custom" allowBlank="1" showInputMessage="1" showErrorMessage="1" error="Recuerde que las acciones se generan bajo la medida de mitigar el riesgo">
          <x14:formula1>
            <xm:f>IF(OR(AF4='C:\Users\HP1\Desktop\CONTROL INTERNO2023\RIESGOS  2023\RIESGOS GESTION 2023\gestion de la ifnormacion y la comunica,ya\[SEGUIMEITN RIESGOS GEST INFORMAC Y COMUNIC 08-23.xlsx]Opciones Tratamiento'!#REF!,AF4='C:\Users\HP1\Desktop\CONTROL INTERNO2023\RIESGOS  2023\RIESGOS GESTION 2023\gestion de la ifnormacion y la comunica,ya\[SEGUIMEITN RIESGOS GEST INFORMAC Y COMUNIC 08-23.xlsx]Opciones Tratamiento'!#REF!,AF4='C:\Users\HP1\Desktop\CONTROL INTERNO2023\RIESGOS  2023\RIESGOS GESTION 2023\gestion de la ifnormacion y la comunica,ya\[SEGUIMEITN RIESGOS GEST INFORMAC Y COMUNIC 08-23.xlsx]Opciones Tratamiento'!#REF!),ISBLANK(AF4),ISTEXT(AF4))</xm:f>
          </x14:formula1>
          <xm:sqref>AH4</xm:sqref>
        </x14:dataValidation>
        <x14:dataValidation type="list" allowBlank="1" showInputMessage="1" showErrorMessage="1">
          <x14:formula1>
            <xm:f>'[RIESGOS CULTURA WEB2022.xlsx]Opciones Tratamiento'!#REF!</xm:f>
          </x14:formula1>
          <xm:sqref>AM4:AM5</xm:sqref>
        </x14:dataValidation>
        <x14:dataValidation type="list" allowBlank="1" showInputMessage="1" showErrorMessage="1">
          <x14:formula1>
            <xm:f>'C:\Users\CONTROL INTERNO\Desktop\LINDA\MONITOREO MAPA RIESGO CORRUPCION\CORTE AGOSTO 2024\GESTIÓN DE INFORMACIÓN Y COMUNICACIÓN\[MAPA RIESGOS GESTION_COMUNICACIONES_2024.xlsx]Opciones Tratamiento'!#REF!</xm:f>
          </x14:formula1>
          <xm:sqref>AF4</xm:sqref>
        </x14:dataValidation>
        <x14:dataValidation type="custom" allowBlank="1" showInputMessage="1" showErrorMessage="1" error="Recuerde que las acciones se generan bajo la medida de mitigar el riesgo">
          <x14:formula1>
            <xm:f>IF(OR(AF4='C:\Users\CONTROL INTERNO\Desktop\LINDA\MONITOREO MAPA RIESGO CORRUPCION\CORTE AGOSTO 2024\GESTIÓN DE INFORMACIÓN Y COMUNICACIÓN\[MAPA RIESGOS GESTION_COMUNICACIONES_2024.xlsx]Opciones Tratamiento'!#REF!,AF4='C:\Users\CONTROL INTERNO\Desktop\LINDA\MONITOREO MAPA RIESGO CORRUPCION\CORTE AGOSTO 2024\GESTIÓN DE INFORMACIÓN Y COMUNICACIÓN\[MAPA RIESGOS GESTION_COMUNICACIONES_2024.xlsx]Opciones Tratamiento'!#REF!,AF4='C:\Users\CONTROL INTERNO\Desktop\LINDA\MONITOREO MAPA RIESGO CORRUPCION\CORTE AGOSTO 2024\GESTIÓN DE INFORMACIÓN Y COMUNICACIÓN\[MAPA RIESGOS GESTION_COMUNICACIONES_2024.xlsx]Opciones Tratamiento'!#REF!),ISBLANK(AF4),ISTEXT(AF4))</xm:f>
          </x14:formula1>
          <xm:sqref>AI4</xm:sqref>
        </x14:dataValidation>
        <x14:dataValidation type="custom" allowBlank="1" showInputMessage="1" showErrorMessage="1" error="Recuerde que las acciones se generan bajo la medida de mitigar el riesgo">
          <x14:formula1>
            <xm:f>IF(OR(AF4='C:\Users\CONTROL INTERNO\Desktop\LINDA\MONITOREO MAPA RIESGO CORRUPCION\CORTE AGOSTO 2024\GESTIÓN DE INFORMACIÓN Y COMUNICACIÓN\[MAPA RIESGOS GESTION_COMUNICACIONES_2024.xlsx]Opciones Tratamiento'!#REF!,AF4='C:\Users\CONTROL INTERNO\Desktop\LINDA\MONITOREO MAPA RIESGO CORRUPCION\CORTE AGOSTO 2024\GESTIÓN DE INFORMACIÓN Y COMUNICACIÓN\[MAPA RIESGOS GESTION_COMUNICACIONES_2024.xlsx]Opciones Tratamiento'!#REF!,AF4='C:\Users\CONTROL INTERNO\Desktop\LINDA\MONITOREO MAPA RIESGO CORRUPCION\CORTE AGOSTO 2024\GESTIÓN DE INFORMACIÓN Y COMUNICACIÓN\[MAPA RIESGOS GESTION_COMUNICACIONES_2024.xlsx]Opciones Tratamiento'!#REF!),ISBLANK(AF4),ISTEXT(AF4))</xm:f>
          </x14:formula1>
          <xm:sqref>AJ4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K21"/>
  <sheetViews>
    <sheetView zoomScale="50" zoomScaleNormal="50" workbookViewId="0">
      <selection activeCell="G5" sqref="G5:G7"/>
    </sheetView>
  </sheetViews>
  <sheetFormatPr baseColWidth="10" defaultColWidth="11.42578125" defaultRowHeight="15.75"/>
  <cols>
    <col min="1" max="1" width="4" style="280" customWidth="1"/>
    <col min="2" max="2" width="16.7109375" style="280" customWidth="1"/>
    <col min="3" max="3" width="20.42578125" style="280" customWidth="1"/>
    <col min="4" max="4" width="16.140625" style="280" customWidth="1"/>
    <col min="5" max="5" width="30.28515625" style="280" customWidth="1"/>
    <col min="6" max="7" width="49.42578125" style="254" customWidth="1"/>
    <col min="8" max="8" width="35" style="254" customWidth="1"/>
    <col min="9" max="9" width="18.140625" style="281" customWidth="1"/>
    <col min="10" max="10" width="14.28515625" style="254" customWidth="1"/>
    <col min="11" max="11" width="12" style="254" customWidth="1"/>
    <col min="12" max="12" width="6.28515625" style="254" customWidth="1"/>
    <col min="13" max="13" width="24.42578125" style="254" customWidth="1"/>
    <col min="14" max="14" width="25.7109375" style="254" customWidth="1"/>
    <col min="15" max="15" width="17.5703125" style="254" customWidth="1"/>
    <col min="16" max="16" width="6.28515625" style="254" customWidth="1"/>
    <col min="17" max="17" width="16" style="254" customWidth="1"/>
    <col min="18" max="18" width="5.85546875" style="254" customWidth="1"/>
    <col min="19" max="19" width="55" style="254" customWidth="1"/>
    <col min="20" max="20" width="15.140625" style="254" customWidth="1"/>
    <col min="21" max="21" width="6.85546875" style="254" customWidth="1"/>
    <col min="22" max="22" width="5" style="254" customWidth="1"/>
    <col min="23" max="23" width="5.5703125" style="254" customWidth="1"/>
    <col min="24" max="24" width="7.140625" style="254" customWidth="1"/>
    <col min="25" max="25" width="6.7109375" style="254" customWidth="1"/>
    <col min="26" max="26" width="4.7109375" style="254" customWidth="1"/>
    <col min="27" max="27" width="8.140625" style="254" customWidth="1"/>
    <col min="28" max="28" width="8.7109375" style="254" customWidth="1"/>
    <col min="29" max="29" width="6" style="254" customWidth="1"/>
    <col min="30" max="30" width="9.28515625" style="254" customWidth="1"/>
    <col min="31" max="31" width="9.140625" style="254" customWidth="1"/>
    <col min="32" max="32" width="8.42578125" style="254" customWidth="1"/>
    <col min="33" max="33" width="11.28515625" style="254" customWidth="1"/>
    <col min="34" max="34" width="39.7109375" style="254" customWidth="1"/>
    <col min="35" max="35" width="21.7109375" style="254" customWidth="1"/>
    <col min="36" max="36" width="25" style="254" customWidth="1"/>
    <col min="37" max="37" width="20.7109375" style="254" customWidth="1"/>
    <col min="38" max="38" width="28.7109375" style="254" customWidth="1"/>
    <col min="39" max="39" width="61.140625" style="278" customWidth="1"/>
    <col min="40" max="40" width="24.7109375" style="254" customWidth="1"/>
    <col min="41" max="41" width="36.85546875" style="254" customWidth="1"/>
    <col min="42" max="42" width="33.5703125" style="254" customWidth="1"/>
    <col min="43" max="43" width="45.42578125" style="254" customWidth="1"/>
    <col min="44" max="44" width="50.85546875" style="254" customWidth="1"/>
    <col min="45" max="45" width="35.7109375" style="254" customWidth="1"/>
    <col min="46" max="46" width="19.7109375" style="254" customWidth="1"/>
    <col min="47" max="47" width="20" style="254" customWidth="1"/>
    <col min="48" max="48" width="20.85546875" style="254" customWidth="1"/>
    <col min="49" max="49" width="17.28515625" style="254" customWidth="1"/>
    <col min="50" max="50" width="26.140625" style="254" customWidth="1"/>
    <col min="51" max="51" width="25.28515625" style="254" customWidth="1"/>
    <col min="52" max="52" width="67.140625" style="254" customWidth="1"/>
    <col min="53" max="53" width="24" style="254" customWidth="1"/>
    <col min="54" max="54" width="28.85546875" style="254" customWidth="1"/>
    <col min="55" max="55" width="26.28515625" style="254" customWidth="1"/>
    <col min="56" max="57" width="19.85546875" style="254" customWidth="1"/>
    <col min="58" max="58" width="20.140625" style="254" customWidth="1"/>
    <col min="59" max="59" width="24" style="254" customWidth="1"/>
    <col min="60" max="60" width="31.5703125" style="254" customWidth="1"/>
    <col min="61" max="61" width="41.5703125" style="254" customWidth="1"/>
    <col min="62" max="16384" width="11.42578125" style="254"/>
  </cols>
  <sheetData>
    <row r="1" spans="1:63" ht="49.5" customHeight="1">
      <c r="A1" s="1374" t="s">
        <v>370</v>
      </c>
      <c r="B1" s="1375"/>
      <c r="C1" s="1375"/>
      <c r="D1" s="1375"/>
      <c r="E1" s="1375"/>
      <c r="F1" s="1375"/>
      <c r="G1" s="1375"/>
      <c r="H1" s="1375"/>
      <c r="I1" s="1375"/>
      <c r="J1" s="1376"/>
      <c r="K1" s="1374" t="s">
        <v>39</v>
      </c>
      <c r="L1" s="1375"/>
      <c r="M1" s="1375"/>
      <c r="N1" s="1375"/>
      <c r="O1" s="1375"/>
      <c r="P1" s="1375"/>
      <c r="Q1" s="1375"/>
      <c r="R1" s="1374" t="s">
        <v>40</v>
      </c>
      <c r="S1" s="1375"/>
      <c r="T1" s="1375"/>
      <c r="U1" s="1375"/>
      <c r="V1" s="1375"/>
      <c r="W1" s="1375"/>
      <c r="X1" s="1375"/>
      <c r="Y1" s="1375"/>
      <c r="Z1" s="1376"/>
      <c r="AA1" s="1374" t="s">
        <v>41</v>
      </c>
      <c r="AB1" s="1375"/>
      <c r="AC1" s="1375"/>
      <c r="AD1" s="1375"/>
      <c r="AE1" s="1375"/>
      <c r="AF1" s="1375"/>
      <c r="AG1" s="1375"/>
      <c r="AH1" s="1374" t="s">
        <v>42</v>
      </c>
      <c r="AI1" s="1375"/>
      <c r="AJ1" s="1375"/>
      <c r="AK1" s="1375"/>
      <c r="AL1" s="1380" t="s">
        <v>43</v>
      </c>
      <c r="AM1" s="1367"/>
      <c r="AN1" s="1367"/>
      <c r="AO1" s="1046" t="s">
        <v>44</v>
      </c>
      <c r="AP1" s="1371"/>
      <c r="AQ1" s="1371"/>
      <c r="AR1" s="1371"/>
      <c r="AS1" s="1371"/>
      <c r="AT1" s="1046" t="s">
        <v>45</v>
      </c>
      <c r="AU1" s="1372"/>
      <c r="AV1" s="1372"/>
      <c r="AW1" s="1372"/>
      <c r="AX1" s="1372"/>
      <c r="AY1" s="1372"/>
      <c r="AZ1" s="1372"/>
      <c r="BA1" s="1372"/>
      <c r="BB1" s="1046" t="s">
        <v>46</v>
      </c>
      <c r="BC1" s="1372"/>
      <c r="BD1" s="1372"/>
      <c r="BE1" s="1372"/>
      <c r="BF1" s="1372"/>
      <c r="BG1" s="1372"/>
      <c r="BH1" s="1372"/>
      <c r="BI1" s="1372"/>
    </row>
    <row r="2" spans="1:63" ht="16.5" customHeight="1">
      <c r="A2" s="1377"/>
      <c r="B2" s="1378"/>
      <c r="C2" s="1378"/>
      <c r="D2" s="1378"/>
      <c r="E2" s="1378"/>
      <c r="F2" s="1378"/>
      <c r="G2" s="1378"/>
      <c r="H2" s="1378"/>
      <c r="I2" s="1378"/>
      <c r="J2" s="1379"/>
      <c r="K2" s="1377"/>
      <c r="L2" s="1378"/>
      <c r="M2" s="1378"/>
      <c r="N2" s="1378"/>
      <c r="O2" s="1378"/>
      <c r="P2" s="1378"/>
      <c r="Q2" s="1378"/>
      <c r="R2" s="1377"/>
      <c r="S2" s="1378"/>
      <c r="T2" s="1378"/>
      <c r="U2" s="1378"/>
      <c r="V2" s="1378"/>
      <c r="W2" s="1378"/>
      <c r="X2" s="1378"/>
      <c r="Y2" s="1378"/>
      <c r="Z2" s="1379"/>
      <c r="AA2" s="1377"/>
      <c r="AB2" s="1378"/>
      <c r="AC2" s="1378"/>
      <c r="AD2" s="1378"/>
      <c r="AE2" s="1378"/>
      <c r="AF2" s="1378"/>
      <c r="AG2" s="1378"/>
      <c r="AH2" s="1377"/>
      <c r="AI2" s="1378"/>
      <c r="AJ2" s="1378"/>
      <c r="AK2" s="1378"/>
      <c r="AL2" s="1367"/>
      <c r="AM2" s="1367"/>
      <c r="AN2" s="1367"/>
      <c r="AO2" s="1371"/>
      <c r="AP2" s="1371"/>
      <c r="AQ2" s="1371"/>
      <c r="AR2" s="1371"/>
      <c r="AS2" s="1371"/>
      <c r="AT2" s="1372"/>
      <c r="AU2" s="1372"/>
      <c r="AV2" s="1372"/>
      <c r="AW2" s="1372"/>
      <c r="AX2" s="1372"/>
      <c r="AY2" s="1372"/>
      <c r="AZ2" s="1372"/>
      <c r="BA2" s="1372"/>
      <c r="BB2" s="1372"/>
      <c r="BC2" s="1372"/>
      <c r="BD2" s="1372"/>
      <c r="BE2" s="1372"/>
      <c r="BF2" s="1372"/>
      <c r="BG2" s="1372"/>
      <c r="BH2" s="1372"/>
      <c r="BI2" s="1372"/>
    </row>
    <row r="3" spans="1:63" ht="16.5" customHeight="1">
      <c r="A3" s="876" t="s">
        <v>47</v>
      </c>
      <c r="B3" s="868" t="s">
        <v>24</v>
      </c>
      <c r="C3" s="868" t="s">
        <v>48</v>
      </c>
      <c r="D3" s="868" t="s">
        <v>49</v>
      </c>
      <c r="E3" s="868" t="s">
        <v>50</v>
      </c>
      <c r="F3" s="868" t="s">
        <v>51</v>
      </c>
      <c r="G3" s="878" t="s">
        <v>371</v>
      </c>
      <c r="H3" s="868" t="s">
        <v>52</v>
      </c>
      <c r="I3" s="863" t="s">
        <v>53</v>
      </c>
      <c r="J3" s="863" t="s">
        <v>54</v>
      </c>
      <c r="K3" s="861" t="s">
        <v>55</v>
      </c>
      <c r="L3" s="861" t="s">
        <v>56</v>
      </c>
      <c r="M3" s="861" t="s">
        <v>57</v>
      </c>
      <c r="N3" s="861" t="s">
        <v>58</v>
      </c>
      <c r="O3" s="861" t="s">
        <v>59</v>
      </c>
      <c r="P3" s="861" t="s">
        <v>56</v>
      </c>
      <c r="Q3" s="861" t="s">
        <v>60</v>
      </c>
      <c r="R3" s="861" t="s">
        <v>61</v>
      </c>
      <c r="S3" s="863" t="s">
        <v>62</v>
      </c>
      <c r="T3" s="863" t="s">
        <v>63</v>
      </c>
      <c r="U3" s="1368" t="s">
        <v>64</v>
      </c>
      <c r="V3" s="1369"/>
      <c r="W3" s="1369"/>
      <c r="X3" s="1369"/>
      <c r="Y3" s="1369"/>
      <c r="Z3" s="1370"/>
      <c r="AA3" s="861" t="s">
        <v>65</v>
      </c>
      <c r="AB3" s="861" t="s">
        <v>66</v>
      </c>
      <c r="AC3" s="861" t="s">
        <v>56</v>
      </c>
      <c r="AD3" s="861" t="s">
        <v>67</v>
      </c>
      <c r="AE3" s="861" t="s">
        <v>56</v>
      </c>
      <c r="AF3" s="861" t="s">
        <v>68</v>
      </c>
      <c r="AG3" s="861" t="s">
        <v>69</v>
      </c>
      <c r="AH3" s="863" t="s">
        <v>42</v>
      </c>
      <c r="AI3" s="863" t="s">
        <v>25</v>
      </c>
      <c r="AJ3" s="863" t="s">
        <v>70</v>
      </c>
      <c r="AK3" s="863" t="s">
        <v>142</v>
      </c>
      <c r="AL3" s="1366" t="s">
        <v>72</v>
      </c>
      <c r="AM3" s="1366" t="s">
        <v>73</v>
      </c>
      <c r="AN3" s="1366" t="s">
        <v>74</v>
      </c>
      <c r="AO3" s="1254" t="s">
        <v>26</v>
      </c>
      <c r="AP3" s="1250" t="s">
        <v>75</v>
      </c>
      <c r="AQ3" s="1250" t="s">
        <v>172</v>
      </c>
      <c r="AR3" s="1250" t="s">
        <v>77</v>
      </c>
      <c r="AS3" s="1250" t="s">
        <v>78</v>
      </c>
      <c r="AT3" s="1254" t="s">
        <v>27</v>
      </c>
      <c r="AU3" s="1254" t="s">
        <v>28</v>
      </c>
      <c r="AV3" s="1254" t="s">
        <v>29</v>
      </c>
      <c r="AW3" s="1254" t="s">
        <v>79</v>
      </c>
      <c r="AX3" s="1254" t="s">
        <v>30</v>
      </c>
      <c r="AY3" s="1254" t="s">
        <v>80</v>
      </c>
      <c r="AZ3" s="1254" t="s">
        <v>33</v>
      </c>
      <c r="BA3" s="1254" t="s">
        <v>31</v>
      </c>
      <c r="BB3" s="1363" t="s">
        <v>81</v>
      </c>
      <c r="BC3" s="1363" t="s">
        <v>82</v>
      </c>
      <c r="BD3" s="1363" t="s">
        <v>83</v>
      </c>
      <c r="BE3" s="1363" t="s">
        <v>84</v>
      </c>
      <c r="BF3" s="1363" t="s">
        <v>85</v>
      </c>
      <c r="BG3" s="1363" t="s">
        <v>372</v>
      </c>
      <c r="BH3" s="1363" t="s">
        <v>86</v>
      </c>
      <c r="BI3" s="1363" t="s">
        <v>87</v>
      </c>
    </row>
    <row r="4" spans="1:63" s="256" customFormat="1" ht="135" customHeight="1">
      <c r="A4" s="877"/>
      <c r="B4" s="869"/>
      <c r="C4" s="869"/>
      <c r="D4" s="869"/>
      <c r="E4" s="869"/>
      <c r="F4" s="869"/>
      <c r="G4" s="1373"/>
      <c r="H4" s="869"/>
      <c r="I4" s="864"/>
      <c r="J4" s="864"/>
      <c r="K4" s="862"/>
      <c r="L4" s="862"/>
      <c r="M4" s="862"/>
      <c r="N4" s="862"/>
      <c r="O4" s="862"/>
      <c r="P4" s="862"/>
      <c r="Q4" s="862"/>
      <c r="R4" s="862"/>
      <c r="S4" s="864"/>
      <c r="T4" s="864"/>
      <c r="U4" s="255" t="s">
        <v>88</v>
      </c>
      <c r="V4" s="255" t="s">
        <v>89</v>
      </c>
      <c r="W4" s="255" t="s">
        <v>90</v>
      </c>
      <c r="X4" s="255" t="s">
        <v>91</v>
      </c>
      <c r="Y4" s="255" t="s">
        <v>92</v>
      </c>
      <c r="Z4" s="255" t="s">
        <v>93</v>
      </c>
      <c r="AA4" s="862"/>
      <c r="AB4" s="862"/>
      <c r="AC4" s="862"/>
      <c r="AD4" s="862"/>
      <c r="AE4" s="862"/>
      <c r="AF4" s="862"/>
      <c r="AG4" s="862"/>
      <c r="AH4" s="864"/>
      <c r="AI4" s="864"/>
      <c r="AJ4" s="864"/>
      <c r="AK4" s="864"/>
      <c r="AL4" s="1366"/>
      <c r="AM4" s="1367"/>
      <c r="AN4" s="1366"/>
      <c r="AO4" s="1254"/>
      <c r="AP4" s="1250"/>
      <c r="AQ4" s="1250"/>
      <c r="AR4" s="1250"/>
      <c r="AS4" s="1250"/>
      <c r="AT4" s="1254"/>
      <c r="AU4" s="1254"/>
      <c r="AV4" s="1254"/>
      <c r="AW4" s="1254"/>
      <c r="AX4" s="1254"/>
      <c r="AY4" s="1254"/>
      <c r="AZ4" s="1254"/>
      <c r="BA4" s="1254"/>
      <c r="BB4" s="1363"/>
      <c r="BC4" s="1363"/>
      <c r="BD4" s="1363"/>
      <c r="BE4" s="1363"/>
      <c r="BF4" s="1363"/>
      <c r="BG4" s="1363"/>
      <c r="BH4" s="1363"/>
      <c r="BI4" s="1363"/>
    </row>
    <row r="5" spans="1:63" s="613" customFormat="1" ht="201.6" customHeight="1">
      <c r="A5" s="1317">
        <v>1</v>
      </c>
      <c r="B5" s="1318" t="s">
        <v>118</v>
      </c>
      <c r="C5" s="1318" t="s">
        <v>373</v>
      </c>
      <c r="D5" s="1318" t="s">
        <v>374</v>
      </c>
      <c r="E5" s="1317" t="s">
        <v>375</v>
      </c>
      <c r="F5" s="1317" t="s">
        <v>376</v>
      </c>
      <c r="G5" s="1364" t="s">
        <v>377</v>
      </c>
      <c r="H5" s="1318" t="s">
        <v>378</v>
      </c>
      <c r="I5" s="1318" t="s">
        <v>98</v>
      </c>
      <c r="J5" s="1318">
        <v>240</v>
      </c>
      <c r="K5" s="1360" t="s">
        <v>231</v>
      </c>
      <c r="L5" s="1308">
        <v>0.6</v>
      </c>
      <c r="M5" s="1361" t="s">
        <v>116</v>
      </c>
      <c r="N5" s="1295" t="s">
        <v>116</v>
      </c>
      <c r="O5" s="1362" t="s">
        <v>254</v>
      </c>
      <c r="P5" s="1295">
        <v>0.6</v>
      </c>
      <c r="Q5" s="1296" t="s">
        <v>254</v>
      </c>
      <c r="R5" s="257">
        <v>1</v>
      </c>
      <c r="S5" s="257" t="s">
        <v>379</v>
      </c>
      <c r="T5" s="257" t="s">
        <v>137</v>
      </c>
      <c r="U5" s="274" t="s">
        <v>99</v>
      </c>
      <c r="V5" s="274" t="s">
        <v>35</v>
      </c>
      <c r="W5" s="275" t="s">
        <v>229</v>
      </c>
      <c r="X5" s="274" t="s">
        <v>121</v>
      </c>
      <c r="Y5" s="274" t="s">
        <v>111</v>
      </c>
      <c r="Z5" s="274" t="s">
        <v>380</v>
      </c>
      <c r="AA5" s="258">
        <v>0.36</v>
      </c>
      <c r="AB5" s="259" t="s">
        <v>232</v>
      </c>
      <c r="AC5" s="260">
        <v>0.36</v>
      </c>
      <c r="AD5" s="259" t="s">
        <v>254</v>
      </c>
      <c r="AE5" s="260">
        <v>0.6</v>
      </c>
      <c r="AF5" s="259" t="s">
        <v>254</v>
      </c>
      <c r="AG5" s="1297" t="s">
        <v>381</v>
      </c>
      <c r="AH5" s="610" t="s">
        <v>382</v>
      </c>
      <c r="AI5" s="1356" t="s">
        <v>383</v>
      </c>
      <c r="AJ5" s="1302">
        <v>45311</v>
      </c>
      <c r="AK5" s="1358" t="s">
        <v>384</v>
      </c>
      <c r="AL5" s="1350" t="s">
        <v>385</v>
      </c>
      <c r="AM5" s="261" t="s">
        <v>386</v>
      </c>
      <c r="AN5" s="262" t="s">
        <v>103</v>
      </c>
      <c r="AO5" s="1345" t="s">
        <v>387</v>
      </c>
      <c r="AP5" s="1353" t="s">
        <v>388</v>
      </c>
      <c r="AQ5" s="1353" t="s">
        <v>389</v>
      </c>
      <c r="AR5" s="1353" t="s">
        <v>390</v>
      </c>
      <c r="AS5" s="1344" t="s">
        <v>391</v>
      </c>
      <c r="AT5" s="611" t="s">
        <v>32</v>
      </c>
      <c r="AU5" s="611" t="s">
        <v>32</v>
      </c>
      <c r="AV5" s="611" t="s">
        <v>32</v>
      </c>
      <c r="AW5" s="611" t="s">
        <v>32</v>
      </c>
      <c r="AX5" s="611" t="s">
        <v>140</v>
      </c>
      <c r="AY5" s="611" t="s">
        <v>32</v>
      </c>
      <c r="AZ5" s="1344" t="s">
        <v>392</v>
      </c>
      <c r="BA5" s="1345" t="s">
        <v>393</v>
      </c>
      <c r="BB5" s="1345" t="s">
        <v>139</v>
      </c>
      <c r="BC5" s="263" t="s">
        <v>37</v>
      </c>
      <c r="BD5" s="1348">
        <v>0</v>
      </c>
      <c r="BE5" s="1348">
        <v>240</v>
      </c>
      <c r="BF5" s="1349">
        <v>0</v>
      </c>
      <c r="BG5" s="1315" t="s">
        <v>414</v>
      </c>
      <c r="BH5" s="1336" t="s">
        <v>394</v>
      </c>
      <c r="BI5" s="264" t="s">
        <v>512</v>
      </c>
      <c r="BJ5" s="612"/>
      <c r="BK5" s="612"/>
    </row>
    <row r="6" spans="1:63" s="613" customFormat="1" ht="166.15" customHeight="1">
      <c r="A6" s="1317"/>
      <c r="B6" s="1318"/>
      <c r="C6" s="1318"/>
      <c r="D6" s="1318"/>
      <c r="E6" s="1317" t="s">
        <v>395</v>
      </c>
      <c r="F6" s="1317"/>
      <c r="G6" s="1365"/>
      <c r="H6" s="1318"/>
      <c r="I6" s="1318"/>
      <c r="J6" s="1318"/>
      <c r="K6" s="1360"/>
      <c r="L6" s="1308"/>
      <c r="M6" s="1361"/>
      <c r="N6" s="1295">
        <v>0</v>
      </c>
      <c r="O6" s="1362"/>
      <c r="P6" s="1295"/>
      <c r="Q6" s="1296"/>
      <c r="R6" s="257">
        <v>2</v>
      </c>
      <c r="S6" s="265" t="s">
        <v>396</v>
      </c>
      <c r="T6" s="257" t="s">
        <v>137</v>
      </c>
      <c r="U6" s="274" t="s">
        <v>99</v>
      </c>
      <c r="V6" s="274" t="s">
        <v>35</v>
      </c>
      <c r="W6" s="275" t="s">
        <v>229</v>
      </c>
      <c r="X6" s="274" t="s">
        <v>121</v>
      </c>
      <c r="Y6" s="274" t="s">
        <v>111</v>
      </c>
      <c r="Z6" s="274" t="s">
        <v>380</v>
      </c>
      <c r="AA6" s="258">
        <v>0.216</v>
      </c>
      <c r="AB6" s="259" t="s">
        <v>232</v>
      </c>
      <c r="AC6" s="260">
        <v>0.216</v>
      </c>
      <c r="AD6" s="259" t="s">
        <v>254</v>
      </c>
      <c r="AE6" s="260">
        <v>0.6</v>
      </c>
      <c r="AF6" s="259" t="s">
        <v>254</v>
      </c>
      <c r="AG6" s="1297"/>
      <c r="AH6" s="266" t="s">
        <v>397</v>
      </c>
      <c r="AI6" s="1356"/>
      <c r="AJ6" s="1357"/>
      <c r="AK6" s="1359"/>
      <c r="AL6" s="1351"/>
      <c r="AM6" s="261" t="s">
        <v>398</v>
      </c>
      <c r="AN6" s="262" t="s">
        <v>103</v>
      </c>
      <c r="AO6" s="1346"/>
      <c r="AP6" s="1354"/>
      <c r="AQ6" s="1354"/>
      <c r="AR6" s="1354"/>
      <c r="AS6" s="1344"/>
      <c r="AT6" s="611" t="s">
        <v>32</v>
      </c>
      <c r="AU6" s="611" t="s">
        <v>32</v>
      </c>
      <c r="AV6" s="611" t="s">
        <v>32</v>
      </c>
      <c r="AW6" s="611" t="s">
        <v>32</v>
      </c>
      <c r="AX6" s="611" t="s">
        <v>140</v>
      </c>
      <c r="AY6" s="611" t="s">
        <v>32</v>
      </c>
      <c r="AZ6" s="1344"/>
      <c r="BA6" s="1346"/>
      <c r="BB6" s="1346"/>
      <c r="BC6" s="263" t="s">
        <v>37</v>
      </c>
      <c r="BD6" s="1335"/>
      <c r="BE6" s="1335"/>
      <c r="BF6" s="1335"/>
      <c r="BG6" s="1335"/>
      <c r="BH6" s="1337"/>
      <c r="BI6" s="1340" t="s">
        <v>399</v>
      </c>
      <c r="BJ6" s="612"/>
      <c r="BK6" s="612"/>
    </row>
    <row r="7" spans="1:63" s="613" customFormat="1" ht="107.45" customHeight="1">
      <c r="A7" s="1317"/>
      <c r="B7" s="1318"/>
      <c r="C7" s="1318"/>
      <c r="D7" s="1318"/>
      <c r="E7" s="1317" t="s">
        <v>400</v>
      </c>
      <c r="F7" s="1317"/>
      <c r="G7" s="1365"/>
      <c r="H7" s="1318"/>
      <c r="I7" s="1318"/>
      <c r="J7" s="1318"/>
      <c r="K7" s="1360"/>
      <c r="L7" s="1308"/>
      <c r="M7" s="1361"/>
      <c r="N7" s="1295">
        <v>0</v>
      </c>
      <c r="O7" s="1362"/>
      <c r="P7" s="1295"/>
      <c r="Q7" s="1296"/>
      <c r="R7" s="257">
        <v>3</v>
      </c>
      <c r="S7" s="265" t="s">
        <v>401</v>
      </c>
      <c r="T7" s="257" t="s">
        <v>137</v>
      </c>
      <c r="U7" s="274" t="s">
        <v>99</v>
      </c>
      <c r="V7" s="274" t="s">
        <v>35</v>
      </c>
      <c r="W7" s="275" t="s">
        <v>229</v>
      </c>
      <c r="X7" s="274" t="s">
        <v>121</v>
      </c>
      <c r="Y7" s="274" t="s">
        <v>111</v>
      </c>
      <c r="Z7" s="274" t="s">
        <v>380</v>
      </c>
      <c r="AA7" s="258">
        <v>0.12959999999999999</v>
      </c>
      <c r="AB7" s="259" t="s">
        <v>665</v>
      </c>
      <c r="AC7" s="260">
        <v>0.12959999999999999</v>
      </c>
      <c r="AD7" s="259" t="s">
        <v>254</v>
      </c>
      <c r="AE7" s="260">
        <v>0.6</v>
      </c>
      <c r="AF7" s="259" t="s">
        <v>254</v>
      </c>
      <c r="AG7" s="274"/>
      <c r="AH7" s="266" t="s">
        <v>402</v>
      </c>
      <c r="AI7" s="614" t="s">
        <v>403</v>
      </c>
      <c r="AJ7" s="615">
        <v>45350</v>
      </c>
      <c r="AK7" s="257" t="s">
        <v>384</v>
      </c>
      <c r="AL7" s="1351"/>
      <c r="AM7" s="261" t="s">
        <v>404</v>
      </c>
      <c r="AN7" s="262" t="s">
        <v>103</v>
      </c>
      <c r="AO7" s="1346"/>
      <c r="AP7" s="1354"/>
      <c r="AQ7" s="1354"/>
      <c r="AR7" s="1354"/>
      <c r="AS7" s="1344"/>
      <c r="AT7" s="611" t="s">
        <v>140</v>
      </c>
      <c r="AU7" s="611" t="s">
        <v>140</v>
      </c>
      <c r="AV7" s="611" t="s">
        <v>140</v>
      </c>
      <c r="AW7" s="611" t="s">
        <v>140</v>
      </c>
      <c r="AX7" s="611" t="s">
        <v>140</v>
      </c>
      <c r="AY7" s="611" t="s">
        <v>140</v>
      </c>
      <c r="AZ7" s="1292"/>
      <c r="BA7" s="1347"/>
      <c r="BB7" s="1347"/>
      <c r="BC7" s="263" t="s">
        <v>37</v>
      </c>
      <c r="BD7" s="1335"/>
      <c r="BE7" s="1335"/>
      <c r="BF7" s="1335"/>
      <c r="BG7" s="1335"/>
      <c r="BH7" s="1338"/>
      <c r="BI7" s="1341"/>
      <c r="BJ7" s="612"/>
      <c r="BK7" s="612"/>
    </row>
    <row r="8" spans="1:63" s="613" customFormat="1" ht="32.450000000000003" customHeight="1">
      <c r="A8" s="1317"/>
      <c r="B8" s="1318"/>
      <c r="C8" s="1318"/>
      <c r="D8" s="1318"/>
      <c r="E8" s="131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t="s">
        <v>671</v>
      </c>
      <c r="AE8" s="257"/>
      <c r="AF8" s="257"/>
      <c r="AG8" s="257"/>
      <c r="AH8" s="257"/>
      <c r="AI8" s="257"/>
      <c r="AJ8" s="257"/>
      <c r="AK8" s="257"/>
      <c r="AL8" s="1351"/>
      <c r="AM8" s="261"/>
      <c r="AN8" s="262"/>
      <c r="AO8" s="1346"/>
      <c r="AP8" s="1354"/>
      <c r="AQ8" s="1354"/>
      <c r="AR8" s="1354"/>
      <c r="AS8" s="1344"/>
      <c r="AT8" s="611"/>
      <c r="AU8" s="611"/>
      <c r="AV8" s="611"/>
      <c r="AW8" s="611"/>
      <c r="AX8" s="611"/>
      <c r="AY8" s="611"/>
      <c r="AZ8" s="1292"/>
      <c r="BA8" s="267"/>
      <c r="BB8" s="267"/>
      <c r="BC8" s="263"/>
      <c r="BD8" s="616"/>
      <c r="BE8" s="616"/>
      <c r="BF8" s="616"/>
      <c r="BG8" s="616"/>
      <c r="BH8" s="1338"/>
      <c r="BI8" s="1341"/>
      <c r="BJ8" s="612"/>
      <c r="BK8" s="612"/>
    </row>
    <row r="9" spans="1:63" s="613" customFormat="1" ht="23.45" customHeight="1">
      <c r="A9" s="1317"/>
      <c r="B9" s="1318"/>
      <c r="C9" s="1318"/>
      <c r="D9" s="1318"/>
      <c r="E9" s="131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t="s">
        <v>671</v>
      </c>
      <c r="AE9" s="257"/>
      <c r="AF9" s="257"/>
      <c r="AG9" s="257"/>
      <c r="AH9" s="257"/>
      <c r="AI9" s="257"/>
      <c r="AJ9" s="257"/>
      <c r="AK9" s="257"/>
      <c r="AL9" s="1351"/>
      <c r="AM9" s="261"/>
      <c r="AN9" s="262"/>
      <c r="AO9" s="1346"/>
      <c r="AP9" s="1354"/>
      <c r="AQ9" s="1354"/>
      <c r="AR9" s="1354"/>
      <c r="AS9" s="1344"/>
      <c r="AT9" s="611"/>
      <c r="AU9" s="611"/>
      <c r="AV9" s="611"/>
      <c r="AW9" s="611"/>
      <c r="AX9" s="611"/>
      <c r="AY9" s="611"/>
      <c r="AZ9" s="1292"/>
      <c r="BA9" s="267"/>
      <c r="BB9" s="267"/>
      <c r="BC9" s="263"/>
      <c r="BD9" s="616"/>
      <c r="BE9" s="616"/>
      <c r="BF9" s="616"/>
      <c r="BG9" s="616"/>
      <c r="BH9" s="1338"/>
      <c r="BI9" s="1341"/>
      <c r="BJ9" s="612"/>
      <c r="BK9" s="612"/>
    </row>
    <row r="10" spans="1:63" s="613" customFormat="1" ht="29.45" customHeight="1">
      <c r="A10" s="1317"/>
      <c r="B10" s="1318"/>
      <c r="C10" s="1318"/>
      <c r="D10" s="1318"/>
      <c r="E10" s="131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t="s">
        <v>671</v>
      </c>
      <c r="AE10" s="257"/>
      <c r="AF10" s="257"/>
      <c r="AG10" s="257"/>
      <c r="AH10" s="257"/>
      <c r="AI10" s="257"/>
      <c r="AJ10" s="257"/>
      <c r="AK10" s="257"/>
      <c r="AL10" s="1351"/>
      <c r="AM10" s="261"/>
      <c r="AN10" s="262"/>
      <c r="AO10" s="1346"/>
      <c r="AP10" s="1354"/>
      <c r="AQ10" s="1354"/>
      <c r="AR10" s="1354"/>
      <c r="AS10" s="1344"/>
      <c r="AT10" s="611"/>
      <c r="AU10" s="611"/>
      <c r="AV10" s="611"/>
      <c r="AW10" s="611"/>
      <c r="AX10" s="611"/>
      <c r="AY10" s="611"/>
      <c r="AZ10" s="1292"/>
      <c r="BA10" s="267"/>
      <c r="BB10" s="267"/>
      <c r="BC10" s="263"/>
      <c r="BD10" s="616"/>
      <c r="BE10" s="616"/>
      <c r="BF10" s="616"/>
      <c r="BG10" s="616"/>
      <c r="BH10" s="1338"/>
      <c r="BI10" s="1341"/>
      <c r="BJ10" s="612"/>
      <c r="BK10" s="612"/>
    </row>
    <row r="11" spans="1:63" s="613" customFormat="1" ht="141" customHeight="1">
      <c r="A11" s="1317">
        <v>2</v>
      </c>
      <c r="B11" s="1318" t="s">
        <v>118</v>
      </c>
      <c r="C11" s="1318" t="s">
        <v>405</v>
      </c>
      <c r="D11" s="1318" t="s">
        <v>406</v>
      </c>
      <c r="E11" s="257" t="s">
        <v>407</v>
      </c>
      <c r="F11" s="1319" t="s">
        <v>408</v>
      </c>
      <c r="G11" s="835" t="s">
        <v>377</v>
      </c>
      <c r="H11" s="1304" t="s">
        <v>409</v>
      </c>
      <c r="I11" s="1304" t="s">
        <v>98</v>
      </c>
      <c r="J11" s="1304">
        <v>12</v>
      </c>
      <c r="K11" s="1306" t="s">
        <v>232</v>
      </c>
      <c r="L11" s="1331">
        <v>0.4</v>
      </c>
      <c r="M11" s="1309" t="s">
        <v>410</v>
      </c>
      <c r="N11" s="1311" t="s">
        <v>410</v>
      </c>
      <c r="O11" s="1313" t="s">
        <v>174</v>
      </c>
      <c r="P11" s="1311">
        <v>0.4</v>
      </c>
      <c r="Q11" s="1325" t="s">
        <v>254</v>
      </c>
      <c r="R11" s="257">
        <v>1</v>
      </c>
      <c r="S11" s="265" t="s">
        <v>411</v>
      </c>
      <c r="T11" s="257" t="s">
        <v>137</v>
      </c>
      <c r="U11" s="274" t="s">
        <v>99</v>
      </c>
      <c r="V11" s="274" t="s">
        <v>35</v>
      </c>
      <c r="W11" s="275" t="s">
        <v>229</v>
      </c>
      <c r="X11" s="274" t="s">
        <v>121</v>
      </c>
      <c r="Y11" s="274" t="s">
        <v>111</v>
      </c>
      <c r="Z11" s="274" t="s">
        <v>102</v>
      </c>
      <c r="AA11" s="268">
        <v>0.24</v>
      </c>
      <c r="AB11" s="259" t="s">
        <v>232</v>
      </c>
      <c r="AC11" s="260">
        <v>0.24</v>
      </c>
      <c r="AD11" s="259" t="s">
        <v>174</v>
      </c>
      <c r="AE11" s="260">
        <v>0.4</v>
      </c>
      <c r="AF11" s="259" t="s">
        <v>254</v>
      </c>
      <c r="AG11" s="1297" t="s">
        <v>112</v>
      </c>
      <c r="AH11" s="266" t="s">
        <v>412</v>
      </c>
      <c r="AI11" s="1304" t="s">
        <v>383</v>
      </c>
      <c r="AJ11" s="615">
        <v>45350</v>
      </c>
      <c r="AK11" s="257" t="s">
        <v>384</v>
      </c>
      <c r="AL11" s="1351"/>
      <c r="AM11" s="261" t="s">
        <v>413</v>
      </c>
      <c r="AN11" s="262" t="s">
        <v>103</v>
      </c>
      <c r="AO11" s="1346"/>
      <c r="AP11" s="1354"/>
      <c r="AQ11" s="1354"/>
      <c r="AR11" s="1354"/>
      <c r="AS11" s="1344"/>
      <c r="AT11" s="611" t="s">
        <v>32</v>
      </c>
      <c r="AU11" s="611" t="s">
        <v>32</v>
      </c>
      <c r="AV11" s="611" t="s">
        <v>32</v>
      </c>
      <c r="AW11" s="611" t="s">
        <v>32</v>
      </c>
      <c r="AX11" s="611" t="s">
        <v>140</v>
      </c>
      <c r="AY11" s="611" t="s">
        <v>32</v>
      </c>
      <c r="AZ11" s="1292"/>
      <c r="BA11" s="611"/>
      <c r="BB11" s="617"/>
      <c r="BC11" s="617"/>
      <c r="BD11" s="1291">
        <v>0</v>
      </c>
      <c r="BE11" s="1293">
        <v>12</v>
      </c>
      <c r="BF11" s="1294">
        <v>0</v>
      </c>
      <c r="BG11" s="1315" t="s">
        <v>414</v>
      </c>
      <c r="BH11" s="1338"/>
      <c r="BI11" s="1341"/>
      <c r="BJ11" s="612"/>
      <c r="BK11" s="612"/>
    </row>
    <row r="12" spans="1:63" s="613" customFormat="1" ht="123" customHeight="1">
      <c r="A12" s="1317"/>
      <c r="B12" s="1318"/>
      <c r="C12" s="1318"/>
      <c r="D12" s="1318"/>
      <c r="E12" s="1304" t="s">
        <v>415</v>
      </c>
      <c r="F12" s="1320"/>
      <c r="G12" s="836"/>
      <c r="H12" s="1305"/>
      <c r="I12" s="1305"/>
      <c r="J12" s="1305"/>
      <c r="K12" s="1307"/>
      <c r="L12" s="1332"/>
      <c r="M12" s="1310"/>
      <c r="N12" s="1312"/>
      <c r="O12" s="1314"/>
      <c r="P12" s="1312"/>
      <c r="Q12" s="1326"/>
      <c r="R12" s="257">
        <v>2</v>
      </c>
      <c r="S12" s="265" t="s">
        <v>416</v>
      </c>
      <c r="T12" s="257" t="s">
        <v>137</v>
      </c>
      <c r="U12" s="274" t="s">
        <v>123</v>
      </c>
      <c r="V12" s="274" t="s">
        <v>35</v>
      </c>
      <c r="W12" s="275" t="s">
        <v>228</v>
      </c>
      <c r="X12" s="274" t="s">
        <v>121</v>
      </c>
      <c r="Y12" s="274" t="s">
        <v>111</v>
      </c>
      <c r="Z12" s="274" t="s">
        <v>102</v>
      </c>
      <c r="AA12" s="268">
        <v>0.17</v>
      </c>
      <c r="AB12" s="259" t="s">
        <v>665</v>
      </c>
      <c r="AC12" s="260">
        <v>0.17</v>
      </c>
      <c r="AD12" s="259" t="s">
        <v>174</v>
      </c>
      <c r="AE12" s="260">
        <v>0.4</v>
      </c>
      <c r="AF12" s="269" t="s">
        <v>256</v>
      </c>
      <c r="AG12" s="1297"/>
      <c r="AH12" s="266" t="s">
        <v>417</v>
      </c>
      <c r="AI12" s="1328"/>
      <c r="AJ12" s="615">
        <v>45350</v>
      </c>
      <c r="AK12" s="257" t="s">
        <v>384</v>
      </c>
      <c r="AL12" s="1351"/>
      <c r="AM12" s="261" t="s">
        <v>418</v>
      </c>
      <c r="AN12" s="262" t="s">
        <v>103</v>
      </c>
      <c r="AO12" s="1346"/>
      <c r="AP12" s="1354"/>
      <c r="AQ12" s="1354"/>
      <c r="AR12" s="1354"/>
      <c r="AS12" s="1344"/>
      <c r="AT12" s="611" t="s">
        <v>32</v>
      </c>
      <c r="AU12" s="611" t="s">
        <v>32</v>
      </c>
      <c r="AV12" s="611" t="s">
        <v>32</v>
      </c>
      <c r="AW12" s="611" t="s">
        <v>32</v>
      </c>
      <c r="AX12" s="611" t="s">
        <v>140</v>
      </c>
      <c r="AY12" s="611" t="s">
        <v>32</v>
      </c>
      <c r="AZ12" s="1292"/>
      <c r="BA12" s="611"/>
      <c r="BB12" s="617"/>
      <c r="BC12" s="617"/>
      <c r="BD12" s="1329"/>
      <c r="BE12" s="1335"/>
      <c r="BF12" s="1335"/>
      <c r="BG12" s="1292"/>
      <c r="BH12" s="1338"/>
      <c r="BI12" s="1341"/>
      <c r="BJ12" s="612"/>
      <c r="BK12" s="612"/>
    </row>
    <row r="13" spans="1:63" s="613" customFormat="1" ht="28.15" customHeight="1">
      <c r="A13" s="1317"/>
      <c r="B13" s="1318"/>
      <c r="C13" s="1318"/>
      <c r="D13" s="1318"/>
      <c r="E13" s="1305"/>
      <c r="F13" s="1320"/>
      <c r="G13" s="836"/>
      <c r="H13" s="1305"/>
      <c r="I13" s="1305"/>
      <c r="J13" s="1305"/>
      <c r="K13" s="1307"/>
      <c r="L13" s="1332"/>
      <c r="M13" s="1310"/>
      <c r="N13" s="1312"/>
      <c r="O13" s="1314"/>
      <c r="P13" s="1312"/>
      <c r="Q13" s="1326"/>
      <c r="R13" s="257">
        <v>3</v>
      </c>
      <c r="S13" s="265"/>
      <c r="T13" s="257"/>
      <c r="U13" s="274"/>
      <c r="V13" s="274"/>
      <c r="W13" s="275"/>
      <c r="X13" s="274"/>
      <c r="Y13" s="274"/>
      <c r="Z13" s="274"/>
      <c r="AA13" s="268"/>
      <c r="AB13" s="259"/>
      <c r="AC13" s="260"/>
      <c r="AD13" s="259"/>
      <c r="AE13" s="260"/>
      <c r="AF13" s="259"/>
      <c r="AG13" s="257"/>
      <c r="AH13" s="266"/>
      <c r="AI13" s="266"/>
      <c r="AJ13" s="266"/>
      <c r="AK13" s="266"/>
      <c r="AL13" s="1351"/>
      <c r="AM13" s="270"/>
      <c r="AN13" s="271"/>
      <c r="AO13" s="1346"/>
      <c r="AP13" s="1354"/>
      <c r="AQ13" s="1354"/>
      <c r="AR13" s="1354"/>
      <c r="AS13" s="1344"/>
      <c r="AT13" s="611"/>
      <c r="AU13" s="611"/>
      <c r="AV13" s="611"/>
      <c r="AW13" s="611"/>
      <c r="AX13" s="611"/>
      <c r="AY13" s="611"/>
      <c r="AZ13" s="1292"/>
      <c r="BA13" s="611"/>
      <c r="BB13" s="617"/>
      <c r="BC13" s="617"/>
      <c r="BD13" s="618"/>
      <c r="BE13" s="616"/>
      <c r="BF13" s="616"/>
      <c r="BG13" s="617"/>
      <c r="BH13" s="1338"/>
      <c r="BI13" s="1341"/>
      <c r="BJ13" s="612"/>
      <c r="BK13" s="612"/>
    </row>
    <row r="14" spans="1:63" s="613" customFormat="1" ht="21" customHeight="1">
      <c r="A14" s="1317"/>
      <c r="B14" s="1318"/>
      <c r="C14" s="1318"/>
      <c r="D14" s="1318"/>
      <c r="E14" s="1305"/>
      <c r="F14" s="1320"/>
      <c r="G14" s="836"/>
      <c r="H14" s="1305"/>
      <c r="I14" s="1305"/>
      <c r="J14" s="1305"/>
      <c r="K14" s="1307"/>
      <c r="L14" s="1332"/>
      <c r="M14" s="1310"/>
      <c r="N14" s="1312"/>
      <c r="O14" s="1314"/>
      <c r="P14" s="1312"/>
      <c r="Q14" s="1326"/>
      <c r="R14" s="257">
        <v>4</v>
      </c>
      <c r="S14" s="265"/>
      <c r="T14" s="257"/>
      <c r="U14" s="274"/>
      <c r="V14" s="274"/>
      <c r="W14" s="275"/>
      <c r="X14" s="274"/>
      <c r="Y14" s="274"/>
      <c r="Z14" s="274"/>
      <c r="AA14" s="268"/>
      <c r="AB14" s="259"/>
      <c r="AC14" s="260"/>
      <c r="AD14" s="259"/>
      <c r="AE14" s="260"/>
      <c r="AF14" s="259"/>
      <c r="AG14" s="257"/>
      <c r="AH14" s="266"/>
      <c r="AI14" s="266"/>
      <c r="AJ14" s="266"/>
      <c r="AK14" s="266"/>
      <c r="AL14" s="1351"/>
      <c r="AM14" s="270"/>
      <c r="AN14" s="271"/>
      <c r="AO14" s="1346"/>
      <c r="AP14" s="1354"/>
      <c r="AQ14" s="1354"/>
      <c r="AR14" s="1354"/>
      <c r="AS14" s="1344"/>
      <c r="AT14" s="611"/>
      <c r="AU14" s="611"/>
      <c r="AV14" s="611"/>
      <c r="AW14" s="611"/>
      <c r="AX14" s="611"/>
      <c r="AY14" s="611"/>
      <c r="AZ14" s="1292"/>
      <c r="BA14" s="611"/>
      <c r="BB14" s="617"/>
      <c r="BC14" s="617"/>
      <c r="BD14" s="618"/>
      <c r="BE14" s="616"/>
      <c r="BF14" s="616"/>
      <c r="BG14" s="617"/>
      <c r="BH14" s="1338"/>
      <c r="BI14" s="1341"/>
      <c r="BJ14" s="612"/>
      <c r="BK14" s="612"/>
    </row>
    <row r="15" spans="1:63" s="613" customFormat="1" ht="21" customHeight="1">
      <c r="A15" s="1317"/>
      <c r="B15" s="1318"/>
      <c r="C15" s="1318"/>
      <c r="D15" s="1318"/>
      <c r="E15" s="1305"/>
      <c r="F15" s="1320"/>
      <c r="G15" s="836"/>
      <c r="H15" s="1305"/>
      <c r="I15" s="1305"/>
      <c r="J15" s="1305"/>
      <c r="K15" s="1307"/>
      <c r="L15" s="1332"/>
      <c r="M15" s="1310"/>
      <c r="N15" s="1312"/>
      <c r="O15" s="1314"/>
      <c r="P15" s="1312"/>
      <c r="Q15" s="1326"/>
      <c r="R15" s="257">
        <v>5</v>
      </c>
      <c r="S15" s="265"/>
      <c r="T15" s="257"/>
      <c r="U15" s="274"/>
      <c r="V15" s="274"/>
      <c r="W15" s="275"/>
      <c r="X15" s="274"/>
      <c r="Y15" s="274"/>
      <c r="Z15" s="274"/>
      <c r="AA15" s="268"/>
      <c r="AB15" s="259"/>
      <c r="AC15" s="260"/>
      <c r="AD15" s="259"/>
      <c r="AE15" s="260"/>
      <c r="AF15" s="259"/>
      <c r="AG15" s="257"/>
      <c r="AH15" s="266"/>
      <c r="AI15" s="266"/>
      <c r="AJ15" s="266"/>
      <c r="AK15" s="266"/>
      <c r="AL15" s="1351"/>
      <c r="AM15" s="270"/>
      <c r="AN15" s="271"/>
      <c r="AO15" s="1346"/>
      <c r="AP15" s="1354"/>
      <c r="AQ15" s="1354"/>
      <c r="AR15" s="1354"/>
      <c r="AS15" s="1344"/>
      <c r="AT15" s="611"/>
      <c r="AU15" s="611"/>
      <c r="AV15" s="611"/>
      <c r="AW15" s="611"/>
      <c r="AX15" s="611"/>
      <c r="AY15" s="611"/>
      <c r="AZ15" s="1292"/>
      <c r="BA15" s="611"/>
      <c r="BB15" s="617"/>
      <c r="BC15" s="617"/>
      <c r="BD15" s="618"/>
      <c r="BE15" s="616"/>
      <c r="BF15" s="616"/>
      <c r="BG15" s="617"/>
      <c r="BH15" s="1338"/>
      <c r="BI15" s="1341"/>
      <c r="BJ15" s="612"/>
      <c r="BK15" s="612"/>
    </row>
    <row r="16" spans="1:63" s="613" customFormat="1" ht="27" customHeight="1">
      <c r="A16" s="1317"/>
      <c r="B16" s="1318"/>
      <c r="C16" s="1318"/>
      <c r="D16" s="1318"/>
      <c r="E16" s="1316"/>
      <c r="F16" s="1343"/>
      <c r="G16" s="837"/>
      <c r="H16" s="1316"/>
      <c r="I16" s="1316"/>
      <c r="J16" s="1316"/>
      <c r="K16" s="1330"/>
      <c r="L16" s="1333"/>
      <c r="M16" s="1334"/>
      <c r="N16" s="1324"/>
      <c r="O16" s="1323"/>
      <c r="P16" s="1324"/>
      <c r="Q16" s="1327"/>
      <c r="R16" s="257">
        <v>6</v>
      </c>
      <c r="S16" s="265"/>
      <c r="T16" s="257"/>
      <c r="U16" s="274"/>
      <c r="V16" s="274"/>
      <c r="W16" s="275"/>
      <c r="X16" s="274"/>
      <c r="Y16" s="274"/>
      <c r="Z16" s="274"/>
      <c r="AA16" s="268"/>
      <c r="AB16" s="259"/>
      <c r="AC16" s="260"/>
      <c r="AD16" s="259"/>
      <c r="AE16" s="260"/>
      <c r="AF16" s="259"/>
      <c r="AG16" s="257"/>
      <c r="AH16" s="266"/>
      <c r="AI16" s="272"/>
      <c r="AJ16" s="266"/>
      <c r="AK16" s="266"/>
      <c r="AL16" s="1351"/>
      <c r="AM16" s="270"/>
      <c r="AN16" s="271"/>
      <c r="AO16" s="1346"/>
      <c r="AP16" s="1354"/>
      <c r="AQ16" s="1354"/>
      <c r="AR16" s="1354"/>
      <c r="AS16" s="1344"/>
      <c r="AT16" s="611"/>
      <c r="AU16" s="611"/>
      <c r="AV16" s="611"/>
      <c r="AW16" s="611"/>
      <c r="AX16" s="611"/>
      <c r="AY16" s="611"/>
      <c r="AZ16" s="1292"/>
      <c r="BA16" s="611"/>
      <c r="BB16" s="617"/>
      <c r="BC16" s="617"/>
      <c r="BD16" s="618"/>
      <c r="BE16" s="616"/>
      <c r="BF16" s="616"/>
      <c r="BG16" s="617"/>
      <c r="BH16" s="1338"/>
      <c r="BI16" s="1341"/>
      <c r="BJ16" s="612"/>
      <c r="BK16" s="612"/>
    </row>
    <row r="17" spans="1:63" s="613" customFormat="1" ht="92.45" customHeight="1">
      <c r="A17" s="1317">
        <v>3</v>
      </c>
      <c r="B17" s="1318" t="s">
        <v>118</v>
      </c>
      <c r="C17" s="1318" t="s">
        <v>419</v>
      </c>
      <c r="D17" s="1318" t="s">
        <v>420</v>
      </c>
      <c r="E17" s="257" t="s">
        <v>421</v>
      </c>
      <c r="F17" s="1319" t="s">
        <v>422</v>
      </c>
      <c r="G17" s="1321" t="s">
        <v>377</v>
      </c>
      <c r="H17" s="1304" t="s">
        <v>423</v>
      </c>
      <c r="I17" s="1304" t="s">
        <v>98</v>
      </c>
      <c r="J17" s="1304">
        <v>12</v>
      </c>
      <c r="K17" s="1306" t="s">
        <v>232</v>
      </c>
      <c r="L17" s="1308">
        <v>0.4</v>
      </c>
      <c r="M17" s="1309" t="s">
        <v>424</v>
      </c>
      <c r="N17" s="1311" t="s">
        <v>424</v>
      </c>
      <c r="O17" s="1313" t="s">
        <v>174</v>
      </c>
      <c r="P17" s="1295">
        <v>0.4</v>
      </c>
      <c r="Q17" s="1296" t="s">
        <v>254</v>
      </c>
      <c r="R17" s="257">
        <v>1</v>
      </c>
      <c r="S17" s="265" t="s">
        <v>425</v>
      </c>
      <c r="T17" s="273" t="s">
        <v>137</v>
      </c>
      <c r="U17" s="274" t="s">
        <v>426</v>
      </c>
      <c r="V17" s="274" t="s">
        <v>35</v>
      </c>
      <c r="W17" s="275" t="s">
        <v>593</v>
      </c>
      <c r="X17" s="274" t="s">
        <v>100</v>
      </c>
      <c r="Y17" s="274" t="s">
        <v>111</v>
      </c>
      <c r="Z17" s="274" t="s">
        <v>102</v>
      </c>
      <c r="AA17" s="268">
        <v>0.30000000000000004</v>
      </c>
      <c r="AB17" s="259" t="s">
        <v>232</v>
      </c>
      <c r="AC17" s="260">
        <v>0.30000000000000004</v>
      </c>
      <c r="AD17" s="259" t="s">
        <v>174</v>
      </c>
      <c r="AE17" s="260">
        <v>0.4</v>
      </c>
      <c r="AF17" s="269" t="s">
        <v>254</v>
      </c>
      <c r="AG17" s="1297" t="s">
        <v>112</v>
      </c>
      <c r="AH17" s="1298" t="s">
        <v>427</v>
      </c>
      <c r="AI17" s="1300" t="s">
        <v>383</v>
      </c>
      <c r="AJ17" s="1302">
        <v>45350</v>
      </c>
      <c r="AK17" s="1285" t="s">
        <v>384</v>
      </c>
      <c r="AL17" s="1351"/>
      <c r="AM17" s="1287" t="s">
        <v>428</v>
      </c>
      <c r="AN17" s="1289" t="s">
        <v>103</v>
      </c>
      <c r="AO17" s="1346"/>
      <c r="AP17" s="1354"/>
      <c r="AQ17" s="1354"/>
      <c r="AR17" s="1354"/>
      <c r="AS17" s="1344"/>
      <c r="AT17" s="611" t="s">
        <v>32</v>
      </c>
      <c r="AU17" s="611" t="s">
        <v>32</v>
      </c>
      <c r="AV17" s="611" t="s">
        <v>32</v>
      </c>
      <c r="AW17" s="611" t="s">
        <v>32</v>
      </c>
      <c r="AX17" s="611" t="s">
        <v>140</v>
      </c>
      <c r="AY17" s="611" t="s">
        <v>32</v>
      </c>
      <c r="AZ17" s="1292"/>
      <c r="BA17" s="611"/>
      <c r="BB17" s="617"/>
      <c r="BC17" s="617"/>
      <c r="BD17" s="1291">
        <v>0</v>
      </c>
      <c r="BE17" s="1293">
        <v>12</v>
      </c>
      <c r="BF17" s="1294">
        <v>0</v>
      </c>
      <c r="BG17" s="1282" t="s">
        <v>414</v>
      </c>
      <c r="BH17" s="1338"/>
      <c r="BI17" s="1341"/>
      <c r="BJ17" s="612"/>
      <c r="BK17" s="612"/>
    </row>
    <row r="18" spans="1:63" s="613" customFormat="1" ht="97.9" customHeight="1">
      <c r="A18" s="1317"/>
      <c r="B18" s="1318"/>
      <c r="C18" s="1318"/>
      <c r="D18" s="1318"/>
      <c r="E18" s="276" t="s">
        <v>429</v>
      </c>
      <c r="F18" s="1320"/>
      <c r="G18" s="1322"/>
      <c r="H18" s="1305"/>
      <c r="I18" s="1305"/>
      <c r="J18" s="1305"/>
      <c r="K18" s="1307"/>
      <c r="L18" s="1308"/>
      <c r="M18" s="1310"/>
      <c r="N18" s="1312"/>
      <c r="O18" s="1314"/>
      <c r="P18" s="1295"/>
      <c r="Q18" s="1296"/>
      <c r="R18" s="257">
        <v>2</v>
      </c>
      <c r="S18" s="265" t="s">
        <v>430</v>
      </c>
      <c r="T18" s="273" t="s">
        <v>137</v>
      </c>
      <c r="U18" s="274" t="s">
        <v>426</v>
      </c>
      <c r="V18" s="274" t="s">
        <v>35</v>
      </c>
      <c r="W18" s="275" t="s">
        <v>593</v>
      </c>
      <c r="X18" s="274" t="s">
        <v>100</v>
      </c>
      <c r="Y18" s="274" t="s">
        <v>111</v>
      </c>
      <c r="Z18" s="274" t="s">
        <v>102</v>
      </c>
      <c r="AA18" s="268">
        <v>0.22500000000000003</v>
      </c>
      <c r="AB18" s="259" t="s">
        <v>232</v>
      </c>
      <c r="AC18" s="260">
        <v>0.22500000000000003</v>
      </c>
      <c r="AD18" s="259" t="s">
        <v>174</v>
      </c>
      <c r="AE18" s="260">
        <v>0.4</v>
      </c>
      <c r="AF18" s="269" t="s">
        <v>254</v>
      </c>
      <c r="AG18" s="1297"/>
      <c r="AH18" s="1299"/>
      <c r="AI18" s="1301"/>
      <c r="AJ18" s="1303"/>
      <c r="AK18" s="1286"/>
      <c r="AL18" s="1352"/>
      <c r="AM18" s="1288"/>
      <c r="AN18" s="1290"/>
      <c r="AO18" s="1347"/>
      <c r="AP18" s="1355"/>
      <c r="AQ18" s="1355"/>
      <c r="AR18" s="1355"/>
      <c r="AS18" s="619"/>
      <c r="AT18" s="611" t="s">
        <v>32</v>
      </c>
      <c r="AU18" s="611" t="s">
        <v>32</v>
      </c>
      <c r="AV18" s="611" t="s">
        <v>32</v>
      </c>
      <c r="AW18" s="611" t="s">
        <v>32</v>
      </c>
      <c r="AX18" s="611" t="s">
        <v>140</v>
      </c>
      <c r="AY18" s="611" t="s">
        <v>32</v>
      </c>
      <c r="AZ18" s="1292"/>
      <c r="BA18" s="619"/>
      <c r="BB18" s="617"/>
      <c r="BC18" s="617"/>
      <c r="BD18" s="1292"/>
      <c r="BE18" s="1292"/>
      <c r="BF18" s="1292"/>
      <c r="BG18" s="1282"/>
      <c r="BH18" s="1339"/>
      <c r="BI18" s="1342"/>
      <c r="BJ18" s="612"/>
      <c r="BK18" s="612"/>
    </row>
    <row r="19" spans="1:63" ht="39.6" customHeight="1">
      <c r="A19" s="277"/>
      <c r="B19" s="1283" t="s">
        <v>431</v>
      </c>
      <c r="C19" s="1283"/>
      <c r="D19" s="1283"/>
      <c r="E19" s="1283"/>
      <c r="F19" s="1283"/>
      <c r="G19" s="1283"/>
      <c r="H19" s="1283"/>
      <c r="I19" s="1283"/>
      <c r="J19" s="1283"/>
      <c r="K19" s="1283"/>
      <c r="L19" s="1283"/>
      <c r="M19" s="1283"/>
      <c r="N19" s="1283"/>
      <c r="O19" s="1283"/>
      <c r="P19" s="1283"/>
      <c r="Q19" s="1283"/>
      <c r="R19" s="1283"/>
      <c r="S19" s="1283"/>
      <c r="T19" s="1283"/>
      <c r="U19" s="1283"/>
      <c r="V19" s="1283"/>
      <c r="W19" s="1283"/>
      <c r="X19" s="1283"/>
      <c r="Y19" s="1283"/>
      <c r="Z19" s="1283"/>
      <c r="AA19" s="1283"/>
      <c r="AB19" s="1283"/>
      <c r="AC19" s="1283"/>
      <c r="AD19" s="1283"/>
      <c r="AE19" s="1283"/>
      <c r="AF19" s="1283"/>
      <c r="AG19" s="1283"/>
      <c r="AH19" s="1283"/>
      <c r="AI19" s="1284"/>
    </row>
    <row r="21" spans="1:63">
      <c r="A21" s="254"/>
      <c r="B21" s="279" t="s">
        <v>108</v>
      </c>
      <c r="C21" s="254"/>
      <c r="D21" s="254"/>
      <c r="E21" s="254"/>
      <c r="I21" s="254"/>
    </row>
  </sheetData>
  <mergeCells count="152">
    <mergeCell ref="AO1:AS2"/>
    <mergeCell ref="AT1:BA2"/>
    <mergeCell ref="BB1:BI2"/>
    <mergeCell ref="A3:A4"/>
    <mergeCell ref="B3:B4"/>
    <mergeCell ref="C3:C4"/>
    <mergeCell ref="D3:D4"/>
    <mergeCell ref="E3:E4"/>
    <mergeCell ref="F3:F4"/>
    <mergeCell ref="G3:G4"/>
    <mergeCell ref="A1:J2"/>
    <mergeCell ref="K1:Q2"/>
    <mergeCell ref="R1:Z2"/>
    <mergeCell ref="AA1:AG2"/>
    <mergeCell ref="AH1:AK2"/>
    <mergeCell ref="AL1:AN2"/>
    <mergeCell ref="N3:N4"/>
    <mergeCell ref="O3:O4"/>
    <mergeCell ref="P3:P4"/>
    <mergeCell ref="Q3:Q4"/>
    <mergeCell ref="R3:R4"/>
    <mergeCell ref="S3:S4"/>
    <mergeCell ref="H3:H4"/>
    <mergeCell ref="I3:I4"/>
    <mergeCell ref="J3:J4"/>
    <mergeCell ref="K3:K4"/>
    <mergeCell ref="L3:L4"/>
    <mergeCell ref="M3:M4"/>
    <mergeCell ref="AE3:AE4"/>
    <mergeCell ref="AF3:AF4"/>
    <mergeCell ref="AG3:AG4"/>
    <mergeCell ref="AH3:AH4"/>
    <mergeCell ref="AI3:AI4"/>
    <mergeCell ref="AJ3:AJ4"/>
    <mergeCell ref="T3:T4"/>
    <mergeCell ref="U3:Z3"/>
    <mergeCell ref="AA3:AA4"/>
    <mergeCell ref="AB3:AB4"/>
    <mergeCell ref="AC3:AC4"/>
    <mergeCell ref="AD3:AD4"/>
    <mergeCell ref="AS3:AS4"/>
    <mergeCell ref="AT3:AT4"/>
    <mergeCell ref="AU3:AU4"/>
    <mergeCell ref="AV3:AV4"/>
    <mergeCell ref="AK3:AK4"/>
    <mergeCell ref="AL3:AL4"/>
    <mergeCell ref="AM3:AM4"/>
    <mergeCell ref="AN3:AN4"/>
    <mergeCell ref="AO3:AO4"/>
    <mergeCell ref="AP3:AP4"/>
    <mergeCell ref="BI3:BI4"/>
    <mergeCell ref="A5:A10"/>
    <mergeCell ref="B5:B10"/>
    <mergeCell ref="C5:C10"/>
    <mergeCell ref="D5:D10"/>
    <mergeCell ref="E5:E10"/>
    <mergeCell ref="F5:F7"/>
    <mergeCell ref="G5:G7"/>
    <mergeCell ref="H5:H7"/>
    <mergeCell ref="I5:I7"/>
    <mergeCell ref="BC3:BC4"/>
    <mergeCell ref="BD3:BD4"/>
    <mergeCell ref="BE3:BE4"/>
    <mergeCell ref="BF3:BF4"/>
    <mergeCell ref="BG3:BG4"/>
    <mergeCell ref="BH3:BH4"/>
    <mergeCell ref="AW3:AW4"/>
    <mergeCell ref="AX3:AX4"/>
    <mergeCell ref="AY3:AY4"/>
    <mergeCell ref="AZ3:AZ4"/>
    <mergeCell ref="BA3:BA4"/>
    <mergeCell ref="BB3:BB4"/>
    <mergeCell ref="AQ3:AQ4"/>
    <mergeCell ref="AR3:AR4"/>
    <mergeCell ref="P5:P7"/>
    <mergeCell ref="Q5:Q7"/>
    <mergeCell ref="AG5:AG6"/>
    <mergeCell ref="AI5:AI6"/>
    <mergeCell ref="AJ5:AJ6"/>
    <mergeCell ref="AK5:AK6"/>
    <mergeCell ref="J5:J7"/>
    <mergeCell ref="K5:K7"/>
    <mergeCell ref="L5:L7"/>
    <mergeCell ref="M5:M7"/>
    <mergeCell ref="N5:N7"/>
    <mergeCell ref="O5:O7"/>
    <mergeCell ref="BG5:BG7"/>
    <mergeCell ref="BH5:BH18"/>
    <mergeCell ref="BI6:BI18"/>
    <mergeCell ref="A11:A16"/>
    <mergeCell ref="B11:B16"/>
    <mergeCell ref="C11:C16"/>
    <mergeCell ref="D11:D16"/>
    <mergeCell ref="F11:F16"/>
    <mergeCell ref="G11:G16"/>
    <mergeCell ref="H11:H16"/>
    <mergeCell ref="AZ5:AZ18"/>
    <mergeCell ref="BA5:BA7"/>
    <mergeCell ref="BB5:BB7"/>
    <mergeCell ref="BD5:BD7"/>
    <mergeCell ref="BE5:BE7"/>
    <mergeCell ref="BF5:BF7"/>
    <mergeCell ref="BE11:BE12"/>
    <mergeCell ref="BF11:BF12"/>
    <mergeCell ref="AL5:AL18"/>
    <mergeCell ref="AO5:AO18"/>
    <mergeCell ref="AP5:AP18"/>
    <mergeCell ref="AQ5:AQ18"/>
    <mergeCell ref="AR5:AR18"/>
    <mergeCell ref="AS5:AS17"/>
    <mergeCell ref="BG11:BG12"/>
    <mergeCell ref="E12:E16"/>
    <mergeCell ref="A17:A18"/>
    <mergeCell ref="B17:B18"/>
    <mergeCell ref="C17:C18"/>
    <mergeCell ref="D17:D18"/>
    <mergeCell ref="F17:F18"/>
    <mergeCell ref="G17:G18"/>
    <mergeCell ref="H17:H18"/>
    <mergeCell ref="I17:I18"/>
    <mergeCell ref="O11:O16"/>
    <mergeCell ref="P11:P16"/>
    <mergeCell ref="Q11:Q16"/>
    <mergeCell ref="AG11:AG12"/>
    <mergeCell ref="AI11:AI12"/>
    <mergeCell ref="BD11:BD12"/>
    <mergeCell ref="I11:I16"/>
    <mergeCell ref="J11:J16"/>
    <mergeCell ref="K11:K16"/>
    <mergeCell ref="L11:L16"/>
    <mergeCell ref="M11:M16"/>
    <mergeCell ref="N11:N16"/>
    <mergeCell ref="BG17:BG18"/>
    <mergeCell ref="B19:AI19"/>
    <mergeCell ref="AK17:AK18"/>
    <mergeCell ref="AM17:AM18"/>
    <mergeCell ref="AN17:AN18"/>
    <mergeCell ref="BD17:BD18"/>
    <mergeCell ref="BE17:BE18"/>
    <mergeCell ref="BF17:BF18"/>
    <mergeCell ref="P17:P18"/>
    <mergeCell ref="Q17:Q18"/>
    <mergeCell ref="AG17:AG18"/>
    <mergeCell ref="AH17:AH18"/>
    <mergeCell ref="AI17:AI18"/>
    <mergeCell ref="AJ17:AJ18"/>
    <mergeCell ref="J17:J18"/>
    <mergeCell ref="K17:K18"/>
    <mergeCell ref="L17:L18"/>
    <mergeCell ref="M17:M18"/>
    <mergeCell ref="N17:N18"/>
    <mergeCell ref="O17:O18"/>
  </mergeCells>
  <conditionalFormatting sqref="K17">
    <cfRule type="cellIs" dxfId="896" priority="139" operator="equal">
      <formula>"Muy Alta"</formula>
    </cfRule>
    <cfRule type="cellIs" dxfId="895" priority="140" operator="equal">
      <formula>"Alta"</formula>
    </cfRule>
    <cfRule type="cellIs" dxfId="894" priority="141" operator="equal">
      <formula>"Media"</formula>
    </cfRule>
    <cfRule type="cellIs" dxfId="893" priority="142" operator="equal">
      <formula>"Baja"</formula>
    </cfRule>
    <cfRule type="cellIs" dxfId="892" priority="143" operator="equal">
      <formula>"Muy Baja"</formula>
    </cfRule>
  </conditionalFormatting>
  <conditionalFormatting sqref="O17">
    <cfRule type="cellIs" dxfId="891" priority="134" operator="equal">
      <formula>"Catastrófico"</formula>
    </cfRule>
    <cfRule type="cellIs" dxfId="890" priority="135" operator="equal">
      <formula>"Mayor"</formula>
    </cfRule>
    <cfRule type="cellIs" dxfId="889" priority="136" operator="equal">
      <formula>"Moderado"</formula>
    </cfRule>
    <cfRule type="cellIs" dxfId="888" priority="137" operator="equal">
      <formula>"Menor"</formula>
    </cfRule>
    <cfRule type="cellIs" dxfId="887" priority="138" operator="equal">
      <formula>"Leve"</formula>
    </cfRule>
  </conditionalFormatting>
  <conditionalFormatting sqref="AB5">
    <cfRule type="cellIs" dxfId="886" priority="192" operator="equal">
      <formula>"Muy Alta"</formula>
    </cfRule>
    <cfRule type="cellIs" dxfId="885" priority="193" operator="equal">
      <formula>"Alta"</formula>
    </cfRule>
    <cfRule type="cellIs" dxfId="884" priority="194" operator="equal">
      <formula>"Media"</formula>
    </cfRule>
    <cfRule type="cellIs" dxfId="883" priority="195" operator="equal">
      <formula>"Baja"</formula>
    </cfRule>
    <cfRule type="cellIs" dxfId="882" priority="196" operator="equal">
      <formula>"Muy Baja"</formula>
    </cfRule>
  </conditionalFormatting>
  <conditionalFormatting sqref="K5">
    <cfRule type="cellIs" dxfId="881" priority="206" operator="equal">
      <formula>"Muy Alta"</formula>
    </cfRule>
    <cfRule type="cellIs" dxfId="880" priority="207" operator="equal">
      <formula>"Alta"</formula>
    </cfRule>
    <cfRule type="cellIs" dxfId="879" priority="208" operator="equal">
      <formula>"Media"</formula>
    </cfRule>
    <cfRule type="cellIs" dxfId="878" priority="209" operator="equal">
      <formula>"Baja"</formula>
    </cfRule>
    <cfRule type="cellIs" dxfId="877" priority="210" operator="equal">
      <formula>"Muy Baja"</formula>
    </cfRule>
  </conditionalFormatting>
  <conditionalFormatting sqref="O5">
    <cfRule type="cellIs" dxfId="876" priority="201" operator="equal">
      <formula>"Catastrófico"</formula>
    </cfRule>
    <cfRule type="cellIs" dxfId="875" priority="202" operator="equal">
      <formula>"Mayor"</formula>
    </cfRule>
    <cfRule type="cellIs" dxfId="874" priority="203" operator="equal">
      <formula>"Moderado"</formula>
    </cfRule>
    <cfRule type="cellIs" dxfId="873" priority="204" operator="equal">
      <formula>"Menor"</formula>
    </cfRule>
    <cfRule type="cellIs" dxfId="872" priority="205" operator="equal">
      <formula>"Leve"</formula>
    </cfRule>
  </conditionalFormatting>
  <conditionalFormatting sqref="Q5">
    <cfRule type="cellIs" dxfId="871" priority="197" operator="equal">
      <formula>"Extremo"</formula>
    </cfRule>
    <cfRule type="cellIs" dxfId="870" priority="198" operator="equal">
      <formula>"Alto"</formula>
    </cfRule>
    <cfRule type="cellIs" dxfId="869" priority="199" operator="equal">
      <formula>"Moderado"</formula>
    </cfRule>
    <cfRule type="cellIs" dxfId="868" priority="200" operator="equal">
      <formula>"Bajo"</formula>
    </cfRule>
  </conditionalFormatting>
  <conditionalFormatting sqref="AB6">
    <cfRule type="cellIs" dxfId="867" priority="187" operator="equal">
      <formula>"Muy Alta"</formula>
    </cfRule>
    <cfRule type="cellIs" dxfId="866" priority="188" operator="equal">
      <formula>"Alta"</formula>
    </cfRule>
    <cfRule type="cellIs" dxfId="865" priority="189" operator="equal">
      <formula>"Media"</formula>
    </cfRule>
    <cfRule type="cellIs" dxfId="864" priority="190" operator="equal">
      <formula>"Baja"</formula>
    </cfRule>
    <cfRule type="cellIs" dxfId="863" priority="191" operator="equal">
      <formula>"Muy Baja"</formula>
    </cfRule>
  </conditionalFormatting>
  <conditionalFormatting sqref="AB7">
    <cfRule type="cellIs" dxfId="862" priority="182" operator="equal">
      <formula>"Muy Alta"</formula>
    </cfRule>
    <cfRule type="cellIs" dxfId="861" priority="183" operator="equal">
      <formula>"Alta"</formula>
    </cfRule>
    <cfRule type="cellIs" dxfId="860" priority="184" operator="equal">
      <formula>"Media"</formula>
    </cfRule>
    <cfRule type="cellIs" dxfId="859" priority="185" operator="equal">
      <formula>"Baja"</formula>
    </cfRule>
    <cfRule type="cellIs" dxfId="858" priority="186" operator="equal">
      <formula>"Muy Baja"</formula>
    </cfRule>
  </conditionalFormatting>
  <conditionalFormatting sqref="AD5">
    <cfRule type="cellIs" dxfId="857" priority="177" operator="equal">
      <formula>"Catastrófico"</formula>
    </cfRule>
    <cfRule type="cellIs" dxfId="856" priority="178" operator="equal">
      <formula>"Mayor"</formula>
    </cfRule>
    <cfRule type="cellIs" dxfId="855" priority="179" operator="equal">
      <formula>"Moderado"</formula>
    </cfRule>
    <cfRule type="cellIs" dxfId="854" priority="180" operator="equal">
      <formula>"Menor"</formula>
    </cfRule>
    <cfRule type="cellIs" dxfId="853" priority="181" operator="equal">
      <formula>"Leve"</formula>
    </cfRule>
  </conditionalFormatting>
  <conditionalFormatting sqref="AF5">
    <cfRule type="cellIs" dxfId="852" priority="172" operator="equal">
      <formula>"Catastrófico"</formula>
    </cfRule>
    <cfRule type="cellIs" dxfId="851" priority="173" operator="equal">
      <formula>"Mayor"</formula>
    </cfRule>
    <cfRule type="cellIs" dxfId="850" priority="174" operator="equal">
      <formula>"Moderado"</formula>
    </cfRule>
    <cfRule type="cellIs" dxfId="849" priority="175" operator="equal">
      <formula>"Menor"</formula>
    </cfRule>
    <cfRule type="cellIs" dxfId="848" priority="176" operator="equal">
      <formula>"Leve"</formula>
    </cfRule>
  </conditionalFormatting>
  <conditionalFormatting sqref="AD6">
    <cfRule type="cellIs" dxfId="847" priority="167" operator="equal">
      <formula>"Catastrófico"</formula>
    </cfRule>
    <cfRule type="cellIs" dxfId="846" priority="168" operator="equal">
      <formula>"Mayor"</formula>
    </cfRule>
    <cfRule type="cellIs" dxfId="845" priority="169" operator="equal">
      <formula>"Moderado"</formula>
    </cfRule>
    <cfRule type="cellIs" dxfId="844" priority="170" operator="equal">
      <formula>"Menor"</formula>
    </cfRule>
    <cfRule type="cellIs" dxfId="843" priority="171" operator="equal">
      <formula>"Leve"</formula>
    </cfRule>
  </conditionalFormatting>
  <conditionalFormatting sqref="AF6">
    <cfRule type="cellIs" dxfId="842" priority="162" operator="equal">
      <formula>"Catastrófico"</formula>
    </cfRule>
    <cfRule type="cellIs" dxfId="841" priority="163" operator="equal">
      <formula>"Mayor"</formula>
    </cfRule>
    <cfRule type="cellIs" dxfId="840" priority="164" operator="equal">
      <formula>"Moderado"</formula>
    </cfRule>
    <cfRule type="cellIs" dxfId="839" priority="165" operator="equal">
      <formula>"Menor"</formula>
    </cfRule>
    <cfRule type="cellIs" dxfId="838" priority="166" operator="equal">
      <formula>"Leve"</formula>
    </cfRule>
  </conditionalFormatting>
  <conditionalFormatting sqref="AD7">
    <cfRule type="cellIs" dxfId="837" priority="157" operator="equal">
      <formula>"Catastrófico"</formula>
    </cfRule>
    <cfRule type="cellIs" dxfId="836" priority="158" operator="equal">
      <formula>"Mayor"</formula>
    </cfRule>
    <cfRule type="cellIs" dxfId="835" priority="159" operator="equal">
      <formula>"Moderado"</formula>
    </cfRule>
    <cfRule type="cellIs" dxfId="834" priority="160" operator="equal">
      <formula>"Menor"</formula>
    </cfRule>
    <cfRule type="cellIs" dxfId="833" priority="161" operator="equal">
      <formula>"Leve"</formula>
    </cfRule>
  </conditionalFormatting>
  <conditionalFormatting sqref="AF7">
    <cfRule type="cellIs" dxfId="832" priority="152" operator="equal">
      <formula>"Catastrófico"</formula>
    </cfRule>
    <cfRule type="cellIs" dxfId="831" priority="153" operator="equal">
      <formula>"Mayor"</formula>
    </cfRule>
    <cfRule type="cellIs" dxfId="830" priority="154" operator="equal">
      <formula>"Moderado"</formula>
    </cfRule>
    <cfRule type="cellIs" dxfId="829" priority="155" operator="equal">
      <formula>"Menor"</formula>
    </cfRule>
    <cfRule type="cellIs" dxfId="828" priority="156" operator="equal">
      <formula>"Leve"</formula>
    </cfRule>
  </conditionalFormatting>
  <conditionalFormatting sqref="N5:N7">
    <cfRule type="containsText" dxfId="827" priority="151" operator="containsText" text="❌">
      <formula>NOT(ISERROR(SEARCH("❌",N5)))</formula>
    </cfRule>
  </conditionalFormatting>
  <conditionalFormatting sqref="N11">
    <cfRule type="containsText" dxfId="826" priority="150" operator="containsText" text="❌">
      <formula>NOT(ISERROR(SEARCH("❌",N11)))</formula>
    </cfRule>
  </conditionalFormatting>
  <conditionalFormatting sqref="N17">
    <cfRule type="containsText" dxfId="825" priority="149" operator="containsText" text="❌">
      <formula>NOT(ISERROR(SEARCH("❌",N17)))</formula>
    </cfRule>
  </conditionalFormatting>
  <conditionalFormatting sqref="K11">
    <cfRule type="cellIs" dxfId="824" priority="144" operator="equal">
      <formula>"Muy Alta"</formula>
    </cfRule>
    <cfRule type="cellIs" dxfId="823" priority="145" operator="equal">
      <formula>"Alta"</formula>
    </cfRule>
    <cfRule type="cellIs" dxfId="822" priority="146" operator="equal">
      <formula>"Media"</formula>
    </cfRule>
    <cfRule type="cellIs" dxfId="821" priority="147" operator="equal">
      <formula>"Baja"</formula>
    </cfRule>
    <cfRule type="cellIs" dxfId="820" priority="148" operator="equal">
      <formula>"Muy Baja"</formula>
    </cfRule>
  </conditionalFormatting>
  <conditionalFormatting sqref="Q17">
    <cfRule type="cellIs" dxfId="819" priority="130" operator="equal">
      <formula>"Extremo"</formula>
    </cfRule>
    <cfRule type="cellIs" dxfId="818" priority="131" operator="equal">
      <formula>"Alto"</formula>
    </cfRule>
    <cfRule type="cellIs" dxfId="817" priority="132" operator="equal">
      <formula>"Moderado"</formula>
    </cfRule>
    <cfRule type="cellIs" dxfId="816" priority="133" operator="equal">
      <formula>"Bajo"</formula>
    </cfRule>
  </conditionalFormatting>
  <conditionalFormatting sqref="Q11">
    <cfRule type="cellIs" dxfId="815" priority="121" operator="equal">
      <formula>"Extremo"</formula>
    </cfRule>
    <cfRule type="cellIs" dxfId="814" priority="122" operator="equal">
      <formula>"Alto"</formula>
    </cfRule>
    <cfRule type="cellIs" dxfId="813" priority="123" operator="equal">
      <formula>"Moderado"</formula>
    </cfRule>
    <cfRule type="cellIs" dxfId="812" priority="124" operator="equal">
      <formula>"Bajo"</formula>
    </cfRule>
  </conditionalFormatting>
  <conditionalFormatting sqref="AF11">
    <cfRule type="cellIs" dxfId="811" priority="96" operator="equal">
      <formula>"Catastrófico"</formula>
    </cfRule>
    <cfRule type="cellIs" dxfId="810" priority="97" operator="equal">
      <formula>"Mayor"</formula>
    </cfRule>
    <cfRule type="cellIs" dxfId="809" priority="98" operator="equal">
      <formula>"Moderado"</formula>
    </cfRule>
    <cfRule type="cellIs" dxfId="808" priority="99" operator="equal">
      <formula>"Menor"</formula>
    </cfRule>
    <cfRule type="cellIs" dxfId="807" priority="100" operator="equal">
      <formula>"Leve"</formula>
    </cfRule>
  </conditionalFormatting>
  <conditionalFormatting sqref="O11">
    <cfRule type="cellIs" dxfId="806" priority="125" operator="equal">
      <formula>"Catastrófico"</formula>
    </cfRule>
    <cfRule type="cellIs" dxfId="805" priority="126" operator="equal">
      <formula>"Mayor"</formula>
    </cfRule>
    <cfRule type="cellIs" dxfId="804" priority="127" operator="equal">
      <formula>"Moderado"</formula>
    </cfRule>
    <cfRule type="cellIs" dxfId="803" priority="128" operator="equal">
      <formula>"Menor"</formula>
    </cfRule>
    <cfRule type="cellIs" dxfId="802" priority="129" operator="equal">
      <formula>"Leve"</formula>
    </cfRule>
  </conditionalFormatting>
  <conditionalFormatting sqref="AB11">
    <cfRule type="cellIs" dxfId="801" priority="116" operator="equal">
      <formula>"Muy Alta"</formula>
    </cfRule>
    <cfRule type="cellIs" dxfId="800" priority="117" operator="equal">
      <formula>"Alta"</formula>
    </cfRule>
    <cfRule type="cellIs" dxfId="799" priority="118" operator="equal">
      <formula>"Media"</formula>
    </cfRule>
    <cfRule type="cellIs" dxfId="798" priority="119" operator="equal">
      <formula>"Baja"</formula>
    </cfRule>
    <cfRule type="cellIs" dxfId="797" priority="120" operator="equal">
      <formula>"Muy Baja"</formula>
    </cfRule>
  </conditionalFormatting>
  <conditionalFormatting sqref="AB12">
    <cfRule type="cellIs" dxfId="796" priority="111" operator="equal">
      <formula>"Muy Alta"</formula>
    </cfRule>
    <cfRule type="cellIs" dxfId="795" priority="112" operator="equal">
      <formula>"Alta"</formula>
    </cfRule>
    <cfRule type="cellIs" dxfId="794" priority="113" operator="equal">
      <formula>"Media"</formula>
    </cfRule>
    <cfRule type="cellIs" dxfId="793" priority="114" operator="equal">
      <formula>"Baja"</formula>
    </cfRule>
    <cfRule type="cellIs" dxfId="792" priority="115" operator="equal">
      <formula>"Muy Baja"</formula>
    </cfRule>
  </conditionalFormatting>
  <conditionalFormatting sqref="AD11">
    <cfRule type="cellIs" dxfId="791" priority="106" operator="equal">
      <formula>"Catastrófico"</formula>
    </cfRule>
    <cfRule type="cellIs" dxfId="790" priority="107" operator="equal">
      <formula>"Mayor"</formula>
    </cfRule>
    <cfRule type="cellIs" dxfId="789" priority="108" operator="equal">
      <formula>"Moderado"</formula>
    </cfRule>
    <cfRule type="cellIs" dxfId="788" priority="109" operator="equal">
      <formula>"Menor"</formula>
    </cfRule>
    <cfRule type="cellIs" dxfId="787" priority="110" operator="equal">
      <formula>"Leve"</formula>
    </cfRule>
  </conditionalFormatting>
  <conditionalFormatting sqref="AD12">
    <cfRule type="cellIs" dxfId="786" priority="101" operator="equal">
      <formula>"Catastrófico"</formula>
    </cfRule>
    <cfRule type="cellIs" dxfId="785" priority="102" operator="equal">
      <formula>"Mayor"</formula>
    </cfRule>
    <cfRule type="cellIs" dxfId="784" priority="103" operator="equal">
      <formula>"Moderado"</formula>
    </cfRule>
    <cfRule type="cellIs" dxfId="783" priority="104" operator="equal">
      <formula>"Menor"</formula>
    </cfRule>
    <cfRule type="cellIs" dxfId="782" priority="105" operator="equal">
      <formula>"Leve"</formula>
    </cfRule>
  </conditionalFormatting>
  <conditionalFormatting sqref="AF12">
    <cfRule type="cellIs" dxfId="781" priority="91" operator="equal">
      <formula>"Catastrófico"</formula>
    </cfRule>
    <cfRule type="cellIs" dxfId="780" priority="92" operator="equal">
      <formula>"Mayor"</formula>
    </cfRule>
    <cfRule type="cellIs" dxfId="779" priority="93" operator="equal">
      <formula>"Moderado"</formula>
    </cfRule>
    <cfRule type="cellIs" dxfId="778" priority="94" operator="equal">
      <formula>"Menor"</formula>
    </cfRule>
    <cfRule type="cellIs" dxfId="777" priority="95" operator="equal">
      <formula>"Leve"</formula>
    </cfRule>
  </conditionalFormatting>
  <conditionalFormatting sqref="AB17">
    <cfRule type="cellIs" dxfId="776" priority="86" operator="equal">
      <formula>"Muy Alta"</formula>
    </cfRule>
    <cfRule type="cellIs" dxfId="775" priority="87" operator="equal">
      <formula>"Alta"</formula>
    </cfRule>
    <cfRule type="cellIs" dxfId="774" priority="88" operator="equal">
      <formula>"Media"</formula>
    </cfRule>
    <cfRule type="cellIs" dxfId="773" priority="89" operator="equal">
      <formula>"Baja"</formula>
    </cfRule>
    <cfRule type="cellIs" dxfId="772" priority="90" operator="equal">
      <formula>"Muy Baja"</formula>
    </cfRule>
  </conditionalFormatting>
  <conditionalFormatting sqref="AD17">
    <cfRule type="cellIs" dxfId="771" priority="81" operator="equal">
      <formula>"Catastrófico"</formula>
    </cfRule>
    <cfRule type="cellIs" dxfId="770" priority="82" operator="equal">
      <formula>"Mayor"</formula>
    </cfRule>
    <cfRule type="cellIs" dxfId="769" priority="83" operator="equal">
      <formula>"Moderado"</formula>
    </cfRule>
    <cfRule type="cellIs" dxfId="768" priority="84" operator="equal">
      <formula>"Menor"</formula>
    </cfRule>
    <cfRule type="cellIs" dxfId="767" priority="85" operator="equal">
      <formula>"Leve"</formula>
    </cfRule>
  </conditionalFormatting>
  <conditionalFormatting sqref="AB13">
    <cfRule type="cellIs" dxfId="766" priority="76" operator="equal">
      <formula>"Muy Alta"</formula>
    </cfRule>
    <cfRule type="cellIs" dxfId="765" priority="77" operator="equal">
      <formula>"Alta"</formula>
    </cfRule>
    <cfRule type="cellIs" dxfId="764" priority="78" operator="equal">
      <formula>"Media"</formula>
    </cfRule>
    <cfRule type="cellIs" dxfId="763" priority="79" operator="equal">
      <formula>"Baja"</formula>
    </cfRule>
    <cfRule type="cellIs" dxfId="762" priority="80" operator="equal">
      <formula>"Muy Baja"</formula>
    </cfRule>
  </conditionalFormatting>
  <conditionalFormatting sqref="AB14">
    <cfRule type="cellIs" dxfId="761" priority="71" operator="equal">
      <formula>"Muy Alta"</formula>
    </cfRule>
    <cfRule type="cellIs" dxfId="760" priority="72" operator="equal">
      <formula>"Alta"</formula>
    </cfRule>
    <cfRule type="cellIs" dxfId="759" priority="73" operator="equal">
      <formula>"Media"</formula>
    </cfRule>
    <cfRule type="cellIs" dxfId="758" priority="74" operator="equal">
      <formula>"Baja"</formula>
    </cfRule>
    <cfRule type="cellIs" dxfId="757" priority="75" operator="equal">
      <formula>"Muy Baja"</formula>
    </cfRule>
  </conditionalFormatting>
  <conditionalFormatting sqref="AB15">
    <cfRule type="cellIs" dxfId="756" priority="66" operator="equal">
      <formula>"Muy Alta"</formula>
    </cfRule>
    <cfRule type="cellIs" dxfId="755" priority="67" operator="equal">
      <formula>"Alta"</formula>
    </cfRule>
    <cfRule type="cellIs" dxfId="754" priority="68" operator="equal">
      <formula>"Media"</formula>
    </cfRule>
    <cfRule type="cellIs" dxfId="753" priority="69" operator="equal">
      <formula>"Baja"</formula>
    </cfRule>
    <cfRule type="cellIs" dxfId="752" priority="70" operator="equal">
      <formula>"Muy Baja"</formula>
    </cfRule>
  </conditionalFormatting>
  <conditionalFormatting sqref="AB16">
    <cfRule type="cellIs" dxfId="751" priority="61" operator="equal">
      <formula>"Muy Alta"</formula>
    </cfRule>
    <cfRule type="cellIs" dxfId="750" priority="62" operator="equal">
      <formula>"Alta"</formula>
    </cfRule>
    <cfRule type="cellIs" dxfId="749" priority="63" operator="equal">
      <formula>"Media"</formula>
    </cfRule>
    <cfRule type="cellIs" dxfId="748" priority="64" operator="equal">
      <formula>"Baja"</formula>
    </cfRule>
    <cfRule type="cellIs" dxfId="747" priority="65" operator="equal">
      <formula>"Muy Baja"</formula>
    </cfRule>
  </conditionalFormatting>
  <conditionalFormatting sqref="AD13">
    <cfRule type="cellIs" dxfId="746" priority="56" operator="equal">
      <formula>"Catastrófico"</formula>
    </cfRule>
    <cfRule type="cellIs" dxfId="745" priority="57" operator="equal">
      <formula>"Mayor"</formula>
    </cfRule>
    <cfRule type="cellIs" dxfId="744" priority="58" operator="equal">
      <formula>"Moderado"</formula>
    </cfRule>
    <cfRule type="cellIs" dxfId="743" priority="59" operator="equal">
      <formula>"Menor"</formula>
    </cfRule>
    <cfRule type="cellIs" dxfId="742" priority="60" operator="equal">
      <formula>"Leve"</formula>
    </cfRule>
  </conditionalFormatting>
  <conditionalFormatting sqref="AD14">
    <cfRule type="cellIs" dxfId="741" priority="51" operator="equal">
      <formula>"Catastrófico"</formula>
    </cfRule>
    <cfRule type="cellIs" dxfId="740" priority="52" operator="equal">
      <formula>"Mayor"</formula>
    </cfRule>
    <cfRule type="cellIs" dxfId="739" priority="53" operator="equal">
      <formula>"Moderado"</formula>
    </cfRule>
    <cfRule type="cellIs" dxfId="738" priority="54" operator="equal">
      <formula>"Menor"</formula>
    </cfRule>
    <cfRule type="cellIs" dxfId="737" priority="55" operator="equal">
      <formula>"Leve"</formula>
    </cfRule>
  </conditionalFormatting>
  <conditionalFormatting sqref="AD15">
    <cfRule type="cellIs" dxfId="736" priority="46" operator="equal">
      <formula>"Catastrófico"</formula>
    </cfRule>
    <cfRule type="cellIs" dxfId="735" priority="47" operator="equal">
      <formula>"Mayor"</formula>
    </cfRule>
    <cfRule type="cellIs" dxfId="734" priority="48" operator="equal">
      <formula>"Moderado"</formula>
    </cfRule>
    <cfRule type="cellIs" dxfId="733" priority="49" operator="equal">
      <formula>"Menor"</formula>
    </cfRule>
    <cfRule type="cellIs" dxfId="732" priority="50" operator="equal">
      <formula>"Leve"</formula>
    </cfRule>
  </conditionalFormatting>
  <conditionalFormatting sqref="AD16">
    <cfRule type="cellIs" dxfId="731" priority="41" operator="equal">
      <formula>"Catastrófico"</formula>
    </cfRule>
    <cfRule type="cellIs" dxfId="730" priority="42" operator="equal">
      <formula>"Mayor"</formula>
    </cfRule>
    <cfRule type="cellIs" dxfId="729" priority="43" operator="equal">
      <formula>"Moderado"</formula>
    </cfRule>
    <cfRule type="cellIs" dxfId="728" priority="44" operator="equal">
      <formula>"Menor"</formula>
    </cfRule>
    <cfRule type="cellIs" dxfId="727" priority="45" operator="equal">
      <formula>"Leve"</formula>
    </cfRule>
  </conditionalFormatting>
  <conditionalFormatting sqref="AF13">
    <cfRule type="cellIs" dxfId="726" priority="36" operator="equal">
      <formula>"Catastrófico"</formula>
    </cfRule>
    <cfRule type="cellIs" dxfId="725" priority="37" operator="equal">
      <formula>"Mayor"</formula>
    </cfRule>
    <cfRule type="cellIs" dxfId="724" priority="38" operator="equal">
      <formula>"Moderado"</formula>
    </cfRule>
    <cfRule type="cellIs" dxfId="723" priority="39" operator="equal">
      <formula>"Menor"</formula>
    </cfRule>
    <cfRule type="cellIs" dxfId="722" priority="40" operator="equal">
      <formula>"Leve"</formula>
    </cfRule>
  </conditionalFormatting>
  <conditionalFormatting sqref="AF14">
    <cfRule type="cellIs" dxfId="721" priority="31" operator="equal">
      <formula>"Catastrófico"</formula>
    </cfRule>
    <cfRule type="cellIs" dxfId="720" priority="32" operator="equal">
      <formula>"Mayor"</formula>
    </cfRule>
    <cfRule type="cellIs" dxfId="719" priority="33" operator="equal">
      <formula>"Moderado"</formula>
    </cfRule>
    <cfRule type="cellIs" dxfId="718" priority="34" operator="equal">
      <formula>"Menor"</formula>
    </cfRule>
    <cfRule type="cellIs" dxfId="717" priority="35" operator="equal">
      <formula>"Leve"</formula>
    </cfRule>
  </conditionalFormatting>
  <conditionalFormatting sqref="AF15">
    <cfRule type="cellIs" dxfId="716" priority="26" operator="equal">
      <formula>"Catastrófico"</formula>
    </cfRule>
    <cfRule type="cellIs" dxfId="715" priority="27" operator="equal">
      <formula>"Mayor"</formula>
    </cfRule>
    <cfRule type="cellIs" dxfId="714" priority="28" operator="equal">
      <formula>"Moderado"</formula>
    </cfRule>
    <cfRule type="cellIs" dxfId="713" priority="29" operator="equal">
      <formula>"Menor"</formula>
    </cfRule>
    <cfRule type="cellIs" dxfId="712" priority="30" operator="equal">
      <formula>"Leve"</formula>
    </cfRule>
  </conditionalFormatting>
  <conditionalFormatting sqref="AF16">
    <cfRule type="cellIs" dxfId="711" priority="21" operator="equal">
      <formula>"Catastrófico"</formula>
    </cfRule>
    <cfRule type="cellIs" dxfId="710" priority="22" operator="equal">
      <formula>"Mayor"</formula>
    </cfRule>
    <cfRule type="cellIs" dxfId="709" priority="23" operator="equal">
      <formula>"Moderado"</formula>
    </cfRule>
    <cfRule type="cellIs" dxfId="708" priority="24" operator="equal">
      <formula>"Menor"</formula>
    </cfRule>
    <cfRule type="cellIs" dxfId="707" priority="25" operator="equal">
      <formula>"Leve"</formula>
    </cfRule>
  </conditionalFormatting>
  <conditionalFormatting sqref="AF17">
    <cfRule type="cellIs" dxfId="706" priority="16" operator="equal">
      <formula>"Catastrófico"</formula>
    </cfRule>
    <cfRule type="cellIs" dxfId="705" priority="17" operator="equal">
      <formula>"Mayor"</formula>
    </cfRule>
    <cfRule type="cellIs" dxfId="704" priority="18" operator="equal">
      <formula>"Moderado"</formula>
    </cfRule>
    <cfRule type="cellIs" dxfId="703" priority="19" operator="equal">
      <formula>"Menor"</formula>
    </cfRule>
    <cfRule type="cellIs" dxfId="702" priority="20" operator="equal">
      <formula>"Leve"</formula>
    </cfRule>
  </conditionalFormatting>
  <conditionalFormatting sqref="AB18">
    <cfRule type="cellIs" dxfId="701" priority="11" operator="equal">
      <formula>"Muy Alta"</formula>
    </cfRule>
    <cfRule type="cellIs" dxfId="700" priority="12" operator="equal">
      <formula>"Alta"</formula>
    </cfRule>
    <cfRule type="cellIs" dxfId="699" priority="13" operator="equal">
      <formula>"Media"</formula>
    </cfRule>
    <cfRule type="cellIs" dxfId="698" priority="14" operator="equal">
      <formula>"Baja"</formula>
    </cfRule>
    <cfRule type="cellIs" dxfId="697" priority="15" operator="equal">
      <formula>"Muy Baja"</formula>
    </cfRule>
  </conditionalFormatting>
  <conditionalFormatting sqref="AD18">
    <cfRule type="cellIs" dxfId="696" priority="6" operator="equal">
      <formula>"Catastrófico"</formula>
    </cfRule>
    <cfRule type="cellIs" dxfId="695" priority="7" operator="equal">
      <formula>"Mayor"</formula>
    </cfRule>
    <cfRule type="cellIs" dxfId="694" priority="8" operator="equal">
      <formula>"Moderado"</formula>
    </cfRule>
    <cfRule type="cellIs" dxfId="693" priority="9" operator="equal">
      <formula>"Menor"</formula>
    </cfRule>
    <cfRule type="cellIs" dxfId="692" priority="10" operator="equal">
      <formula>"Leve"</formula>
    </cfRule>
  </conditionalFormatting>
  <conditionalFormatting sqref="AF18">
    <cfRule type="cellIs" dxfId="691" priority="1" operator="equal">
      <formula>"Catastrófico"</formula>
    </cfRule>
    <cfRule type="cellIs" dxfId="690" priority="2" operator="equal">
      <formula>"Mayor"</formula>
    </cfRule>
    <cfRule type="cellIs" dxfId="689" priority="3" operator="equal">
      <formula>"Moderado"</formula>
    </cfRule>
    <cfRule type="cellIs" dxfId="688" priority="4" operator="equal">
      <formula>"Menor"</formula>
    </cfRule>
    <cfRule type="cellIs" dxfId="687" priority="5" operator="equal">
      <formula>"Leve"</formula>
    </cfRule>
  </conditionalFormatting>
  <dataValidations count="5">
    <dataValidation type="list" allowBlank="1" showInputMessage="1" showErrorMessage="1" sqref="G5">
      <formula1>"Gestión, FISCAL,"</formula1>
    </dataValidation>
    <dataValidation allowBlank="1" showInputMessage="1" showErrorMessage="1" prompt="Recuerde que las acciones se generan bajo la medida de mitigar el riesgo" sqref="AM5:AM10 AM12:AM16"/>
    <dataValidation type="list" allowBlank="1" showInputMessage="1" showErrorMessage="1" sqref="AN5:AN17">
      <formula1>"Sin avance,En curso,Finalizado"</formula1>
    </dataValidation>
    <dataValidation type="list" allowBlank="1" showInputMessage="1" showErrorMessage="1" sqref="BC5:BC10">
      <formula1>"Si,No, No aplica porque el riesgo no se materializo"</formula1>
    </dataValidation>
    <dataValidation allowBlank="1" showInputMessage="1" showErrorMessage="1" error="Recuerde que las acciones se generan bajo la medida de mitigar el riesgo" sqref="AL5"/>
  </dataValidations>
  <pageMargins left="0.7" right="0.7" top="0.75" bottom="0.75" header="0.511811023622047" footer="0.511811023622047"/>
  <pageSetup orientation="portrait" horizontalDpi="300" verticalDpi="30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I14"/>
  <sheetViews>
    <sheetView zoomScale="50" zoomScaleNormal="50" workbookViewId="0">
      <selection activeCell="M9" sqref="M9"/>
    </sheetView>
  </sheetViews>
  <sheetFormatPr baseColWidth="10" defaultColWidth="11.5703125" defaultRowHeight="15.75"/>
  <cols>
    <col min="1" max="1" width="7.140625" style="19" customWidth="1"/>
    <col min="2" max="2" width="22.5703125" style="19" customWidth="1"/>
    <col min="3" max="3" width="34.140625" style="19" customWidth="1"/>
    <col min="4" max="4" width="37.140625" style="19" customWidth="1"/>
    <col min="5" max="5" width="37.5703125" style="19" customWidth="1"/>
    <col min="6" max="7" width="40.7109375" style="19" customWidth="1"/>
    <col min="8" max="8" width="35.28515625" style="19" customWidth="1"/>
    <col min="9" max="9" width="24.5703125" style="19" customWidth="1"/>
    <col min="10" max="10" width="21.140625" style="19" customWidth="1"/>
    <col min="11" max="11" width="12.140625" style="19" customWidth="1"/>
    <col min="12" max="12" width="6.7109375" style="19" customWidth="1"/>
    <col min="13" max="13" width="10.7109375" style="19" customWidth="1"/>
    <col min="14" max="14" width="8.5703125" style="19" customWidth="1"/>
    <col min="15" max="15" width="8" style="19" customWidth="1"/>
    <col min="16" max="16" width="8.42578125" style="19" customWidth="1"/>
    <col min="17" max="17" width="9.5703125" style="19" customWidth="1"/>
    <col min="18" max="18" width="8.28515625" style="19" customWidth="1"/>
    <col min="19" max="19" width="61" style="19" customWidth="1"/>
    <col min="20" max="20" width="14.7109375" style="19" customWidth="1"/>
    <col min="21" max="21" width="5.42578125" style="19" customWidth="1"/>
    <col min="22" max="22" width="5.5703125" style="19" customWidth="1"/>
    <col min="23" max="23" width="6.85546875" style="19" customWidth="1"/>
    <col min="24" max="24" width="4.28515625" style="19" customWidth="1"/>
    <col min="25" max="25" width="5.140625" style="19" customWidth="1"/>
    <col min="26" max="26" width="7" style="19" customWidth="1"/>
    <col min="27" max="27" width="9.140625" style="19" customWidth="1"/>
    <col min="28" max="28" width="7.7109375" style="19" customWidth="1"/>
    <col min="29" max="29" width="6.42578125" style="19" customWidth="1"/>
    <col min="30" max="30" width="6.7109375" style="19" customWidth="1"/>
    <col min="31" max="31" width="7.28515625" style="19" customWidth="1"/>
    <col min="32" max="32" width="7" style="19" customWidth="1"/>
    <col min="33" max="33" width="7.5703125" style="19" customWidth="1"/>
    <col min="34" max="34" width="58.5703125" style="19" customWidth="1"/>
    <col min="35" max="35" width="19.7109375" style="19" customWidth="1"/>
    <col min="36" max="36" width="24.28515625" style="19" customWidth="1"/>
    <col min="37" max="37" width="20.28515625" style="19" customWidth="1"/>
    <col min="38" max="38" width="25.28515625" style="19" customWidth="1"/>
    <col min="39" max="39" width="75.28515625" style="19" customWidth="1"/>
    <col min="40" max="40" width="13.7109375" style="19" customWidth="1"/>
    <col min="41" max="41" width="39.7109375" style="19" customWidth="1"/>
    <col min="42" max="42" width="56.5703125" style="19" customWidth="1"/>
    <col min="43" max="43" width="44.140625" style="19" customWidth="1"/>
    <col min="44" max="45" width="42.28515625" style="19" customWidth="1"/>
    <col min="46" max="46" width="24.140625" style="19" customWidth="1"/>
    <col min="47" max="47" width="19" style="19" customWidth="1"/>
    <col min="48" max="48" width="16" style="19" customWidth="1"/>
    <col min="49" max="49" width="19.7109375" style="19" customWidth="1"/>
    <col min="50" max="50" width="16.42578125" style="19" customWidth="1"/>
    <col min="51" max="51" width="20.42578125" style="19" customWidth="1"/>
    <col min="52" max="52" width="29.5703125" style="19" customWidth="1"/>
    <col min="53" max="53" width="24.42578125" style="19" customWidth="1"/>
    <col min="54" max="54" width="21.28515625" style="19" customWidth="1"/>
    <col min="55" max="55" width="22.42578125" style="19" customWidth="1"/>
    <col min="56" max="56" width="27.28515625" style="19" customWidth="1"/>
    <col min="57" max="57" width="29.28515625" style="19" customWidth="1"/>
    <col min="58" max="58" width="27.85546875" style="19" customWidth="1"/>
    <col min="59" max="59" width="26.140625" style="19" customWidth="1"/>
    <col min="60" max="60" width="22.7109375" style="19" customWidth="1"/>
    <col min="61" max="61" width="37.28515625" style="19" customWidth="1"/>
    <col min="62" max="16384" width="11.5703125" style="19"/>
  </cols>
  <sheetData>
    <row r="1" spans="1:61" ht="15" customHeight="1">
      <c r="A1" s="880" t="s">
        <v>38</v>
      </c>
      <c r="B1" s="881"/>
      <c r="C1" s="881"/>
      <c r="D1" s="881"/>
      <c r="E1" s="881"/>
      <c r="F1" s="881"/>
      <c r="G1" s="881"/>
      <c r="H1" s="881"/>
      <c r="I1" s="881"/>
      <c r="J1" s="881"/>
      <c r="K1" s="1420" t="s">
        <v>39</v>
      </c>
      <c r="L1" s="1420"/>
      <c r="M1" s="1420"/>
      <c r="N1" s="1420"/>
      <c r="O1" s="1420"/>
      <c r="P1" s="1420"/>
      <c r="Q1" s="1420"/>
      <c r="R1" s="1420" t="s">
        <v>40</v>
      </c>
      <c r="S1" s="1420"/>
      <c r="T1" s="1420"/>
      <c r="U1" s="1420"/>
      <c r="V1" s="1420"/>
      <c r="W1" s="1420"/>
      <c r="X1" s="1420"/>
      <c r="Y1" s="1420"/>
      <c r="Z1" s="1420"/>
      <c r="AA1" s="881" t="s">
        <v>41</v>
      </c>
      <c r="AB1" s="881"/>
      <c r="AC1" s="881"/>
      <c r="AD1" s="881"/>
      <c r="AE1" s="881"/>
      <c r="AF1" s="881"/>
      <c r="AG1" s="881"/>
      <c r="AH1" s="883" t="s">
        <v>42</v>
      </c>
      <c r="AI1" s="884"/>
      <c r="AJ1" s="884"/>
      <c r="AK1" s="885"/>
      <c r="AL1" s="1421" t="s">
        <v>43</v>
      </c>
      <c r="AM1" s="1422"/>
      <c r="AN1" s="1423"/>
      <c r="AO1" s="874" t="s">
        <v>44</v>
      </c>
      <c r="AP1" s="1415"/>
      <c r="AQ1" s="1415"/>
      <c r="AR1" s="1415"/>
      <c r="AS1" s="1415"/>
      <c r="AT1" s="870" t="s">
        <v>45</v>
      </c>
      <c r="AU1" s="871"/>
      <c r="AV1" s="871"/>
      <c r="AW1" s="871"/>
      <c r="AX1" s="871"/>
      <c r="AY1" s="871"/>
      <c r="AZ1" s="871"/>
      <c r="BA1" s="871"/>
      <c r="BB1" s="874" t="s">
        <v>46</v>
      </c>
      <c r="BC1" s="875"/>
      <c r="BD1" s="875"/>
      <c r="BE1" s="875"/>
      <c r="BF1" s="875"/>
      <c r="BG1" s="875"/>
      <c r="BH1" s="875"/>
      <c r="BI1" s="875"/>
    </row>
    <row r="2" spans="1:61" ht="15" customHeight="1">
      <c r="A2" s="881"/>
      <c r="B2" s="881"/>
      <c r="C2" s="881"/>
      <c r="D2" s="881"/>
      <c r="E2" s="881"/>
      <c r="F2" s="881"/>
      <c r="G2" s="881"/>
      <c r="H2" s="881"/>
      <c r="I2" s="881"/>
      <c r="J2" s="881"/>
      <c r="K2" s="1420"/>
      <c r="L2" s="1420"/>
      <c r="M2" s="1420"/>
      <c r="N2" s="1420"/>
      <c r="O2" s="1420"/>
      <c r="P2" s="1420"/>
      <c r="Q2" s="1420"/>
      <c r="R2" s="1420"/>
      <c r="S2" s="1420"/>
      <c r="T2" s="1420"/>
      <c r="U2" s="1420"/>
      <c r="V2" s="1420"/>
      <c r="W2" s="1420"/>
      <c r="X2" s="1420"/>
      <c r="Y2" s="1420"/>
      <c r="Z2" s="1420"/>
      <c r="AA2" s="881"/>
      <c r="AB2" s="881"/>
      <c r="AC2" s="881"/>
      <c r="AD2" s="881"/>
      <c r="AE2" s="881"/>
      <c r="AF2" s="881"/>
      <c r="AG2" s="881"/>
      <c r="AH2" s="886"/>
      <c r="AI2" s="887"/>
      <c r="AJ2" s="887"/>
      <c r="AK2" s="888"/>
      <c r="AL2" s="1424"/>
      <c r="AM2" s="1424"/>
      <c r="AN2" s="1425"/>
      <c r="AO2" s="1416"/>
      <c r="AP2" s="1416"/>
      <c r="AQ2" s="1416"/>
      <c r="AR2" s="1416"/>
      <c r="AS2" s="1416"/>
      <c r="AT2" s="1417"/>
      <c r="AU2" s="1418"/>
      <c r="AV2" s="1418"/>
      <c r="AW2" s="1418"/>
      <c r="AX2" s="1418"/>
      <c r="AY2" s="1418"/>
      <c r="AZ2" s="1418"/>
      <c r="BA2" s="1418"/>
      <c r="BB2" s="1419"/>
      <c r="BC2" s="1419"/>
      <c r="BD2" s="1419"/>
      <c r="BE2" s="1419"/>
      <c r="BF2" s="1419"/>
      <c r="BG2" s="1419"/>
      <c r="BH2" s="1419"/>
      <c r="BI2" s="1419"/>
    </row>
    <row r="3" spans="1:61" ht="15.75" customHeight="1">
      <c r="A3" s="876" t="s">
        <v>47</v>
      </c>
      <c r="B3" s="868" t="s">
        <v>24</v>
      </c>
      <c r="C3" s="868" t="s">
        <v>48</v>
      </c>
      <c r="D3" s="868" t="s">
        <v>49</v>
      </c>
      <c r="E3" s="868" t="s">
        <v>50</v>
      </c>
      <c r="F3" s="868" t="s">
        <v>51</v>
      </c>
      <c r="G3" s="878" t="s">
        <v>571</v>
      </c>
      <c r="H3" s="876" t="s">
        <v>52</v>
      </c>
      <c r="I3" s="863" t="s">
        <v>53</v>
      </c>
      <c r="J3" s="863" t="s">
        <v>54</v>
      </c>
      <c r="K3" s="876" t="s">
        <v>55</v>
      </c>
      <c r="L3" s="876" t="s">
        <v>56</v>
      </c>
      <c r="M3" s="876" t="s">
        <v>57</v>
      </c>
      <c r="N3" s="876" t="s">
        <v>58</v>
      </c>
      <c r="O3" s="876" t="s">
        <v>59</v>
      </c>
      <c r="P3" s="876" t="s">
        <v>56</v>
      </c>
      <c r="Q3" s="876" t="s">
        <v>60</v>
      </c>
      <c r="R3" s="876" t="s">
        <v>61</v>
      </c>
      <c r="S3" s="868" t="s">
        <v>62</v>
      </c>
      <c r="T3" s="868" t="s">
        <v>63</v>
      </c>
      <c r="U3" s="1368" t="s">
        <v>64</v>
      </c>
      <c r="V3" s="1369"/>
      <c r="W3" s="1369"/>
      <c r="X3" s="1369"/>
      <c r="Y3" s="1369"/>
      <c r="Z3" s="1370"/>
      <c r="AA3" s="876" t="s">
        <v>65</v>
      </c>
      <c r="AB3" s="876" t="s">
        <v>66</v>
      </c>
      <c r="AC3" s="876" t="s">
        <v>56</v>
      </c>
      <c r="AD3" s="876" t="s">
        <v>67</v>
      </c>
      <c r="AE3" s="876" t="s">
        <v>56</v>
      </c>
      <c r="AF3" s="876" t="s">
        <v>68</v>
      </c>
      <c r="AG3" s="876" t="s">
        <v>69</v>
      </c>
      <c r="AH3" s="868" t="s">
        <v>42</v>
      </c>
      <c r="AI3" s="863" t="s">
        <v>25</v>
      </c>
      <c r="AJ3" s="863" t="s">
        <v>70</v>
      </c>
      <c r="AK3" s="863" t="s">
        <v>71</v>
      </c>
      <c r="AL3" s="1150" t="s">
        <v>72</v>
      </c>
      <c r="AM3" s="1150" t="s">
        <v>73</v>
      </c>
      <c r="AN3" s="1150" t="s">
        <v>74</v>
      </c>
      <c r="AO3" s="1146" t="s">
        <v>26</v>
      </c>
      <c r="AP3" s="1147" t="s">
        <v>75</v>
      </c>
      <c r="AQ3" s="1413" t="s">
        <v>434</v>
      </c>
      <c r="AR3" s="1147" t="s">
        <v>144</v>
      </c>
      <c r="AS3" s="1148" t="s">
        <v>572</v>
      </c>
      <c r="AT3" s="1146" t="s">
        <v>27</v>
      </c>
      <c r="AU3" s="1146" t="s">
        <v>28</v>
      </c>
      <c r="AV3" s="1146" t="s">
        <v>29</v>
      </c>
      <c r="AW3" s="1146" t="s">
        <v>79</v>
      </c>
      <c r="AX3" s="1146" t="s">
        <v>30</v>
      </c>
      <c r="AY3" s="1146" t="s">
        <v>80</v>
      </c>
      <c r="AZ3" s="1146" t="s">
        <v>33</v>
      </c>
      <c r="BA3" s="1146" t="s">
        <v>31</v>
      </c>
      <c r="BB3" s="1145" t="s">
        <v>81</v>
      </c>
      <c r="BC3" s="1145" t="s">
        <v>82</v>
      </c>
      <c r="BD3" s="1145" t="s">
        <v>83</v>
      </c>
      <c r="BE3" s="1145" t="s">
        <v>84</v>
      </c>
      <c r="BF3" s="1145" t="s">
        <v>85</v>
      </c>
      <c r="BG3" s="1145" t="s">
        <v>122</v>
      </c>
      <c r="BH3" s="1145" t="s">
        <v>86</v>
      </c>
      <c r="BI3" s="1145" t="s">
        <v>87</v>
      </c>
    </row>
    <row r="4" spans="1:61" ht="208.15" customHeight="1">
      <c r="A4" s="877"/>
      <c r="B4" s="869"/>
      <c r="C4" s="869"/>
      <c r="D4" s="869"/>
      <c r="E4" s="869"/>
      <c r="F4" s="869"/>
      <c r="G4" s="879"/>
      <c r="H4" s="877"/>
      <c r="I4" s="864"/>
      <c r="J4" s="864"/>
      <c r="K4" s="1414"/>
      <c r="L4" s="1414"/>
      <c r="M4" s="1414"/>
      <c r="N4" s="1414"/>
      <c r="O4" s="1414"/>
      <c r="P4" s="1414"/>
      <c r="Q4" s="1414"/>
      <c r="R4" s="1414"/>
      <c r="S4" s="869"/>
      <c r="T4" s="869"/>
      <c r="U4" s="255" t="s">
        <v>88</v>
      </c>
      <c r="V4" s="255" t="s">
        <v>89</v>
      </c>
      <c r="W4" s="255" t="s">
        <v>90</v>
      </c>
      <c r="X4" s="255" t="s">
        <v>91</v>
      </c>
      <c r="Y4" s="255" t="s">
        <v>92</v>
      </c>
      <c r="Z4" s="255" t="s">
        <v>93</v>
      </c>
      <c r="AA4" s="1414"/>
      <c r="AB4" s="1414"/>
      <c r="AC4" s="1414"/>
      <c r="AD4" s="1414"/>
      <c r="AE4" s="1414"/>
      <c r="AF4" s="1414"/>
      <c r="AG4" s="1414"/>
      <c r="AH4" s="869"/>
      <c r="AI4" s="864"/>
      <c r="AJ4" s="864"/>
      <c r="AK4" s="864"/>
      <c r="AL4" s="1150"/>
      <c r="AM4" s="1151"/>
      <c r="AN4" s="1150"/>
      <c r="AO4" s="1146"/>
      <c r="AP4" s="1147"/>
      <c r="AQ4" s="1413"/>
      <c r="AR4" s="1147"/>
      <c r="AS4" s="1148"/>
      <c r="AT4" s="1146"/>
      <c r="AU4" s="1146"/>
      <c r="AV4" s="1146"/>
      <c r="AW4" s="1146"/>
      <c r="AX4" s="1146"/>
      <c r="AY4" s="1146"/>
      <c r="AZ4" s="1146"/>
      <c r="BA4" s="1146"/>
      <c r="BB4" s="1145"/>
      <c r="BC4" s="1145"/>
      <c r="BD4" s="1145"/>
      <c r="BE4" s="1145"/>
      <c r="BF4" s="1145"/>
      <c r="BG4" s="1145"/>
      <c r="BH4" s="1145"/>
      <c r="BI4" s="1145"/>
    </row>
    <row r="5" spans="1:61" ht="209.45" customHeight="1">
      <c r="A5" s="641">
        <v>1</v>
      </c>
      <c r="B5" s="675" t="s">
        <v>94</v>
      </c>
      <c r="C5" s="675" t="s">
        <v>573</v>
      </c>
      <c r="D5" s="675" t="s">
        <v>574</v>
      </c>
      <c r="E5" s="400" t="s">
        <v>575</v>
      </c>
      <c r="F5" s="1408" t="s">
        <v>576</v>
      </c>
      <c r="G5" s="800" t="s">
        <v>377</v>
      </c>
      <c r="H5" s="1410" t="s">
        <v>577</v>
      </c>
      <c r="I5" s="1411" t="s">
        <v>98</v>
      </c>
      <c r="J5" s="1412">
        <v>365</v>
      </c>
      <c r="K5" s="1403" t="s">
        <v>231</v>
      </c>
      <c r="L5" s="1404">
        <v>0.6</v>
      </c>
      <c r="M5" s="1405" t="s">
        <v>578</v>
      </c>
      <c r="N5" s="401" t="s">
        <v>578</v>
      </c>
      <c r="O5" s="1407" t="s">
        <v>795</v>
      </c>
      <c r="P5" s="731">
        <v>1</v>
      </c>
      <c r="Q5" s="737" t="s">
        <v>796</v>
      </c>
      <c r="R5" s="402">
        <v>1</v>
      </c>
      <c r="S5" s="306" t="s">
        <v>579</v>
      </c>
      <c r="T5" s="403" t="s">
        <v>137</v>
      </c>
      <c r="U5" s="404" t="s">
        <v>99</v>
      </c>
      <c r="V5" s="404" t="s">
        <v>35</v>
      </c>
      <c r="W5" s="405" t="s">
        <v>229</v>
      </c>
      <c r="X5" s="404" t="s">
        <v>100</v>
      </c>
      <c r="Y5" s="404" t="s">
        <v>111</v>
      </c>
      <c r="Z5" s="404" t="s">
        <v>102</v>
      </c>
      <c r="AA5" s="307">
        <v>0.36</v>
      </c>
      <c r="AB5" s="406" t="s">
        <v>232</v>
      </c>
      <c r="AC5" s="407">
        <v>0.36</v>
      </c>
      <c r="AD5" s="406" t="s">
        <v>795</v>
      </c>
      <c r="AE5" s="290">
        <v>1</v>
      </c>
      <c r="AF5" s="408" t="s">
        <v>796</v>
      </c>
      <c r="AG5" s="409" t="s">
        <v>580</v>
      </c>
      <c r="AH5" s="410" t="s">
        <v>581</v>
      </c>
      <c r="AI5" s="293" t="s">
        <v>582</v>
      </c>
      <c r="AJ5" s="411" t="s">
        <v>583</v>
      </c>
      <c r="AK5" s="411">
        <v>45538</v>
      </c>
      <c r="AL5" s="411" t="s">
        <v>584</v>
      </c>
      <c r="AM5" s="412" t="s">
        <v>585</v>
      </c>
      <c r="AN5" s="413" t="s">
        <v>103</v>
      </c>
      <c r="AO5" s="1398" t="s">
        <v>586</v>
      </c>
      <c r="AP5" s="1399" t="s">
        <v>587</v>
      </c>
      <c r="AQ5" s="1399" t="s">
        <v>389</v>
      </c>
      <c r="AR5" s="1401" t="s">
        <v>588</v>
      </c>
      <c r="AS5" s="1399" t="s">
        <v>589</v>
      </c>
      <c r="AT5" s="414" t="s">
        <v>32</v>
      </c>
      <c r="AU5" s="414" t="s">
        <v>32</v>
      </c>
      <c r="AV5" s="414" t="s">
        <v>32</v>
      </c>
      <c r="AW5" s="414" t="s">
        <v>32</v>
      </c>
      <c r="AX5" s="414" t="s">
        <v>32</v>
      </c>
      <c r="AY5" s="414" t="s">
        <v>32</v>
      </c>
      <c r="AZ5" s="415" t="s">
        <v>590</v>
      </c>
      <c r="BA5" s="416" t="s">
        <v>105</v>
      </c>
      <c r="BB5" s="1390" t="s">
        <v>37</v>
      </c>
      <c r="BC5" s="1390" t="s">
        <v>106</v>
      </c>
      <c r="BD5" s="1392">
        <v>0</v>
      </c>
      <c r="BE5" s="1394">
        <v>365</v>
      </c>
      <c r="BF5" s="1394">
        <v>0</v>
      </c>
      <c r="BG5" s="1396" t="s">
        <v>414</v>
      </c>
      <c r="BH5" s="1390" t="s">
        <v>114</v>
      </c>
      <c r="BI5" s="1384" t="s">
        <v>512</v>
      </c>
    </row>
    <row r="6" spans="1:61" ht="189.6" customHeight="1">
      <c r="A6" s="642"/>
      <c r="B6" s="676"/>
      <c r="C6" s="676"/>
      <c r="D6" s="676"/>
      <c r="E6" s="417" t="s">
        <v>591</v>
      </c>
      <c r="F6" s="1409"/>
      <c r="G6" s="801"/>
      <c r="H6" s="1409"/>
      <c r="I6" s="840"/>
      <c r="J6" s="743"/>
      <c r="K6" s="1381"/>
      <c r="L6" s="732"/>
      <c r="M6" s="1406"/>
      <c r="N6" s="419"/>
      <c r="O6" s="1381"/>
      <c r="P6" s="732"/>
      <c r="Q6" s="738"/>
      <c r="R6" s="420">
        <v>2</v>
      </c>
      <c r="S6" s="306" t="s">
        <v>592</v>
      </c>
      <c r="T6" s="5" t="s">
        <v>24</v>
      </c>
      <c r="U6" s="404" t="s">
        <v>426</v>
      </c>
      <c r="V6" s="404" t="s">
        <v>35</v>
      </c>
      <c r="W6" s="405" t="s">
        <v>593</v>
      </c>
      <c r="X6" s="404" t="s">
        <v>121</v>
      </c>
      <c r="Y6" s="404" t="s">
        <v>111</v>
      </c>
      <c r="Z6" s="404" t="s">
        <v>102</v>
      </c>
      <c r="AA6" s="307">
        <v>0.36</v>
      </c>
      <c r="AB6" s="406" t="s">
        <v>232</v>
      </c>
      <c r="AC6" s="407">
        <v>0.36</v>
      </c>
      <c r="AD6" s="406" t="s">
        <v>227</v>
      </c>
      <c r="AE6" s="290">
        <v>0.75</v>
      </c>
      <c r="AF6" s="408" t="s">
        <v>141</v>
      </c>
      <c r="AG6" s="409" t="s">
        <v>112</v>
      </c>
      <c r="AH6" s="421" t="s">
        <v>594</v>
      </c>
      <c r="AI6" s="422" t="s">
        <v>582</v>
      </c>
      <c r="AJ6" s="423" t="s">
        <v>583</v>
      </c>
      <c r="AK6" s="411">
        <v>45538</v>
      </c>
      <c r="AL6" s="411" t="s">
        <v>584</v>
      </c>
      <c r="AM6" s="285" t="s">
        <v>595</v>
      </c>
      <c r="AN6" s="424" t="s">
        <v>103</v>
      </c>
      <c r="AO6" s="1398"/>
      <c r="AP6" s="1400"/>
      <c r="AQ6" s="1400"/>
      <c r="AR6" s="1402"/>
      <c r="AS6" s="1400"/>
      <c r="AT6" s="414" t="s">
        <v>32</v>
      </c>
      <c r="AU6" s="414" t="s">
        <v>32</v>
      </c>
      <c r="AV6" s="414" t="s">
        <v>32</v>
      </c>
      <c r="AW6" s="414" t="s">
        <v>32</v>
      </c>
      <c r="AX6" s="414" t="s">
        <v>32</v>
      </c>
      <c r="AY6" s="414" t="s">
        <v>32</v>
      </c>
      <c r="AZ6" s="415" t="s">
        <v>596</v>
      </c>
      <c r="BA6" s="415" t="s">
        <v>597</v>
      </c>
      <c r="BB6" s="1391"/>
      <c r="BC6" s="1391"/>
      <c r="BD6" s="1393"/>
      <c r="BE6" s="1395"/>
      <c r="BF6" s="1395"/>
      <c r="BG6" s="1397"/>
      <c r="BH6" s="1391"/>
      <c r="BI6" s="1385"/>
    </row>
    <row r="7" spans="1:61" ht="169.9" customHeight="1">
      <c r="A7" s="642"/>
      <c r="B7" s="676"/>
      <c r="C7" s="676"/>
      <c r="D7" s="676"/>
      <c r="E7" s="425" t="s">
        <v>598</v>
      </c>
      <c r="F7" s="1409"/>
      <c r="G7" s="801"/>
      <c r="H7" s="1409"/>
      <c r="I7" s="840"/>
      <c r="J7" s="743"/>
      <c r="K7" s="1381"/>
      <c r="L7" s="732"/>
      <c r="M7" s="1406"/>
      <c r="N7" s="419"/>
      <c r="O7" s="1381"/>
      <c r="P7" s="732"/>
      <c r="Q7" s="738"/>
      <c r="R7" s="420">
        <v>3</v>
      </c>
      <c r="S7" s="426" t="s">
        <v>599</v>
      </c>
      <c r="T7" s="403" t="s">
        <v>24</v>
      </c>
      <c r="U7" s="404" t="s">
        <v>426</v>
      </c>
      <c r="V7" s="404" t="s">
        <v>35</v>
      </c>
      <c r="W7" s="405" t="s">
        <v>593</v>
      </c>
      <c r="X7" s="404" t="s">
        <v>121</v>
      </c>
      <c r="Y7" s="404" t="s">
        <v>111</v>
      </c>
      <c r="Z7" s="404" t="s">
        <v>102</v>
      </c>
      <c r="AA7" s="307">
        <v>0.36</v>
      </c>
      <c r="AB7" s="406" t="s">
        <v>232</v>
      </c>
      <c r="AC7" s="407">
        <v>0.36</v>
      </c>
      <c r="AD7" s="406" t="s">
        <v>254</v>
      </c>
      <c r="AE7" s="290">
        <v>0.5625</v>
      </c>
      <c r="AF7" s="408" t="s">
        <v>254</v>
      </c>
      <c r="AG7" s="409" t="s">
        <v>112</v>
      </c>
      <c r="AH7" s="421" t="s">
        <v>600</v>
      </c>
      <c r="AI7" s="422" t="s">
        <v>582</v>
      </c>
      <c r="AJ7" s="423" t="s">
        <v>583</v>
      </c>
      <c r="AK7" s="411">
        <v>45538</v>
      </c>
      <c r="AL7" s="411" t="s">
        <v>584</v>
      </c>
      <c r="AM7" s="427" t="s">
        <v>601</v>
      </c>
      <c r="AN7" s="424" t="s">
        <v>103</v>
      </c>
      <c r="AO7" s="1398"/>
      <c r="AP7" s="1400"/>
      <c r="AQ7" s="1400"/>
      <c r="AR7" s="1402"/>
      <c r="AS7" s="1400"/>
      <c r="AT7" s="414" t="s">
        <v>32</v>
      </c>
      <c r="AU7" s="414" t="s">
        <v>32</v>
      </c>
      <c r="AV7" s="414" t="s">
        <v>32</v>
      </c>
      <c r="AW7" s="414" t="s">
        <v>32</v>
      </c>
      <c r="AX7" s="414" t="s">
        <v>32</v>
      </c>
      <c r="AY7" s="414" t="s">
        <v>32</v>
      </c>
      <c r="AZ7" s="415" t="s">
        <v>602</v>
      </c>
      <c r="BA7" s="415" t="s">
        <v>597</v>
      </c>
      <c r="BB7" s="1391"/>
      <c r="BC7" s="1391"/>
      <c r="BD7" s="1393"/>
      <c r="BE7" s="1395"/>
      <c r="BF7" s="1395"/>
      <c r="BG7" s="1397"/>
      <c r="BH7" s="1391"/>
      <c r="BI7" s="1385"/>
    </row>
    <row r="8" spans="1:61" ht="177" customHeight="1">
      <c r="A8" s="642"/>
      <c r="B8" s="676"/>
      <c r="C8" s="676"/>
      <c r="D8" s="676"/>
      <c r="E8" s="425" t="s">
        <v>603</v>
      </c>
      <c r="F8" s="1409"/>
      <c r="G8" s="801"/>
      <c r="H8" s="1409"/>
      <c r="I8" s="840"/>
      <c r="J8" s="743"/>
      <c r="K8" s="1381"/>
      <c r="L8" s="732"/>
      <c r="M8" s="1406"/>
      <c r="N8" s="419"/>
      <c r="O8" s="1381"/>
      <c r="P8" s="732"/>
      <c r="Q8" s="738"/>
      <c r="R8" s="420">
        <v>4</v>
      </c>
      <c r="S8" s="306" t="s">
        <v>604</v>
      </c>
      <c r="T8" s="403" t="s">
        <v>137</v>
      </c>
      <c r="U8" s="404" t="s">
        <v>123</v>
      </c>
      <c r="V8" s="404" t="s">
        <v>35</v>
      </c>
      <c r="W8" s="405" t="s">
        <v>228</v>
      </c>
      <c r="X8" s="404" t="s">
        <v>121</v>
      </c>
      <c r="Y8" s="404" t="s">
        <v>111</v>
      </c>
      <c r="Z8" s="404" t="s">
        <v>102</v>
      </c>
      <c r="AA8" s="307">
        <v>0.252</v>
      </c>
      <c r="AB8" s="406" t="s">
        <v>232</v>
      </c>
      <c r="AC8" s="407">
        <v>0.252</v>
      </c>
      <c r="AD8" s="406" t="s">
        <v>254</v>
      </c>
      <c r="AE8" s="290">
        <v>0.5625</v>
      </c>
      <c r="AF8" s="408" t="s">
        <v>254</v>
      </c>
      <c r="AG8" s="409" t="s">
        <v>381</v>
      </c>
      <c r="AH8" s="421" t="s">
        <v>605</v>
      </c>
      <c r="AI8" s="422" t="s">
        <v>582</v>
      </c>
      <c r="AJ8" s="423" t="s">
        <v>583</v>
      </c>
      <c r="AK8" s="411">
        <v>45538</v>
      </c>
      <c r="AL8" s="411" t="s">
        <v>584</v>
      </c>
      <c r="AM8" s="427" t="s">
        <v>606</v>
      </c>
      <c r="AN8" s="424" t="s">
        <v>103</v>
      </c>
      <c r="AO8" s="1398"/>
      <c r="AP8" s="1400"/>
      <c r="AQ8" s="1400"/>
      <c r="AR8" s="1402"/>
      <c r="AS8" s="1400"/>
      <c r="AT8" s="414" t="s">
        <v>32</v>
      </c>
      <c r="AU8" s="414" t="s">
        <v>32</v>
      </c>
      <c r="AV8" s="414" t="s">
        <v>32</v>
      </c>
      <c r="AW8" s="414" t="s">
        <v>32</v>
      </c>
      <c r="AX8" s="414" t="s">
        <v>32</v>
      </c>
      <c r="AY8" s="414" t="s">
        <v>32</v>
      </c>
      <c r="AZ8" s="415" t="s">
        <v>602</v>
      </c>
      <c r="BA8" s="415" t="s">
        <v>597</v>
      </c>
      <c r="BB8" s="1391"/>
      <c r="BC8" s="1391"/>
      <c r="BD8" s="1393"/>
      <c r="BE8" s="1395"/>
      <c r="BF8" s="1395"/>
      <c r="BG8" s="1397"/>
      <c r="BH8" s="1391"/>
      <c r="BI8" s="1385"/>
    </row>
    <row r="9" spans="1:61" ht="87" customHeight="1">
      <c r="A9" s="428"/>
      <c r="B9" s="429"/>
      <c r="C9" s="429"/>
      <c r="D9" s="430"/>
      <c r="E9" s="431"/>
      <c r="F9" s="431"/>
      <c r="G9" s="431"/>
      <c r="H9" s="432"/>
      <c r="I9" s="432"/>
      <c r="J9" s="432"/>
      <c r="K9" s="432"/>
      <c r="L9" s="432"/>
      <c r="M9" s="432"/>
      <c r="N9" s="432"/>
      <c r="O9" s="432"/>
      <c r="P9" s="432"/>
      <c r="Q9" s="432"/>
      <c r="R9" s="420">
        <v>6</v>
      </c>
      <c r="S9" s="433"/>
      <c r="T9" s="434" t="str">
        <f t="shared" ref="T9" si="0">IF(OR(U9="Preventivo",U9="Detectivo"),"Probabilidad",IF(U9="Correctivo","Impacto",""))</f>
        <v/>
      </c>
      <c r="U9" s="286"/>
      <c r="V9" s="286"/>
      <c r="W9" s="287" t="str">
        <f t="shared" ref="W9:W14" si="1">IF(AND(U9="Preventivo",V9="Automático"),"50%",IF(AND(U9="Preventivo",V9="Manual"),"40%",IF(AND(U9="Detectivo",V9="Automático"),"40%",IF(AND(U9="Detectivo",V9="Manual"),"30%",IF(AND(U9="Correctivo",V9="Automático"),"35%",IF(AND(U9="Correctivo",V9="Manual"),"25%",""))))))</f>
        <v/>
      </c>
      <c r="X9" s="286"/>
      <c r="Y9" s="286"/>
      <c r="Z9" s="286"/>
      <c r="AA9" s="307" t="str">
        <f>IFERROR(IF(AND(#REF!="Probabilidad",T9="Probabilidad"),(#REF!-(+#REF!*W9)),IF(AND(#REF!="Impacto",T9="Probabilidad"),(AC8-(+AC8*W9)),IF(T9="Impacto",#REF!,""))),"")</f>
        <v/>
      </c>
      <c r="AB9" s="435" t="str">
        <f t="shared" ref="AB9:AB14" si="2">IFERROR(IF(AA9="","",IF(AA9&lt;=0.2,"Muy Baja",IF(AA9&lt;=0.4,"Baja",IF(AA9&lt;=0.6,"Media",IF(AA9&lt;=0.8,"Alta","Muy Alta"))))),"")</f>
        <v/>
      </c>
      <c r="AC9" s="290" t="str">
        <f t="shared" ref="AC9" si="3">+AA9</f>
        <v/>
      </c>
      <c r="AD9" s="435" t="str">
        <f t="shared" ref="AD9:AD14" si="4">IFERROR(IF(AE9="","",IF(AE9&lt;=0.2,"Leve",IF(AE9&lt;=0.4,"Menor",IF(AE9&lt;=0.6,"Moderado",IF(AE9&lt;=0.8,"Mayor","Catastrófico"))))),"")</f>
        <v/>
      </c>
      <c r="AE9" s="436" t="str">
        <f>IFERROR(IF(AND(#REF!="Impacto",T9="Impacto"),(#REF!-(+#REF!*W9)),IF(AND(#REF!="Probabilidad",T9="Impacto"),(AE8-(+AE8*W9)),IF(T9="Probabilidad",#REF!,""))),"")</f>
        <v/>
      </c>
      <c r="AF9" s="291" t="str">
        <f t="shared" ref="AF9:AF14" si="5">IFERROR(IF(OR(AND(AB9="Muy Baja",AD9="Leve"),AND(AB9="Muy Baja",AD9="Menor"),AND(AB9="Baja",AD9="Leve")),"Bajo",IF(OR(AND(AB9="Muy baja",AD9="Moderado"),AND(AB9="Baja",AD9="Menor"),AND(AB9="Baja",AD9="Moderado"),AND(AB9="Media",AD9="Leve"),AND(AB9="Media",AD9="Menor"),AND(AB9="Media",AD9="Moderado"),AND(AB9="Alta",AD9="Leve"),AND(AB9="Alta",AD9="Menor")),"Moderado",IF(OR(AND(AB9="Muy Baja",AD9="Mayor"),AND(AB9="Baja",AD9="Mayor"),AND(AB9="Media",AD9="Mayor"),AND(AB9="Alta",AD9="Moderado"),AND(AB9="Alta",AD9="Mayor"),AND(AB9="Muy Alta",AD9="Leve"),AND(AB9="Muy Alta",AD9="Menor"),AND(AB9="Muy Alta",AD9="Moderado"),AND(AB9="Muy Alta",AD9="Mayor")),"Alto",IF(OR(AND(AB9="Muy Baja",AD9="Catastrófico"),AND(AB9="Baja",AD9="Catastrófico"),AND(AB9="Media",AD9="Catastrófico"),AND(AB9="Alta",AD9="Catastrófico"),AND(AB9="Muy Alta",AD9="Catastrófico")),"Extremo","")))),"")</f>
        <v/>
      </c>
      <c r="AG9" s="292"/>
      <c r="AH9" s="293"/>
      <c r="AI9" s="437"/>
      <c r="AJ9" s="294"/>
      <c r="AK9" s="294"/>
      <c r="AL9" s="438"/>
      <c r="AM9" s="293"/>
      <c r="AN9" s="424"/>
      <c r="AO9" s="439"/>
      <c r="AP9" s="440"/>
      <c r="AQ9" s="441"/>
      <c r="AR9" s="441"/>
      <c r="AS9" s="441"/>
      <c r="AT9" s="442"/>
      <c r="AU9" s="442"/>
      <c r="AV9" s="442"/>
      <c r="AW9" s="442"/>
      <c r="AX9" s="442"/>
      <c r="AY9" s="442"/>
      <c r="AZ9" s="443"/>
      <c r="BA9" s="443"/>
      <c r="BB9" s="441"/>
      <c r="BC9" s="444"/>
      <c r="BD9" s="445"/>
      <c r="BE9" s="446"/>
      <c r="BF9" s="447"/>
      <c r="BG9" s="443"/>
      <c r="BH9" s="448"/>
      <c r="BI9" s="443"/>
    </row>
    <row r="10" spans="1:61">
      <c r="A10" s="1386"/>
      <c r="B10" s="676"/>
      <c r="C10" s="676"/>
      <c r="D10" s="676"/>
      <c r="E10" s="449"/>
      <c r="F10" s="1388"/>
      <c r="G10" s="450"/>
      <c r="H10" s="450"/>
      <c r="I10" s="676"/>
      <c r="J10" s="743"/>
      <c r="K10" s="1381"/>
      <c r="L10" s="732"/>
      <c r="M10" s="734"/>
      <c r="N10" s="732"/>
      <c r="O10" s="1381"/>
      <c r="P10" s="732"/>
      <c r="Q10" s="738"/>
      <c r="R10" s="420">
        <v>2</v>
      </c>
      <c r="S10" s="433"/>
      <c r="T10" s="434" t="str">
        <f>IF(OR(U10="Preventivo",U10="Detectivo"),"Probabilidad",IF(U10="Correctivo","Impacto",""))</f>
        <v/>
      </c>
      <c r="U10" s="286"/>
      <c r="V10" s="286"/>
      <c r="W10" s="287" t="str">
        <f t="shared" si="1"/>
        <v/>
      </c>
      <c r="X10" s="286"/>
      <c r="Y10" s="286"/>
      <c r="Z10" s="286"/>
      <c r="AA10" s="307" t="str">
        <f>IFERROR(IF(AND(#REF!="Probabilidad",T10="Probabilidad"),(#REF!-(+#REF!*W10)),IF(AND(#REF!="Impacto",T10="Probabilidad"),(#REF!-(+#REF!*W10)),IF(T10="Impacto",#REF!,""))),"")</f>
        <v/>
      </c>
      <c r="AB10" s="435" t="str">
        <f t="shared" si="2"/>
        <v/>
      </c>
      <c r="AC10" s="290" t="str">
        <f>+AA10</f>
        <v/>
      </c>
      <c r="AD10" s="435" t="str">
        <f t="shared" si="4"/>
        <v/>
      </c>
      <c r="AE10" s="436" t="str">
        <f>IFERROR(IF(AND(#REF!="Impacto",T10="Impacto"),(#REF!-(+#REF!*W10)),IF(AND(#REF!="Probabilidad",T10="Impacto"),(#REF!-(+#REF!*W10)),IF(T10="Probabilidad",#REF!,""))),"")</f>
        <v/>
      </c>
      <c r="AF10" s="291" t="str">
        <f t="shared" si="5"/>
        <v/>
      </c>
      <c r="AG10" s="292"/>
      <c r="AH10" s="293"/>
      <c r="AI10" s="437"/>
      <c r="AJ10" s="294"/>
      <c r="AK10" s="294"/>
      <c r="AL10" s="293"/>
      <c r="AM10" s="293"/>
      <c r="AN10" s="437"/>
    </row>
    <row r="11" spans="1:61">
      <c r="A11" s="1386"/>
      <c r="B11" s="676"/>
      <c r="C11" s="676"/>
      <c r="D11" s="676"/>
      <c r="E11" s="449"/>
      <c r="F11" s="1388"/>
      <c r="G11" s="450"/>
      <c r="H11" s="450"/>
      <c r="I11" s="676"/>
      <c r="J11" s="743"/>
      <c r="K11" s="1381"/>
      <c r="L11" s="732"/>
      <c r="M11" s="734"/>
      <c r="N11" s="732"/>
      <c r="O11" s="1381"/>
      <c r="P11" s="732"/>
      <c r="Q11" s="738"/>
      <c r="R11" s="420">
        <v>3</v>
      </c>
      <c r="S11" s="451"/>
      <c r="T11" s="434" t="str">
        <f t="shared" ref="T11:T14" si="6">IF(OR(U11="Preventivo",U11="Detectivo"),"Probabilidad",IF(U11="Correctivo","Impacto",""))</f>
        <v/>
      </c>
      <c r="U11" s="286"/>
      <c r="V11" s="286"/>
      <c r="W11" s="287" t="str">
        <f t="shared" si="1"/>
        <v/>
      </c>
      <c r="X11" s="286"/>
      <c r="Y11" s="286"/>
      <c r="Z11" s="286"/>
      <c r="AA11" s="307" t="str">
        <f>IFERROR(IF(AND(T10="Probabilidad",T11="Probabilidad"),(AC10-(+AC10*W11)),IF(AND(T10="Impacto",T11="Probabilidad"),(#REF!-(+#REF!*W11)),IF(T11="Impacto",AC10,""))),"")</f>
        <v/>
      </c>
      <c r="AB11" s="435" t="str">
        <f t="shared" si="2"/>
        <v/>
      </c>
      <c r="AC11" s="290" t="str">
        <f t="shared" ref="AC11:AC14" si="7">+AA11</f>
        <v/>
      </c>
      <c r="AD11" s="435" t="str">
        <f t="shared" si="4"/>
        <v/>
      </c>
      <c r="AE11" s="436" t="str">
        <f>IFERROR(IF(AND(T10="Impacto",T11="Impacto"),(AE10-(+AE10*W11)),IF(AND(T10="Probabilidad",T11="Impacto"),(#REF!-(+#REF!*W11)),IF(T11="Probabilidad",AE10,""))),"")</f>
        <v/>
      </c>
      <c r="AF11" s="291" t="str">
        <f t="shared" si="5"/>
        <v/>
      </c>
      <c r="AG11" s="292"/>
      <c r="AH11" s="293"/>
      <c r="AI11" s="437"/>
      <c r="AJ11" s="294"/>
      <c r="AK11" s="294"/>
      <c r="AL11" s="411"/>
      <c r="AM11" s="293"/>
      <c r="AN11" s="437"/>
    </row>
    <row r="12" spans="1:61">
      <c r="A12" s="1386"/>
      <c r="B12" s="676"/>
      <c r="C12" s="676"/>
      <c r="D12" s="676"/>
      <c r="E12" s="449"/>
      <c r="F12" s="1388"/>
      <c r="G12" s="450"/>
      <c r="H12" s="450"/>
      <c r="I12" s="676"/>
      <c r="J12" s="743"/>
      <c r="K12" s="1381"/>
      <c r="L12" s="732"/>
      <c r="M12" s="734"/>
      <c r="N12" s="732"/>
      <c r="O12" s="1381"/>
      <c r="P12" s="732"/>
      <c r="Q12" s="738"/>
      <c r="R12" s="420">
        <v>4</v>
      </c>
      <c r="S12" s="433"/>
      <c r="T12" s="434" t="str">
        <f t="shared" si="6"/>
        <v/>
      </c>
      <c r="U12" s="286"/>
      <c r="V12" s="286"/>
      <c r="W12" s="287" t="str">
        <f t="shared" si="1"/>
        <v/>
      </c>
      <c r="X12" s="286"/>
      <c r="Y12" s="286"/>
      <c r="Z12" s="286"/>
      <c r="AA12" s="307" t="str">
        <f t="shared" ref="AA12:AA14" si="8">IFERROR(IF(AND(T11="Probabilidad",T12="Probabilidad"),(AC11-(+AC11*W12)),IF(AND(T11="Impacto",T12="Probabilidad"),(AC10-(+AC10*W12)),IF(T12="Impacto",AC11,""))),"")</f>
        <v/>
      </c>
      <c r="AB12" s="435" t="str">
        <f t="shared" si="2"/>
        <v/>
      </c>
      <c r="AC12" s="290" t="str">
        <f t="shared" si="7"/>
        <v/>
      </c>
      <c r="AD12" s="435" t="str">
        <f t="shared" si="4"/>
        <v/>
      </c>
      <c r="AE12" s="436" t="str">
        <f t="shared" ref="AE12:AE14" si="9">IFERROR(IF(AND(T11="Impacto",T12="Impacto"),(AE11-(+AE11*W12)),IF(AND(T11="Probabilidad",T12="Impacto"),(AE10-(+AE10*W12)),IF(T12="Probabilidad",AE11,""))),"")</f>
        <v/>
      </c>
      <c r="AF12" s="291" t="str">
        <f t="shared" si="5"/>
        <v/>
      </c>
      <c r="AG12" s="292"/>
      <c r="AH12" s="293"/>
      <c r="AI12" s="437"/>
      <c r="AJ12" s="294"/>
      <c r="AK12" s="294"/>
      <c r="AL12" s="293"/>
      <c r="AM12" s="293"/>
      <c r="AN12" s="437"/>
    </row>
    <row r="13" spans="1:61">
      <c r="A13" s="1386"/>
      <c r="B13" s="676"/>
      <c r="C13" s="676"/>
      <c r="D13" s="676"/>
      <c r="E13" s="449"/>
      <c r="F13" s="1388"/>
      <c r="G13" s="450"/>
      <c r="H13" s="450"/>
      <c r="I13" s="676"/>
      <c r="J13" s="743"/>
      <c r="K13" s="1381"/>
      <c r="L13" s="732"/>
      <c r="M13" s="734"/>
      <c r="N13" s="732"/>
      <c r="O13" s="1381"/>
      <c r="P13" s="732"/>
      <c r="Q13" s="738"/>
      <c r="R13" s="420">
        <v>5</v>
      </c>
      <c r="S13" s="433"/>
      <c r="T13" s="434" t="str">
        <f t="shared" si="6"/>
        <v/>
      </c>
      <c r="U13" s="286"/>
      <c r="V13" s="286"/>
      <c r="W13" s="287" t="str">
        <f t="shared" si="1"/>
        <v/>
      </c>
      <c r="X13" s="286"/>
      <c r="Y13" s="286"/>
      <c r="Z13" s="286"/>
      <c r="AA13" s="307" t="str">
        <f t="shared" si="8"/>
        <v/>
      </c>
      <c r="AB13" s="435" t="str">
        <f t="shared" si="2"/>
        <v/>
      </c>
      <c r="AC13" s="290" t="str">
        <f t="shared" si="7"/>
        <v/>
      </c>
      <c r="AD13" s="435" t="str">
        <f t="shared" si="4"/>
        <v/>
      </c>
      <c r="AE13" s="436" t="str">
        <f t="shared" si="9"/>
        <v/>
      </c>
      <c r="AF13" s="291" t="str">
        <f t="shared" si="5"/>
        <v/>
      </c>
      <c r="AG13" s="292"/>
      <c r="AH13" s="293"/>
      <c r="AI13" s="437"/>
      <c r="AJ13" s="294"/>
      <c r="AK13" s="294"/>
      <c r="AL13" s="293"/>
      <c r="AM13" s="293"/>
      <c r="AN13" s="437"/>
    </row>
    <row r="14" spans="1:61">
      <c r="A14" s="1387"/>
      <c r="B14" s="677"/>
      <c r="C14" s="677"/>
      <c r="D14" s="677"/>
      <c r="E14" s="452"/>
      <c r="F14" s="1389"/>
      <c r="G14" s="453"/>
      <c r="H14" s="453"/>
      <c r="I14" s="677"/>
      <c r="J14" s="842"/>
      <c r="K14" s="1382"/>
      <c r="L14" s="828"/>
      <c r="M14" s="827"/>
      <c r="N14" s="828"/>
      <c r="O14" s="1382"/>
      <c r="P14" s="828"/>
      <c r="Q14" s="1383"/>
      <c r="R14" s="420">
        <v>6</v>
      </c>
      <c r="S14" s="433"/>
      <c r="T14" s="434" t="str">
        <f t="shared" si="6"/>
        <v/>
      </c>
      <c r="U14" s="286"/>
      <c r="V14" s="286"/>
      <c r="W14" s="287" t="str">
        <f t="shared" si="1"/>
        <v/>
      </c>
      <c r="X14" s="286"/>
      <c r="Y14" s="286"/>
      <c r="Z14" s="286"/>
      <c r="AA14" s="307" t="str">
        <f t="shared" si="8"/>
        <v/>
      </c>
      <c r="AB14" s="435" t="str">
        <f t="shared" si="2"/>
        <v/>
      </c>
      <c r="AC14" s="290" t="str">
        <f t="shared" si="7"/>
        <v/>
      </c>
      <c r="AD14" s="435" t="str">
        <f t="shared" si="4"/>
        <v/>
      </c>
      <c r="AE14" s="436" t="str">
        <f t="shared" si="9"/>
        <v/>
      </c>
      <c r="AF14" s="291" t="str">
        <f t="shared" si="5"/>
        <v/>
      </c>
      <c r="AG14" s="292"/>
      <c r="AH14" s="293"/>
      <c r="AI14" s="437"/>
      <c r="AJ14" s="294"/>
      <c r="AK14" s="294"/>
      <c r="AL14" s="293"/>
      <c r="AM14" s="293"/>
      <c r="AN14" s="437"/>
    </row>
  </sheetData>
  <mergeCells count="107">
    <mergeCell ref="AO1:AS2"/>
    <mergeCell ref="AT1:BA2"/>
    <mergeCell ref="BB1:BI2"/>
    <mergeCell ref="A3:A4"/>
    <mergeCell ref="B3:B4"/>
    <mergeCell ref="C3:C4"/>
    <mergeCell ref="D3:D4"/>
    <mergeCell ref="E3:E4"/>
    <mergeCell ref="F3:F4"/>
    <mergeCell ref="G3:G4"/>
    <mergeCell ref="A1:J2"/>
    <mergeCell ref="K1:Q2"/>
    <mergeCell ref="R1:Z2"/>
    <mergeCell ref="AA1:AG2"/>
    <mergeCell ref="AH1:AK2"/>
    <mergeCell ref="AL1:AN2"/>
    <mergeCell ref="N3:N4"/>
    <mergeCell ref="O3:O4"/>
    <mergeCell ref="P3:P4"/>
    <mergeCell ref="Q3:Q4"/>
    <mergeCell ref="R3:R4"/>
    <mergeCell ref="S3:S4"/>
    <mergeCell ref="H3:H4"/>
    <mergeCell ref="I3:I4"/>
    <mergeCell ref="J3:J4"/>
    <mergeCell ref="K3:K4"/>
    <mergeCell ref="L3:L4"/>
    <mergeCell ref="M3:M4"/>
    <mergeCell ref="AE3:AE4"/>
    <mergeCell ref="AF3:AF4"/>
    <mergeCell ref="AG3:AG4"/>
    <mergeCell ref="AH3:AH4"/>
    <mergeCell ref="AI3:AI4"/>
    <mergeCell ref="AJ3:AJ4"/>
    <mergeCell ref="T3:T4"/>
    <mergeCell ref="U3:Z3"/>
    <mergeCell ref="AA3:AA4"/>
    <mergeCell ref="AB3:AB4"/>
    <mergeCell ref="AC3:AC4"/>
    <mergeCell ref="AD3:AD4"/>
    <mergeCell ref="AS3:AS4"/>
    <mergeCell ref="AT3:AT4"/>
    <mergeCell ref="AU3:AU4"/>
    <mergeCell ref="AV3:AV4"/>
    <mergeCell ref="AK3:AK4"/>
    <mergeCell ref="AL3:AL4"/>
    <mergeCell ref="AM3:AM4"/>
    <mergeCell ref="AN3:AN4"/>
    <mergeCell ref="AO3:AO4"/>
    <mergeCell ref="AP3:AP4"/>
    <mergeCell ref="BI3:BI4"/>
    <mergeCell ref="A5:A8"/>
    <mergeCell ref="B5:B8"/>
    <mergeCell ref="C5:C8"/>
    <mergeCell ref="D5:D8"/>
    <mergeCell ref="F5:F8"/>
    <mergeCell ref="G5:G8"/>
    <mergeCell ref="H5:H8"/>
    <mergeCell ref="I5:I8"/>
    <mergeCell ref="J5:J8"/>
    <mergeCell ref="BC3:BC4"/>
    <mergeCell ref="BD3:BD4"/>
    <mergeCell ref="BE3:BE4"/>
    <mergeCell ref="BF3:BF4"/>
    <mergeCell ref="BG3:BG4"/>
    <mergeCell ref="BH3:BH4"/>
    <mergeCell ref="AW3:AW4"/>
    <mergeCell ref="AX3:AX4"/>
    <mergeCell ref="AY3:AY4"/>
    <mergeCell ref="AZ3:AZ4"/>
    <mergeCell ref="BA3:BA4"/>
    <mergeCell ref="BB3:BB4"/>
    <mergeCell ref="AQ3:AQ4"/>
    <mergeCell ref="AR3:AR4"/>
    <mergeCell ref="AR5:AR8"/>
    <mergeCell ref="AS5:AS8"/>
    <mergeCell ref="BB5:BB8"/>
    <mergeCell ref="K5:K8"/>
    <mergeCell ref="L5:L8"/>
    <mergeCell ref="M5:M8"/>
    <mergeCell ref="O5:O8"/>
    <mergeCell ref="P5:P8"/>
    <mergeCell ref="Q5:Q8"/>
    <mergeCell ref="M10:M14"/>
    <mergeCell ref="N10:N14"/>
    <mergeCell ref="O10:O14"/>
    <mergeCell ref="P10:P14"/>
    <mergeCell ref="Q10:Q14"/>
    <mergeCell ref="BI5:BI8"/>
    <mergeCell ref="A10:A14"/>
    <mergeCell ref="B10:B14"/>
    <mergeCell ref="C10:C14"/>
    <mergeCell ref="D10:D14"/>
    <mergeCell ref="F10:F14"/>
    <mergeCell ref="I10:I14"/>
    <mergeCell ref="J10:J14"/>
    <mergeCell ref="K10:K14"/>
    <mergeCell ref="L10:L14"/>
    <mergeCell ref="BC5:BC8"/>
    <mergeCell ref="BD5:BD8"/>
    <mergeCell ref="BE5:BE8"/>
    <mergeCell ref="BF5:BF8"/>
    <mergeCell ref="BG5:BG8"/>
    <mergeCell ref="BH5:BH8"/>
    <mergeCell ref="AO5:AO8"/>
    <mergeCell ref="AP5:AP8"/>
    <mergeCell ref="AQ5:AQ8"/>
  </mergeCells>
  <conditionalFormatting sqref="AB5:AB8">
    <cfRule type="cellIs" dxfId="686" priority="53" operator="equal">
      <formula>"Muy Alta"</formula>
    </cfRule>
    <cfRule type="cellIs" dxfId="685" priority="54" operator="equal">
      <formula>"Alta"</formula>
    </cfRule>
    <cfRule type="cellIs" dxfId="684" priority="55" operator="equal">
      <formula>"Media"</formula>
    </cfRule>
    <cfRule type="cellIs" dxfId="683" priority="56" operator="equal">
      <formula>"Baja"</formula>
    </cfRule>
    <cfRule type="cellIs" dxfId="682" priority="57" operator="equal">
      <formula>"Muy Baja"</formula>
    </cfRule>
  </conditionalFormatting>
  <conditionalFormatting sqref="AD5:AD8">
    <cfRule type="cellIs" dxfId="681" priority="48" operator="equal">
      <formula>"Catastrófico"</formula>
    </cfRule>
    <cfRule type="cellIs" dxfId="680" priority="49" operator="equal">
      <formula>"Mayor"</formula>
    </cfRule>
    <cfRule type="cellIs" dxfId="679" priority="50" operator="equal">
      <formula>"Moderado"</formula>
    </cfRule>
    <cfRule type="cellIs" dxfId="678" priority="51" operator="equal">
      <formula>"Menor"</formula>
    </cfRule>
    <cfRule type="cellIs" dxfId="677" priority="52" operator="equal">
      <formula>"Leve"</formula>
    </cfRule>
  </conditionalFormatting>
  <conditionalFormatting sqref="AF5:AF8">
    <cfRule type="cellIs" dxfId="676" priority="44" operator="equal">
      <formula>"Extremo"</formula>
    </cfRule>
    <cfRule type="cellIs" dxfId="675" priority="45" operator="equal">
      <formula>"Alto"</formula>
    </cfRule>
    <cfRule type="cellIs" dxfId="674" priority="46" operator="equal">
      <formula>"Moderado"</formula>
    </cfRule>
    <cfRule type="cellIs" dxfId="673" priority="47" operator="equal">
      <formula>"Bajo"</formula>
    </cfRule>
  </conditionalFormatting>
  <conditionalFormatting sqref="N5:N8 N10:N14">
    <cfRule type="containsText" dxfId="672" priority="43" operator="containsText" text="❌">
      <formula>NOT(ISERROR(SEARCH("❌",N5)))</formula>
    </cfRule>
  </conditionalFormatting>
  <conditionalFormatting sqref="AB9">
    <cfRule type="cellIs" dxfId="671" priority="38" operator="equal">
      <formula>"Muy Alta"</formula>
    </cfRule>
    <cfRule type="cellIs" dxfId="670" priority="39" operator="equal">
      <formula>"Alta"</formula>
    </cfRule>
    <cfRule type="cellIs" dxfId="669" priority="40" operator="equal">
      <formula>"Media"</formula>
    </cfRule>
    <cfRule type="cellIs" dxfId="668" priority="41" operator="equal">
      <formula>"Baja"</formula>
    </cfRule>
    <cfRule type="cellIs" dxfId="667" priority="42" operator="equal">
      <formula>"Muy Baja"</formula>
    </cfRule>
  </conditionalFormatting>
  <conditionalFormatting sqref="AD9">
    <cfRule type="cellIs" dxfId="666" priority="33" operator="equal">
      <formula>"Catastrófico"</formula>
    </cfRule>
    <cfRule type="cellIs" dxfId="665" priority="34" operator="equal">
      <formula>"Mayor"</formula>
    </cfRule>
    <cfRule type="cellIs" dxfId="664" priority="35" operator="equal">
      <formula>"Moderado"</formula>
    </cfRule>
    <cfRule type="cellIs" dxfId="663" priority="36" operator="equal">
      <formula>"Menor"</formula>
    </cfRule>
    <cfRule type="cellIs" dxfId="662" priority="37" operator="equal">
      <formula>"Leve"</formula>
    </cfRule>
  </conditionalFormatting>
  <conditionalFormatting sqref="AF9">
    <cfRule type="cellIs" dxfId="661" priority="29" operator="equal">
      <formula>"Extremo"</formula>
    </cfRule>
    <cfRule type="cellIs" dxfId="660" priority="30" operator="equal">
      <formula>"Alto"</formula>
    </cfRule>
    <cfRule type="cellIs" dxfId="659" priority="31" operator="equal">
      <formula>"Moderado"</formula>
    </cfRule>
    <cfRule type="cellIs" dxfId="658" priority="32" operator="equal">
      <formula>"Bajo"</formula>
    </cfRule>
  </conditionalFormatting>
  <conditionalFormatting sqref="AB10:AB14">
    <cfRule type="cellIs" dxfId="657" priority="24" operator="equal">
      <formula>"Muy Alta"</formula>
    </cfRule>
    <cfRule type="cellIs" dxfId="656" priority="25" operator="equal">
      <formula>"Alta"</formula>
    </cfRule>
    <cfRule type="cellIs" dxfId="655" priority="26" operator="equal">
      <formula>"Media"</formula>
    </cfRule>
    <cfRule type="cellIs" dxfId="654" priority="27" operator="equal">
      <formula>"Baja"</formula>
    </cfRule>
    <cfRule type="cellIs" dxfId="653" priority="28" operator="equal">
      <formula>"Muy Baja"</formula>
    </cfRule>
  </conditionalFormatting>
  <conditionalFormatting sqref="AD10:AD14">
    <cfRule type="cellIs" dxfId="652" priority="19" operator="equal">
      <formula>"Catastrófico"</formula>
    </cfRule>
    <cfRule type="cellIs" dxfId="651" priority="20" operator="equal">
      <formula>"Mayor"</formula>
    </cfRule>
    <cfRule type="cellIs" dxfId="650" priority="21" operator="equal">
      <formula>"Moderado"</formula>
    </cfRule>
    <cfRule type="cellIs" dxfId="649" priority="22" operator="equal">
      <formula>"Menor"</formula>
    </cfRule>
    <cfRule type="cellIs" dxfId="648" priority="23" operator="equal">
      <formula>"Leve"</formula>
    </cfRule>
  </conditionalFormatting>
  <conditionalFormatting sqref="AF10:AF14">
    <cfRule type="cellIs" dxfId="647" priority="15" operator="equal">
      <formula>"Extremo"</formula>
    </cfRule>
    <cfRule type="cellIs" dxfId="646" priority="16" operator="equal">
      <formula>"Alto"</formula>
    </cfRule>
    <cfRule type="cellIs" dxfId="645" priority="17" operator="equal">
      <formula>"Moderado"</formula>
    </cfRule>
    <cfRule type="cellIs" dxfId="644" priority="18" operator="equal">
      <formula>"Bajo"</formula>
    </cfRule>
  </conditionalFormatting>
  <conditionalFormatting sqref="K5">
    <cfRule type="cellIs" dxfId="643" priority="10" operator="equal">
      <formula>"Muy Alta"</formula>
    </cfRule>
    <cfRule type="cellIs" dxfId="642" priority="11" operator="equal">
      <formula>"Alta"</formula>
    </cfRule>
    <cfRule type="cellIs" dxfId="641" priority="12" operator="equal">
      <formula>"Media"</formula>
    </cfRule>
    <cfRule type="cellIs" dxfId="640" priority="13" operator="equal">
      <formula>"Baja"</formula>
    </cfRule>
    <cfRule type="cellIs" dxfId="639" priority="14" operator="equal">
      <formula>"Muy Baja"</formula>
    </cfRule>
  </conditionalFormatting>
  <conditionalFormatting sqref="O5">
    <cfRule type="cellIs" dxfId="638" priority="5" operator="equal">
      <formula>"Catastrófico"</formula>
    </cfRule>
    <cfRule type="cellIs" dxfId="637" priority="6" operator="equal">
      <formula>"Mayor"</formula>
    </cfRule>
    <cfRule type="cellIs" dxfId="636" priority="7" operator="equal">
      <formula>"Moderado"</formula>
    </cfRule>
    <cfRule type="cellIs" dxfId="635" priority="8" operator="equal">
      <formula>"Menor"</formula>
    </cfRule>
    <cfRule type="cellIs" dxfId="634" priority="9" operator="equal">
      <formula>"Leve"</formula>
    </cfRule>
  </conditionalFormatting>
  <conditionalFormatting sqref="Q5">
    <cfRule type="cellIs" dxfId="633" priority="1" operator="equal">
      <formula>"Extremo"</formula>
    </cfRule>
    <cfRule type="cellIs" dxfId="632" priority="2" operator="equal">
      <formula>"Alto"</formula>
    </cfRule>
    <cfRule type="cellIs" dxfId="631" priority="3" operator="equal">
      <formula>"Moderado"</formula>
    </cfRule>
    <cfRule type="cellIs" dxfId="630" priority="4" operator="equal">
      <formula>"Bajo"</formula>
    </cfRule>
  </conditionalFormatting>
  <dataValidations count="6">
    <dataValidation type="list" allowBlank="1" showInputMessage="1" showErrorMessage="1" sqref="G5 G9">
      <formula1>"Gestión, FISCAL,"</formula1>
    </dataValidation>
    <dataValidation type="list" allowBlank="1" showInputMessage="1" showErrorMessage="1" sqref="AN5:AN9">
      <formula1>"Sin avance,En curso,Finalizado"</formula1>
    </dataValidation>
    <dataValidation type="list" allowBlank="1" showInputMessage="1" showErrorMessage="1" sqref="I5 I9">
      <mc:AlternateContent xmlns:x12ac="http://schemas.microsoft.com/office/spreadsheetml/2011/1/ac" xmlns:mc="http://schemas.openxmlformats.org/markup-compatibility/2006">
        <mc:Choice Requires="x12ac">
          <x12ac:list>Ejecución y Administración de procesos,Fraude externo,Fraude interno,Fallas tecnológicas,Relaciones laborales,"Usuarios, productos y prácticas",Daños a activos fijos</x12ac:list>
        </mc:Choice>
        <mc:Fallback>
          <formula1>"Ejecución y Administración de procesos,Fraude externo,Fraude interno,Fallas tecnológicas,Relaciones laborales,Usuarios, productos y prácticas,Daños a activos fijos"</formula1>
        </mc:Fallback>
      </mc:AlternateContent>
    </dataValidation>
    <dataValidation type="list" allowBlank="1" showInputMessage="1" showErrorMessage="1" sqref="BC5 BC9">
      <formula1>"Si,No, No aplica porque el riesgo no se materializo"</formula1>
    </dataValidation>
    <dataValidation type="list" allowBlank="1" showInputMessage="1" showErrorMessage="1" sqref="BB5 BB9 AT5:AY9">
      <formula1>"Si,No"</formula1>
    </dataValidation>
    <dataValidation type="list" allowBlank="1" showInputMessage="1" showErrorMessage="1" sqref="AG10 M10:M14 X9:Z14 U9:V14">
      <formula1>#REF!</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3">
        <x14:dataValidation type="custom" allowBlank="1" showInputMessage="1" showErrorMessage="1" error="Recuerde que las acciones se generan bajo la medida de mitigar el riesgo">
          <x14:formula1>
            <xm:f>IF(OR(AG5='C:\Users\IRMA\Desktop\2024\SEGUIMIENTO RIESGOS DE GESTIÓN SEPT 2024\INNOVACION Y TIC\[MapaRiesgoGestionn_GI2024 (1).xlsx]Opciones Tratamiento'!#REF!,AG5='C:\Users\IRMA\Desktop\2024\SEGUIMIENTO RIESGOS DE GESTIÓN SEPT 2024\INNOVACION Y TIC\[MapaRiesgoGestionn_GI2024 (1).xlsx]Opciones Tratamiento'!#REF!,AG5='C:\Users\IRMA\Desktop\2024\SEGUIMIENTO RIESGOS DE GESTIÓN SEPT 2024\INNOVACION Y TIC\[MapaRiesgoGestionn_GI2024 (1).xlsx]Opciones Tratamiento'!#REF!),ISBLANK(AG5),ISTEXT(AG5))</xm:f>
          </x14:formula1>
          <xm:sqref>AJ5:AJ8</xm:sqref>
        </x14:dataValidation>
        <x14:dataValidation type="custom" allowBlank="1" showInputMessage="1" showErrorMessage="1" error="Recuerde que las acciones se generan bajo la medida de mitigar el riesgo">
          <x14:formula1>
            <xm:f>IF(OR(AG5='C:\Users\IRMA\Desktop\2024\SEGUIMIENTO RIESGOS DE GESTIÓN SEPT 2024\INNOVACION Y TIC\[MapaRiesgoGestionn_GI2024 (1).xlsx]Opciones Tratamiento'!#REF!,AG5='C:\Users\IRMA\Desktop\2024\SEGUIMIENTO RIESGOS DE GESTIÓN SEPT 2024\INNOVACION Y TIC\[MapaRiesgoGestionn_GI2024 (1).xlsx]Opciones Tratamiento'!#REF!,AG5='C:\Users\IRMA\Desktop\2024\SEGUIMIENTO RIESGOS DE GESTIÓN SEPT 2024\INNOVACION Y TIC\[MapaRiesgoGestionn_GI2024 (1).xlsx]Opciones Tratamiento'!#REF!),ISBLANK(AG5),ISTEXT(AG5))</xm:f>
          </x14:formula1>
          <xm:sqref>AI5:AI7</xm:sqref>
        </x14:dataValidation>
        <x14:dataValidation type="custom" allowBlank="1" showInputMessage="1" showErrorMessage="1" error="Recuerde que las acciones se generan bajo la medida de mitigar el riesgo">
          <x14:formula1>
            <xm:f>IF(OR(AG9='C:\Users\IRMA\Desktop\2024\SEGUIMIENTO RIESGOS DE GESTIÓN SEPT 2024\INNOVACION Y TIC\[MapaRiesgoGestionn_GI2024 (1).xlsx]Opciones Tratamiento'!#REF!,AG9='C:\Users\IRMA\Desktop\2024\SEGUIMIENTO RIESGOS DE GESTIÓN SEPT 2024\INNOVACION Y TIC\[MapaRiesgoGestionn_GI2024 (1).xlsx]Opciones Tratamiento'!#REF!,AG9='C:\Users\IRMA\Desktop\2024\SEGUIMIENTO RIESGOS DE GESTIÓN SEPT 2024\INNOVACION Y TIC\[MapaRiesgoGestionn_GI2024 (1).xlsx]Opciones Tratamiento'!#REF!),ISBLANK(AG9),ISTEXT(AG9))</xm:f>
          </x14:formula1>
          <xm:sqref>AI8</xm:sqref>
        </x14:dataValidation>
        <x14:dataValidation type="custom" allowBlank="1" showInputMessage="1" showErrorMessage="1" error="Recuerde que las acciones se generan bajo la medida de mitigar el riesgo">
          <x14:formula1>
            <xm:f>IF(OR(AG5='C:\Users\IRMA\Desktop\2024\SEGUIMIENTO RIESGOS DE GESTIÓN SEPT 2024\INNOVACION Y TIC\[MapaRiesgoGestionn_GI2024 (1).xlsx]Opciones Tratamiento'!#REF!,AG5='C:\Users\IRMA\Desktop\2024\SEGUIMIENTO RIESGOS DE GESTIÓN SEPT 2024\INNOVACION Y TIC\[MapaRiesgoGestionn_GI2024 (1).xlsx]Opciones Tratamiento'!#REF!,AG5='C:\Users\IRMA\Desktop\2024\SEGUIMIENTO RIESGOS DE GESTIÓN SEPT 2024\INNOVACION Y TIC\[MapaRiesgoGestionn_GI2024 (1).xlsx]Opciones Tratamiento'!#REF!),ISBLANK(AG5),ISTEXT(AG5))</xm:f>
          </x14:formula1>
          <xm:sqref>AH5:AH7</xm:sqref>
        </x14:dataValidation>
        <x14:dataValidation type="custom" allowBlank="1" showInputMessage="1" showErrorMessage="1" error="Recuerde que las acciones se generan bajo la medida de mitigar el riesgo">
          <x14:formula1>
            <xm:f>IF(OR(AG9='C:\Users\IRMA\Desktop\2024\SEGUIMIENTO RIESGOS DE GESTIÓN SEPT 2024\INNOVACION Y TIC\[MapaRiesgoGestionn_GI2024 (1).xlsx]Opciones Tratamiento'!#REF!,AG9='C:\Users\IRMA\Desktop\2024\SEGUIMIENTO RIESGOS DE GESTIÓN SEPT 2024\INNOVACION Y TIC\[MapaRiesgoGestionn_GI2024 (1).xlsx]Opciones Tratamiento'!#REF!,AG9='C:\Users\IRMA\Desktop\2024\SEGUIMIENTO RIESGOS DE GESTIÓN SEPT 2024\INNOVACION Y TIC\[MapaRiesgoGestionn_GI2024 (1).xlsx]Opciones Tratamiento'!#REF!),ISBLANK(AG9),ISTEXT(AG9))</xm:f>
          </x14:formula1>
          <xm:sqref>AH8</xm:sqref>
        </x14:dataValidation>
        <x14:dataValidation type="custom" allowBlank="1" showInputMessage="1" showErrorMessage="1" error="Recuerde que las acciones se generan bajo la medida de mitigar el riesgo">
          <x14:formula1>
            <xm:f>IF(OR(AG9='E:\Downloads\Matriz Seguimiento Riesgo TIC Cesarlow Sept_2022\INNOVACION Y TIC SEPT 2022\[MATRIZ  DE  SEGUIMIENTO AL MAPA DE RIESGOS DE GESTION DE INNOVACION Y TIC_SEPT_2022.xlsx]Opciones Tratamiento'!#REF!,AG9='E:\Downloads\Matriz Seguimiento Riesgo TIC Cesarlow Sept_2022\INNOVACION Y TIC SEPT 2022\[MATRIZ  DE  SEGUIMIENTO AL MAPA DE RIESGOS DE GESTION DE INNOVACION Y TIC_SEPT_2022.xlsx]Opciones Tratamiento'!#REF!,AG9='E:\Downloads\Matriz Seguimiento Riesgo TIC Cesarlow Sept_2022\INNOVACION Y TIC SEPT 2022\[MATRIZ  DE  SEGUIMIENTO AL MAPA DE RIESGOS DE GESTION DE INNOVACION Y TIC_SEPT_2022.xlsx]Opciones Tratamiento'!#REF!),ISBLANK(AG9),ISTEXT(AG9))</xm:f>
          </x14:formula1>
          <xm:sqref>AK9:AK14</xm:sqref>
        </x14:dataValidation>
        <x14:dataValidation type="custom" allowBlank="1" showInputMessage="1" showErrorMessage="1" error="Recuerde que las acciones se generan bajo la medida de mitigar el riesgo">
          <x14:formula1>
            <xm:f>IF(OR(AG9='E:\Downloads\Matriz Seguimiento Riesgo TIC Cesarlow Sept_2022\INNOVACION Y TIC SEPT 2022\[MATRIZ  DE  SEGUIMIENTO AL MAPA DE RIESGOS DE GESTION DE INNOVACION Y TIC_SEPT_2022.xlsx]Opciones Tratamiento'!#REF!,AG9='E:\Downloads\Matriz Seguimiento Riesgo TIC Cesarlow Sept_2022\INNOVACION Y TIC SEPT 2022\[MATRIZ  DE  SEGUIMIENTO AL MAPA DE RIESGOS DE GESTION DE INNOVACION Y TIC_SEPT_2022.xlsx]Opciones Tratamiento'!#REF!,AG9='E:\Downloads\Matriz Seguimiento Riesgo TIC Cesarlow Sept_2022\INNOVACION Y TIC SEPT 2022\[MATRIZ  DE  SEGUIMIENTO AL MAPA DE RIESGOS DE GESTION DE INNOVACION Y TIC_SEPT_2022.xlsx]Opciones Tratamiento'!#REF!),ISBLANK(AG9),ISTEXT(AG9))</xm:f>
          </x14:formula1>
          <xm:sqref>AJ9:AJ14</xm:sqref>
        </x14:dataValidation>
        <x14:dataValidation type="custom" allowBlank="1" showInputMessage="1" showErrorMessage="1" error="Recuerde que las acciones se generan bajo la medida de mitigar el riesgo">
          <x14:formula1>
            <xm:f>IF(OR(AG9='E:\Downloads\Matriz Seguimiento Riesgo TIC Cesarlow Sept_2022\INNOVACION Y TIC SEPT 2022\[MATRIZ  DE  SEGUIMIENTO AL MAPA DE RIESGOS DE GESTION DE INNOVACION Y TIC_SEPT_2022.xlsx]Opciones Tratamiento'!#REF!,AG9='E:\Downloads\Matriz Seguimiento Riesgo TIC Cesarlow Sept_2022\INNOVACION Y TIC SEPT 2022\[MATRIZ  DE  SEGUIMIENTO AL MAPA DE RIESGOS DE GESTION DE INNOVACION Y TIC_SEPT_2022.xlsx]Opciones Tratamiento'!#REF!,AG9='E:\Downloads\Matriz Seguimiento Riesgo TIC Cesarlow Sept_2022\INNOVACION Y TIC SEPT 2022\[MATRIZ  DE  SEGUIMIENTO AL MAPA DE RIESGOS DE GESTION DE INNOVACION Y TIC_SEPT_2022.xlsx]Opciones Tratamiento'!#REF!),ISBLANK(AG9),ISTEXT(AG9))</xm:f>
          </x14:formula1>
          <xm:sqref>AI9:AI14</xm:sqref>
        </x14:dataValidation>
        <x14:dataValidation type="custom" allowBlank="1" showInputMessage="1" showErrorMessage="1" error="Recuerde que las acciones se generan bajo la medida de mitigar el riesgo">
          <x14:formula1>
            <xm:f>IF(OR(AG9='E:\Downloads\Matriz Seguimiento Riesgo TIC Cesarlow Sept_2022\INNOVACION Y TIC SEPT 2022\[MATRIZ  DE  SEGUIMIENTO AL MAPA DE RIESGOS DE GESTION DE INNOVACION Y TIC_SEPT_2022.xlsx]Opciones Tratamiento'!#REF!,AG9='E:\Downloads\Matriz Seguimiento Riesgo TIC Cesarlow Sept_2022\INNOVACION Y TIC SEPT 2022\[MATRIZ  DE  SEGUIMIENTO AL MAPA DE RIESGOS DE GESTION DE INNOVACION Y TIC_SEPT_2022.xlsx]Opciones Tratamiento'!#REF!,AG9='E:\Downloads\Matriz Seguimiento Riesgo TIC Cesarlow Sept_2022\INNOVACION Y TIC SEPT 2022\[MATRIZ  DE  SEGUIMIENTO AL MAPA DE RIESGOS DE GESTION DE INNOVACION Y TIC_SEPT_2022.xlsx]Opciones Tratamiento'!#REF!),ISBLANK(AG9),ISTEXT(AG9))</xm:f>
          </x14:formula1>
          <xm:sqref>AH9:AH14</xm:sqref>
        </x14:dataValidation>
        <x14:dataValidation type="custom" allowBlank="1" showInputMessage="1" showErrorMessage="1" error="Recuerde que las acciones se generan bajo la medida de mitigar el riesgo">
          <x14:formula1>
            <xm:f>IF(OR(AG9='E:\Downloads\Matriz Seguimiento Riesgo TIC Cesarlow Sept_2022\INNOVACION Y TIC SEPT 2022\[MATRIZ  DE  SEGUIMIENTO AL MAPA DE RIESGOS DE GESTION DE INNOVACION Y TIC_SEPT_2022.xlsx]Opciones Tratamiento'!#REF!,AG9='E:\Downloads\Matriz Seguimiento Riesgo TIC Cesarlow Sept_2022\INNOVACION Y TIC SEPT 2022\[MATRIZ  DE  SEGUIMIENTO AL MAPA DE RIESGOS DE GESTION DE INNOVACION Y TIC_SEPT_2022.xlsx]Opciones Tratamiento'!#REF!,AG9='E:\Downloads\Matriz Seguimiento Riesgo TIC Cesarlow Sept_2022\INNOVACION Y TIC SEPT 2022\[MATRIZ  DE  SEGUIMIENTO AL MAPA DE RIESGOS DE GESTION DE INNOVACION Y TIC_SEPT_2022.xlsx]Opciones Tratamiento'!#REF!),ISBLANK(AG9),ISTEXT(AG9))</xm:f>
          </x14:formula1>
          <xm:sqref>AM9 AL10:AM14</xm:sqref>
        </x14:dataValidation>
        <x14:dataValidation type="list" allowBlank="1" showInputMessage="1" showErrorMessage="1">
          <x14:formula1>
            <xm:f>'E:\Downloads\Matriz Seguimiento Riesgo TIC Cesarlow Sept_2022\INNOVACION Y TIC SEPT 2022\[MATRIZ  DE  SEGUIMIENTO AL MAPA DE RIESGOS DE GESTION DE INNOVACION Y TIC_SEPT_2022.xlsx]Tabla Valoración controles'!#REF!</xm:f>
          </x14:formula1>
          <xm:sqref>U5:V8 X5:Z8</xm:sqref>
        </x14:dataValidation>
        <x14:dataValidation type="list" allowBlank="1" showInputMessage="1" showErrorMessage="1">
          <x14:formula1>
            <xm:f>'E:\Downloads\Matriz Seguimiento Riesgo TIC Cesarlow Sept_2022\INNOVACION Y TIC SEPT 2022\[MATRIZ  DE  SEGUIMIENTO AL MAPA DE RIESGOS DE GESTION DE INNOVACION Y TIC_SEPT_2022.xlsx]Tabla Impacto'!#REF!</xm:f>
          </x14:formula1>
          <xm:sqref>M5 M9</xm:sqref>
        </x14:dataValidation>
        <x14:dataValidation type="list" allowBlank="1" showInputMessage="1" showErrorMessage="1">
          <x14:formula1>
            <xm:f>'E:\Downloads\Matriz Seguimiento Riesgo TIC Cesarlow Sept_2022\INNOVACION Y TIC SEPT 2022\[MATRIZ  DE  SEGUIMIENTO AL MAPA DE RIESGOS DE GESTION DE INNOVACION Y TIC_SEPT_2022.xlsx]Opciones Tratamiento'!#REF!</xm:f>
          </x14:formula1>
          <xm:sqref>AN12:AN13 B5 AG11:AG14 AG5:AG9 I10:I14 B9:B14 AN10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K12"/>
  <sheetViews>
    <sheetView zoomScale="50" zoomScaleNormal="50" workbookViewId="0">
      <pane ySplit="1" topLeftCell="A2" activePane="bottomLeft" state="frozen"/>
      <selection pane="bottomLeft" activeCell="P5" sqref="P5:P6"/>
    </sheetView>
  </sheetViews>
  <sheetFormatPr baseColWidth="10" defaultColWidth="11.42578125" defaultRowHeight="16.5"/>
  <cols>
    <col min="1" max="1" width="4" style="2" bestFit="1" customWidth="1"/>
    <col min="2" max="2" width="14.140625" style="2" customWidth="1"/>
    <col min="3" max="3" width="30" style="2" customWidth="1"/>
    <col min="4" max="4" width="34" style="2" customWidth="1"/>
    <col min="5" max="5" width="39.7109375" style="2" customWidth="1"/>
    <col min="6" max="6" width="37.85546875" style="1" customWidth="1"/>
    <col min="7" max="7" width="38.28515625" style="1" customWidth="1"/>
    <col min="8" max="8" width="21.42578125" style="3" customWidth="1"/>
    <col min="9" max="9" width="14.28515625" style="1" customWidth="1"/>
    <col min="10" max="10" width="12" style="1" customWidth="1"/>
    <col min="11" max="11" width="6.28515625" style="1" bestFit="1" customWidth="1"/>
    <col min="12" max="12" width="30" style="1" customWidth="1"/>
    <col min="13" max="13" width="18.5703125" style="1" hidden="1" customWidth="1"/>
    <col min="14" max="14" width="16.140625" style="1" customWidth="1"/>
    <col min="15" max="15" width="6.28515625" style="1" bestFit="1" customWidth="1"/>
    <col min="16" max="16" width="17.85546875" style="1" customWidth="1"/>
    <col min="17" max="17" width="15.5703125" style="3" customWidth="1"/>
    <col min="18" max="18" width="38.28515625" style="1" customWidth="1"/>
    <col min="19" max="19" width="15.140625" style="1" customWidth="1"/>
    <col min="20" max="25" width="6.7109375" style="1" customWidth="1"/>
    <col min="26" max="26" width="6.85546875" style="1" customWidth="1"/>
    <col min="27" max="27" width="6.7109375" style="1" customWidth="1"/>
    <col min="28" max="28" width="10.42578125" style="1" customWidth="1"/>
    <col min="29" max="29" width="9.28515625" style="1" customWidth="1"/>
    <col min="30" max="30" width="9.140625" style="1" customWidth="1"/>
    <col min="31" max="31" width="8.42578125" style="1" customWidth="1"/>
    <col min="32" max="32" width="7.28515625" style="1" customWidth="1"/>
    <col min="33" max="33" width="36.5703125" style="1" customWidth="1"/>
    <col min="34" max="34" width="18.85546875" style="1" customWidth="1"/>
    <col min="35" max="35" width="20.5703125" style="1" customWidth="1"/>
    <col min="36" max="36" width="14.85546875" style="1" customWidth="1"/>
    <col min="37" max="37" width="18.85546875" style="1" customWidth="1"/>
    <col min="38" max="38" width="42.42578125" style="1" customWidth="1"/>
    <col min="39" max="39" width="11.42578125" style="1" customWidth="1"/>
    <col min="40" max="40" width="16.7109375" style="1" customWidth="1"/>
    <col min="41" max="41" width="37.42578125" style="1" customWidth="1"/>
    <col min="42" max="42" width="28.7109375" style="1" customWidth="1"/>
    <col min="43" max="43" width="27.5703125" style="1" customWidth="1"/>
    <col min="44" max="44" width="20.42578125" style="1" customWidth="1"/>
    <col min="45" max="50" width="11.42578125" style="1"/>
    <col min="51" max="52" width="37.85546875" style="1" customWidth="1"/>
    <col min="53" max="53" width="19.85546875" style="1" customWidth="1"/>
    <col min="54" max="54" width="22.28515625" style="1" customWidth="1"/>
    <col min="55" max="56" width="20.7109375" style="1" customWidth="1"/>
    <col min="57" max="57" width="11.42578125" style="1"/>
    <col min="58" max="58" width="18.28515625" style="1" customWidth="1"/>
    <col min="59" max="59" width="28" style="1" customWidth="1"/>
    <col min="60" max="60" width="35.28515625" style="1" customWidth="1"/>
    <col min="61" max="61" width="23.42578125" style="1" customWidth="1"/>
    <col min="62" max="115" width="11.42578125" style="28"/>
    <col min="116" max="16384" width="11.42578125" style="1"/>
  </cols>
  <sheetData>
    <row r="1" spans="1:115" s="74" customFormat="1" ht="16.5" customHeight="1">
      <c r="A1" s="1504" t="s">
        <v>38</v>
      </c>
      <c r="B1" s="1505"/>
      <c r="C1" s="1505"/>
      <c r="D1" s="1505"/>
      <c r="E1" s="1505"/>
      <c r="F1" s="1505"/>
      <c r="G1" s="1505"/>
      <c r="H1" s="1505"/>
      <c r="I1" s="1506"/>
      <c r="J1" s="1504" t="s">
        <v>39</v>
      </c>
      <c r="K1" s="1505"/>
      <c r="L1" s="1505"/>
      <c r="M1" s="1505"/>
      <c r="N1" s="1505"/>
      <c r="O1" s="1505"/>
      <c r="P1" s="1506"/>
      <c r="Q1" s="1504" t="s">
        <v>40</v>
      </c>
      <c r="R1" s="1505"/>
      <c r="S1" s="1505"/>
      <c r="T1" s="1505"/>
      <c r="U1" s="1505"/>
      <c r="V1" s="1505"/>
      <c r="W1" s="1505"/>
      <c r="X1" s="1505"/>
      <c r="Y1" s="1506"/>
      <c r="Z1" s="1504" t="s">
        <v>41</v>
      </c>
      <c r="AA1" s="1505"/>
      <c r="AB1" s="1505"/>
      <c r="AC1" s="1505"/>
      <c r="AD1" s="1505"/>
      <c r="AE1" s="1505"/>
      <c r="AF1" s="1506"/>
      <c r="AG1" s="1504" t="s">
        <v>42</v>
      </c>
      <c r="AH1" s="1505"/>
      <c r="AI1" s="1505"/>
      <c r="AJ1" s="1505"/>
      <c r="AK1" s="1427" t="s">
        <v>43</v>
      </c>
      <c r="AL1" s="1428"/>
      <c r="AM1" s="1429"/>
      <c r="AN1" s="1431" t="s">
        <v>44</v>
      </c>
      <c r="AO1" s="1432"/>
      <c r="AP1" s="1432"/>
      <c r="AQ1" s="1432"/>
      <c r="AR1" s="1433"/>
      <c r="AS1" s="1431" t="s">
        <v>45</v>
      </c>
      <c r="AT1" s="1432"/>
      <c r="AU1" s="1432"/>
      <c r="AV1" s="1432"/>
      <c r="AW1" s="1432"/>
      <c r="AX1" s="1432"/>
      <c r="AY1" s="1432"/>
      <c r="AZ1" s="1433"/>
      <c r="BA1" s="1431" t="s">
        <v>46</v>
      </c>
      <c r="BB1" s="1432"/>
      <c r="BC1" s="1432"/>
      <c r="BD1" s="1432"/>
      <c r="BE1" s="1432"/>
      <c r="BF1" s="1432"/>
      <c r="BG1" s="1432"/>
      <c r="BH1" s="1433"/>
      <c r="BI1" s="73"/>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row>
    <row r="2" spans="1:115" s="74" customFormat="1" ht="16.5" customHeight="1">
      <c r="A2" s="1435" t="s">
        <v>47</v>
      </c>
      <c r="B2" s="1510" t="s">
        <v>24</v>
      </c>
      <c r="C2" s="1510" t="s">
        <v>48</v>
      </c>
      <c r="D2" s="1510" t="s">
        <v>49</v>
      </c>
      <c r="E2" s="1510" t="s">
        <v>50</v>
      </c>
      <c r="F2" s="1492" t="s">
        <v>51</v>
      </c>
      <c r="G2" s="1492" t="s">
        <v>188</v>
      </c>
      <c r="H2" s="1495" t="s">
        <v>53</v>
      </c>
      <c r="I2" s="1489" t="s">
        <v>54</v>
      </c>
      <c r="J2" s="1489" t="s">
        <v>55</v>
      </c>
      <c r="K2" s="1489" t="s">
        <v>56</v>
      </c>
      <c r="L2" s="1495" t="s">
        <v>57</v>
      </c>
      <c r="M2" s="1489" t="s">
        <v>58</v>
      </c>
      <c r="N2" s="1489" t="s">
        <v>59</v>
      </c>
      <c r="O2" s="1489" t="s">
        <v>56</v>
      </c>
      <c r="P2" s="1489" t="s">
        <v>60</v>
      </c>
      <c r="Q2" s="1489" t="s">
        <v>61</v>
      </c>
      <c r="R2" s="1492" t="s">
        <v>62</v>
      </c>
      <c r="S2" s="1489" t="s">
        <v>63</v>
      </c>
      <c r="T2" s="1498" t="s">
        <v>64</v>
      </c>
      <c r="U2" s="1499"/>
      <c r="V2" s="1499"/>
      <c r="W2" s="1499"/>
      <c r="X2" s="1499"/>
      <c r="Y2" s="1500"/>
      <c r="Z2" s="1489" t="s">
        <v>65</v>
      </c>
      <c r="AA2" s="1489" t="s">
        <v>66</v>
      </c>
      <c r="AB2" s="1489" t="s">
        <v>56</v>
      </c>
      <c r="AC2" s="1489" t="s">
        <v>67</v>
      </c>
      <c r="AD2" s="1489" t="s">
        <v>56</v>
      </c>
      <c r="AE2" s="1489" t="s">
        <v>68</v>
      </c>
      <c r="AF2" s="1489" t="s">
        <v>69</v>
      </c>
      <c r="AG2" s="1492" t="s">
        <v>42</v>
      </c>
      <c r="AH2" s="1495" t="s">
        <v>25</v>
      </c>
      <c r="AI2" s="1495" t="s">
        <v>70</v>
      </c>
      <c r="AJ2" s="1495" t="s">
        <v>142</v>
      </c>
      <c r="AK2" s="901" t="s">
        <v>72</v>
      </c>
      <c r="AL2" s="901" t="s">
        <v>73</v>
      </c>
      <c r="AM2" s="901" t="s">
        <v>74</v>
      </c>
      <c r="AN2" s="896" t="s">
        <v>26</v>
      </c>
      <c r="AO2" s="896" t="s">
        <v>186</v>
      </c>
      <c r="AP2" s="896" t="s">
        <v>76</v>
      </c>
      <c r="AQ2" s="896" t="s">
        <v>144</v>
      </c>
      <c r="AR2" s="896" t="s">
        <v>187</v>
      </c>
      <c r="AS2" s="896" t="s">
        <v>27</v>
      </c>
      <c r="AT2" s="896" t="s">
        <v>28</v>
      </c>
      <c r="AU2" s="896" t="s">
        <v>29</v>
      </c>
      <c r="AV2" s="896" t="s">
        <v>79</v>
      </c>
      <c r="AW2" s="896" t="s">
        <v>30</v>
      </c>
      <c r="AX2" s="896" t="s">
        <v>80</v>
      </c>
      <c r="AY2" s="896" t="s">
        <v>126</v>
      </c>
      <c r="AZ2" s="896" t="s">
        <v>31</v>
      </c>
      <c r="BA2" s="903" t="s">
        <v>81</v>
      </c>
      <c r="BB2" s="903" t="s">
        <v>82</v>
      </c>
      <c r="BC2" s="903" t="s">
        <v>83</v>
      </c>
      <c r="BD2" s="903" t="s">
        <v>84</v>
      </c>
      <c r="BE2" s="903" t="s">
        <v>85</v>
      </c>
      <c r="BF2" s="903" t="s">
        <v>122</v>
      </c>
      <c r="BG2" s="903" t="s">
        <v>86</v>
      </c>
      <c r="BH2" s="905" t="s">
        <v>143</v>
      </c>
      <c r="BI2" s="1426" t="s">
        <v>344</v>
      </c>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row>
    <row r="3" spans="1:115" s="74" customFormat="1" ht="16.5" customHeight="1">
      <c r="A3" s="1509"/>
      <c r="B3" s="1511"/>
      <c r="C3" s="1511"/>
      <c r="D3" s="1511"/>
      <c r="E3" s="1511"/>
      <c r="F3" s="1493"/>
      <c r="G3" s="1493"/>
      <c r="H3" s="1496"/>
      <c r="I3" s="1490"/>
      <c r="J3" s="1490"/>
      <c r="K3" s="1490"/>
      <c r="L3" s="1496"/>
      <c r="M3" s="1490"/>
      <c r="N3" s="1490"/>
      <c r="O3" s="1490"/>
      <c r="P3" s="1490"/>
      <c r="Q3" s="1490"/>
      <c r="R3" s="1493"/>
      <c r="S3" s="1490"/>
      <c r="T3" s="1507" t="s">
        <v>88</v>
      </c>
      <c r="U3" s="1435" t="s">
        <v>89</v>
      </c>
      <c r="V3" s="1435" t="s">
        <v>90</v>
      </c>
      <c r="W3" s="1435" t="s">
        <v>91</v>
      </c>
      <c r="X3" s="1435" t="s">
        <v>92</v>
      </c>
      <c r="Y3" s="1435" t="s">
        <v>93</v>
      </c>
      <c r="Z3" s="1490"/>
      <c r="AA3" s="1490"/>
      <c r="AB3" s="1490"/>
      <c r="AC3" s="1490"/>
      <c r="AD3" s="1490"/>
      <c r="AE3" s="1490"/>
      <c r="AF3" s="1490"/>
      <c r="AG3" s="1493"/>
      <c r="AH3" s="1496"/>
      <c r="AI3" s="1496"/>
      <c r="AJ3" s="1496"/>
      <c r="AK3" s="902"/>
      <c r="AL3" s="902"/>
      <c r="AM3" s="902"/>
      <c r="AN3" s="897"/>
      <c r="AO3" s="897"/>
      <c r="AP3" s="897"/>
      <c r="AQ3" s="897"/>
      <c r="AR3" s="897"/>
      <c r="AS3" s="897"/>
      <c r="AT3" s="897"/>
      <c r="AU3" s="897"/>
      <c r="AV3" s="897"/>
      <c r="AW3" s="897"/>
      <c r="AX3" s="897"/>
      <c r="AY3" s="897"/>
      <c r="AZ3" s="897"/>
      <c r="BA3" s="904"/>
      <c r="BB3" s="904"/>
      <c r="BC3" s="904"/>
      <c r="BD3" s="904"/>
      <c r="BE3" s="904"/>
      <c r="BF3" s="904"/>
      <c r="BG3" s="904"/>
      <c r="BH3" s="906"/>
      <c r="BI3" s="1426"/>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row>
    <row r="4" spans="1:115" s="75" customFormat="1" ht="154.15" customHeight="1">
      <c r="A4" s="1436"/>
      <c r="B4" s="1512"/>
      <c r="C4" s="1512"/>
      <c r="D4" s="1512"/>
      <c r="E4" s="1512"/>
      <c r="F4" s="1494"/>
      <c r="G4" s="1494"/>
      <c r="H4" s="1497"/>
      <c r="I4" s="1491"/>
      <c r="J4" s="1491"/>
      <c r="K4" s="1491"/>
      <c r="L4" s="1497"/>
      <c r="M4" s="1491"/>
      <c r="N4" s="1491"/>
      <c r="O4" s="1491"/>
      <c r="P4" s="1491"/>
      <c r="Q4" s="1491"/>
      <c r="R4" s="1494"/>
      <c r="S4" s="1491"/>
      <c r="T4" s="1508"/>
      <c r="U4" s="1436"/>
      <c r="V4" s="1436"/>
      <c r="W4" s="1436"/>
      <c r="X4" s="1436"/>
      <c r="Y4" s="1436"/>
      <c r="Z4" s="1491"/>
      <c r="AA4" s="1491"/>
      <c r="AB4" s="1491"/>
      <c r="AC4" s="1491"/>
      <c r="AD4" s="1491"/>
      <c r="AE4" s="1491"/>
      <c r="AF4" s="1491"/>
      <c r="AG4" s="1494"/>
      <c r="AH4" s="1497"/>
      <c r="AI4" s="1497"/>
      <c r="AJ4" s="1497"/>
      <c r="AK4" s="1430"/>
      <c r="AL4" s="1430"/>
      <c r="AM4" s="1430"/>
      <c r="AN4" s="1434"/>
      <c r="AO4" s="1434"/>
      <c r="AP4" s="1434"/>
      <c r="AQ4" s="1434"/>
      <c r="AR4" s="1434"/>
      <c r="AS4" s="897"/>
      <c r="AT4" s="897"/>
      <c r="AU4" s="897"/>
      <c r="AV4" s="897"/>
      <c r="AW4" s="897"/>
      <c r="AX4" s="897"/>
      <c r="AY4" s="897"/>
      <c r="AZ4" s="897"/>
      <c r="BA4" s="904"/>
      <c r="BB4" s="904"/>
      <c r="BC4" s="904"/>
      <c r="BD4" s="904"/>
      <c r="BE4" s="904"/>
      <c r="BF4" s="904"/>
      <c r="BG4" s="904"/>
      <c r="BH4" s="906"/>
      <c r="BI4" s="1426"/>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row>
    <row r="5" spans="1:115" s="74" customFormat="1" ht="106.5" customHeight="1">
      <c r="A5" s="713">
        <v>1</v>
      </c>
      <c r="B5" s="644" t="s">
        <v>94</v>
      </c>
      <c r="C5" s="1485" t="s">
        <v>189</v>
      </c>
      <c r="D5" s="1485" t="s">
        <v>190</v>
      </c>
      <c r="E5" s="48" t="s">
        <v>209</v>
      </c>
      <c r="F5" s="1487" t="s">
        <v>315</v>
      </c>
      <c r="G5" s="647" t="s">
        <v>191</v>
      </c>
      <c r="H5" s="644" t="s">
        <v>138</v>
      </c>
      <c r="I5" s="650">
        <v>5</v>
      </c>
      <c r="J5" s="632" t="str">
        <f>IF(I5&lt;=0,"",IF(I5&lt;=2,"Muy Baja",IF(I5&lt;=24,"Baja",IF(I5&lt;=500,"Media",IF(I5&lt;=5000,"Alta","Muy Alta")))))</f>
        <v>Baja</v>
      </c>
      <c r="K5" s="635">
        <f>IF(J5="","",IF(J5="Muy Baja",0.2,IF(J5="Baja",0.4,IF(J5="Media",0.6,IF(J5="Alta",0.8,IF(J5="Muy Alta",1,))))))</f>
        <v>0.4</v>
      </c>
      <c r="L5" s="1466" t="s">
        <v>220</v>
      </c>
      <c r="M5" s="1468" t="str">
        <f>IF(NOT(ISERROR(MATCH(L5,'[20]Tabla Impacto'!$B$221:$B$223,0))),'[20]Tabla Impacto'!$F$223&amp;"Por favor no seleccionar los criterios de impacto(Afectación Económica o presupuestal y Pérdida Reputacional)",L5)</f>
        <v>El riesgo afecta la imagen de la entidad con algunos usuarios de relevancia frente al logro de los objetivos</v>
      </c>
      <c r="N5" s="735" t="s">
        <v>254</v>
      </c>
      <c r="O5" s="731">
        <v>0.6</v>
      </c>
      <c r="P5" s="737" t="s">
        <v>254</v>
      </c>
      <c r="Q5" s="26">
        <v>1</v>
      </c>
      <c r="R5" s="76" t="s">
        <v>324</v>
      </c>
      <c r="S5" s="5" t="str">
        <f>IF(OR(T5="Preventivo",T5="Detectivo"),"Probabilidad",IF(T5="Correctivo","Impacto",""))</f>
        <v>Probabilidad</v>
      </c>
      <c r="T5" s="23" t="s">
        <v>123</v>
      </c>
      <c r="U5" s="23" t="s">
        <v>35</v>
      </c>
      <c r="V5" s="24" t="str">
        <f>IF(AND(T5="Preventivo",U5="Automático"),"50%",IF(AND(T5="Preventivo",U5="Manual"),"40%",IF(AND(T5="Detectivo",U5="Automático"),"40%",IF(AND(T5="Detectivo",U5="Manual"),"30%",IF(AND(T5="Correctivo",U5="Automático"),"35%",IF(AND(T5="Correctivo",U5="Manual"),"25%",""))))))</f>
        <v>30%</v>
      </c>
      <c r="W5" s="23" t="s">
        <v>121</v>
      </c>
      <c r="X5" s="23" t="s">
        <v>111</v>
      </c>
      <c r="Y5" s="77" t="s">
        <v>102</v>
      </c>
      <c r="Z5" s="31">
        <f>IFERROR(IF(S5="Probabilidad",(K5-(+K5*V5)),IF(S5="Impacto",K5,"")),"")</f>
        <v>0.28000000000000003</v>
      </c>
      <c r="AA5" s="27" t="str">
        <f>IFERROR(IF(Z5="","",IF(Z5&lt;=0.2,"Muy Baja",IF(Z5&lt;=0.4,"Baja",IF(Z5&lt;=0.6,"Media",IF(Z5&lt;=0.8,"Alta","Muy Alta"))))),"")</f>
        <v>Baja</v>
      </c>
      <c r="AB5" s="42">
        <f>+Z5</f>
        <v>0.28000000000000003</v>
      </c>
      <c r="AC5" s="27" t="str">
        <f>IFERROR(IF(AD5="","",IF(AD5&lt;=0.2,"Leve",IF(AD5&lt;=0.4,"Menor",IF(AD5&lt;=0.6,"Moderado",IF(AD5&lt;=0.8,"Mayor","Catastrófico"))))),"")</f>
        <v>Moderado</v>
      </c>
      <c r="AD5" s="42">
        <f>IFERROR(IF(S5="Impacto",(O5-(+O5*V5)),IF(S5="Probabilidad",O5,"")),"")</f>
        <v>0.6</v>
      </c>
      <c r="AE5" s="27" t="str">
        <f>IFERROR(IF(OR(AND(AA5="Muy Baja",AC5="Leve"),AND(AA5="Muy Baja",AC5="Menor"),AND(AA5="Baja",AC5="Leve")),"Bajo",IF(OR(AND(AA5="Muy baja",AC5="Moderado"),AND(AA5="Baja",AC5="Menor"),AND(AA5="Baja",AC5="Moderado"),AND(AA5="Media",AC5="Leve"),AND(AA5="Media",AC5="Menor"),AND(AA5="Media",AC5="Moderado"),AND(AA5="Alta",AC5="Leve"),AND(AA5="Alta",AC5="Menor")),"Moderado",IF(OR(AND(AA5="Muy Baja",AC5="Mayor"),AND(AA5="Baja",AC5="Mayor"),AND(AA5="Media",AC5="Mayor"),AND(AA5="Alta",AC5="Moderado"),AND(AA5="Alta",AC5="Mayor"),AND(AA5="Muy Alta",AC5="Leve"),AND(AA5="Muy Alta",AC5="Menor"),AND(AA5="Muy Alta",AC5="Moderado"),AND(AA5="Muy Alta",AC5="Mayor")),"Alto",IF(OR(AND(AA5="Muy Baja",AC5="Catastrófico"),AND(AA5="Baja",AC5="Catastrófico"),AND(AA5="Media",AC5="Catastrófico"),AND(AA5="Alta",AC5="Catastrófico"),AND(AA5="Muy Alta",AC5="Catastrófico")),"Extremo","")))),"")</f>
        <v>Moderado</v>
      </c>
      <c r="AF5" s="78" t="s">
        <v>112</v>
      </c>
      <c r="AG5" s="50" t="s">
        <v>192</v>
      </c>
      <c r="AH5" s="644" t="s">
        <v>193</v>
      </c>
      <c r="AI5" s="1443" t="s">
        <v>124</v>
      </c>
      <c r="AJ5" s="1443" t="s">
        <v>194</v>
      </c>
      <c r="AK5" s="1440">
        <v>45567</v>
      </c>
      <c r="AL5" s="1475" t="s">
        <v>318</v>
      </c>
      <c r="AM5" s="1477" t="s">
        <v>103</v>
      </c>
      <c r="AN5" s="1462" t="s">
        <v>195</v>
      </c>
      <c r="AO5" s="1439" t="s">
        <v>317</v>
      </c>
      <c r="AP5" s="1464" t="s">
        <v>312</v>
      </c>
      <c r="AQ5" s="1439" t="s">
        <v>313</v>
      </c>
      <c r="AR5" s="1472" t="s">
        <v>314</v>
      </c>
      <c r="AS5" s="64" t="s">
        <v>32</v>
      </c>
      <c r="AT5" s="64" t="s">
        <v>32</v>
      </c>
      <c r="AU5" s="64" t="s">
        <v>32</v>
      </c>
      <c r="AV5" s="64" t="s">
        <v>32</v>
      </c>
      <c r="AW5" s="64" t="s">
        <v>37</v>
      </c>
      <c r="AX5" s="64" t="s">
        <v>37</v>
      </c>
      <c r="AY5" s="1458" t="s">
        <v>323</v>
      </c>
      <c r="AZ5" s="1459" t="s">
        <v>196</v>
      </c>
      <c r="BA5" s="64" t="s">
        <v>37</v>
      </c>
      <c r="BB5" s="1458" t="s">
        <v>106</v>
      </c>
      <c r="BC5" s="1460">
        <v>0</v>
      </c>
      <c r="BD5" s="1460">
        <f>+I5</f>
        <v>5</v>
      </c>
      <c r="BE5" s="1460">
        <f>(BC5/BD5)</f>
        <v>0</v>
      </c>
      <c r="BF5" s="63" t="str">
        <f>IF(BE5=0,"Los controles están funcionando y son efectivos",IF(AND(BE5&gt;0,BE5&lt;=0.2),"Los controles son efectivos el 80%.",IF(AND(BE5&gt;0.2,BE5&lt;=0.5),"El control actual presenta deficiencias en su eficacia; sin embargo, sus resultados no son del todo insatisfactorios. Se sugiere la implementación de otro control que complemente y potencie el existente.",IF(AND(BE5&gt;0.5,BE5&lt;=1),"Los Control son ineficientes","Valor no valido"))))</f>
        <v>Los controles están funcionando y son efectivos</v>
      </c>
      <c r="BG5" s="1458" t="s">
        <v>321</v>
      </c>
      <c r="BH5" s="1457" t="s">
        <v>345</v>
      </c>
      <c r="BI5" s="1501" t="s">
        <v>368</v>
      </c>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row>
    <row r="6" spans="1:115" s="74" customFormat="1" ht="107.25" customHeight="1">
      <c r="A6" s="1454"/>
      <c r="B6" s="645"/>
      <c r="C6" s="1486"/>
      <c r="D6" s="1486"/>
      <c r="E6" s="51" t="s">
        <v>125</v>
      </c>
      <c r="F6" s="1488"/>
      <c r="G6" s="648"/>
      <c r="H6" s="645"/>
      <c r="I6" s="651"/>
      <c r="J6" s="633"/>
      <c r="K6" s="636"/>
      <c r="L6" s="1467"/>
      <c r="M6" s="1469">
        <f ca="1">IF(NOT(ISERROR(MATCH(L6,_xlfn.ANCHORARRAY(F9),0))),#REF!&amp;"Por favor no seleccionar los criterios de impacto",L6)</f>
        <v>0</v>
      </c>
      <c r="N6" s="843"/>
      <c r="O6" s="828"/>
      <c r="P6" s="1383"/>
      <c r="Q6" s="46">
        <v>2</v>
      </c>
      <c r="R6" s="50" t="s">
        <v>325</v>
      </c>
      <c r="S6" s="53" t="str">
        <f>IF(OR(T6="Preventivo",T6="Detectivo"),"Probabilidad",IF(T6="Correctivo","Impacto",""))</f>
        <v>Probabilidad</v>
      </c>
      <c r="T6" s="23" t="s">
        <v>99</v>
      </c>
      <c r="U6" s="23" t="s">
        <v>35</v>
      </c>
      <c r="V6" s="24" t="str">
        <f t="shared" ref="V6" si="0">IF(AND(T6="Preventivo",U6="Automático"),"50%",IF(AND(T6="Preventivo",U6="Manual"),"40%",IF(AND(T6="Detectivo",U6="Automático"),"40%",IF(AND(T6="Detectivo",U6="Manual"),"30%",IF(AND(T6="Correctivo",U6="Automático"),"35%",IF(AND(T6="Correctivo",U6="Manual"),"25%",""))))))</f>
        <v>40%</v>
      </c>
      <c r="W6" s="78" t="s">
        <v>121</v>
      </c>
      <c r="X6" s="78" t="s">
        <v>111</v>
      </c>
      <c r="Y6" s="47" t="s">
        <v>102</v>
      </c>
      <c r="Z6" s="31">
        <f>IFERROR(IF(AND(S5="Probabilidad",S6="Probabilidad"),(AB5-(+AB5*V6)),IF(AND(S5="Impacto",S6="Probabilidad"),(AB4-(+AB4*V6)),IF(S6="Impacto",AB5,""))),"")</f>
        <v>0.16800000000000001</v>
      </c>
      <c r="AA6" s="52" t="str">
        <f t="shared" ref="AA6" si="1">IFERROR(IF(Z6="","",IF(Z6&lt;=0.2,"Muy Baja",IF(Z6&lt;=0.4,"Baja",IF(Z6&lt;=0.6,"Media",IF(Z6&lt;=0.8,"Alta","Muy Alta"))))),"")</f>
        <v>Muy Baja</v>
      </c>
      <c r="AB6" s="54">
        <f t="shared" ref="AB6" si="2">+Z6</f>
        <v>0.16800000000000001</v>
      </c>
      <c r="AC6" s="52" t="str">
        <f t="shared" ref="AC6" si="3">IFERROR(IF(AD6="","",IF(AD6&lt;=0.2,"Leve",IF(AD6&lt;=0.4,"Menor",IF(AD6&lt;=0.6,"Moderado",IF(AD6&lt;=0.8,"Mayor","Catastrófico"))))),"")</f>
        <v>Moderado</v>
      </c>
      <c r="AD6" s="54">
        <f>IFERROR(IF(AND(S5="Impacto",S6="Impacto"),(AD5-(+AD5*V6)),IF(AND(S5="Probabilidad",S6="Impacto"),(AD4-(+AD4*V6)),IF(S6="Probabilidad",AD5,""))),"")</f>
        <v>0.6</v>
      </c>
      <c r="AE6" s="55" t="str">
        <f t="shared" ref="AE6" si="4">IFERROR(IF(OR(AND(AA6="Muy Baja",AC6="Leve"),AND(AA6="Muy Baja",AC6="Menor"),AND(AA6="Baja",AC6="Leve")),"Bajo",IF(OR(AND(AA6="Muy baja",AC6="Moderado"),AND(AA6="Baja",AC6="Menor"),AND(AA6="Baja",AC6="Moderado"),AND(AA6="Media",AC6="Leve"),AND(AA6="Media",AC6="Menor"),AND(AA6="Media",AC6="Moderado"),AND(AA6="Alta",AC6="Leve"),AND(AA6="Alta",AC6="Menor")),"Moderado",IF(OR(AND(AA6="Muy Baja",AC6="Mayor"),AND(AA6="Baja",AC6="Mayor"),AND(AA6="Media",AC6="Mayor"),AND(AA6="Alta",AC6="Moderado"),AND(AA6="Alta",AC6="Mayor"),AND(AA6="Muy Alta",AC6="Leve"),AND(AA6="Muy Alta",AC6="Menor"),AND(AA6="Muy Alta",AC6="Moderado"),AND(AA6="Muy Alta",AC6="Mayor")),"Alto",IF(OR(AND(AA6="Muy Baja",AC6="Catastrófico"),AND(AA6="Baja",AC6="Catastrófico"),AND(AA6="Media",AC6="Catastrófico"),AND(AA6="Alta",AC6="Catastrófico"),AND(AA6="Muy Alta",AC6="Catastrófico")),"Extremo","")))),"")</f>
        <v>Moderado</v>
      </c>
      <c r="AF6" s="78" t="s">
        <v>112</v>
      </c>
      <c r="AG6" s="51" t="s">
        <v>202</v>
      </c>
      <c r="AH6" s="645"/>
      <c r="AI6" s="645"/>
      <c r="AJ6" s="645"/>
      <c r="AK6" s="1441"/>
      <c r="AL6" s="1476"/>
      <c r="AM6" s="1478"/>
      <c r="AN6" s="1462"/>
      <c r="AO6" s="1439"/>
      <c r="AP6" s="1464"/>
      <c r="AQ6" s="1439"/>
      <c r="AR6" s="1473"/>
      <c r="AS6" s="64" t="s">
        <v>32</v>
      </c>
      <c r="AT6" s="64" t="s">
        <v>32</v>
      </c>
      <c r="AU6" s="64" t="s">
        <v>32</v>
      </c>
      <c r="AV6" s="64" t="s">
        <v>32</v>
      </c>
      <c r="AW6" s="64" t="s">
        <v>37</v>
      </c>
      <c r="AX6" s="64" t="s">
        <v>37</v>
      </c>
      <c r="AY6" s="1458"/>
      <c r="AZ6" s="1459"/>
      <c r="BA6" s="64" t="s">
        <v>37</v>
      </c>
      <c r="BB6" s="1458"/>
      <c r="BC6" s="1461"/>
      <c r="BD6" s="1461"/>
      <c r="BE6" s="1461"/>
      <c r="BF6" s="63" t="str">
        <f>IF(BE6=0,"Los controles están funcionando y son efectivos",IF(AND(BE6&gt;0,BE6&lt;=0.2),"Los controles son efectivos el 80%.",IF(AND(BE6&gt;0.2,BE6&lt;=0.5),"El control actual presenta deficiencias en su eficacia; sin embargo, sus resultados no son del todo insatisfactorios. Se sugiere la implementación de otro control que complemente y potencie el existente.",IF(AND(BE6&gt;0.5,BE6&lt;=1),"Los Control son ineficientes","Valor no valido"))))</f>
        <v>Los controles están funcionando y son efectivos</v>
      </c>
      <c r="BG6" s="1458"/>
      <c r="BH6" s="1457"/>
      <c r="BI6" s="1502"/>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row>
    <row r="7" spans="1:115" s="74" customFormat="1" ht="204.75" customHeight="1">
      <c r="A7" s="713">
        <v>2</v>
      </c>
      <c r="B7" s="644" t="s">
        <v>94</v>
      </c>
      <c r="C7" s="80" t="s">
        <v>203</v>
      </c>
      <c r="D7" s="1455" t="s">
        <v>204</v>
      </c>
      <c r="E7" s="80" t="s">
        <v>197</v>
      </c>
      <c r="F7" s="1437" t="s">
        <v>316</v>
      </c>
      <c r="G7" s="647" t="s">
        <v>198</v>
      </c>
      <c r="H7" s="43" t="s">
        <v>98</v>
      </c>
      <c r="I7" s="43">
        <v>12</v>
      </c>
      <c r="J7" s="41" t="str">
        <f>IF(I7&lt;=0,"",IF(I7&lt;=2,"Muy Baja",IF(I7&lt;=24,"Baja",IF(I7&lt;=500,"Media",IF(I7&lt;=5000,"Alta","Muy Alta")))))</f>
        <v>Baja</v>
      </c>
      <c r="K7" s="42">
        <f>IF(J7="","",IF(J7="Muy Baja",0.2,IF(J7="Baja",0.4,IF(J7="Media",0.6,IF(J7="Alta",0.8,IF(J7="Muy Alta",1,))))))</f>
        <v>0.4</v>
      </c>
      <c r="L7" s="90" t="s">
        <v>220</v>
      </c>
      <c r="M7" s="82" t="s">
        <v>220</v>
      </c>
      <c r="N7" s="85" t="s">
        <v>254</v>
      </c>
      <c r="O7" s="86">
        <v>0.6</v>
      </c>
      <c r="P7" s="87" t="s">
        <v>254</v>
      </c>
      <c r="Q7" s="83">
        <v>1</v>
      </c>
      <c r="R7" s="50" t="s">
        <v>326</v>
      </c>
      <c r="S7" s="43" t="str">
        <f>IF(OR(T7="Preventivo",T7="Detectivo"),"Probabilidad",IF(T7="Correctivo","Impacto",""))</f>
        <v>Probabilidad</v>
      </c>
      <c r="T7" s="23" t="s">
        <v>99</v>
      </c>
      <c r="U7" s="23" t="s">
        <v>35</v>
      </c>
      <c r="V7" s="24" t="str">
        <f>IF(AND(T7="Preventivo",U7="Automático"),"50%",IF(AND(T7="Preventivo",U7="Manual"),"40%",IF(AND(T7="Detectivo",U7="Automático"),"40%",IF(AND(T7="Detectivo",U7="Manual"),"30%",IF(AND(T7="Correctivo",U7="Automático"),"35%",IF(AND(T7="Correctivo",U7="Manual"),"25%",""))))))</f>
        <v>40%</v>
      </c>
      <c r="W7" s="47" t="s">
        <v>121</v>
      </c>
      <c r="X7" s="47" t="s">
        <v>111</v>
      </c>
      <c r="Y7" s="47" t="s">
        <v>102</v>
      </c>
      <c r="Z7" s="31">
        <f>IFERROR(IF(S7="Probabilidad",(K7-(+K7*V7)),IF(S7="Impacto",K7,"")),"")</f>
        <v>0.24</v>
      </c>
      <c r="AA7" s="52" t="str">
        <f>IFERROR(IF(Z7="","",IF(Z7&lt;=0.2,"Muy Baja",IF(Z7&lt;=0.4,"Baja",IF(Z7&lt;=0.6,"Media",IF(Z7&lt;=0.8,"Alta","Muy Alta"))))),"")</f>
        <v>Baja</v>
      </c>
      <c r="AB7" s="42">
        <f>+Z7</f>
        <v>0.24</v>
      </c>
      <c r="AC7" s="52" t="str">
        <f>IFERROR(IF(AD7="","",IF(AD7&lt;=0.2,"Leve",IF(AD7&lt;=0.4,"Menor",IF(AD7&lt;=0.6,"Moderado",IF(AD7&lt;=0.8,"Mayor","Catastrófico"))))),"")</f>
        <v>Moderado</v>
      </c>
      <c r="AD7" s="42">
        <f>IFERROR(IF(S7="Impacto",(O7-(+O7*V7)),IF(S7="Probabilidad",O7,"")),"")</f>
        <v>0.6</v>
      </c>
      <c r="AE7" s="55" t="str">
        <f>IFERROR(IF(OR(AND(AA7="Muy Baja",AC7="Leve"),AND(AA7="Muy Baja",AC7="Menor"),AND(AA7="Baja",AC7="Leve")),"Bajo",IF(OR(AND(AA7="Muy baja",AC7="Moderado"),AND(AA7="Baja",AC7="Menor"),AND(AA7="Baja",AC7="Moderado"),AND(AA7="Media",AC7="Leve"),AND(AA7="Media",AC7="Menor"),AND(AA7="Media",AC7="Moderado"),AND(AA7="Alta",AC7="Leve"),AND(AA7="Alta",AC7="Menor")),"Moderado",IF(OR(AND(AA7="Muy Baja",AC7="Mayor"),AND(AA7="Baja",AC7="Mayor"),AND(AA7="Media",AC7="Mayor"),AND(AA7="Alta",AC7="Moderado"),AND(AA7="Alta",AC7="Mayor"),AND(AA7="Muy Alta",AC7="Leve"),AND(AA7="Muy Alta",AC7="Menor"),AND(AA7="Muy Alta",AC7="Moderado"),AND(AA7="Muy Alta",AC7="Mayor")),"Alto",IF(OR(AND(AA7="Muy Baja",AC7="Catastrófico"),AND(AA7="Baja",AC7="Catastrófico"),AND(AA7="Media",AC7="Catastrófico"),AND(AA7="Alta",AC7="Catastrófico"),AND(AA7="Muy Alta",AC7="Catastrófico")),"Extremo","")))),"")</f>
        <v>Moderado</v>
      </c>
      <c r="AF7" s="78" t="s">
        <v>112</v>
      </c>
      <c r="AG7" s="51" t="s">
        <v>205</v>
      </c>
      <c r="AH7" s="50" t="s">
        <v>193</v>
      </c>
      <c r="AI7" s="43" t="s">
        <v>124</v>
      </c>
      <c r="AJ7" s="43" t="s">
        <v>194</v>
      </c>
      <c r="AK7" s="1442"/>
      <c r="AL7" s="143" t="s">
        <v>319</v>
      </c>
      <c r="AM7" s="1228" t="s">
        <v>103</v>
      </c>
      <c r="AN7" s="1463"/>
      <c r="AO7" s="1439"/>
      <c r="AP7" s="1464"/>
      <c r="AQ7" s="1439"/>
      <c r="AR7" s="1472" t="s">
        <v>314</v>
      </c>
      <c r="AS7" s="64" t="s">
        <v>32</v>
      </c>
      <c r="AT7" s="64" t="s">
        <v>32</v>
      </c>
      <c r="AU7" s="64" t="s">
        <v>32</v>
      </c>
      <c r="AV7" s="64" t="s">
        <v>32</v>
      </c>
      <c r="AW7" s="64" t="s">
        <v>37</v>
      </c>
      <c r="AX7" s="64" t="s">
        <v>37</v>
      </c>
      <c r="AY7" s="1458"/>
      <c r="AZ7" s="1459"/>
      <c r="BA7" s="64" t="s">
        <v>37</v>
      </c>
      <c r="BB7" s="1458"/>
      <c r="BC7" s="64">
        <v>0</v>
      </c>
      <c r="BD7" s="64">
        <f>+I7</f>
        <v>12</v>
      </c>
      <c r="BE7" s="64">
        <f>(BC7/BD7)</f>
        <v>0</v>
      </c>
      <c r="BF7" s="63" t="str">
        <f>IF(BE7=0,"Los controles están funcionando y son efectivos",IF(AND(BE7&gt;0,BE7&lt;=0.2),"Los controles son efectivos el 80%.",IF(AND(BE7&gt;0.2,BE7&lt;=0.5),"El control actual presenta deficiencias en su eficacia; sin embargo, sus resultados no son del todo insatisfactorios. Se sugiere la implementación de otro control que complemente y potencie el existente.",IF(AND(BE7&gt;0.5,BE7&lt;=1),"Los Control son ineficientes","Valor no valido"))))</f>
        <v>Los controles están funcionando y son efectivos</v>
      </c>
      <c r="BG7" s="1458"/>
      <c r="BH7" s="1457"/>
      <c r="BI7" s="1502"/>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row>
    <row r="8" spans="1:115" s="74" customFormat="1" ht="88.5" customHeight="1">
      <c r="A8" s="1454"/>
      <c r="B8" s="645"/>
      <c r="C8" s="79" t="s">
        <v>200</v>
      </c>
      <c r="D8" s="1456"/>
      <c r="E8" s="81" t="s">
        <v>199</v>
      </c>
      <c r="F8" s="1438"/>
      <c r="G8" s="648"/>
      <c r="H8" s="43" t="s">
        <v>98</v>
      </c>
      <c r="I8" s="45">
        <v>12</v>
      </c>
      <c r="J8" s="32" t="str">
        <f>IF(I8&lt;=0,"",IF(I8&lt;=2,"Muy Baja",IF(I8&lt;=24,"Baja",IF(I8&lt;=500,"Media",IF(I8&lt;=5000,"Alta","Muy Alta")))))</f>
        <v>Baja</v>
      </c>
      <c r="K8" s="33">
        <f>IF(J8="","",IF(J8="Muy Baja",0.2,IF(J8="Baja",0.4,IF(J8="Media",0.6,IF(J8="Alta",0.8,IF(J8="Muy Alta",1,))))))</f>
        <v>0.4</v>
      </c>
      <c r="L8" s="90" t="s">
        <v>322</v>
      </c>
      <c r="M8" s="84" t="s">
        <v>220</v>
      </c>
      <c r="N8" s="85" t="s">
        <v>254</v>
      </c>
      <c r="O8" s="86">
        <v>0.6</v>
      </c>
      <c r="P8" s="87" t="s">
        <v>254</v>
      </c>
      <c r="Q8" s="83">
        <v>2</v>
      </c>
      <c r="R8" s="644" t="s">
        <v>327</v>
      </c>
      <c r="S8" s="645" t="s">
        <v>137</v>
      </c>
      <c r="T8" s="1444" t="s">
        <v>99</v>
      </c>
      <c r="U8" s="1444" t="s">
        <v>35</v>
      </c>
      <c r="V8" s="1448" t="str">
        <f>IF(AND(T8="Preventivo",U8="Automático"),"50%",IF(AND(T8="Preventivo",U8="Manual"),"40%",IF(AND(T8="Detectivo",U8="Automático"),"40%",IF(AND(T8="Detectivo",U8="Manual"),"30%",IF(AND(T8="Correctivo",U8="Automático"),"35%",IF(AND(T8="Correctivo",U8="Manual"),"25%",""))))))</f>
        <v>40%</v>
      </c>
      <c r="W8" s="1444" t="s">
        <v>121</v>
      </c>
      <c r="X8" s="1444" t="s">
        <v>111</v>
      </c>
      <c r="Y8" s="1444" t="s">
        <v>102</v>
      </c>
      <c r="Z8" s="1483">
        <f t="shared" ref="Z8" si="5">IFERROR(IF(S8="Probabilidad",(K8-(+K8*V8)),IF(S8="Impacto",K8,"")),"")</f>
        <v>0.24</v>
      </c>
      <c r="AA8" s="1446" t="str">
        <f>IFERROR(IF(Z8="","",IF(Z8&lt;=0.2,"Muy Baja",IF(Z8&lt;=0.4,"Baja",IF(Z8&lt;=0.6,"Media",IF(Z8&lt;=0.8,"Alta","Muy Alta"))))),"")</f>
        <v>Baja</v>
      </c>
      <c r="AB8" s="1448">
        <f>+Z8</f>
        <v>0.24</v>
      </c>
      <c r="AC8" s="1446" t="str">
        <f>IFERROR(IF(AD8="","",IF(AD8&lt;=0.2,"Leve",IF(AD8&lt;=0.4,"Menor",IF(AD8&lt;=0.6,"Moderado",IF(AD8&lt;=0.8,"Mayor","Catastrófico"))))),"")</f>
        <v>Moderado</v>
      </c>
      <c r="AD8" s="1448">
        <f>IFERROR(IF(S8="Impacto",(O8-(+O8*V8)),IF(S8="Probabilidad",O8,"")),"")</f>
        <v>0.6</v>
      </c>
      <c r="AE8" s="1450" t="str">
        <f>IFERROR(IF(OR(AND(AA8="Muy Baja",AC8="Leve"),AND(AA8="Muy Baja",AC8="Menor"),AND(AA8="Baja",AC8="Leve")),"Bajo",IF(OR(AND(AA8="Muy baja",AC8="Moderado"),AND(AA8="Baja",AC8="Menor"),AND(AA8="Baja",AC8="Moderado"),AND(AA8="Media",AC8="Leve"),AND(AA8="Media",AC8="Menor"),AND(AA8="Media",AC8="Moderado"),AND(AA8="Alta",AC8="Leve"),AND(AA8="Alta",AC8="Menor")),"Moderado",IF(OR(AND(AA8="Muy Baja",AC8="Mayor"),AND(AA8="Baja",AC8="Mayor"),AND(AA8="Media",AC8="Mayor"),AND(AA8="Alta",AC8="Moderado"),AND(AA8="Alta",AC8="Mayor"),AND(AA8="Muy Alta",AC8="Leve"),AND(AA8="Muy Alta",AC8="Menor"),AND(AA8="Muy Alta",AC8="Moderado"),AND(AA8="Muy Alta",AC8="Mayor")),"Alto",IF(OR(AND(AA8="Muy Baja",AC8="Catastrófico"),AND(AA8="Baja",AC8="Catastrófico"),AND(AA8="Media",AC8="Catastrófico"),AND(AA8="Alta",AC8="Catastrófico"),AND(AA8="Muy Alta",AC8="Catastrófico")),"Extremo","")))),"")</f>
        <v>Moderado</v>
      </c>
      <c r="AF8" s="1452" t="s">
        <v>112</v>
      </c>
      <c r="AG8" s="1470" t="s">
        <v>206</v>
      </c>
      <c r="AH8" s="1481" t="s">
        <v>201</v>
      </c>
      <c r="AI8" s="644" t="s">
        <v>124</v>
      </c>
      <c r="AJ8" s="644" t="s">
        <v>194</v>
      </c>
      <c r="AK8" s="1442"/>
      <c r="AL8" s="1479" t="s">
        <v>320</v>
      </c>
      <c r="AM8" s="1228"/>
      <c r="AN8" s="1463"/>
      <c r="AO8" s="1439"/>
      <c r="AP8" s="1464"/>
      <c r="AQ8" s="1439"/>
      <c r="AR8" s="1474"/>
      <c r="AS8" s="1465" t="s">
        <v>32</v>
      </c>
      <c r="AT8" s="1465" t="s">
        <v>32</v>
      </c>
      <c r="AU8" s="1465" t="s">
        <v>32</v>
      </c>
      <c r="AV8" s="1465" t="s">
        <v>32</v>
      </c>
      <c r="AW8" s="1465" t="s">
        <v>37</v>
      </c>
      <c r="AX8" s="1465" t="s">
        <v>37</v>
      </c>
      <c r="AY8" s="1458"/>
      <c r="AZ8" s="1459"/>
      <c r="BA8" s="1465" t="s">
        <v>37</v>
      </c>
      <c r="BB8" s="1458"/>
      <c r="BC8" s="64">
        <v>0</v>
      </c>
      <c r="BD8" s="64">
        <f>+I8</f>
        <v>12</v>
      </c>
      <c r="BE8" s="64">
        <f>(BC8/BD8)</f>
        <v>0</v>
      </c>
      <c r="BF8" s="65" t="str">
        <f>IF(BE8=0,"Los controles están funcionando y son efectivos",IF(AND(BE8&gt;0,BE8&lt;=0.2),"Los controles son efectivos el 80%.",IF(AND(BE8&gt;0.2,BE8&lt;=0.5),"El control actual presenta deficiencias en su eficacia; sin embargo, sus resultados no son del todo insatisfactorios. Se sugiere la implementación de otro control que complemente y potencie el existente.",IF(AND(BE8&gt;0.5,BE8&lt;=1),"Los Control son ineficientes","Valor no valido"))))</f>
        <v>Los controles están funcionando y son efectivos</v>
      </c>
      <c r="BG8" s="1458"/>
      <c r="BH8" s="1457"/>
      <c r="BI8" s="1502"/>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row>
    <row r="9" spans="1:115" s="74" customFormat="1" ht="90" customHeight="1">
      <c r="A9" s="1454"/>
      <c r="B9" s="645"/>
      <c r="C9" s="81" t="s">
        <v>207</v>
      </c>
      <c r="D9" s="1456"/>
      <c r="E9" s="81" t="s">
        <v>208</v>
      </c>
      <c r="F9" s="1438"/>
      <c r="G9" s="648"/>
      <c r="H9" s="44" t="s">
        <v>98</v>
      </c>
      <c r="I9" s="45">
        <v>12</v>
      </c>
      <c r="J9" s="32" t="str">
        <f>IF(I9&lt;=0,"",IF(I9&lt;=2,"Muy Baja",IF(I9&lt;=24,"Baja",IF(I9&lt;=500,"Media",IF(I9&lt;=5000,"Alta","Muy Alta")))))</f>
        <v>Baja</v>
      </c>
      <c r="K9" s="33">
        <f>IF(J9="","",IF(J9="Muy Baja",0.2,IF(J9="Baja",0.4,IF(J9="Media",0.6,IF(J9="Alta",0.8,IF(J9="Muy Alta",1,))))))</f>
        <v>0.4</v>
      </c>
      <c r="L9" s="70" t="s">
        <v>220</v>
      </c>
      <c r="M9" s="84"/>
      <c r="N9" s="85" t="s">
        <v>254</v>
      </c>
      <c r="O9" s="86">
        <v>0.6</v>
      </c>
      <c r="P9" s="87" t="s">
        <v>254</v>
      </c>
      <c r="Q9" s="88">
        <v>3</v>
      </c>
      <c r="R9" s="646"/>
      <c r="S9" s="646"/>
      <c r="T9" s="1445"/>
      <c r="U9" s="1445"/>
      <c r="V9" s="1449"/>
      <c r="W9" s="1445"/>
      <c r="X9" s="1445"/>
      <c r="Y9" s="1445"/>
      <c r="Z9" s="1484"/>
      <c r="AA9" s="1447"/>
      <c r="AB9" s="1449"/>
      <c r="AC9" s="1447"/>
      <c r="AD9" s="1449"/>
      <c r="AE9" s="1451"/>
      <c r="AF9" s="1453"/>
      <c r="AG9" s="1471"/>
      <c r="AH9" s="1482"/>
      <c r="AI9" s="645"/>
      <c r="AJ9" s="645"/>
      <c r="AK9" s="1442"/>
      <c r="AL9" s="1480"/>
      <c r="AM9" s="1228"/>
      <c r="AN9" s="1463"/>
      <c r="AO9" s="1439"/>
      <c r="AP9" s="1464"/>
      <c r="AQ9" s="1439"/>
      <c r="AR9" s="1473"/>
      <c r="AS9" s="1465"/>
      <c r="AT9" s="1465"/>
      <c r="AU9" s="1465"/>
      <c r="AV9" s="1465"/>
      <c r="AW9" s="1465"/>
      <c r="AX9" s="1465"/>
      <c r="AY9" s="1458"/>
      <c r="AZ9" s="1459"/>
      <c r="BA9" s="1465"/>
      <c r="BB9" s="1458"/>
      <c r="BC9" s="64">
        <v>0</v>
      </c>
      <c r="BD9" s="64">
        <f>+I9</f>
        <v>12</v>
      </c>
      <c r="BE9" s="64">
        <f>(BC9/BD9)</f>
        <v>0</v>
      </c>
      <c r="BF9" s="65" t="str">
        <f>IF(BE9=0,"Los controles están funcionando y son efectivos",IF(AND(BE9&gt;0,BE9&lt;=0.2),"Los controles son efectivos el 80%.",IF(AND(BE9&gt;0.2,BE9&lt;=0.5),"El control actual presenta deficiencias en su eficacia; sin embargo, sus resultados no son del todo insatisfactorios. Se sugiere la implementación de otro control que complemente y potencie el existente.",IF(AND(BE9&gt;0.5,BE9&lt;=1),"Los Control son ineficientes","Valor no valido"))))</f>
        <v>Los controles están funcionando y son efectivos</v>
      </c>
      <c r="BG9" s="1458"/>
      <c r="BH9" s="1457"/>
      <c r="BI9" s="1503"/>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row>
    <row r="10" spans="1:115" ht="49.5" customHeight="1">
      <c r="A10" s="6"/>
      <c r="B10" s="630" t="s">
        <v>136</v>
      </c>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BF10" s="89"/>
    </row>
    <row r="12" spans="1:115">
      <c r="A12" s="1"/>
      <c r="B12" s="4" t="s">
        <v>108</v>
      </c>
      <c r="C12" s="1"/>
      <c r="D12" s="1"/>
      <c r="E12" s="1"/>
      <c r="H12" s="1"/>
    </row>
  </sheetData>
  <dataConsolidate/>
  <mergeCells count="141">
    <mergeCell ref="BI5:BI9"/>
    <mergeCell ref="A1:I1"/>
    <mergeCell ref="J1:P1"/>
    <mergeCell ref="Q1:Y1"/>
    <mergeCell ref="Z1:AF1"/>
    <mergeCell ref="AG1:AJ1"/>
    <mergeCell ref="G2:G4"/>
    <mergeCell ref="T3:T4"/>
    <mergeCell ref="R2:R4"/>
    <mergeCell ref="S2:S4"/>
    <mergeCell ref="H2:H4"/>
    <mergeCell ref="I2:I4"/>
    <mergeCell ref="J2:J4"/>
    <mergeCell ref="K2:K4"/>
    <mergeCell ref="L2:L4"/>
    <mergeCell ref="M2:M4"/>
    <mergeCell ref="A2:A4"/>
    <mergeCell ref="B2:B4"/>
    <mergeCell ref="C2:C4"/>
    <mergeCell ref="D2:D4"/>
    <mergeCell ref="E2:E4"/>
    <mergeCell ref="F2:F4"/>
    <mergeCell ref="A5:A6"/>
    <mergeCell ref="B5:B6"/>
    <mergeCell ref="C5:C6"/>
    <mergeCell ref="D5:D6"/>
    <mergeCell ref="F5:F6"/>
    <mergeCell ref="G5:G6"/>
    <mergeCell ref="AK2:AK4"/>
    <mergeCell ref="AL2:AL4"/>
    <mergeCell ref="AE2:AE4"/>
    <mergeCell ref="AF2:AF4"/>
    <mergeCell ref="AG2:AG4"/>
    <mergeCell ref="AH2:AH4"/>
    <mergeCell ref="AI2:AI4"/>
    <mergeCell ref="AJ2:AJ4"/>
    <mergeCell ref="T2:Y2"/>
    <mergeCell ref="Z2:Z4"/>
    <mergeCell ref="AA2:AA4"/>
    <mergeCell ref="AB2:AB4"/>
    <mergeCell ref="AC2:AC4"/>
    <mergeCell ref="AD2:AD4"/>
    <mergeCell ref="N2:N4"/>
    <mergeCell ref="O2:O4"/>
    <mergeCell ref="P2:P4"/>
    <mergeCell ref="Q2:Q4"/>
    <mergeCell ref="AJ5:AJ6"/>
    <mergeCell ref="H5:H6"/>
    <mergeCell ref="K5:K6"/>
    <mergeCell ref="L5:L6"/>
    <mergeCell ref="M5:M6"/>
    <mergeCell ref="BG5:BG9"/>
    <mergeCell ref="S8:S9"/>
    <mergeCell ref="T8:T9"/>
    <mergeCell ref="U8:U9"/>
    <mergeCell ref="V8:V9"/>
    <mergeCell ref="AG8:AG9"/>
    <mergeCell ref="AR5:AR6"/>
    <mergeCell ref="AR7:AR9"/>
    <mergeCell ref="AL5:AL6"/>
    <mergeCell ref="AM5:AM6"/>
    <mergeCell ref="AM7:AM9"/>
    <mergeCell ref="AJ8:AJ9"/>
    <mergeCell ref="AL8:AL9"/>
    <mergeCell ref="AH8:AH9"/>
    <mergeCell ref="AI8:AI9"/>
    <mergeCell ref="R8:R9"/>
    <mergeCell ref="X8:X9"/>
    <mergeCell ref="Y8:Y9"/>
    <mergeCell ref="Z8:Z9"/>
    <mergeCell ref="AF8:AF9"/>
    <mergeCell ref="G7:G9"/>
    <mergeCell ref="A7:A9"/>
    <mergeCell ref="B7:B9"/>
    <mergeCell ref="D7:D9"/>
    <mergeCell ref="BH5:BH9"/>
    <mergeCell ref="AY5:AY9"/>
    <mergeCell ref="AZ5:AZ9"/>
    <mergeCell ref="BB5:BB9"/>
    <mergeCell ref="BC5:BC6"/>
    <mergeCell ref="BD5:BD6"/>
    <mergeCell ref="BE5:BE6"/>
    <mergeCell ref="AN5:AN9"/>
    <mergeCell ref="AO5:AO9"/>
    <mergeCell ref="AP5:AP9"/>
    <mergeCell ref="AS8:AS9"/>
    <mergeCell ref="AT8:AT9"/>
    <mergeCell ref="AU8:AU9"/>
    <mergeCell ref="AV8:AV9"/>
    <mergeCell ref="AW8:AW9"/>
    <mergeCell ref="AX8:AX9"/>
    <mergeCell ref="BA8:BA9"/>
    <mergeCell ref="I5:I6"/>
    <mergeCell ref="J5:J6"/>
    <mergeCell ref="B10:AJ10"/>
    <mergeCell ref="AQ2:AQ4"/>
    <mergeCell ref="AR2:AR4"/>
    <mergeCell ref="U3:U4"/>
    <mergeCell ref="V3:V4"/>
    <mergeCell ref="W3:W4"/>
    <mergeCell ref="X3:X4"/>
    <mergeCell ref="Y3:Y4"/>
    <mergeCell ref="AO2:AO4"/>
    <mergeCell ref="AP2:AP4"/>
    <mergeCell ref="F7:F9"/>
    <mergeCell ref="AQ5:AQ9"/>
    <mergeCell ref="AK5:AK9"/>
    <mergeCell ref="N5:N6"/>
    <mergeCell ref="O5:O6"/>
    <mergeCell ref="P5:P6"/>
    <mergeCell ref="AH5:AH6"/>
    <mergeCell ref="AI5:AI6"/>
    <mergeCell ref="W8:W9"/>
    <mergeCell ref="AA8:AA9"/>
    <mergeCell ref="AB8:AB9"/>
    <mergeCell ref="AC8:AC9"/>
    <mergeCell ref="AD8:AD9"/>
    <mergeCell ref="AE8:AE9"/>
    <mergeCell ref="BI2:BI4"/>
    <mergeCell ref="AK1:AM1"/>
    <mergeCell ref="AM2:AM4"/>
    <mergeCell ref="BA1:BH1"/>
    <mergeCell ref="BA2:BA4"/>
    <mergeCell ref="BB2:BB4"/>
    <mergeCell ref="BC2:BC4"/>
    <mergeCell ref="BD2:BD4"/>
    <mergeCell ref="BE2:BE4"/>
    <mergeCell ref="BF2:BF4"/>
    <mergeCell ref="BG2:BG4"/>
    <mergeCell ref="BH2:BH4"/>
    <mergeCell ref="AS1:AZ1"/>
    <mergeCell ref="AS2:AS4"/>
    <mergeCell ref="AY2:AY4"/>
    <mergeCell ref="AX2:AX4"/>
    <mergeCell ref="AW2:AW4"/>
    <mergeCell ref="AV2:AV4"/>
    <mergeCell ref="AU2:AU4"/>
    <mergeCell ref="AT2:AT4"/>
    <mergeCell ref="AZ2:AZ4"/>
    <mergeCell ref="AN1:AR1"/>
    <mergeCell ref="AN2:AN4"/>
  </mergeCells>
  <conditionalFormatting sqref="J5 J7">
    <cfRule type="cellIs" dxfId="629" priority="207" operator="equal">
      <formula>"Muy Alta"</formula>
    </cfRule>
    <cfRule type="cellIs" dxfId="628" priority="208" operator="equal">
      <formula>"Alta"</formula>
    </cfRule>
    <cfRule type="cellIs" dxfId="627" priority="209" operator="equal">
      <formula>"Media"</formula>
    </cfRule>
    <cfRule type="cellIs" dxfId="626" priority="210" operator="equal">
      <formula>"Baja"</formula>
    </cfRule>
    <cfRule type="cellIs" dxfId="625" priority="211" operator="equal">
      <formula>"Muy Baja"</formula>
    </cfRule>
  </conditionalFormatting>
  <conditionalFormatting sqref="J8">
    <cfRule type="cellIs" dxfId="624" priority="83" operator="equal">
      <formula>"Muy Alta"</formula>
    </cfRule>
    <cfRule type="cellIs" dxfId="623" priority="84" operator="equal">
      <formula>"Alta"</formula>
    </cfRule>
    <cfRule type="cellIs" dxfId="622" priority="85" operator="equal">
      <formula>"Media"</formula>
    </cfRule>
    <cfRule type="cellIs" dxfId="621" priority="86" operator="equal">
      <formula>"Baja"</formula>
    </cfRule>
    <cfRule type="cellIs" dxfId="620" priority="87" operator="equal">
      <formula>"Muy Baja"</formula>
    </cfRule>
  </conditionalFormatting>
  <conditionalFormatting sqref="M5:M8">
    <cfRule type="containsText" dxfId="619" priority="88" operator="containsText" text="❌">
      <formula>NOT(ISERROR(SEARCH("❌",M5)))</formula>
    </cfRule>
  </conditionalFormatting>
  <conditionalFormatting sqref="AA5:AA6">
    <cfRule type="cellIs" dxfId="618" priority="193" operator="equal">
      <formula>"Muy Alta"</formula>
    </cfRule>
    <cfRule type="cellIs" dxfId="617" priority="194" operator="equal">
      <formula>"Alta"</formula>
    </cfRule>
    <cfRule type="cellIs" dxfId="616" priority="195" operator="equal">
      <formula>"Media"</formula>
    </cfRule>
    <cfRule type="cellIs" dxfId="615" priority="196" operator="equal">
      <formula>"Baja"</formula>
    </cfRule>
    <cfRule type="cellIs" dxfId="614" priority="197" operator="equal">
      <formula>"Muy Baja"</formula>
    </cfRule>
  </conditionalFormatting>
  <conditionalFormatting sqref="AA7">
    <cfRule type="cellIs" dxfId="613" priority="175" operator="equal">
      <formula>"Muy Alta"</formula>
    </cfRule>
    <cfRule type="cellIs" dxfId="612" priority="176" operator="equal">
      <formula>"Alta"</formula>
    </cfRule>
    <cfRule type="cellIs" dxfId="611" priority="177" operator="equal">
      <formula>"Media"</formula>
    </cfRule>
    <cfRule type="cellIs" dxfId="610" priority="178" operator="equal">
      <formula>"Baja"</formula>
    </cfRule>
    <cfRule type="cellIs" dxfId="609" priority="179" operator="equal">
      <formula>"Muy Baja"</formula>
    </cfRule>
  </conditionalFormatting>
  <conditionalFormatting sqref="AA8">
    <cfRule type="cellIs" dxfId="608" priority="69" operator="equal">
      <formula>"Muy Alta"</formula>
    </cfRule>
    <cfRule type="cellIs" dxfId="607" priority="70" operator="equal">
      <formula>"Alta"</formula>
    </cfRule>
    <cfRule type="cellIs" dxfId="606" priority="71" operator="equal">
      <formula>"Media"</formula>
    </cfRule>
    <cfRule type="cellIs" dxfId="605" priority="72" operator="equal">
      <formula>"Baja"</formula>
    </cfRule>
    <cfRule type="cellIs" dxfId="604" priority="73" operator="equal">
      <formula>"Muy Baja"</formula>
    </cfRule>
  </conditionalFormatting>
  <conditionalFormatting sqref="AC5:AC6">
    <cfRule type="cellIs" dxfId="603" priority="188" operator="equal">
      <formula>"Catastrófico"</formula>
    </cfRule>
    <cfRule type="cellIs" dxfId="602" priority="189" operator="equal">
      <formula>"Mayor"</formula>
    </cfRule>
    <cfRule type="cellIs" dxfId="601" priority="190" operator="equal">
      <formula>"Moderado"</formula>
    </cfRule>
    <cfRule type="cellIs" dxfId="600" priority="191" operator="equal">
      <formula>"Menor"</formula>
    </cfRule>
    <cfRule type="cellIs" dxfId="599" priority="192" operator="equal">
      <formula>"Leve"</formula>
    </cfRule>
  </conditionalFormatting>
  <conditionalFormatting sqref="AC7">
    <cfRule type="cellIs" dxfId="598" priority="170" operator="equal">
      <formula>"Catastrófico"</formula>
    </cfRule>
    <cfRule type="cellIs" dxfId="597" priority="171" operator="equal">
      <formula>"Mayor"</formula>
    </cfRule>
    <cfRule type="cellIs" dxfId="596" priority="172" operator="equal">
      <formula>"Moderado"</formula>
    </cfRule>
    <cfRule type="cellIs" dxfId="595" priority="173" operator="equal">
      <formula>"Menor"</formula>
    </cfRule>
    <cfRule type="cellIs" dxfId="594" priority="174" operator="equal">
      <formula>"Leve"</formula>
    </cfRule>
  </conditionalFormatting>
  <conditionalFormatting sqref="AC8">
    <cfRule type="cellIs" dxfId="593" priority="64" operator="equal">
      <formula>"Catastrófico"</formula>
    </cfRule>
    <cfRule type="cellIs" dxfId="592" priority="65" operator="equal">
      <formula>"Mayor"</formula>
    </cfRule>
    <cfRule type="cellIs" dxfId="591" priority="66" operator="equal">
      <formula>"Moderado"</formula>
    </cfRule>
    <cfRule type="cellIs" dxfId="590" priority="67" operator="equal">
      <formula>"Menor"</formula>
    </cfRule>
    <cfRule type="cellIs" dxfId="589" priority="68" operator="equal">
      <formula>"Leve"</formula>
    </cfRule>
  </conditionalFormatting>
  <conditionalFormatting sqref="AE5:AE6">
    <cfRule type="cellIs" dxfId="588" priority="184" operator="equal">
      <formula>"Extremo"</formula>
    </cfRule>
    <cfRule type="cellIs" dxfId="587" priority="185" operator="equal">
      <formula>"Alto"</formula>
    </cfRule>
    <cfRule type="cellIs" dxfId="586" priority="186" operator="equal">
      <formula>"Moderado"</formula>
    </cfRule>
    <cfRule type="cellIs" dxfId="585" priority="187" operator="equal">
      <formula>"Bajo"</formula>
    </cfRule>
  </conditionalFormatting>
  <conditionalFormatting sqref="AE7">
    <cfRule type="cellIs" dxfId="584" priority="166" operator="equal">
      <formula>"Extremo"</formula>
    </cfRule>
    <cfRule type="cellIs" dxfId="583" priority="167" operator="equal">
      <formula>"Alto"</formula>
    </cfRule>
    <cfRule type="cellIs" dxfId="582" priority="168" operator="equal">
      <formula>"Moderado"</formula>
    </cfRule>
    <cfRule type="cellIs" dxfId="581" priority="169" operator="equal">
      <formula>"Bajo"</formula>
    </cfRule>
  </conditionalFormatting>
  <conditionalFormatting sqref="AE8">
    <cfRule type="cellIs" dxfId="580" priority="60" operator="equal">
      <formula>"Extremo"</formula>
    </cfRule>
    <cfRule type="cellIs" dxfId="579" priority="61" operator="equal">
      <formula>"Alto"</formula>
    </cfRule>
    <cfRule type="cellIs" dxfId="578" priority="62" operator="equal">
      <formula>"Moderado"</formula>
    </cfRule>
    <cfRule type="cellIs" dxfId="577" priority="63" operator="equal">
      <formula>"Bajo"</formula>
    </cfRule>
  </conditionalFormatting>
  <conditionalFormatting sqref="J9">
    <cfRule type="cellIs" dxfId="576" priority="55" operator="equal">
      <formula>"Muy Alta"</formula>
    </cfRule>
    <cfRule type="cellIs" dxfId="575" priority="56" operator="equal">
      <formula>"Alta"</formula>
    </cfRule>
    <cfRule type="cellIs" dxfId="574" priority="57" operator="equal">
      <formula>"Media"</formula>
    </cfRule>
    <cfRule type="cellIs" dxfId="573" priority="58" operator="equal">
      <formula>"Baja"</formula>
    </cfRule>
    <cfRule type="cellIs" dxfId="572" priority="59" operator="equal">
      <formula>"Muy Baja"</formula>
    </cfRule>
  </conditionalFormatting>
  <conditionalFormatting sqref="N9">
    <cfRule type="cellIs" dxfId="571" priority="5" operator="equal">
      <formula>"Catastrófico"</formula>
    </cfRule>
    <cfRule type="cellIs" dxfId="570" priority="6" operator="equal">
      <formula>"Mayor"</formula>
    </cfRule>
    <cfRule type="cellIs" dxfId="569" priority="7" operator="equal">
      <formula>"Moderado"</formula>
    </cfRule>
    <cfRule type="cellIs" dxfId="568" priority="8" operator="equal">
      <formula>"Menor"</formula>
    </cfRule>
    <cfRule type="cellIs" dxfId="567" priority="9" operator="equal">
      <formula>"Leve"</formula>
    </cfRule>
  </conditionalFormatting>
  <conditionalFormatting sqref="P9">
    <cfRule type="cellIs" dxfId="566" priority="1" operator="equal">
      <formula>"Extremo"</formula>
    </cfRule>
    <cfRule type="cellIs" dxfId="565" priority="2" operator="equal">
      <formula>"Alto"</formula>
    </cfRule>
    <cfRule type="cellIs" dxfId="564" priority="3" operator="equal">
      <formula>"Moderado"</formula>
    </cfRule>
    <cfRule type="cellIs" dxfId="563" priority="4" operator="equal">
      <formula>"Bajo"</formula>
    </cfRule>
  </conditionalFormatting>
  <conditionalFormatting sqref="N5">
    <cfRule type="cellIs" dxfId="562" priority="32" operator="equal">
      <formula>"Catastrófico"</formula>
    </cfRule>
    <cfRule type="cellIs" dxfId="561" priority="33" operator="equal">
      <formula>"Mayor"</formula>
    </cfRule>
    <cfRule type="cellIs" dxfId="560" priority="34" operator="equal">
      <formula>"Moderado"</formula>
    </cfRule>
    <cfRule type="cellIs" dxfId="559" priority="35" operator="equal">
      <formula>"Menor"</formula>
    </cfRule>
    <cfRule type="cellIs" dxfId="558" priority="36" operator="equal">
      <formula>"Leve"</formula>
    </cfRule>
  </conditionalFormatting>
  <conditionalFormatting sqref="P5">
    <cfRule type="cellIs" dxfId="557" priority="28" operator="equal">
      <formula>"Extremo"</formula>
    </cfRule>
    <cfRule type="cellIs" dxfId="556" priority="29" operator="equal">
      <formula>"Alto"</formula>
    </cfRule>
    <cfRule type="cellIs" dxfId="555" priority="30" operator="equal">
      <formula>"Moderado"</formula>
    </cfRule>
    <cfRule type="cellIs" dxfId="554" priority="31" operator="equal">
      <formula>"Bajo"</formula>
    </cfRule>
  </conditionalFormatting>
  <conditionalFormatting sqref="N7">
    <cfRule type="cellIs" dxfId="553" priority="23" operator="equal">
      <formula>"Catastrófico"</formula>
    </cfRule>
    <cfRule type="cellIs" dxfId="552" priority="24" operator="equal">
      <formula>"Mayor"</formula>
    </cfRule>
    <cfRule type="cellIs" dxfId="551" priority="25" operator="equal">
      <formula>"Moderado"</formula>
    </cfRule>
    <cfRule type="cellIs" dxfId="550" priority="26" operator="equal">
      <formula>"Menor"</formula>
    </cfRule>
    <cfRule type="cellIs" dxfId="549" priority="27" operator="equal">
      <formula>"Leve"</formula>
    </cfRule>
  </conditionalFormatting>
  <conditionalFormatting sqref="P7">
    <cfRule type="cellIs" dxfId="548" priority="19" operator="equal">
      <formula>"Extremo"</formula>
    </cfRule>
    <cfRule type="cellIs" dxfId="547" priority="20" operator="equal">
      <formula>"Alto"</formula>
    </cfRule>
    <cfRule type="cellIs" dxfId="546" priority="21" operator="equal">
      <formula>"Moderado"</formula>
    </cfRule>
    <cfRule type="cellIs" dxfId="545" priority="22" operator="equal">
      <formula>"Bajo"</formula>
    </cfRule>
  </conditionalFormatting>
  <conditionalFormatting sqref="N8">
    <cfRule type="cellIs" dxfId="544" priority="14" operator="equal">
      <formula>"Catastrófico"</formula>
    </cfRule>
    <cfRule type="cellIs" dxfId="543" priority="15" operator="equal">
      <formula>"Mayor"</formula>
    </cfRule>
    <cfRule type="cellIs" dxfId="542" priority="16" operator="equal">
      <formula>"Moderado"</formula>
    </cfRule>
    <cfRule type="cellIs" dxfId="541" priority="17" operator="equal">
      <formula>"Menor"</formula>
    </cfRule>
    <cfRule type="cellIs" dxfId="540" priority="18" operator="equal">
      <formula>"Leve"</formula>
    </cfRule>
  </conditionalFormatting>
  <conditionalFormatting sqref="P8">
    <cfRule type="cellIs" dxfId="539" priority="10" operator="equal">
      <formula>"Extremo"</formula>
    </cfRule>
    <cfRule type="cellIs" dxfId="538" priority="11" operator="equal">
      <formula>"Alto"</formula>
    </cfRule>
    <cfRule type="cellIs" dxfId="537" priority="12" operator="equal">
      <formula>"Moderado"</formula>
    </cfRule>
    <cfRule type="cellIs" dxfId="536" priority="13" operator="equal">
      <formula>"Bajo"</formula>
    </cfRule>
  </conditionalFormatting>
  <dataValidations count="2">
    <dataValidation type="list" allowBlank="1" showInputMessage="1" showErrorMessage="1" sqref="AS5:AX8 BA5:BA8">
      <formula1>"Si,No"</formula1>
    </dataValidation>
    <dataValidation type="list" allowBlank="1" showInputMessage="1" showErrorMessage="1" sqref="BB5">
      <formula1>"Si,No, No aplica porque el riesgo no se materializo"</formula1>
    </dataValidation>
  </dataValidations>
  <pageMargins left="0.7" right="0.7" top="0.75" bottom="0.75" header="0.3" footer="0.3"/>
  <pageSetup orientation="portrait" r:id="rId1"/>
  <ignoredErrors>
    <ignoredError sqref="V7:V8"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DB64"/>
  <sheetViews>
    <sheetView zoomScale="50" zoomScaleNormal="50" workbookViewId="0">
      <selection activeCell="A5" sqref="A5:A9"/>
    </sheetView>
  </sheetViews>
  <sheetFormatPr baseColWidth="10" defaultColWidth="11.42578125" defaultRowHeight="12.75"/>
  <cols>
    <col min="1" max="1" width="4" style="1977" bestFit="1" customWidth="1"/>
    <col min="2" max="2" width="14.140625" style="1977" customWidth="1"/>
    <col min="3" max="3" width="16.5703125" style="1977" customWidth="1"/>
    <col min="4" max="4" width="16.140625" style="1977" customWidth="1"/>
    <col min="5" max="5" width="30.28515625" style="1977" customWidth="1"/>
    <col min="6" max="7" width="35" style="1836" customWidth="1"/>
    <col min="8" max="8" width="18.140625" style="1978" customWidth="1"/>
    <col min="9" max="9" width="14.28515625" style="1836" customWidth="1"/>
    <col min="10" max="10" width="12" style="1836" customWidth="1"/>
    <col min="11" max="11" width="6.28515625" style="1836" customWidth="1"/>
    <col min="12" max="12" width="24.42578125" style="1836" customWidth="1"/>
    <col min="13" max="13" width="28.28515625" style="1836" customWidth="1"/>
    <col min="14" max="14" width="17.5703125" style="1836" customWidth="1"/>
    <col min="15" max="15" width="6.28515625" style="1836" customWidth="1"/>
    <col min="16" max="16" width="16" style="1836" customWidth="1"/>
    <col min="17" max="17" width="5.85546875" style="1836" customWidth="1"/>
    <col min="18" max="18" width="55" style="2548" customWidth="1"/>
    <col min="19" max="19" width="15.140625" style="1836" customWidth="1"/>
    <col min="20" max="20" width="6.85546875" style="1836" customWidth="1"/>
    <col min="21" max="21" width="5" style="1836" customWidth="1"/>
    <col min="22" max="22" width="5.5703125" style="1836" customWidth="1"/>
    <col min="23" max="23" width="7.140625" style="1836" customWidth="1"/>
    <col min="24" max="24" width="6.7109375" style="1836" customWidth="1"/>
    <col min="25" max="25" width="4.7109375" style="1836" customWidth="1"/>
    <col min="26" max="26" width="38.5703125" style="1836" customWidth="1"/>
    <col min="27" max="27" width="8.7109375" style="1836" customWidth="1"/>
    <col min="28" max="28" width="10.42578125" style="1836" customWidth="1"/>
    <col min="29" max="29" width="9.28515625" style="1836" customWidth="1"/>
    <col min="30" max="30" width="9.140625" style="1836" customWidth="1"/>
    <col min="31" max="31" width="8.42578125" style="1836" customWidth="1"/>
    <col min="32" max="32" width="7.28515625" style="1836" customWidth="1"/>
    <col min="33" max="33" width="28.7109375" style="1836" customWidth="1"/>
    <col min="34" max="34" width="18.85546875" style="1836" customWidth="1"/>
    <col min="35" max="35" width="19.28515625" style="1836" customWidth="1"/>
    <col min="36" max="36" width="17.7109375" style="1836" customWidth="1"/>
    <col min="37" max="37" width="21.28515625" style="1836" customWidth="1"/>
    <col min="38" max="38" width="48.5703125" style="1836" customWidth="1"/>
    <col min="39" max="39" width="29" style="1836" customWidth="1"/>
    <col min="40" max="40" width="35.5703125" style="1836" customWidth="1"/>
    <col min="41" max="41" width="63.28515625" style="1836" customWidth="1"/>
    <col min="42" max="42" width="40.28515625" style="1836" customWidth="1"/>
    <col min="43" max="43" width="43.85546875" style="1836" customWidth="1"/>
    <col min="44" max="44" width="54.28515625" style="1836" customWidth="1"/>
    <col min="45" max="45" width="28.7109375" style="1836" customWidth="1"/>
    <col min="46" max="46" width="27.7109375" style="1836" customWidth="1"/>
    <col min="47" max="47" width="26.7109375" style="1836" customWidth="1"/>
    <col min="48" max="48" width="30.85546875" style="1836" customWidth="1"/>
    <col min="49" max="49" width="27.85546875" style="1836" customWidth="1"/>
    <col min="50" max="50" width="30.85546875" style="1836" customWidth="1"/>
    <col min="51" max="51" width="34.7109375" style="1836" customWidth="1"/>
    <col min="52" max="52" width="26.28515625" style="1836" customWidth="1"/>
    <col min="53" max="53" width="22.5703125" style="1836" customWidth="1"/>
    <col min="54" max="54" width="27.28515625" style="1836" customWidth="1"/>
    <col min="55" max="55" width="22.28515625" style="1836" customWidth="1"/>
    <col min="56" max="56" width="27.7109375" style="1836" customWidth="1"/>
    <col min="57" max="57" width="22.5703125" style="1836" customWidth="1"/>
    <col min="58" max="58" width="21.42578125" style="1836" customWidth="1"/>
    <col min="59" max="59" width="31.5703125" style="1836" customWidth="1"/>
    <col min="60" max="60" width="44.140625" style="1836" customWidth="1"/>
    <col min="61" max="61" width="43.5703125" style="1836" customWidth="1"/>
    <col min="62" max="16384" width="11.42578125" style="1836"/>
  </cols>
  <sheetData>
    <row r="1" spans="1:106" ht="13.9" customHeight="1">
      <c r="A1" s="1823" t="s">
        <v>38</v>
      </c>
      <c r="B1" s="1824"/>
      <c r="C1" s="1824"/>
      <c r="D1" s="1824"/>
      <c r="E1" s="1824"/>
      <c r="F1" s="1824"/>
      <c r="G1" s="1824"/>
      <c r="H1" s="1824"/>
      <c r="I1" s="1824"/>
      <c r="J1" s="1823" t="s">
        <v>39</v>
      </c>
      <c r="K1" s="1824"/>
      <c r="L1" s="1824"/>
      <c r="M1" s="1824"/>
      <c r="N1" s="1824"/>
      <c r="O1" s="1824"/>
      <c r="P1" s="1824"/>
      <c r="Q1" s="1823" t="s">
        <v>40</v>
      </c>
      <c r="R1" s="1824"/>
      <c r="S1" s="1824"/>
      <c r="T1" s="1824"/>
      <c r="U1" s="1824"/>
      <c r="V1" s="1824"/>
      <c r="W1" s="1824"/>
      <c r="X1" s="1823"/>
      <c r="Y1" s="1824"/>
      <c r="Z1" s="1823" t="s">
        <v>41</v>
      </c>
      <c r="AA1" s="1824"/>
      <c r="AB1" s="1824"/>
      <c r="AC1" s="1824"/>
      <c r="AD1" s="1824"/>
      <c r="AE1" s="1824"/>
      <c r="AF1" s="1824"/>
      <c r="AG1" s="1825" t="s">
        <v>42</v>
      </c>
      <c r="AH1" s="1733"/>
      <c r="AI1" s="1733"/>
      <c r="AJ1" s="1733"/>
      <c r="AK1" s="1826" t="s">
        <v>43</v>
      </c>
      <c r="AL1" s="1827"/>
      <c r="AM1" s="1828"/>
      <c r="AN1" s="1829" t="s">
        <v>44</v>
      </c>
      <c r="AO1" s="1830"/>
      <c r="AP1" s="1830"/>
      <c r="AQ1" s="1830"/>
      <c r="AR1" s="1830"/>
      <c r="AS1" s="1831" t="s">
        <v>45</v>
      </c>
      <c r="AT1" s="1832"/>
      <c r="AU1" s="1832"/>
      <c r="AV1" s="1832"/>
      <c r="AW1" s="1832"/>
      <c r="AX1" s="1832"/>
      <c r="AY1" s="1832"/>
      <c r="AZ1" s="1832"/>
      <c r="BA1" s="1833" t="s">
        <v>46</v>
      </c>
      <c r="BB1" s="1834"/>
      <c r="BC1" s="1834"/>
      <c r="BD1" s="1834"/>
      <c r="BE1" s="1834"/>
      <c r="BF1" s="1834"/>
      <c r="BG1" s="1834"/>
      <c r="BH1" s="1834"/>
      <c r="BI1" s="1835" t="s">
        <v>857</v>
      </c>
    </row>
    <row r="2" spans="1:106" ht="64.900000000000006" customHeight="1" thickBot="1">
      <c r="A2" s="1824"/>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748"/>
      <c r="AH2" s="1749"/>
      <c r="AI2" s="1749"/>
      <c r="AJ2" s="1749"/>
      <c r="AK2" s="1837"/>
      <c r="AL2" s="1837"/>
      <c r="AM2" s="1838"/>
      <c r="AN2" s="1830"/>
      <c r="AO2" s="1830"/>
      <c r="AP2" s="1830"/>
      <c r="AQ2" s="1830"/>
      <c r="AR2" s="1830"/>
      <c r="AS2" s="1839"/>
      <c r="AT2" s="1840"/>
      <c r="AU2" s="1840"/>
      <c r="AV2" s="1840"/>
      <c r="AW2" s="1840"/>
      <c r="AX2" s="1840"/>
      <c r="AY2" s="1840"/>
      <c r="AZ2" s="1840"/>
      <c r="BA2" s="1834"/>
      <c r="BB2" s="1834"/>
      <c r="BC2" s="1834"/>
      <c r="BD2" s="1834"/>
      <c r="BE2" s="1834"/>
      <c r="BF2" s="1834"/>
      <c r="BG2" s="1834"/>
      <c r="BH2" s="1834"/>
      <c r="BI2" s="1841"/>
      <c r="BJ2" s="1842"/>
      <c r="BK2" s="1842"/>
      <c r="BL2" s="1842"/>
    </row>
    <row r="3" spans="1:106" ht="16.5" customHeight="1">
      <c r="A3" s="1843" t="s">
        <v>47</v>
      </c>
      <c r="B3" s="1844" t="s">
        <v>24</v>
      </c>
      <c r="C3" s="1845" t="s">
        <v>48</v>
      </c>
      <c r="D3" s="1845" t="s">
        <v>49</v>
      </c>
      <c r="E3" s="1845" t="s">
        <v>50</v>
      </c>
      <c r="F3" s="1844" t="s">
        <v>51</v>
      </c>
      <c r="G3" s="1846" t="s">
        <v>52</v>
      </c>
      <c r="H3" s="1845" t="s">
        <v>53</v>
      </c>
      <c r="I3" s="1845" t="s">
        <v>54</v>
      </c>
      <c r="J3" s="1845" t="s">
        <v>55</v>
      </c>
      <c r="K3" s="1844" t="s">
        <v>56</v>
      </c>
      <c r="L3" s="1845" t="s">
        <v>57</v>
      </c>
      <c r="M3" s="1845" t="s">
        <v>58</v>
      </c>
      <c r="N3" s="1845" t="s">
        <v>59</v>
      </c>
      <c r="O3" s="1844" t="s">
        <v>56</v>
      </c>
      <c r="P3" s="1845" t="s">
        <v>60</v>
      </c>
      <c r="Q3" s="1847" t="s">
        <v>61</v>
      </c>
      <c r="R3" s="2541" t="s">
        <v>62</v>
      </c>
      <c r="S3" s="1845" t="s">
        <v>63</v>
      </c>
      <c r="T3" s="1845" t="s">
        <v>64</v>
      </c>
      <c r="U3" s="1845"/>
      <c r="V3" s="1845"/>
      <c r="W3" s="1845"/>
      <c r="X3" s="1845"/>
      <c r="Y3" s="1845"/>
      <c r="Z3" s="1847" t="s">
        <v>65</v>
      </c>
      <c r="AA3" s="1847" t="s">
        <v>66</v>
      </c>
      <c r="AB3" s="1847" t="s">
        <v>56</v>
      </c>
      <c r="AC3" s="1847" t="s">
        <v>67</v>
      </c>
      <c r="AD3" s="1847" t="s">
        <v>56</v>
      </c>
      <c r="AE3" s="1847" t="s">
        <v>68</v>
      </c>
      <c r="AF3" s="1847" t="s">
        <v>69</v>
      </c>
      <c r="AG3" s="1845" t="s">
        <v>42</v>
      </c>
      <c r="AH3" s="1845" t="s">
        <v>25</v>
      </c>
      <c r="AI3" s="1845" t="s">
        <v>70</v>
      </c>
      <c r="AJ3" s="1845" t="s">
        <v>142</v>
      </c>
      <c r="AK3" s="1848" t="s">
        <v>72</v>
      </c>
      <c r="AL3" s="1848" t="s">
        <v>73</v>
      </c>
      <c r="AM3" s="1848" t="s">
        <v>74</v>
      </c>
      <c r="AN3" s="1848" t="s">
        <v>26</v>
      </c>
      <c r="AO3" s="1848" t="s">
        <v>858</v>
      </c>
      <c r="AP3" s="1848" t="s">
        <v>76</v>
      </c>
      <c r="AQ3" s="1848" t="s">
        <v>77</v>
      </c>
      <c r="AR3" s="1849" t="s">
        <v>859</v>
      </c>
      <c r="AS3" s="1848" t="s">
        <v>27</v>
      </c>
      <c r="AT3" s="1848" t="s">
        <v>28</v>
      </c>
      <c r="AU3" s="1848" t="s">
        <v>29</v>
      </c>
      <c r="AV3" s="1848" t="s">
        <v>79</v>
      </c>
      <c r="AW3" s="1848" t="s">
        <v>30</v>
      </c>
      <c r="AX3" s="1848" t="s">
        <v>80</v>
      </c>
      <c r="AY3" s="1848" t="s">
        <v>126</v>
      </c>
      <c r="AZ3" s="1848" t="s">
        <v>31</v>
      </c>
      <c r="BA3" s="1848" t="s">
        <v>81</v>
      </c>
      <c r="BB3" s="1848" t="s">
        <v>82</v>
      </c>
      <c r="BC3" s="1848" t="s">
        <v>83</v>
      </c>
      <c r="BD3" s="1848" t="s">
        <v>84</v>
      </c>
      <c r="BE3" s="1848" t="s">
        <v>85</v>
      </c>
      <c r="BF3" s="1848" t="s">
        <v>122</v>
      </c>
      <c r="BG3" s="1848" t="s">
        <v>86</v>
      </c>
      <c r="BH3" s="1850" t="s">
        <v>860</v>
      </c>
      <c r="BI3" s="1851"/>
      <c r="BJ3" s="1842"/>
      <c r="BK3" s="1842"/>
      <c r="BL3" s="1842"/>
      <c r="BM3" s="1842"/>
      <c r="BN3" s="1842"/>
      <c r="BO3" s="1842"/>
      <c r="BP3" s="1842"/>
      <c r="BQ3" s="1842"/>
      <c r="BR3" s="1842"/>
      <c r="BS3" s="1842"/>
      <c r="BT3" s="1842"/>
      <c r="BU3" s="1842"/>
      <c r="BV3" s="1842"/>
      <c r="BW3" s="1842"/>
      <c r="BX3" s="1842"/>
      <c r="BY3" s="1842"/>
      <c r="BZ3" s="1842"/>
      <c r="CA3" s="1842"/>
      <c r="CB3" s="1842"/>
      <c r="CC3" s="1842"/>
      <c r="CD3" s="1842"/>
      <c r="CE3" s="1842"/>
      <c r="CF3" s="1842"/>
      <c r="CG3" s="1842"/>
      <c r="CH3" s="1842"/>
      <c r="CI3" s="1842"/>
      <c r="CJ3" s="1842"/>
      <c r="CK3" s="1842"/>
      <c r="CL3" s="1842"/>
      <c r="CM3" s="1842"/>
      <c r="CN3" s="1842"/>
      <c r="CO3" s="1842"/>
      <c r="CP3" s="1842"/>
      <c r="CQ3" s="1842"/>
      <c r="CR3" s="1842"/>
      <c r="CS3" s="1842"/>
      <c r="CT3" s="1842"/>
      <c r="CU3" s="1842"/>
      <c r="CV3" s="1842"/>
      <c r="CW3" s="1842"/>
      <c r="CX3" s="1842"/>
      <c r="CY3" s="1842"/>
      <c r="CZ3" s="1842"/>
      <c r="DA3" s="1842"/>
      <c r="DB3" s="1842"/>
    </row>
    <row r="4" spans="1:106" s="1859" customFormat="1" ht="237" customHeight="1">
      <c r="A4" s="1843"/>
      <c r="B4" s="1844"/>
      <c r="C4" s="1845"/>
      <c r="D4" s="1845"/>
      <c r="E4" s="1845"/>
      <c r="F4" s="1844"/>
      <c r="G4" s="1852"/>
      <c r="H4" s="1845"/>
      <c r="I4" s="1845"/>
      <c r="J4" s="1845"/>
      <c r="K4" s="1844"/>
      <c r="L4" s="1845"/>
      <c r="M4" s="1845"/>
      <c r="N4" s="1844"/>
      <c r="O4" s="1844"/>
      <c r="P4" s="1845"/>
      <c r="Q4" s="1847"/>
      <c r="R4" s="2541"/>
      <c r="S4" s="1845"/>
      <c r="T4" s="1853" t="s">
        <v>88</v>
      </c>
      <c r="U4" s="1853" t="s">
        <v>89</v>
      </c>
      <c r="V4" s="1853" t="s">
        <v>90</v>
      </c>
      <c r="W4" s="1853" t="s">
        <v>91</v>
      </c>
      <c r="X4" s="1853" t="s">
        <v>92</v>
      </c>
      <c r="Y4" s="1853" t="s">
        <v>93</v>
      </c>
      <c r="Z4" s="1847"/>
      <c r="AA4" s="1847"/>
      <c r="AB4" s="1847"/>
      <c r="AC4" s="1847"/>
      <c r="AD4" s="1847"/>
      <c r="AE4" s="1847"/>
      <c r="AF4" s="1847"/>
      <c r="AG4" s="1845"/>
      <c r="AH4" s="1845"/>
      <c r="AI4" s="1845"/>
      <c r="AJ4" s="1845"/>
      <c r="AK4" s="1854"/>
      <c r="AL4" s="1854"/>
      <c r="AM4" s="1854"/>
      <c r="AN4" s="1854"/>
      <c r="AO4" s="1854"/>
      <c r="AP4" s="1854"/>
      <c r="AQ4" s="1854"/>
      <c r="AR4" s="1855"/>
      <c r="AS4" s="1854"/>
      <c r="AT4" s="1854"/>
      <c r="AU4" s="1854"/>
      <c r="AV4" s="1854"/>
      <c r="AW4" s="1854"/>
      <c r="AX4" s="1854"/>
      <c r="AY4" s="1854"/>
      <c r="AZ4" s="1854"/>
      <c r="BA4" s="1854"/>
      <c r="BB4" s="1854"/>
      <c r="BC4" s="1854"/>
      <c r="BD4" s="1854"/>
      <c r="BE4" s="1854"/>
      <c r="BF4" s="1854"/>
      <c r="BG4" s="1854"/>
      <c r="BH4" s="1856"/>
      <c r="BI4" s="1857"/>
      <c r="BJ4" s="1858"/>
      <c r="BK4" s="1858"/>
      <c r="BL4" s="1858"/>
      <c r="BM4" s="1858"/>
      <c r="BN4" s="1858"/>
      <c r="BO4" s="1858"/>
      <c r="BP4" s="1858"/>
      <c r="BQ4" s="1858"/>
      <c r="BR4" s="1858"/>
      <c r="BS4" s="1858"/>
      <c r="BT4" s="1858"/>
      <c r="BU4" s="1858"/>
      <c r="BV4" s="1858"/>
      <c r="BW4" s="1858"/>
      <c r="BX4" s="1858"/>
      <c r="BY4" s="1858"/>
      <c r="BZ4" s="1858"/>
      <c r="CA4" s="1858"/>
      <c r="CB4" s="1858"/>
      <c r="CC4" s="1858"/>
      <c r="CD4" s="1858"/>
      <c r="CE4" s="1858"/>
      <c r="CF4" s="1858"/>
      <c r="CG4" s="1858"/>
      <c r="CH4" s="1858"/>
      <c r="CI4" s="1858"/>
      <c r="CJ4" s="1858"/>
      <c r="CK4" s="1858"/>
      <c r="CL4" s="1858"/>
      <c r="CM4" s="1858"/>
      <c r="CN4" s="1858"/>
      <c r="CO4" s="1858"/>
      <c r="CP4" s="1858"/>
      <c r="CQ4" s="1858"/>
      <c r="CR4" s="1858"/>
      <c r="CS4" s="1858"/>
      <c r="CT4" s="1858"/>
      <c r="CU4" s="1858"/>
      <c r="CV4" s="1858"/>
      <c r="CW4" s="1858"/>
      <c r="CX4" s="1858"/>
      <c r="CY4" s="1858"/>
      <c r="CZ4" s="1858"/>
      <c r="DA4" s="1858"/>
      <c r="DB4" s="1858"/>
    </row>
    <row r="5" spans="1:106" s="1887" customFormat="1" ht="120.75" customHeight="1">
      <c r="A5" s="1860">
        <v>1</v>
      </c>
      <c r="B5" s="1948" t="s">
        <v>118</v>
      </c>
      <c r="C5" s="1948" t="s">
        <v>861</v>
      </c>
      <c r="D5" s="2560" t="s">
        <v>862</v>
      </c>
      <c r="E5" s="2539" t="s">
        <v>863</v>
      </c>
      <c r="F5" s="2540" t="s">
        <v>864</v>
      </c>
      <c r="G5" s="2540" t="s">
        <v>865</v>
      </c>
      <c r="H5" s="1950" t="s">
        <v>98</v>
      </c>
      <c r="I5" s="1948">
        <v>57</v>
      </c>
      <c r="J5" s="1952" t="str">
        <f>IF(I5&lt;=0,"",IF(I5&lt;=2,"Muy Baja",IF(I5&lt;=24,"Baja",IF(I5&lt;=500,"Media",IF(I5&lt;=5000,"Alta","Muy Alta")))))</f>
        <v>Media</v>
      </c>
      <c r="K5" s="1866">
        <f>IF(J5="","",IF(J5="Muy Baja",0.2,IF(J5="Baja",0.4,IF(J5="Media",0.6,IF(J5="Alta",0.8,IF(J5="Muy Alta",1,))))))</f>
        <v>0.6</v>
      </c>
      <c r="L5" s="1953" t="s">
        <v>127</v>
      </c>
      <c r="M5" s="1866" t="str">
        <f>IF(NOT(ISERROR(MATCH(L5,'[26]Tabla Impacto'!$B$221:$B$223,0))),'[26]Tabla Impacto'!$F$223&amp;"Por favor no seleccionar los criterios de impacto(Afectación Económica o presupuestal y Pérdida Reputacional)",L5)</f>
        <v xml:space="preserve">     El riesgo afecta la imagen de de la entidad con efecto publicitario sostenido a nivel de sector administrativo, nivel departamental o municipal</v>
      </c>
      <c r="N5" s="1952" t="str">
        <f>IF(OR(M5='[26]Tabla Impacto'!$C$11,M5='[26]Tabla Impacto'!$D$11),"Leve",IF(OR(M5='[26]Tabla Impacto'!$C$12,M5='[26]Tabla Impacto'!$D$12),"Menor",IF(OR(M5='[26]Tabla Impacto'!$C$13,M5='[26]Tabla Impacto'!$D$13),"Moderado",IF(OR(M5='[26]Tabla Impacto'!$C$14,M5='[26]Tabla Impacto'!$D$14),"Mayor",IF(OR(M5='[26]Tabla Impacto'!$C$15,M5='[26]Tabla Impacto'!$D$15),"Catastrófico","")))))</f>
        <v>Mayor</v>
      </c>
      <c r="O5" s="1866">
        <f>IF(N5="","",IF(N5="Leve",0.2,IF(N5="Menor",0.4,IF(N5="Moderado",0.6,IF(N5="Mayor",0.8,IF(N5="Catastrófico",1,))))))</f>
        <v>0.8</v>
      </c>
      <c r="P5" s="1952" t="str">
        <f>IF(OR(AND(J5="Muy Baja",N5="Leve"),AND(J5="Muy Baja",N5="Menor"),AND(J5="Baja",N5="Leve")),"Bajo",IF(OR(AND(J5="Muy baja",N5="Moderado"),AND(J5="Baja",N5="Menor"),AND(J5="Baja",N5="Moderado"),AND(J5="Media",N5="Leve"),AND(J5="Media",N5="Menor"),AND(J5="Media",N5="Moderado"),AND(J5="Alta",N5="Leve"),AND(J5="Alta",N5="Menor")),"Moderado",IF(OR(AND(J5="Muy Baja",N5="Mayor"),AND(J5="Baja",N5="Mayor"),AND(J5="Media",N5="Mayor"),AND(J5="Alta",N5="Moderado"),AND(J5="Alta",N5="Mayor"),AND(J5="Muy Alta",N5="Leve"),AND(J5="Muy Alta",N5="Menor"),AND(J5="Muy Alta",N5="Moderado"),AND(J5="Muy Alta",N5="Mayor")),"Alto",IF(OR(AND(J5="Muy Baja",N5="Catastrófico"),AND(J5="Baja",N5="Catastrófico"),AND(J5="Media",N5="Catastrófico"),AND(J5="Alta",N5="Catastrófico"),AND(J5="Muy Alta",N5="Catastrófico")),"Extremo",""))))</f>
        <v>Alto</v>
      </c>
      <c r="Q5" s="1868">
        <v>1</v>
      </c>
      <c r="R5" s="2542" t="s">
        <v>866</v>
      </c>
      <c r="S5" s="1869" t="str">
        <f>IF(OR(T5="Preventivo",T5="Detectivo"),"Probabilidad",IF(T5="Correctivo","Impacto",""))</f>
        <v>Probabilidad</v>
      </c>
      <c r="T5" s="1870" t="s">
        <v>123</v>
      </c>
      <c r="U5" s="1870" t="s">
        <v>35</v>
      </c>
      <c r="V5" s="1871" t="str">
        <f>IF(AND(T5="Preventivo",U5="Automático"),"50%",IF(AND(T5="Preventivo",U5="Manual"),"40%",IF(AND(T5="Detectivo",U5="Automático"),"40%",IF(AND(T5="Detectivo",U5="Manual"),"30%",IF(AND(T5="Correctivo",U5="Automático"),"35%",IF(AND(T5="Correctivo",U5="Manual"),"25%",""))))))</f>
        <v>30%</v>
      </c>
      <c r="W5" s="1870" t="s">
        <v>121</v>
      </c>
      <c r="X5" s="1870" t="s">
        <v>111</v>
      </c>
      <c r="Y5" s="1870" t="s">
        <v>102</v>
      </c>
      <c r="Z5" s="1872">
        <f>IFERROR(IF(S5="Probabilidad",(K5-(+K5*V5)),IF(S5="Impacto",K5,"")),"")</f>
        <v>0.42</v>
      </c>
      <c r="AA5" s="1873" t="str">
        <f>IFERROR(IF(Z5="","",IF(Z5&lt;=0.2,"Muy Baja",IF(Z5&lt;=0.4,"Baja",IF(Z5&lt;=0.6,"Media",IF(Z5&lt;=0.8,"Alta","Muy Alta"))))),"")</f>
        <v>Media</v>
      </c>
      <c r="AB5" s="1874">
        <f>+Z5</f>
        <v>0.42</v>
      </c>
      <c r="AC5" s="1873" t="str">
        <f>IFERROR(IF(AD5="","",IF(AD5&lt;=0.2,"Leve",IF(AD5&lt;=0.4,"Menor",IF(AD5&lt;=0.6,"Moderado",IF(AD5&lt;=0.8,"Mayor","Catastrófico"))))),"")</f>
        <v>Mayor</v>
      </c>
      <c r="AD5" s="1874">
        <f>IFERROR(IF(S5="Impacto",(O5-(+O5*V5)),IF(S5="Probabilidad",O5,"")),"")</f>
        <v>0.8</v>
      </c>
      <c r="AE5" s="1875" t="str">
        <f>IFERROR(IF(OR(AND(AA5="Muy Baja",AC5="Leve"),AND(AA5="Muy Baja",AC5="Menor"),AND(AA5="Baja",AC5="Leve")),"Bajo",IF(OR(AND(AA5="Muy baja",AC5="Moderado"),AND(AA5="Baja",AC5="Menor"),AND(AA5="Baja",AC5="Moderado"),AND(AA5="Media",AC5="Leve"),AND(AA5="Media",AC5="Menor"),AND(AA5="Media",AC5="Moderado"),AND(AA5="Alta",AC5="Leve"),AND(AA5="Alta",AC5="Menor")),"Moderado",IF(OR(AND(AA5="Muy Baja",AC5="Mayor"),AND(AA5="Baja",AC5="Mayor"),AND(AA5="Media",AC5="Mayor"),AND(AA5="Alta",AC5="Moderado"),AND(AA5="Alta",AC5="Mayor"),AND(AA5="Muy Alta",AC5="Leve"),AND(AA5="Muy Alta",AC5="Menor"),AND(AA5="Muy Alta",AC5="Moderado"),AND(AA5="Muy Alta",AC5="Mayor")),"Alto",IF(OR(AND(AA5="Muy Baja",AC5="Catastrófico"),AND(AA5="Baja",AC5="Catastrófico"),AND(AA5="Media",AC5="Catastrófico"),AND(AA5="Alta",AC5="Catastrófico"),AND(AA5="Muy Alta",AC5="Catastrófico")),"Extremo","")))),"")</f>
        <v>Alto</v>
      </c>
      <c r="AF5" s="1876" t="s">
        <v>112</v>
      </c>
      <c r="AG5" s="1626" t="s">
        <v>867</v>
      </c>
      <c r="AH5" s="1626" t="s">
        <v>868</v>
      </c>
      <c r="AI5" s="1877" t="s">
        <v>869</v>
      </c>
      <c r="AJ5" s="1878" t="s">
        <v>870</v>
      </c>
      <c r="AK5" s="1879">
        <v>45558</v>
      </c>
      <c r="AL5" s="1880" t="s">
        <v>871</v>
      </c>
      <c r="AM5" s="1881" t="s">
        <v>103</v>
      </c>
      <c r="AN5" s="1881" t="s">
        <v>872</v>
      </c>
      <c r="AO5" s="1881" t="s">
        <v>873</v>
      </c>
      <c r="AP5" s="1881" t="s">
        <v>874</v>
      </c>
      <c r="AQ5" s="1880" t="s">
        <v>875</v>
      </c>
      <c r="AR5" s="1881" t="s">
        <v>876</v>
      </c>
      <c r="AS5" s="1882" t="s">
        <v>32</v>
      </c>
      <c r="AT5" s="1882" t="s">
        <v>877</v>
      </c>
      <c r="AU5" s="1882" t="s">
        <v>32</v>
      </c>
      <c r="AV5" s="1882" t="s">
        <v>878</v>
      </c>
      <c r="AW5" s="1882" t="s">
        <v>849</v>
      </c>
      <c r="AX5" s="1882" t="s">
        <v>32</v>
      </c>
      <c r="AY5" s="1883" t="s">
        <v>879</v>
      </c>
      <c r="AZ5" s="1884" t="s">
        <v>880</v>
      </c>
      <c r="BA5" s="1881" t="s">
        <v>37</v>
      </c>
      <c r="BB5" s="1881" t="s">
        <v>881</v>
      </c>
      <c r="BC5" s="1881">
        <v>0</v>
      </c>
      <c r="BD5" s="1881">
        <f>I5</f>
        <v>57</v>
      </c>
      <c r="BE5" s="1881">
        <f>(BC5/BD5)</f>
        <v>0</v>
      </c>
      <c r="BF5" s="1881" t="str">
        <f>IF(BE5=0,"Los controles están funcionando y son efectivos",IF(AND(BE5&gt;0,BE5&lt;=0.2),"Los controles son efectivos el 80%.",IF(AND(BE5&gt;0.2,BE5&lt;=0.5),"El control actual presenta deficiencias en su eficacia; sin embargo, sus resultados no son del todo insatisfactorios. Se sugiere la implementación de otro control que complemente y potencie el existente.",IF(AND(BE5&gt;0.5,BE5&lt;=1),"Los Control son ineficientes","Valor no valido"))))</f>
        <v>Los controles están funcionando y son efectivos</v>
      </c>
      <c r="BG5" s="1883" t="s">
        <v>882</v>
      </c>
      <c r="BH5" s="1885" t="s">
        <v>883</v>
      </c>
      <c r="BI5" s="1881" t="s">
        <v>884</v>
      </c>
      <c r="BJ5" s="1886"/>
      <c r="BK5" s="1886"/>
      <c r="BL5" s="1886"/>
    </row>
    <row r="6" spans="1:106" ht="102.75" customHeight="1">
      <c r="A6" s="1860"/>
      <c r="B6" s="1948"/>
      <c r="C6" s="1948"/>
      <c r="D6" s="2560"/>
      <c r="E6" s="1930" t="s">
        <v>885</v>
      </c>
      <c r="F6" s="1964"/>
      <c r="G6" s="1964"/>
      <c r="H6" s="1950"/>
      <c r="I6" s="1948"/>
      <c r="J6" s="1952"/>
      <c r="K6" s="1866"/>
      <c r="L6" s="1953"/>
      <c r="M6" s="1866">
        <f ca="1">IF(NOT(ISERROR(MATCH(L6,_xlfn.ANCHORARRAY(#REF!),0))),#REF!&amp;"Por favor no seleccionar los criterios de impacto",L6)</f>
        <v>0</v>
      </c>
      <c r="N6" s="1952"/>
      <c r="O6" s="1866"/>
      <c r="P6" s="1952"/>
      <c r="Q6" s="1890">
        <v>2</v>
      </c>
      <c r="R6" s="2543" t="s">
        <v>886</v>
      </c>
      <c r="S6" s="1891" t="str">
        <f>IF(OR(T6="Preventivo",T6="Detectivo"),"Probabilidad",IF(T6="Correctivo","Impacto",""))</f>
        <v>Probabilidad</v>
      </c>
      <c r="T6" s="1892" t="s">
        <v>99</v>
      </c>
      <c r="U6" s="1892" t="s">
        <v>35</v>
      </c>
      <c r="V6" s="1893" t="str">
        <f t="shared" ref="V6:V9" si="0">IF(AND(T6="Preventivo",U6="Automático"),"50%",IF(AND(T6="Preventivo",U6="Manual"),"40%",IF(AND(T6="Detectivo",U6="Automático"),"40%",IF(AND(T6="Detectivo",U6="Manual"),"30%",IF(AND(T6="Correctivo",U6="Automático"),"35%",IF(AND(T6="Correctivo",U6="Manual"),"25%",""))))))</f>
        <v>40%</v>
      </c>
      <c r="W6" s="1892" t="s">
        <v>100</v>
      </c>
      <c r="X6" s="1892" t="s">
        <v>111</v>
      </c>
      <c r="Y6" s="1892" t="s">
        <v>102</v>
      </c>
      <c r="Z6" s="1894">
        <f>IFERROR(IF(AND(S5="Probabilidad",S6="Probabilidad"),(AB5-(+AB5*V6)),IF(AND(S5="Impacto",S6="Probabilidad"),(K5-(+K5*V6)),IF(S6="Impacto",AB5,""))),"")</f>
        <v>0.252</v>
      </c>
      <c r="AA6" s="1895" t="str">
        <f t="shared" ref="AA6:AA9" si="1">IFERROR(IF(Z6="","",IF(Z6&lt;=0.2,"Muy Baja",IF(Z6&lt;=0.4,"Baja",IF(Z6&lt;=0.6,"Media",IF(Z6&lt;=0.8,"Alta","Muy Alta"))))),"")</f>
        <v>Baja</v>
      </c>
      <c r="AB6" s="1896">
        <f>+Z6</f>
        <v>0.252</v>
      </c>
      <c r="AC6" s="1895" t="str">
        <f t="shared" ref="AC6:AC9" si="2">IFERROR(IF(AD6="","",IF(AD6&lt;=0.2,"Leve",IF(AD6&lt;=0.4,"Menor",IF(AD6&lt;=0.6,"Moderado",IF(AD6&lt;=0.8,"Mayor","Catastrófico"))))),"")</f>
        <v>Mayor</v>
      </c>
      <c r="AD6" s="1896">
        <f>IFERROR(IF(AND(S5="Impacto",S6="Impacto"),(AD5-(+AD5*V6)),IF(AND(S5="Probabilidad",S6="Impacto"),(O5-(+O5*V6)),IF(S6="Probabilidad",AD5,""))),"")</f>
        <v>0.8</v>
      </c>
      <c r="AE6" s="1897" t="str">
        <f t="shared" ref="AE6:AE9" si="3">IFERROR(IF(OR(AND(AA6="Muy Baja",AC6="Leve"),AND(AA6="Muy Baja",AC6="Menor"),AND(AA6="Baja",AC6="Leve")),"Bajo",IF(OR(AND(AA6="Muy baja",AC6="Moderado"),AND(AA6="Baja",AC6="Menor"),AND(AA6="Baja",AC6="Moderado"),AND(AA6="Media",AC6="Leve"),AND(AA6="Media",AC6="Menor"),AND(AA6="Media",AC6="Moderado"),AND(AA6="Alta",AC6="Leve"),AND(AA6="Alta",AC6="Menor")),"Moderado",IF(OR(AND(AA6="Muy Baja",AC6="Mayor"),AND(AA6="Baja",AC6="Mayor"),AND(AA6="Media",AC6="Mayor"),AND(AA6="Alta",AC6="Moderado"),AND(AA6="Alta",AC6="Mayor"),AND(AA6="Muy Alta",AC6="Leve"),AND(AA6="Muy Alta",AC6="Menor"),AND(AA6="Muy Alta",AC6="Moderado"),AND(AA6="Muy Alta",AC6="Mayor")),"Alto",IF(OR(AND(AA6="Muy Baja",AC6="Catastrófico"),AND(AA6="Baja",AC6="Catastrófico"),AND(AA6="Media",AC6="Catastrófico"),AND(AA6="Alta",AC6="Catastrófico"),AND(AA6="Muy Alta",AC6="Catastrófico")),"Extremo","")))),"")</f>
        <v>Alto</v>
      </c>
      <c r="AF6" s="1876"/>
      <c r="AG6" s="1626"/>
      <c r="AH6" s="1626"/>
      <c r="AI6" s="1877"/>
      <c r="AJ6" s="1878"/>
      <c r="AK6" s="1644"/>
      <c r="AL6" s="1791"/>
      <c r="AM6" s="1644"/>
      <c r="AN6" s="1791"/>
      <c r="AO6" s="1791"/>
      <c r="AP6" s="1644"/>
      <c r="AQ6" s="1791"/>
      <c r="AR6" s="1791"/>
      <c r="AS6" s="1882" t="s">
        <v>32</v>
      </c>
      <c r="AT6" s="1882" t="s">
        <v>877</v>
      </c>
      <c r="AU6" s="1882" t="s">
        <v>32</v>
      </c>
      <c r="AV6" s="1882" t="s">
        <v>878</v>
      </c>
      <c r="AW6" s="1882" t="s">
        <v>849</v>
      </c>
      <c r="AX6" s="1882" t="s">
        <v>32</v>
      </c>
      <c r="AY6" s="1885" t="s">
        <v>887</v>
      </c>
      <c r="AZ6" s="1884" t="s">
        <v>888</v>
      </c>
      <c r="BA6" s="1644"/>
      <c r="BB6" s="1644"/>
      <c r="BC6" s="1791"/>
      <c r="BD6" s="1791"/>
      <c r="BE6" s="1791"/>
      <c r="BF6" s="1791"/>
      <c r="BG6" s="1883" t="s">
        <v>882</v>
      </c>
      <c r="BH6" s="1885" t="s">
        <v>883</v>
      </c>
      <c r="BI6" s="1644"/>
      <c r="BJ6" s="1842"/>
      <c r="BK6" s="1842"/>
      <c r="BL6" s="1842"/>
    </row>
    <row r="7" spans="1:106" ht="120.75" customHeight="1">
      <c r="A7" s="1860"/>
      <c r="B7" s="1948"/>
      <c r="C7" s="1948"/>
      <c r="D7" s="2560"/>
      <c r="E7" s="1930" t="s">
        <v>889</v>
      </c>
      <c r="F7" s="1964"/>
      <c r="G7" s="1964"/>
      <c r="H7" s="1950"/>
      <c r="I7" s="1948"/>
      <c r="J7" s="1952"/>
      <c r="K7" s="1866"/>
      <c r="L7" s="1953"/>
      <c r="M7" s="1866">
        <f ca="1">IF(NOT(ISERROR(MATCH(L7,_xlfn.ANCHORARRAY(#REF!),0))),#REF!&amp;"Por favor no seleccionar los criterios de impacto",L7)</f>
        <v>0</v>
      </c>
      <c r="N7" s="1952"/>
      <c r="O7" s="1866"/>
      <c r="P7" s="1952"/>
      <c r="Q7" s="1890">
        <v>3</v>
      </c>
      <c r="R7" s="2543" t="s">
        <v>890</v>
      </c>
      <c r="S7" s="1891" t="str">
        <f t="shared" ref="S7:S9" si="4">IF(OR(T7="Preventivo",T7="Detectivo"),"Probabilidad",IF(T7="Correctivo","Impacto",""))</f>
        <v>Probabilidad</v>
      </c>
      <c r="T7" s="1892" t="s">
        <v>99</v>
      </c>
      <c r="U7" s="1892" t="s">
        <v>35</v>
      </c>
      <c r="V7" s="1893" t="str">
        <f t="shared" si="0"/>
        <v>40%</v>
      </c>
      <c r="W7" s="1892" t="s">
        <v>100</v>
      </c>
      <c r="X7" s="1892" t="s">
        <v>111</v>
      </c>
      <c r="Y7" s="1892" t="s">
        <v>102</v>
      </c>
      <c r="Z7" s="1894">
        <f>IFERROR(IF(AND(S6="Probabilidad",S7="Probabilidad"),(AB6-(+AB6*V7)),IF(AND(S6="Impacto",S7="Probabilidad"),(AB5-(+AB5*V7)),IF(S7="Impacto",AB6,""))),"")</f>
        <v>0.1512</v>
      </c>
      <c r="AA7" s="1895" t="str">
        <f t="shared" si="1"/>
        <v>Muy Baja</v>
      </c>
      <c r="AB7" s="1896">
        <f t="shared" ref="AB7:AB13" si="5">+Z7</f>
        <v>0.1512</v>
      </c>
      <c r="AC7" s="1895" t="str">
        <f t="shared" si="2"/>
        <v>Mayor</v>
      </c>
      <c r="AD7" s="1896">
        <f t="shared" ref="AD7" si="6">IFERROR(IF(AND(S6="Impacto",S7="Impacto"),(AD6-(+AD6*V7)),IF(AND(S6="Probabilidad",S7="Impacto"),(AD5-(+AD5*V7)),IF(S7="Probabilidad",AD6,""))),"")</f>
        <v>0.8</v>
      </c>
      <c r="AE7" s="1897" t="str">
        <f t="shared" si="3"/>
        <v>Alto</v>
      </c>
      <c r="AF7" s="1876"/>
      <c r="AG7" s="1626"/>
      <c r="AH7" s="1626"/>
      <c r="AI7" s="1877"/>
      <c r="AJ7" s="1878"/>
      <c r="AK7" s="1644"/>
      <c r="AL7" s="1791"/>
      <c r="AM7" s="1644"/>
      <c r="AN7" s="1791"/>
      <c r="AO7" s="1791"/>
      <c r="AP7" s="1644"/>
      <c r="AQ7" s="1791"/>
      <c r="AR7" s="1791"/>
      <c r="AS7" s="1882" t="s">
        <v>32</v>
      </c>
      <c r="AT7" s="1882" t="s">
        <v>877</v>
      </c>
      <c r="AU7" s="1882" t="s">
        <v>878</v>
      </c>
      <c r="AV7" s="1882" t="s">
        <v>878</v>
      </c>
      <c r="AW7" s="1882" t="s">
        <v>878</v>
      </c>
      <c r="AX7" s="1882" t="s">
        <v>32</v>
      </c>
      <c r="AY7" s="1885" t="s">
        <v>891</v>
      </c>
      <c r="AZ7" s="1884" t="s">
        <v>819</v>
      </c>
      <c r="BA7" s="1644"/>
      <c r="BB7" s="1644"/>
      <c r="BC7" s="1791"/>
      <c r="BD7" s="1791"/>
      <c r="BE7" s="1791"/>
      <c r="BF7" s="1791"/>
      <c r="BG7" s="1883" t="s">
        <v>882</v>
      </c>
      <c r="BH7" s="1885" t="s">
        <v>892</v>
      </c>
      <c r="BI7" s="1644"/>
      <c r="BJ7" s="1842"/>
      <c r="BK7" s="1842"/>
      <c r="BL7" s="1842"/>
    </row>
    <row r="8" spans="1:106" ht="102.75" customHeight="1">
      <c r="A8" s="1860"/>
      <c r="B8" s="1948"/>
      <c r="C8" s="1948"/>
      <c r="D8" s="2560"/>
      <c r="E8" s="1930" t="s">
        <v>893</v>
      </c>
      <c r="F8" s="1964"/>
      <c r="G8" s="1964"/>
      <c r="H8" s="1950"/>
      <c r="I8" s="1948"/>
      <c r="J8" s="1952"/>
      <c r="K8" s="1866"/>
      <c r="L8" s="1953"/>
      <c r="M8" s="1866">
        <f ca="1">IF(NOT(ISERROR(MATCH(L8,_xlfn.ANCHORARRAY(#REF!),0))),#REF!&amp;"Por favor no seleccionar los criterios de impacto",L8)</f>
        <v>0</v>
      </c>
      <c r="N8" s="1952"/>
      <c r="O8" s="1866"/>
      <c r="P8" s="1952"/>
      <c r="Q8" s="1890">
        <v>4</v>
      </c>
      <c r="R8" s="2543" t="s">
        <v>894</v>
      </c>
      <c r="S8" s="1891" t="str">
        <f t="shared" si="4"/>
        <v>Probabilidad</v>
      </c>
      <c r="T8" s="1892" t="s">
        <v>99</v>
      </c>
      <c r="U8" s="1892" t="s">
        <v>35</v>
      </c>
      <c r="V8" s="1893" t="str">
        <f t="shared" si="0"/>
        <v>40%</v>
      </c>
      <c r="W8" s="1892" t="s">
        <v>100</v>
      </c>
      <c r="X8" s="1892" t="s">
        <v>111</v>
      </c>
      <c r="Y8" s="1892" t="s">
        <v>102</v>
      </c>
      <c r="Z8" s="1894">
        <f>IFERROR(IF(AND(S7="Probabilidad",S8="Probabilidad"),(AB7-(+AB7*V8)),IF(AND(S7="Impacto",S8="Probabilidad"),(AB6-(+AB6*V8)),IF(S8="Impacto",AB7,""))),"")</f>
        <v>9.0719999999999995E-2</v>
      </c>
      <c r="AA8" s="1895" t="str">
        <f t="shared" si="1"/>
        <v>Muy Baja</v>
      </c>
      <c r="AB8" s="1896">
        <f t="shared" si="5"/>
        <v>9.0719999999999995E-2</v>
      </c>
      <c r="AC8" s="1895" t="str">
        <f t="shared" si="2"/>
        <v>Mayor</v>
      </c>
      <c r="AD8" s="1896">
        <f>IFERROR(IF(AND(S7="Impacto",S8="Impacto"),(AD7-(+AD7*V8)),IF(AND(S7="Probabilidad",S8="Impacto"),(AD6-(+AD6*V8)),IF(S8="Probabilidad",AD7,""))),"")</f>
        <v>0.8</v>
      </c>
      <c r="AE8" s="1897" t="str">
        <f t="shared" si="3"/>
        <v>Alto</v>
      </c>
      <c r="AF8" s="1876"/>
      <c r="AG8" s="1626"/>
      <c r="AH8" s="1626"/>
      <c r="AI8" s="1877"/>
      <c r="AJ8" s="1878"/>
      <c r="AK8" s="1644"/>
      <c r="AL8" s="1791"/>
      <c r="AM8" s="1644"/>
      <c r="AN8" s="1791"/>
      <c r="AO8" s="1791"/>
      <c r="AP8" s="1644"/>
      <c r="AQ8" s="1791"/>
      <c r="AR8" s="1791"/>
      <c r="AS8" s="1882" t="s">
        <v>32</v>
      </c>
      <c r="AT8" s="1882" t="s">
        <v>877</v>
      </c>
      <c r="AU8" s="1882" t="s">
        <v>32</v>
      </c>
      <c r="AV8" s="1882" t="s">
        <v>878</v>
      </c>
      <c r="AW8" s="1882" t="s">
        <v>849</v>
      </c>
      <c r="AX8" s="1882" t="s">
        <v>32</v>
      </c>
      <c r="AY8" s="1884" t="s">
        <v>895</v>
      </c>
      <c r="AZ8" s="1884" t="s">
        <v>888</v>
      </c>
      <c r="BA8" s="1644"/>
      <c r="BB8" s="1644"/>
      <c r="BC8" s="1791"/>
      <c r="BD8" s="1791"/>
      <c r="BE8" s="1791"/>
      <c r="BF8" s="1791"/>
      <c r="BG8" s="1883" t="s">
        <v>882</v>
      </c>
      <c r="BH8" s="1885" t="s">
        <v>883</v>
      </c>
      <c r="BI8" s="1644"/>
      <c r="BJ8" s="1842"/>
      <c r="BK8" s="1842"/>
      <c r="BL8" s="1842"/>
    </row>
    <row r="9" spans="1:106" ht="125.25" customHeight="1">
      <c r="A9" s="1860"/>
      <c r="B9" s="1948"/>
      <c r="C9" s="1948"/>
      <c r="D9" s="2560"/>
      <c r="E9" s="1898" t="s">
        <v>896</v>
      </c>
      <c r="F9" s="1964"/>
      <c r="G9" s="1964"/>
      <c r="H9" s="1950"/>
      <c r="I9" s="1948"/>
      <c r="J9" s="1952"/>
      <c r="K9" s="1866"/>
      <c r="L9" s="1953"/>
      <c r="M9" s="1866">
        <f ca="1">IF(NOT(ISERROR(MATCH(L9,_xlfn.ANCHORARRAY(#REF!),0))),#REF!&amp;"Por favor no seleccionar los criterios de impacto",L9)</f>
        <v>0</v>
      </c>
      <c r="N9" s="1952"/>
      <c r="O9" s="1866"/>
      <c r="P9" s="1952"/>
      <c r="Q9" s="1890">
        <v>5</v>
      </c>
      <c r="R9" s="2543" t="s">
        <v>897</v>
      </c>
      <c r="S9" s="1891" t="str">
        <f t="shared" si="4"/>
        <v>Probabilidad</v>
      </c>
      <c r="T9" s="1892" t="s">
        <v>123</v>
      </c>
      <c r="U9" s="1892" t="s">
        <v>35</v>
      </c>
      <c r="V9" s="1893" t="str">
        <f t="shared" si="0"/>
        <v>30%</v>
      </c>
      <c r="W9" s="1892" t="s">
        <v>100</v>
      </c>
      <c r="X9" s="1892" t="s">
        <v>111</v>
      </c>
      <c r="Y9" s="1892" t="s">
        <v>102</v>
      </c>
      <c r="Z9" s="1894">
        <f>IFERROR(IF(AND(S8="Probabilidad",S9="Probabilidad"),(AB8-(+AB8*V9)),IF(AND(S8="Impacto",S9="Probabilidad"),(AB7-(+AB7*V9)),IF(S9="Impacto",AB8,""))),"")</f>
        <v>6.3504000000000005E-2</v>
      </c>
      <c r="AA9" s="1895" t="str">
        <f t="shared" si="1"/>
        <v>Muy Baja</v>
      </c>
      <c r="AB9" s="1896">
        <f t="shared" si="5"/>
        <v>6.3504000000000005E-2</v>
      </c>
      <c r="AC9" s="1895" t="str">
        <f t="shared" si="2"/>
        <v>Mayor</v>
      </c>
      <c r="AD9" s="1896">
        <f>IFERROR(IF(AND(S8="Impacto",S9="Impacto"),(AD8-(+AD8*V9)),IF(AND(S8="Probabilidad",S9="Impacto"),(AD7-(+AD7*V9)),IF(S9="Probabilidad",AD8,""))),"")</f>
        <v>0.8</v>
      </c>
      <c r="AE9" s="1897" t="str">
        <f t="shared" si="3"/>
        <v>Alto</v>
      </c>
      <c r="AF9" s="1899"/>
      <c r="AG9" s="1627"/>
      <c r="AH9" s="1627"/>
      <c r="AI9" s="1900"/>
      <c r="AJ9" s="1901"/>
      <c r="AK9" s="1644"/>
      <c r="AL9" s="1800"/>
      <c r="AM9" s="1138"/>
      <c r="AN9" s="1791"/>
      <c r="AO9" s="1800"/>
      <c r="AP9" s="1644"/>
      <c r="AQ9" s="1791"/>
      <c r="AR9" s="1800"/>
      <c r="AS9" s="1902" t="s">
        <v>32</v>
      </c>
      <c r="AT9" s="1882" t="s">
        <v>877</v>
      </c>
      <c r="AU9" s="1882" t="s">
        <v>32</v>
      </c>
      <c r="AV9" s="1882" t="s">
        <v>878</v>
      </c>
      <c r="AW9" s="1882" t="s">
        <v>849</v>
      </c>
      <c r="AX9" s="1882" t="s">
        <v>32</v>
      </c>
      <c r="AY9" s="1885" t="s">
        <v>898</v>
      </c>
      <c r="AZ9" s="1884" t="s">
        <v>888</v>
      </c>
      <c r="BA9" s="1138"/>
      <c r="BB9" s="1138"/>
      <c r="BC9" s="1800"/>
      <c r="BD9" s="1800"/>
      <c r="BE9" s="1800"/>
      <c r="BF9" s="1800"/>
      <c r="BG9" s="1883" t="s">
        <v>882</v>
      </c>
      <c r="BH9" s="1885" t="s">
        <v>883</v>
      </c>
      <c r="BI9" s="1644"/>
      <c r="BJ9" s="1842"/>
      <c r="BK9" s="1842"/>
      <c r="BL9" s="1842"/>
    </row>
    <row r="10" spans="1:106" ht="120.75" customHeight="1">
      <c r="A10" s="1903">
        <v>2</v>
      </c>
      <c r="B10" s="1625" t="s">
        <v>94</v>
      </c>
      <c r="C10" s="1625" t="s">
        <v>899</v>
      </c>
      <c r="D10" s="1904" t="s">
        <v>900</v>
      </c>
      <c r="E10" s="1888" t="s">
        <v>901</v>
      </c>
      <c r="F10" s="1889" t="s">
        <v>902</v>
      </c>
      <c r="G10" s="1905" t="s">
        <v>903</v>
      </c>
      <c r="H10" s="1906" t="s">
        <v>98</v>
      </c>
      <c r="I10" s="1907">
        <v>360</v>
      </c>
      <c r="J10" s="1908" t="str">
        <f>IF(I10&lt;=0,"",IF(I10&lt;=2,"Muy Baja",IF(I10&lt;=24,"Baja",IF(I10&lt;=500,"Media",IF(I10&lt;=5000,"Alta","Muy Alta")))))</f>
        <v>Media</v>
      </c>
      <c r="K10" s="1909">
        <f>IF(J10="","",IF(J10="Muy Baja",0.2,IF(J10="Baja",0.4,IF(J10="Media",0.6,IF(J10="Alta",0.8,IF(J10="Muy Alta",1,))))))</f>
        <v>0.6</v>
      </c>
      <c r="L10" s="1910" t="s">
        <v>127</v>
      </c>
      <c r="M10" s="1909" t="str">
        <f>IF(NOT(ISERROR(MATCH(L10,'[26]Tabla Impacto'!$B$221:$B$223,0))),'[26]Tabla Impacto'!$F$223&amp;"Por favor no seleccionar los criterios de impacto(Afectación Económica o presupuestal y Pérdida Reputacional)",L10)</f>
        <v xml:space="preserve">     El riesgo afecta la imagen de de la entidad con efecto publicitario sostenido a nivel de sector administrativo, nivel departamental o municipal</v>
      </c>
      <c r="N10" s="1908" t="str">
        <f>IF(OR(M10='[26]Tabla Impacto'!$C$11,M10='[26]Tabla Impacto'!$D$11),"Leve",IF(OR(M10='[26]Tabla Impacto'!$C$12,M10='[26]Tabla Impacto'!$D$12),"Menor",IF(OR(M10='[26]Tabla Impacto'!$C$13,M10='[26]Tabla Impacto'!$D$13),"Moderado",IF(OR(M10='[26]Tabla Impacto'!$C$14,M10='[26]Tabla Impacto'!$D$14),"Mayor",IF(OR(M10='[26]Tabla Impacto'!$C$15,M10='[26]Tabla Impacto'!$D$15),"Catastrófico","")))))</f>
        <v>Mayor</v>
      </c>
      <c r="O10" s="1909">
        <f>IF(N10="","",IF(N10="Leve",0.2,IF(N10="Menor",0.4,IF(N10="Moderado",0.6,IF(N10="Mayor",0.8,IF(N10="Catastrófico",1,))))))</f>
        <v>0.8</v>
      </c>
      <c r="P10" s="1911" t="str">
        <f>IF(OR(AND(J10="Muy Baja",N10="Leve"),AND(J10="Muy Baja",N10="Menor"),AND(J10="Baja",N10="Leve")),"Bajo",IF(OR(AND(J10="Muy baja",N10="Moderado"),AND(J10="Baja",N10="Menor"),AND(J10="Baja",N10="Moderado"),AND(J10="Media",N10="Leve"),AND(J10="Media",N10="Menor"),AND(J10="Media",N10="Moderado"),AND(J10="Alta",N10="Leve"),AND(J10="Alta",N10="Menor")),"Moderado",IF(OR(AND(J10="Muy Baja",N10="Mayor"),AND(J10="Baja",N10="Mayor"),AND(J10="Media",N10="Mayor"),AND(J10="Alta",N10="Moderado"),AND(J10="Alta",N10="Mayor"),AND(J10="Muy Alta",N10="Leve"),AND(J10="Muy Alta",N10="Menor"),AND(J10="Muy Alta",N10="Moderado"),AND(J10="Muy Alta",N10="Mayor")),"Alto",IF(OR(AND(J10="Muy Baja",N10="Catastrófico"),AND(J10="Baja",N10="Catastrófico"),AND(J10="Media",N10="Catastrófico"),AND(J10="Alta",N10="Catastrófico"),AND(J10="Muy Alta",N10="Catastrófico")),"Extremo",""))))</f>
        <v>Alto</v>
      </c>
      <c r="Q10" s="1912">
        <v>1</v>
      </c>
      <c r="R10" s="2544" t="s">
        <v>904</v>
      </c>
      <c r="S10" s="1891" t="str">
        <f>IF(OR(T10="Preventivo",T10="Detectivo"),"Probabilidad",IF(T10="Correctivo","Impacto",""))</f>
        <v>Probabilidad</v>
      </c>
      <c r="T10" s="1892" t="s">
        <v>99</v>
      </c>
      <c r="U10" s="1892" t="s">
        <v>35</v>
      </c>
      <c r="V10" s="1893" t="str">
        <f>IF(AND(T10="Preventivo",U10="Automático"),"50%",IF(AND(T10="Preventivo",U10="Manual"),"40%",IF(AND(T10="Detectivo",U10="Automático"),"40%",IF(AND(T10="Detectivo",U10="Manual"),"30%",IF(AND(T10="Correctivo",U10="Automático"),"35%",IF(AND(T10="Correctivo",U10="Manual"),"25%",""))))))</f>
        <v>40%</v>
      </c>
      <c r="W10" s="1892" t="s">
        <v>121</v>
      </c>
      <c r="X10" s="1892" t="s">
        <v>111</v>
      </c>
      <c r="Y10" s="1892" t="s">
        <v>102</v>
      </c>
      <c r="Z10" s="1913">
        <f>IFERROR(IF(S10="Probabilidad",(K10-(+K10*V10)),IF(S10="Impacto",K10,"")),"")</f>
        <v>0.36</v>
      </c>
      <c r="AA10" s="1914" t="str">
        <f>IFERROR(IF(Z10="","",IF(Z10&lt;=0.2,"Muy Baja",IF(Z10&lt;=0.4,"Baja",IF(Z10&lt;=0.6,"Media",IF(Z10&lt;=0.8,"Alta","Muy Alta"))))),"")</f>
        <v>Baja</v>
      </c>
      <c r="AB10" s="1915">
        <f t="shared" si="5"/>
        <v>0.36</v>
      </c>
      <c r="AC10" s="1914" t="str">
        <f>IFERROR(IF(AD10="","",IF(AD10&lt;=0.2,"Leve",IF(AD10&lt;=0.4,"Menor",IF(AD10&lt;=0.6,"Moderado",IF(AD10&lt;=0.8,"Mayor","Catastrófico"))))),"")</f>
        <v>Mayor</v>
      </c>
      <c r="AD10" s="1915">
        <f>IFERROR(IF(S10="Impacto",(O10-(+O10*V10)),IF(S10="Probabilidad",O10,"")),"")</f>
        <v>0.8</v>
      </c>
      <c r="AE10" s="1916" t="str">
        <f>IFERROR(IF(OR(AND(AA10="Muy Baja",AC10="Leve"),AND(AA10="Muy Baja",AC10="Menor"),AND(AA10="Baja",AC10="Leve")),"Bajo",IF(OR(AND(AA10="Muy baja",AC10="Moderado"),AND(AA10="Baja",AC10="Menor"),AND(AA10="Baja",AC10="Moderado"),AND(AA10="Media",AC10="Leve"),AND(AA10="Media",AC10="Menor"),AND(AA10="Media",AC10="Moderado"),AND(AA10="Alta",AC10="Leve"),AND(AA10="Alta",AC10="Menor")),"Moderado",IF(OR(AND(AA10="Muy Baja",AC10="Mayor"),AND(AA10="Baja",AC10="Mayor"),AND(AA10="Media",AC10="Mayor"),AND(AA10="Alta",AC10="Moderado"),AND(AA10="Alta",AC10="Mayor"),AND(AA10="Muy Alta",AC10="Leve"),AND(AA10="Muy Alta",AC10="Menor"),AND(AA10="Muy Alta",AC10="Moderado"),AND(AA10="Muy Alta",AC10="Mayor")),"Alto",IF(OR(AND(AA10="Muy Baja",AC10="Catastrófico"),AND(AA10="Baja",AC10="Catastrófico"),AND(AA10="Media",AC10="Catastrófico"),AND(AA10="Alta",AC10="Catastrófico"),AND(AA10="Muy Alta",AC10="Catastrófico")),"Extremo","")))),"")</f>
        <v>Alto</v>
      </c>
      <c r="AF10" s="1917" t="s">
        <v>112</v>
      </c>
      <c r="AG10" s="1625" t="s">
        <v>905</v>
      </c>
      <c r="AH10" s="1625" t="s">
        <v>906</v>
      </c>
      <c r="AI10" s="1918" t="s">
        <v>907</v>
      </c>
      <c r="AJ10" s="1919" t="s">
        <v>870</v>
      </c>
      <c r="AK10" s="1644"/>
      <c r="AL10" s="1807" t="s">
        <v>908</v>
      </c>
      <c r="AM10" s="1881" t="s">
        <v>103</v>
      </c>
      <c r="AN10" s="1791"/>
      <c r="AO10" s="1881" t="s">
        <v>909</v>
      </c>
      <c r="AP10" s="1644"/>
      <c r="AQ10" s="1791"/>
      <c r="AR10" s="1881" t="s">
        <v>876</v>
      </c>
      <c r="AS10" s="1882" t="s">
        <v>878</v>
      </c>
      <c r="AT10" s="1882" t="s">
        <v>877</v>
      </c>
      <c r="AU10" s="1882" t="s">
        <v>32</v>
      </c>
      <c r="AV10" s="1882" t="s">
        <v>878</v>
      </c>
      <c r="AW10" s="1882" t="s">
        <v>878</v>
      </c>
      <c r="AX10" s="1882" t="s">
        <v>32</v>
      </c>
      <c r="AY10" s="1885" t="s">
        <v>910</v>
      </c>
      <c r="AZ10" s="1884" t="s">
        <v>911</v>
      </c>
      <c r="BA10" s="1881" t="s">
        <v>139</v>
      </c>
      <c r="BB10" s="1881" t="s">
        <v>881</v>
      </c>
      <c r="BC10" s="1881">
        <v>0</v>
      </c>
      <c r="BD10" s="1881">
        <f>I10</f>
        <v>360</v>
      </c>
      <c r="BE10" s="1881">
        <f>(BC10/BD10)</f>
        <v>0</v>
      </c>
      <c r="BF10" s="1881" t="str">
        <f>IF(BE5=0,"Los controles están funcionando y son efectivos",IF(AND(BE5&gt;0,BE5&lt;=0.2),"Los controles son efectivos el 80%.",IF(AND(BE5&gt;0.2,BE5&lt;=0.5),"El control actual presenta deficiencias en su eficacia; sin embargo, sus resultados no son del todo insatisfactorios. Se sugiere la implementación de otro control que complemente y potencie el existente.",IF(AND(BE5&gt;0.5,BE5&lt;=1),"Los Control son ineficientes","Valor no valido"))))</f>
        <v>Los controles están funcionando y son efectivos</v>
      </c>
      <c r="BG10" s="1883" t="s">
        <v>882</v>
      </c>
      <c r="BH10" s="1885" t="s">
        <v>892</v>
      </c>
      <c r="BI10" s="1644"/>
      <c r="BJ10" s="1842"/>
      <c r="BK10" s="1842"/>
      <c r="BL10" s="1842"/>
    </row>
    <row r="11" spans="1:106" ht="130.5" customHeight="1">
      <c r="A11" s="1860"/>
      <c r="B11" s="1626"/>
      <c r="C11" s="1626"/>
      <c r="D11" s="1920"/>
      <c r="E11" s="1888" t="s">
        <v>912</v>
      </c>
      <c r="F11" s="1889"/>
      <c r="G11" s="1921"/>
      <c r="H11" s="1861"/>
      <c r="I11" s="1862"/>
      <c r="J11" s="1863"/>
      <c r="K11" s="1864"/>
      <c r="L11" s="1865"/>
      <c r="M11" s="1864">
        <f ca="1">IF(NOT(ISERROR(MATCH(L11,_xlfn.ANCHORARRAY(F10),0))),#REF!&amp;"Por favor no seleccionar los criterios de impacto",L11)</f>
        <v>0</v>
      </c>
      <c r="N11" s="1863"/>
      <c r="O11" s="1864"/>
      <c r="P11" s="1867"/>
      <c r="Q11" s="1912">
        <v>2</v>
      </c>
      <c r="R11" s="2545" t="s">
        <v>913</v>
      </c>
      <c r="S11" s="1891" t="str">
        <f>IF(OR(T11="Preventivo",T11="Detectivo"),"Probabilidad",IF(T11="Correctivo","Impacto",""))</f>
        <v>Probabilidad</v>
      </c>
      <c r="T11" s="1892" t="s">
        <v>99</v>
      </c>
      <c r="U11" s="1892" t="s">
        <v>35</v>
      </c>
      <c r="V11" s="1893" t="str">
        <f t="shared" ref="V11:V13" si="7">IF(AND(T11="Preventivo",U11="Automático"),"50%",IF(AND(T11="Preventivo",U11="Manual"),"40%",IF(AND(T11="Detectivo",U11="Automático"),"40%",IF(AND(T11="Detectivo",U11="Manual"),"30%",IF(AND(T11="Correctivo",U11="Automático"),"35%",IF(AND(T11="Correctivo",U11="Manual"),"25%",""))))))</f>
        <v>40%</v>
      </c>
      <c r="W11" s="1892" t="s">
        <v>121</v>
      </c>
      <c r="X11" s="1892" t="s">
        <v>101</v>
      </c>
      <c r="Y11" s="1892" t="s">
        <v>102</v>
      </c>
      <c r="Z11" s="1913">
        <f>IFERROR(IF(AND(S10="Probabilidad",S11="Probabilidad"),(AB10-(+AB10*V11)),IF(AND(S10="Impacto",S11="Probabilidad"),(K10-(+K10*V11)),IF(S11="Impacto",AB10,""))),"")</f>
        <v>0.216</v>
      </c>
      <c r="AA11" s="1914" t="str">
        <f t="shared" ref="AA11:AA13" si="8">IFERROR(IF(Z11="","",IF(Z11&lt;=0.2,"Muy Baja",IF(Z11&lt;=0.4,"Baja",IF(Z11&lt;=0.6,"Media",IF(Z11&lt;=0.8,"Alta","Muy Alta"))))),"")</f>
        <v>Baja</v>
      </c>
      <c r="AB11" s="1915">
        <f t="shared" si="5"/>
        <v>0.216</v>
      </c>
      <c r="AC11" s="1914" t="str">
        <f t="shared" ref="AC11:AC13" si="9">IFERROR(IF(AD11="","",IF(AD11&lt;=0.2,"Leve",IF(AD11&lt;=0.4,"Menor",IF(AD11&lt;=0.6,"Moderado",IF(AD11&lt;=0.8,"Mayor","Catastrófico"))))),"")</f>
        <v>Mayor</v>
      </c>
      <c r="AD11" s="1915">
        <f>IFERROR(IF(AND(S10="Impacto",S11="Impacto"),(AD10-(+AD10*V11)),IF(AND(S10="Probabilidad",S11="Impacto"),(O10-(+O10*V11)),IF(S11="Probabilidad",AD10,""))),"")</f>
        <v>0.8</v>
      </c>
      <c r="AE11" s="1916" t="str">
        <f t="shared" ref="AE11:AE13" si="10">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1876"/>
      <c r="AG11" s="1626"/>
      <c r="AH11" s="1626"/>
      <c r="AI11" s="1877"/>
      <c r="AJ11" s="1878"/>
      <c r="AK11" s="1644"/>
      <c r="AL11" s="1922"/>
      <c r="AM11" s="1644"/>
      <c r="AN11" s="1791"/>
      <c r="AO11" s="1644"/>
      <c r="AP11" s="1644"/>
      <c r="AQ11" s="1791"/>
      <c r="AR11" s="1644"/>
      <c r="AS11" s="1923" t="s">
        <v>914</v>
      </c>
      <c r="AT11" s="1924"/>
      <c r="AU11" s="1924"/>
      <c r="AV11" s="1924"/>
      <c r="AW11" s="1924"/>
      <c r="AX11" s="1925"/>
      <c r="AY11" s="1885" t="s">
        <v>915</v>
      </c>
      <c r="AZ11" s="1884" t="s">
        <v>916</v>
      </c>
      <c r="BA11" s="1644"/>
      <c r="BB11" s="1644"/>
      <c r="BC11" s="1644"/>
      <c r="BD11" s="1644"/>
      <c r="BE11" s="1644"/>
      <c r="BF11" s="1644"/>
      <c r="BG11" s="1885" t="s">
        <v>917</v>
      </c>
      <c r="BH11" s="1885" t="s">
        <v>918</v>
      </c>
      <c r="BI11" s="1644"/>
      <c r="BJ11" s="1842"/>
      <c r="BK11" s="1842"/>
      <c r="BL11" s="1842"/>
    </row>
    <row r="12" spans="1:106" ht="130.5" customHeight="1">
      <c r="A12" s="1860"/>
      <c r="B12" s="1626"/>
      <c r="C12" s="1626"/>
      <c r="D12" s="1920"/>
      <c r="E12" s="1888" t="s">
        <v>919</v>
      </c>
      <c r="F12" s="1889"/>
      <c r="G12" s="1921"/>
      <c r="H12" s="1861"/>
      <c r="I12" s="1862"/>
      <c r="J12" s="1863"/>
      <c r="K12" s="1864"/>
      <c r="L12" s="1865"/>
      <c r="M12" s="1864"/>
      <c r="N12" s="1863"/>
      <c r="O12" s="1864"/>
      <c r="P12" s="1867"/>
      <c r="Q12" s="1912">
        <v>3</v>
      </c>
      <c r="R12" s="2546" t="s">
        <v>920</v>
      </c>
      <c r="S12" s="1891" t="str">
        <f t="shared" ref="S12:S13" si="11">IF(OR(T12="Preventivo",T12="Detectivo"),"Probabilidad",IF(T12="Correctivo","Impacto",""))</f>
        <v>Probabilidad</v>
      </c>
      <c r="T12" s="1892" t="s">
        <v>123</v>
      </c>
      <c r="U12" s="1892" t="s">
        <v>632</v>
      </c>
      <c r="V12" s="1893" t="str">
        <f t="shared" si="7"/>
        <v>40%</v>
      </c>
      <c r="W12" s="1892" t="s">
        <v>100</v>
      </c>
      <c r="X12" s="1892" t="s">
        <v>111</v>
      </c>
      <c r="Y12" s="1892" t="s">
        <v>102</v>
      </c>
      <c r="Z12" s="1913">
        <f>IFERROR(IF(AND(S11="Probabilidad",S12="Probabilidad"),(AB11-(+AB11*V12)),IF(AND(S11="Impacto",S12="Probabilidad"),(K11-(+K11*V12)),IF(S12="Impacto",AB11,""))),"")</f>
        <v>0.12959999999999999</v>
      </c>
      <c r="AA12" s="1914" t="str">
        <f t="shared" si="8"/>
        <v>Muy Baja</v>
      </c>
      <c r="AB12" s="1915">
        <f t="shared" si="5"/>
        <v>0.12959999999999999</v>
      </c>
      <c r="AC12" s="1914" t="str">
        <f t="shared" si="9"/>
        <v>Mayor</v>
      </c>
      <c r="AD12" s="1915">
        <f>IFERROR(IF(AND(S11="Impacto",S12="Impacto"),(AD11-(+AD11*V12)),IF(AND(S11="Probabilidad",S12="Impacto"),(O11-(+O11*V12)),IF(S12="Probabilidad",AD11,""))),"")</f>
        <v>0.8</v>
      </c>
      <c r="AE12" s="1916" t="str">
        <f t="shared" si="10"/>
        <v>Alto</v>
      </c>
      <c r="AF12" s="1876"/>
      <c r="AG12" s="1626"/>
      <c r="AH12" s="1626"/>
      <c r="AI12" s="1877"/>
      <c r="AJ12" s="1878"/>
      <c r="AK12" s="1644"/>
      <c r="AL12" s="1922"/>
      <c r="AM12" s="1644"/>
      <c r="AN12" s="1791"/>
      <c r="AO12" s="1644"/>
      <c r="AP12" s="1644"/>
      <c r="AQ12" s="1791"/>
      <c r="AR12" s="1644"/>
      <c r="AS12" s="1882" t="s">
        <v>32</v>
      </c>
      <c r="AT12" s="1882" t="s">
        <v>877</v>
      </c>
      <c r="AU12" s="1882" t="s">
        <v>32</v>
      </c>
      <c r="AV12" s="1882" t="s">
        <v>878</v>
      </c>
      <c r="AW12" s="1882" t="s">
        <v>878</v>
      </c>
      <c r="AX12" s="1882" t="s">
        <v>32</v>
      </c>
      <c r="AY12" s="1885" t="s">
        <v>921</v>
      </c>
      <c r="AZ12" s="1884" t="s">
        <v>922</v>
      </c>
      <c r="BA12" s="1644"/>
      <c r="BB12" s="1644"/>
      <c r="BC12" s="1644"/>
      <c r="BD12" s="1644"/>
      <c r="BE12" s="1644"/>
      <c r="BF12" s="1644"/>
      <c r="BG12" s="1885" t="s">
        <v>882</v>
      </c>
      <c r="BH12" s="1885" t="s">
        <v>892</v>
      </c>
      <c r="BI12" s="1644"/>
      <c r="BJ12" s="1842"/>
      <c r="BK12" s="1842"/>
      <c r="BL12" s="1842"/>
    </row>
    <row r="13" spans="1:106" ht="128.25" customHeight="1">
      <c r="A13" s="1860"/>
      <c r="B13" s="1626"/>
      <c r="C13" s="1626"/>
      <c r="D13" s="1920"/>
      <c r="E13" s="1888" t="s">
        <v>923</v>
      </c>
      <c r="F13" s="1889"/>
      <c r="G13" s="1921"/>
      <c r="H13" s="1861"/>
      <c r="I13" s="1862"/>
      <c r="J13" s="1863"/>
      <c r="K13" s="1864"/>
      <c r="L13" s="1865"/>
      <c r="M13" s="1864"/>
      <c r="N13" s="1863"/>
      <c r="O13" s="1864"/>
      <c r="P13" s="1867"/>
      <c r="Q13" s="1912">
        <v>4</v>
      </c>
      <c r="R13" s="2546" t="s">
        <v>924</v>
      </c>
      <c r="S13" s="1891" t="str">
        <f t="shared" si="11"/>
        <v>Probabilidad</v>
      </c>
      <c r="T13" s="1892" t="s">
        <v>99</v>
      </c>
      <c r="U13" s="1892" t="s">
        <v>35</v>
      </c>
      <c r="V13" s="1893" t="str">
        <f t="shared" si="7"/>
        <v>40%</v>
      </c>
      <c r="W13" s="1892" t="s">
        <v>121</v>
      </c>
      <c r="X13" s="1892" t="s">
        <v>101</v>
      </c>
      <c r="Y13" s="1892" t="s">
        <v>102</v>
      </c>
      <c r="Z13" s="1913">
        <f>IFERROR(IF(AND(S12="Probabilidad",S13="Probabilidad"),(AB12-(+AB12*V13)),IF(AND(S12="Impacto",S13="Probabilidad"),(K12-(+K12*V13)),IF(S13="Impacto",AB12,""))),"")</f>
        <v>7.7759999999999996E-2</v>
      </c>
      <c r="AA13" s="1914" t="str">
        <f t="shared" si="8"/>
        <v>Muy Baja</v>
      </c>
      <c r="AB13" s="1915">
        <f t="shared" si="5"/>
        <v>7.7759999999999996E-2</v>
      </c>
      <c r="AC13" s="1914" t="str">
        <f t="shared" si="9"/>
        <v>Mayor</v>
      </c>
      <c r="AD13" s="1915">
        <f>IFERROR(IF(AND(S12="Impacto",S13="Impacto"),(AD12-(+AD12*V13)),IF(AND(S12="Probabilidad",S13="Impacto"),(O12-(+O12*V13)),IF(S13="Probabilidad",AD12,""))),"")</f>
        <v>0.8</v>
      </c>
      <c r="AE13" s="1916" t="str">
        <f t="shared" si="10"/>
        <v>Alto</v>
      </c>
      <c r="AF13" s="1876"/>
      <c r="AG13" s="1626"/>
      <c r="AH13" s="1626"/>
      <c r="AI13" s="1900"/>
      <c r="AJ13" s="1901"/>
      <c r="AK13" s="1138"/>
      <c r="AL13" s="1926"/>
      <c r="AM13" s="1138"/>
      <c r="AN13" s="1800"/>
      <c r="AO13" s="1138"/>
      <c r="AP13" s="1138"/>
      <c r="AQ13" s="1800"/>
      <c r="AR13" s="1138"/>
      <c r="AS13" s="1882" t="s">
        <v>32</v>
      </c>
      <c r="AT13" s="1882" t="s">
        <v>877</v>
      </c>
      <c r="AU13" s="1882" t="s">
        <v>32</v>
      </c>
      <c r="AV13" s="1882" t="s">
        <v>878</v>
      </c>
      <c r="AW13" s="1882" t="s">
        <v>878</v>
      </c>
      <c r="AX13" s="1882" t="s">
        <v>32</v>
      </c>
      <c r="AY13" s="1927"/>
      <c r="AZ13" s="1884" t="s">
        <v>925</v>
      </c>
      <c r="BA13" s="1138"/>
      <c r="BB13" s="1138"/>
      <c r="BC13" s="1138"/>
      <c r="BD13" s="1138"/>
      <c r="BE13" s="1138"/>
      <c r="BF13" s="1138"/>
      <c r="BG13" s="1885" t="s">
        <v>882</v>
      </c>
      <c r="BH13" s="1885" t="s">
        <v>926</v>
      </c>
      <c r="BI13" s="1138"/>
      <c r="BJ13" s="1842"/>
      <c r="BK13" s="1842"/>
      <c r="BL13" s="1842"/>
    </row>
    <row r="14" spans="1:106" ht="26.25" customHeight="1">
      <c r="A14" s="1903"/>
      <c r="B14" s="1928"/>
      <c r="C14" s="1928"/>
      <c r="D14" s="1929"/>
      <c r="E14" s="1930"/>
      <c r="F14" s="1931"/>
      <c r="G14" s="1932"/>
      <c r="H14" s="1933"/>
      <c r="I14" s="1934"/>
      <c r="J14" s="1935" t="str">
        <f t="shared" ref="J14" si="12">IF(I14&lt;=0,"",IF(I14&lt;=2,"Muy Baja",IF(I14&lt;=24,"Baja",IF(I14&lt;=500,"Media",IF(I14&lt;=5000,"Alta","Muy Alta")))))</f>
        <v/>
      </c>
      <c r="K14" s="1936" t="str">
        <f t="shared" ref="K14" si="13">IF(J14="","",IF(J14="Muy Baja",0.2,IF(J14="Baja",0.4,IF(J14="Media",0.6,IF(J14="Alta",0.8,IF(J14="Muy Alta",1,))))))</f>
        <v/>
      </c>
      <c r="L14" s="1937"/>
      <c r="M14" s="1936">
        <f>IF(NOT(ISERROR(MATCH(L14,'[26]Tabla Impacto'!$B$221:$B$223,0))),'[26]Tabla Impacto'!$F$223&amp;"Por favor no seleccionar los criterios de impacto(Afectación Económica o presupuestal y Pérdida Reputacional)",L14)</f>
        <v>0</v>
      </c>
      <c r="N14" s="1935" t="str">
        <f>IF(OR(M14='[26]Tabla Impacto'!$C$11,M14='[26]Tabla Impacto'!$D$11),"Leve",IF(OR(M14='[26]Tabla Impacto'!$C$12,M14='[26]Tabla Impacto'!$D$12),"Menor",IF(OR(M14='[26]Tabla Impacto'!$C$13,M14='[26]Tabla Impacto'!$D$13),"Moderado",IF(OR(M14='[26]Tabla Impacto'!$C$14,M14='[26]Tabla Impacto'!$D$14),"Mayor",IF(OR(M14='[26]Tabla Impacto'!$C$15,M14='[26]Tabla Impacto'!$D$15),"Catastrófico","")))))</f>
        <v/>
      </c>
      <c r="O14" s="1936" t="str">
        <f t="shared" ref="O14" si="14">IF(N14="","",IF(N14="Leve",0.2,IF(N14="Menor",0.4,IF(N14="Moderado",0.6,IF(N14="Mayor",0.8,IF(N14="Catastrófico",1,))))))</f>
        <v/>
      </c>
      <c r="P14" s="1938" t="str">
        <f t="shared" ref="P14" si="15">IF(OR(AND(J14="Muy Baja",N14="Leve"),AND(J14="Muy Baja",N14="Menor"),AND(J14="Baja",N14="Leve")),"Bajo",IF(OR(AND(J14="Muy baja",N14="Moderado"),AND(J14="Baja",N14="Menor"),AND(J14="Baja",N14="Moderado"),AND(J14="Media",N14="Leve"),AND(J14="Media",N14="Menor"),AND(J14="Media",N14="Moderado"),AND(J14="Alta",N14="Leve"),AND(J14="Alta",N14="Menor")),"Moderado",IF(OR(AND(J14="Muy Baja",N14="Mayor"),AND(J14="Baja",N14="Mayor"),AND(J14="Media",N14="Mayor"),AND(J14="Alta",N14="Moderado"),AND(J14="Alta",N14="Mayor"),AND(J14="Muy Alta",N14="Leve"),AND(J14="Muy Alta",N14="Menor"),AND(J14="Muy Alta",N14="Moderado"),AND(J14="Muy Alta",N14="Mayor")),"Alto",IF(OR(AND(J14="Muy Baja",N14="Catastrófico"),AND(J14="Baja",N14="Catastrófico"),AND(J14="Media",N14="Catastrófico"),AND(J14="Alta",N14="Catastrófico"),AND(J14="Muy Alta",N14="Catastrófico")),"Extremo",""))))</f>
        <v/>
      </c>
      <c r="Q14" s="1939">
        <v>1</v>
      </c>
      <c r="R14" s="2543"/>
      <c r="S14" s="1940" t="str">
        <f>IF(OR(T14="Preventivo",T14="Detectivo"),"Probabilidad",IF(T14="Correctivo","Impacto",""))</f>
        <v/>
      </c>
      <c r="T14" s="1941"/>
      <c r="U14" s="1941"/>
      <c r="V14" s="1942" t="str">
        <f>IF(AND(T14="Preventivo",U14="Automático"),"50%",IF(AND(T14="Preventivo",U14="Manual"),"40%",IF(AND(T14="Detectivo",U14="Automático"),"40%",IF(AND(T14="Detectivo",U14="Manual"),"30%",IF(AND(T14="Correctivo",U14="Automático"),"35%",IF(AND(T14="Correctivo",U14="Manual"),"25%",""))))))</f>
        <v/>
      </c>
      <c r="W14" s="1941"/>
      <c r="X14" s="1941"/>
      <c r="Y14" s="1941"/>
      <c r="Z14" s="1913" t="str">
        <f>IFERROR(IF(S14="Probabilidad",(K14-(+K14*V14)),IF(S14="Impacto",K14,"")),"")</f>
        <v/>
      </c>
      <c r="AA14" s="1914" t="str">
        <f>IFERROR(IF(Z14="","",IF(Z14&lt;=0.2,"Muy Baja",IF(Z14&lt;=0.4,"Baja",IF(Z14&lt;=0.6,"Media",IF(Z14&lt;=0.8,"Alta","Muy Alta"))))),"")</f>
        <v/>
      </c>
      <c r="AB14" s="1915" t="str">
        <f>+Z14</f>
        <v/>
      </c>
      <c r="AC14" s="1914" t="str">
        <f>IFERROR(IF(AD14="","",IF(AD14&lt;=0.2,"Leve",IF(AD14&lt;=0.4,"Menor",IF(AD14&lt;=0.6,"Moderado",IF(AD14&lt;=0.8,"Mayor","Catastrófico"))))),"")</f>
        <v/>
      </c>
      <c r="AD14" s="1915" t="str">
        <f>IFERROR(IF(S14="Impacto",(O14-(+O14*V14)),IF(S14="Probabilidad",O14,"")),"")</f>
        <v/>
      </c>
      <c r="AE14" s="1916" t="str">
        <f>IFERROR(IF(OR(AND(AA14="Muy Baja",AC14="Leve"),AND(AA14="Muy Baja",AC14="Menor"),AND(AA14="Baja",AC14="Leve")),"Bajo",IF(OR(AND(AA14="Muy baja",AC14="Moderado"),AND(AA14="Baja",AC14="Menor"),AND(AA14="Baja",AC14="Moderado"),AND(AA14="Media",AC14="Leve"),AND(AA14="Media",AC14="Menor"),AND(AA14="Media",AC14="Moderado"),AND(AA14="Alta",AC14="Leve"),AND(AA14="Alta",AC14="Menor")),"Moderado",IF(OR(AND(AA14="Muy Baja",AC14="Mayor"),AND(AA14="Baja",AC14="Mayor"),AND(AA14="Media",AC14="Mayor"),AND(AA14="Alta",AC14="Moderado"),AND(AA14="Alta",AC14="Mayor"),AND(AA14="Muy Alta",AC14="Leve"),AND(AA14="Muy Alta",AC14="Menor"),AND(AA14="Muy Alta",AC14="Moderado"),AND(AA14="Muy Alta",AC14="Mayor")),"Alto",IF(OR(AND(AA14="Muy Baja",AC14="Catastrófico"),AND(AA14="Baja",AC14="Catastrófico"),AND(AA14="Media",AC14="Catastrófico"),AND(AA14="Alta",AC14="Catastrófico"),AND(AA14="Muy Alta",AC14="Catastrófico")),"Extremo","")))),"")</f>
        <v/>
      </c>
      <c r="AF14" s="1943"/>
      <c r="AG14" s="1944"/>
      <c r="AH14" s="1945"/>
      <c r="AI14" s="1946"/>
      <c r="AJ14" s="1947"/>
      <c r="AK14" s="1842"/>
      <c r="AL14" s="1842"/>
      <c r="AM14" s="1842"/>
      <c r="AN14" s="1842"/>
      <c r="AO14" s="1842"/>
      <c r="AP14" s="1842"/>
      <c r="AQ14" s="1842"/>
      <c r="AR14" s="184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row>
    <row r="15" spans="1:106" ht="26.25" customHeight="1">
      <c r="A15" s="1860"/>
      <c r="B15" s="1948"/>
      <c r="C15" s="1948"/>
      <c r="D15" s="1949"/>
      <c r="E15" s="1930"/>
      <c r="F15" s="1931"/>
      <c r="G15" s="1932"/>
      <c r="H15" s="1950"/>
      <c r="I15" s="1951"/>
      <c r="J15" s="1952"/>
      <c r="K15" s="1866"/>
      <c r="L15" s="1953"/>
      <c r="M15" s="1866">
        <f ca="1">IF(NOT(ISERROR(MATCH(L15,_xlfn.ANCHORARRAY(F26),0))),K28&amp;"Por favor no seleccionar los criterios de impacto",L15)</f>
        <v>0</v>
      </c>
      <c r="N15" s="1952"/>
      <c r="O15" s="1866"/>
      <c r="P15" s="1954"/>
      <c r="Q15" s="1939">
        <v>2</v>
      </c>
      <c r="R15" s="2543"/>
      <c r="S15" s="1940" t="str">
        <f>IF(OR(T15="Preventivo",T15="Detectivo"),"Probabilidad",IF(T15="Correctivo","Impacto",""))</f>
        <v/>
      </c>
      <c r="T15" s="1941"/>
      <c r="U15" s="1941"/>
      <c r="V15" s="1942" t="str">
        <f t="shared" ref="V15:V19" si="16">IF(AND(T15="Preventivo",U15="Automático"),"50%",IF(AND(T15="Preventivo",U15="Manual"),"40%",IF(AND(T15="Detectivo",U15="Automático"),"40%",IF(AND(T15="Detectivo",U15="Manual"),"30%",IF(AND(T15="Correctivo",U15="Automático"),"35%",IF(AND(T15="Correctivo",U15="Manual"),"25%",""))))))</f>
        <v/>
      </c>
      <c r="W15" s="1941"/>
      <c r="X15" s="1941"/>
      <c r="Y15" s="1941"/>
      <c r="Z15" s="1913" t="str">
        <f>IFERROR(IF(AND(S14="Probabilidad",S15="Probabilidad"),(AB14-(+AB14*V15)),IF(AND(S14="Impacto",S15="Probabilidad"),(K14-(+K14*V15)),IF(S15="Impacto",AB14,""))),"")</f>
        <v/>
      </c>
      <c r="AA15" s="1914" t="str">
        <f t="shared" ref="AA15:AA19" si="17">IFERROR(IF(Z15="","",IF(Z15&lt;=0.2,"Muy Baja",IF(Z15&lt;=0.4,"Baja",IF(Z15&lt;=0.6,"Media",IF(Z15&lt;=0.8,"Alta","Muy Alta"))))),"")</f>
        <v/>
      </c>
      <c r="AB15" s="1915" t="str">
        <f>+Z15</f>
        <v/>
      </c>
      <c r="AC15" s="1914" t="str">
        <f t="shared" ref="AC15:AC19" si="18">IFERROR(IF(AD15="","",IF(AD15&lt;=0.2,"Leve",IF(AD15&lt;=0.4,"Menor",IF(AD15&lt;=0.6,"Moderado",IF(AD15&lt;=0.8,"Mayor","Catastrófico"))))),"")</f>
        <v/>
      </c>
      <c r="AD15" s="1915" t="str">
        <f>IFERROR(IF(AND(S14="Impacto",S15="Impacto"),(AD14-(+AD14*V15)),IF(AND(S14="Probabilidad",S15="Impacto"),(O14-(+O14*V15)),IF(S15="Probabilidad",AD14,""))),"")</f>
        <v/>
      </c>
      <c r="AE15" s="1916" t="str">
        <f t="shared" ref="AE15:AE19" si="19">IFERROR(IF(OR(AND(AA15="Muy Baja",AC15="Leve"),AND(AA15="Muy Baja",AC15="Menor"),AND(AA15="Baja",AC15="Leve")),"Bajo",IF(OR(AND(AA15="Muy baja",AC15="Moderado"),AND(AA15="Baja",AC15="Menor"),AND(AA15="Baja",AC15="Moderado"),AND(AA15="Media",AC15="Leve"),AND(AA15="Media",AC15="Menor"),AND(AA15="Media",AC15="Moderado"),AND(AA15="Alta",AC15="Leve"),AND(AA15="Alta",AC15="Menor")),"Moderado",IF(OR(AND(AA15="Muy Baja",AC15="Mayor"),AND(AA15="Baja",AC15="Mayor"),AND(AA15="Media",AC15="Mayor"),AND(AA15="Alta",AC15="Moderado"),AND(AA15="Alta",AC15="Mayor"),AND(AA15="Muy Alta",AC15="Leve"),AND(AA15="Muy Alta",AC15="Menor"),AND(AA15="Muy Alta",AC15="Moderado"),AND(AA15="Muy Alta",AC15="Mayor")),"Alto",IF(OR(AND(AA15="Muy Baja",AC15="Catastrófico"),AND(AA15="Baja",AC15="Catastrófico"),AND(AA15="Media",AC15="Catastrófico"),AND(AA15="Alta",AC15="Catastrófico"),AND(AA15="Muy Alta",AC15="Catastrófico")),"Extremo","")))),"")</f>
        <v/>
      </c>
      <c r="AF15" s="1943"/>
      <c r="AG15" s="1944"/>
      <c r="AH15" s="1945"/>
      <c r="AI15" s="1946"/>
      <c r="AJ15" s="1946"/>
      <c r="AK15" s="1842"/>
      <c r="AL15" s="1842"/>
      <c r="AM15" s="1842"/>
      <c r="AN15" s="1842"/>
      <c r="AO15" s="1842"/>
      <c r="AP15" s="1842"/>
      <c r="AQ15" s="1842"/>
      <c r="AR15" s="184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row>
    <row r="16" spans="1:106" ht="26.25" customHeight="1">
      <c r="A16" s="1860"/>
      <c r="B16" s="1948"/>
      <c r="C16" s="1948"/>
      <c r="D16" s="1949"/>
      <c r="E16" s="1930"/>
      <c r="F16" s="1931"/>
      <c r="G16" s="1932"/>
      <c r="H16" s="1950"/>
      <c r="I16" s="1951"/>
      <c r="J16" s="1952"/>
      <c r="K16" s="1866"/>
      <c r="L16" s="1953"/>
      <c r="M16" s="1866">
        <f ca="1">IF(NOT(ISERROR(MATCH(L16,_xlfn.ANCHORARRAY(F27),0))),K29&amp;"Por favor no seleccionar los criterios de impacto",L16)</f>
        <v>0</v>
      </c>
      <c r="N16" s="1952"/>
      <c r="O16" s="1866"/>
      <c r="P16" s="1954"/>
      <c r="Q16" s="1939">
        <v>3</v>
      </c>
      <c r="R16" s="2547"/>
      <c r="S16" s="1940" t="str">
        <f t="shared" ref="S16:S19" si="20">IF(OR(T16="Preventivo",T16="Detectivo"),"Probabilidad",IF(T16="Correctivo","Impacto",""))</f>
        <v/>
      </c>
      <c r="T16" s="1941"/>
      <c r="U16" s="1941"/>
      <c r="V16" s="1942" t="str">
        <f t="shared" si="16"/>
        <v/>
      </c>
      <c r="W16" s="1941"/>
      <c r="X16" s="1941"/>
      <c r="Y16" s="1941"/>
      <c r="Z16" s="1913" t="str">
        <f>IFERROR(IF(AND(S15="Probabilidad",S16="Probabilidad"),(AB15-(+AB15*V16)),IF(AND(S15="Impacto",S16="Probabilidad"),(AB14-(+AB14*V16)),IF(S16="Impacto",AB15,""))),"")</f>
        <v/>
      </c>
      <c r="AA16" s="1914" t="str">
        <f t="shared" si="17"/>
        <v/>
      </c>
      <c r="AB16" s="1915" t="str">
        <f t="shared" ref="AB16:AB19" si="21">+Z16</f>
        <v/>
      </c>
      <c r="AC16" s="1914" t="str">
        <f t="shared" si="18"/>
        <v/>
      </c>
      <c r="AD16" s="1915" t="str">
        <f t="shared" ref="AD16:AD19" si="22">IFERROR(IF(AND(S15="Impacto",S16="Impacto"),(AD15-(+AD15*V16)),IF(AND(S15="Probabilidad",S16="Impacto"),(AD14-(+AD14*V16)),IF(S16="Probabilidad",AD15,""))),"")</f>
        <v/>
      </c>
      <c r="AE16" s="1916" t="str">
        <f t="shared" si="19"/>
        <v/>
      </c>
      <c r="AF16" s="1943"/>
      <c r="AG16" s="1944"/>
      <c r="AH16" s="1945"/>
      <c r="AI16" s="1946"/>
      <c r="AJ16" s="1946"/>
      <c r="AK16" s="1842"/>
      <c r="AL16" s="1842"/>
      <c r="AM16" s="1842"/>
      <c r="AN16" s="1842"/>
      <c r="AO16" s="1842"/>
      <c r="AP16" s="1842"/>
      <c r="AQ16" s="1842"/>
      <c r="AR16" s="184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row>
    <row r="17" spans="1:64" ht="26.25" customHeight="1">
      <c r="A17" s="1860"/>
      <c r="B17" s="1948"/>
      <c r="C17" s="1948"/>
      <c r="D17" s="1949"/>
      <c r="E17" s="1930"/>
      <c r="F17" s="1931"/>
      <c r="G17" s="1932"/>
      <c r="H17" s="1950"/>
      <c r="I17" s="1951"/>
      <c r="J17" s="1952"/>
      <c r="K17" s="1866"/>
      <c r="L17" s="1953"/>
      <c r="M17" s="1866">
        <f ca="1">IF(NOT(ISERROR(MATCH(L17,_xlfn.ANCHORARRAY(F28),0))),K30&amp;"Por favor no seleccionar los criterios de impacto",L17)</f>
        <v>0</v>
      </c>
      <c r="N17" s="1952"/>
      <c r="O17" s="1866"/>
      <c r="P17" s="1954"/>
      <c r="Q17" s="1939">
        <v>4</v>
      </c>
      <c r="R17" s="2543"/>
      <c r="S17" s="1940" t="str">
        <f t="shared" si="20"/>
        <v/>
      </c>
      <c r="T17" s="1941"/>
      <c r="U17" s="1941"/>
      <c r="V17" s="1942" t="str">
        <f t="shared" si="16"/>
        <v/>
      </c>
      <c r="W17" s="1941"/>
      <c r="X17" s="1941"/>
      <c r="Y17" s="1941"/>
      <c r="Z17" s="1913" t="str">
        <f t="shared" ref="Z17:Z19" si="23">IFERROR(IF(AND(S16="Probabilidad",S17="Probabilidad"),(AB16-(+AB16*V17)),IF(AND(S16="Impacto",S17="Probabilidad"),(AB15-(+AB15*V17)),IF(S17="Impacto",AB16,""))),"")</f>
        <v/>
      </c>
      <c r="AA17" s="1914" t="str">
        <f t="shared" si="17"/>
        <v/>
      </c>
      <c r="AB17" s="1915" t="str">
        <f t="shared" si="21"/>
        <v/>
      </c>
      <c r="AC17" s="1914" t="str">
        <f t="shared" si="18"/>
        <v/>
      </c>
      <c r="AD17" s="1915" t="str">
        <f t="shared" si="22"/>
        <v/>
      </c>
      <c r="AE17" s="1916" t="str">
        <f t="shared" si="19"/>
        <v/>
      </c>
      <c r="AF17" s="1943"/>
      <c r="AG17" s="1944"/>
      <c r="AH17" s="1945"/>
      <c r="AI17" s="1946"/>
      <c r="AJ17" s="1946"/>
      <c r="AK17" s="1842"/>
      <c r="AL17" s="1842"/>
      <c r="AM17" s="1842"/>
      <c r="AN17" s="1842"/>
      <c r="AO17" s="1842"/>
      <c r="AP17" s="1842"/>
      <c r="AQ17" s="1842"/>
      <c r="AR17" s="1842"/>
      <c r="AS17" s="1842"/>
      <c r="AT17" s="1842"/>
      <c r="AU17" s="1842"/>
      <c r="AV17" s="1842"/>
      <c r="AW17" s="1842"/>
      <c r="AX17" s="1842"/>
      <c r="AY17" s="1842"/>
      <c r="AZ17" s="1842"/>
      <c r="BA17" s="1842"/>
      <c r="BB17" s="1842"/>
      <c r="BC17" s="1842"/>
      <c r="BD17" s="1842"/>
      <c r="BE17" s="1842"/>
      <c r="BF17" s="1842"/>
      <c r="BG17" s="1842"/>
      <c r="BH17" s="1842"/>
      <c r="BI17" s="1842"/>
      <c r="BJ17" s="1842"/>
      <c r="BK17" s="1842"/>
      <c r="BL17" s="1842"/>
    </row>
    <row r="18" spans="1:64" ht="26.25" customHeight="1">
      <c r="A18" s="1860"/>
      <c r="B18" s="1948"/>
      <c r="C18" s="1948"/>
      <c r="D18" s="1949"/>
      <c r="E18" s="1930"/>
      <c r="F18" s="1931"/>
      <c r="G18" s="1932"/>
      <c r="H18" s="1950"/>
      <c r="I18" s="1951"/>
      <c r="J18" s="1952"/>
      <c r="K18" s="1866"/>
      <c r="L18" s="1953"/>
      <c r="M18" s="1866">
        <f ca="1">IF(NOT(ISERROR(MATCH(L18,_xlfn.ANCHORARRAY(F29),0))),K31&amp;"Por favor no seleccionar los criterios de impacto",L18)</f>
        <v>0</v>
      </c>
      <c r="N18" s="1952"/>
      <c r="O18" s="1866"/>
      <c r="P18" s="1954"/>
      <c r="Q18" s="1939">
        <v>5</v>
      </c>
      <c r="R18" s="2543"/>
      <c r="S18" s="1940" t="str">
        <f t="shared" si="20"/>
        <v/>
      </c>
      <c r="T18" s="1941"/>
      <c r="U18" s="1941"/>
      <c r="V18" s="1942" t="str">
        <f t="shared" si="16"/>
        <v/>
      </c>
      <c r="W18" s="1941"/>
      <c r="X18" s="1941"/>
      <c r="Y18" s="1941"/>
      <c r="Z18" s="1913" t="str">
        <f t="shared" si="23"/>
        <v/>
      </c>
      <c r="AA18" s="1914" t="str">
        <f t="shared" si="17"/>
        <v/>
      </c>
      <c r="AB18" s="1915" t="str">
        <f t="shared" si="21"/>
        <v/>
      </c>
      <c r="AC18" s="1914" t="str">
        <f t="shared" si="18"/>
        <v/>
      </c>
      <c r="AD18" s="1915" t="str">
        <f t="shared" si="22"/>
        <v/>
      </c>
      <c r="AE18" s="1916" t="str">
        <f t="shared" si="19"/>
        <v/>
      </c>
      <c r="AF18" s="1943"/>
      <c r="AG18" s="1944"/>
      <c r="AH18" s="1945"/>
      <c r="AI18" s="1946"/>
      <c r="AJ18" s="1946"/>
      <c r="AK18" s="1842"/>
      <c r="AL18" s="1842"/>
      <c r="AM18" s="1842"/>
      <c r="AN18" s="1842"/>
      <c r="AO18" s="1842"/>
      <c r="AP18" s="1842"/>
      <c r="AQ18" s="1842"/>
      <c r="AR18" s="1842"/>
      <c r="AS18" s="1842"/>
      <c r="AT18" s="1842"/>
      <c r="AU18" s="1842"/>
      <c r="AV18" s="1842"/>
      <c r="AW18" s="1842"/>
      <c r="AX18" s="1842"/>
      <c r="AY18" s="1842"/>
      <c r="AZ18" s="1842"/>
      <c r="BA18" s="1842"/>
      <c r="BB18" s="1842"/>
      <c r="BC18" s="1842"/>
      <c r="BD18" s="1842"/>
      <c r="BE18" s="1842"/>
      <c r="BF18" s="1842"/>
      <c r="BG18" s="1842"/>
      <c r="BH18" s="1842"/>
      <c r="BI18" s="1842"/>
      <c r="BJ18" s="1842"/>
      <c r="BK18" s="1842"/>
      <c r="BL18" s="1842"/>
    </row>
    <row r="19" spans="1:64" ht="26.25" customHeight="1">
      <c r="A19" s="1955"/>
      <c r="B19" s="1956"/>
      <c r="C19" s="1956"/>
      <c r="D19" s="1957"/>
      <c r="E19" s="1930"/>
      <c r="F19" s="1931"/>
      <c r="G19" s="1932"/>
      <c r="H19" s="1958"/>
      <c r="I19" s="1959"/>
      <c r="J19" s="1960"/>
      <c r="K19" s="1961"/>
      <c r="L19" s="1962"/>
      <c r="M19" s="1961">
        <f ca="1">IF(NOT(ISERROR(MATCH(L19,_xlfn.ANCHORARRAY(F30),0))),K32&amp;"Por favor no seleccionar los criterios de impacto",L19)</f>
        <v>0</v>
      </c>
      <c r="N19" s="1960"/>
      <c r="O19" s="1961"/>
      <c r="P19" s="1963"/>
      <c r="Q19" s="1939">
        <v>6</v>
      </c>
      <c r="R19" s="2543"/>
      <c r="S19" s="1940" t="str">
        <f t="shared" si="20"/>
        <v/>
      </c>
      <c r="T19" s="1941"/>
      <c r="U19" s="1941"/>
      <c r="V19" s="1942" t="str">
        <f t="shared" si="16"/>
        <v/>
      </c>
      <c r="W19" s="1941"/>
      <c r="X19" s="1941"/>
      <c r="Y19" s="1941"/>
      <c r="Z19" s="1913" t="str">
        <f t="shared" si="23"/>
        <v/>
      </c>
      <c r="AA19" s="1914" t="str">
        <f t="shared" si="17"/>
        <v/>
      </c>
      <c r="AB19" s="1915" t="str">
        <f t="shared" si="21"/>
        <v/>
      </c>
      <c r="AC19" s="1914" t="str">
        <f t="shared" si="18"/>
        <v/>
      </c>
      <c r="AD19" s="1915" t="str">
        <f t="shared" si="22"/>
        <v/>
      </c>
      <c r="AE19" s="1916" t="str">
        <f t="shared" si="19"/>
        <v/>
      </c>
      <c r="AF19" s="1943"/>
      <c r="AG19" s="1944"/>
      <c r="AH19" s="1945"/>
      <c r="AI19" s="1946"/>
      <c r="AJ19" s="1946"/>
      <c r="AK19" s="1842"/>
      <c r="AL19" s="1842"/>
      <c r="AM19" s="1842"/>
      <c r="AN19" s="1842"/>
      <c r="AO19" s="1842"/>
      <c r="AP19" s="1842"/>
      <c r="AQ19" s="1842"/>
      <c r="AR19" s="1842"/>
      <c r="AS19" s="1842"/>
      <c r="AT19" s="1842"/>
      <c r="AU19" s="1842"/>
      <c r="AV19" s="1842"/>
      <c r="AW19" s="1842"/>
      <c r="AX19" s="1842"/>
      <c r="AY19" s="1842"/>
      <c r="AZ19" s="1842"/>
      <c r="BA19" s="1842"/>
      <c r="BB19" s="1842"/>
      <c r="BC19" s="1842"/>
      <c r="BD19" s="1842"/>
      <c r="BE19" s="1842"/>
      <c r="BF19" s="1842"/>
      <c r="BG19" s="1842"/>
      <c r="BH19" s="1842"/>
      <c r="BI19" s="1842"/>
      <c r="BJ19" s="1842"/>
      <c r="BK19" s="1842"/>
      <c r="BL19" s="1842"/>
    </row>
    <row r="20" spans="1:64" ht="26.25" customHeight="1">
      <c r="A20" s="1903">
        <v>6</v>
      </c>
      <c r="B20" s="1928"/>
      <c r="C20" s="1928"/>
      <c r="D20" s="1929"/>
      <c r="E20" s="1930"/>
      <c r="F20" s="1964"/>
      <c r="G20" s="1932"/>
      <c r="H20" s="1933"/>
      <c r="I20" s="1934"/>
      <c r="J20" s="1935" t="str">
        <f t="shared" ref="J20" si="24">IF(I20&lt;=0,"",IF(I20&lt;=2,"Muy Baja",IF(I20&lt;=24,"Baja",IF(I20&lt;=500,"Media",IF(I20&lt;=5000,"Alta","Muy Alta")))))</f>
        <v/>
      </c>
      <c r="K20" s="1936" t="str">
        <f t="shared" ref="K20" si="25">IF(J20="","",IF(J20="Muy Baja",0.2,IF(J20="Baja",0.4,IF(J20="Media",0.6,IF(J20="Alta",0.8,IF(J20="Muy Alta",1,))))))</f>
        <v/>
      </c>
      <c r="L20" s="1937"/>
      <c r="M20" s="1936">
        <f>IF(NOT(ISERROR(MATCH(L20,'[26]Tabla Impacto'!$B$221:$B$223,0))),'[26]Tabla Impacto'!$F$223&amp;"Por favor no seleccionar los criterios de impacto(Afectación Económica o presupuestal y Pérdida Reputacional)",L20)</f>
        <v>0</v>
      </c>
      <c r="N20" s="1935" t="str">
        <f>IF(OR(M20='[26]Tabla Impacto'!$C$11,M20='[26]Tabla Impacto'!$D$11),"Leve",IF(OR(M20='[26]Tabla Impacto'!$C$12,M20='[26]Tabla Impacto'!$D$12),"Menor",IF(OR(M20='[26]Tabla Impacto'!$C$13,M20='[26]Tabla Impacto'!$D$13),"Moderado",IF(OR(M20='[26]Tabla Impacto'!$C$14,M20='[26]Tabla Impacto'!$D$14),"Mayor",IF(OR(M20='[26]Tabla Impacto'!$C$15,M20='[26]Tabla Impacto'!$D$15),"Catastrófico","")))))</f>
        <v/>
      </c>
      <c r="O20" s="1936" t="str">
        <f t="shared" ref="O20" si="26">IF(N20="","",IF(N20="Leve",0.2,IF(N20="Menor",0.4,IF(N20="Moderado",0.6,IF(N20="Mayor",0.8,IF(N20="Catastrófico",1,))))))</f>
        <v/>
      </c>
      <c r="P20" s="1938" t="str">
        <f t="shared" ref="P20" si="27">IF(OR(AND(J20="Muy Baja",N20="Leve"),AND(J20="Muy Baja",N20="Menor"),AND(J20="Baja",N20="Leve")),"Bajo",IF(OR(AND(J20="Muy baja",N20="Moderado"),AND(J20="Baja",N20="Menor"),AND(J20="Baja",N20="Moderado"),AND(J20="Media",N20="Leve"),AND(J20="Media",N20="Menor"),AND(J20="Media",N20="Moderado"),AND(J20="Alta",N20="Leve"),AND(J20="Alta",N20="Menor")),"Moderado",IF(OR(AND(J20="Muy Baja",N20="Mayor"),AND(J20="Baja",N20="Mayor"),AND(J20="Media",N20="Mayor"),AND(J20="Alta",N20="Moderado"),AND(J20="Alta",N20="Mayor"),AND(J20="Muy Alta",N20="Leve"),AND(J20="Muy Alta",N20="Menor"),AND(J20="Muy Alta",N20="Moderado"),AND(J20="Muy Alta",N20="Mayor")),"Alto",IF(OR(AND(J20="Muy Baja",N20="Catastrófico"),AND(J20="Baja",N20="Catastrófico"),AND(J20="Media",N20="Catastrófico"),AND(J20="Alta",N20="Catastrófico"),AND(J20="Muy Alta",N20="Catastrófico")),"Extremo",""))))</f>
        <v/>
      </c>
      <c r="Q20" s="1939">
        <v>1</v>
      </c>
      <c r="R20" s="2543"/>
      <c r="S20" s="1940" t="str">
        <f>IF(OR(T20="Preventivo",T20="Detectivo"),"Probabilidad",IF(T20="Correctivo","Impacto",""))</f>
        <v/>
      </c>
      <c r="T20" s="1941"/>
      <c r="U20" s="1941"/>
      <c r="V20" s="1942" t="str">
        <f>IF(AND(T20="Preventivo",U20="Automático"),"50%",IF(AND(T20="Preventivo",U20="Manual"),"40%",IF(AND(T20="Detectivo",U20="Automático"),"40%",IF(AND(T20="Detectivo",U20="Manual"),"30%",IF(AND(T20="Correctivo",U20="Automático"),"35%",IF(AND(T20="Correctivo",U20="Manual"),"25%",""))))))</f>
        <v/>
      </c>
      <c r="W20" s="1941"/>
      <c r="X20" s="1941"/>
      <c r="Y20" s="1941"/>
      <c r="Z20" s="1913" t="str">
        <f>IFERROR(IF(S20="Probabilidad",(K20-(+K20*V20)),IF(S20="Impacto",K20,"")),"")</f>
        <v/>
      </c>
      <c r="AA20" s="1914" t="str">
        <f>IFERROR(IF(Z20="","",IF(Z20&lt;=0.2,"Muy Baja",IF(Z20&lt;=0.4,"Baja",IF(Z20&lt;=0.6,"Media",IF(Z20&lt;=0.8,"Alta","Muy Alta"))))),"")</f>
        <v/>
      </c>
      <c r="AB20" s="1915" t="str">
        <f>+Z20</f>
        <v/>
      </c>
      <c r="AC20" s="1914" t="str">
        <f>IFERROR(IF(AD20="","",IF(AD20&lt;=0.2,"Leve",IF(AD20&lt;=0.4,"Menor",IF(AD20&lt;=0.6,"Moderado",IF(AD20&lt;=0.8,"Mayor","Catastrófico"))))),"")</f>
        <v/>
      </c>
      <c r="AD20" s="1915" t="str">
        <f>IFERROR(IF(S20="Impacto",(O20-(+O20*V20)),IF(S20="Probabilidad",O20,"")),"")</f>
        <v/>
      </c>
      <c r="AE20" s="1916" t="str">
        <f>IFERROR(IF(OR(AND(AA20="Muy Baja",AC20="Leve"),AND(AA20="Muy Baja",AC20="Menor"),AND(AA20="Baja",AC20="Leve")),"Bajo",IF(OR(AND(AA20="Muy baja",AC20="Moderado"),AND(AA20="Baja",AC20="Menor"),AND(AA20="Baja",AC20="Moderado"),AND(AA20="Media",AC20="Leve"),AND(AA20="Media",AC20="Menor"),AND(AA20="Media",AC20="Moderado"),AND(AA20="Alta",AC20="Leve"),AND(AA20="Alta",AC20="Menor")),"Moderado",IF(OR(AND(AA20="Muy Baja",AC20="Mayor"),AND(AA20="Baja",AC20="Mayor"),AND(AA20="Media",AC20="Mayor"),AND(AA20="Alta",AC20="Moderado"),AND(AA20="Alta",AC20="Mayor"),AND(AA20="Muy Alta",AC20="Leve"),AND(AA20="Muy Alta",AC20="Menor"),AND(AA20="Muy Alta",AC20="Moderado"),AND(AA20="Muy Alta",AC20="Mayor")),"Alto",IF(OR(AND(AA20="Muy Baja",AC20="Catastrófico"),AND(AA20="Baja",AC20="Catastrófico"),AND(AA20="Media",AC20="Catastrófico"),AND(AA20="Alta",AC20="Catastrófico"),AND(AA20="Muy Alta",AC20="Catastrófico")),"Extremo","")))),"")</f>
        <v/>
      </c>
      <c r="AF20" s="1943"/>
      <c r="AG20" s="1944"/>
      <c r="AH20" s="1945"/>
      <c r="AI20" s="1946"/>
      <c r="AJ20" s="1946"/>
      <c r="AK20" s="1842"/>
      <c r="AL20" s="1842"/>
      <c r="AM20" s="1842"/>
      <c r="AN20" s="1842"/>
      <c r="AO20" s="1842"/>
      <c r="AP20" s="1842"/>
      <c r="AQ20" s="1842"/>
      <c r="AR20" s="1842"/>
      <c r="AS20" s="1842"/>
      <c r="AT20" s="1842"/>
      <c r="AU20" s="1842"/>
      <c r="AV20" s="1842"/>
      <c r="AW20" s="1842"/>
      <c r="AX20" s="1842"/>
      <c r="AY20" s="1842"/>
      <c r="AZ20" s="1842"/>
      <c r="BA20" s="1842"/>
      <c r="BB20" s="1842"/>
      <c r="BC20" s="1842"/>
      <c r="BD20" s="1842"/>
      <c r="BE20" s="1842"/>
      <c r="BF20" s="1842"/>
      <c r="BG20" s="1842"/>
      <c r="BH20" s="1842"/>
      <c r="BI20" s="1842"/>
      <c r="BJ20" s="1842"/>
      <c r="BK20" s="1842"/>
      <c r="BL20" s="1842"/>
    </row>
    <row r="21" spans="1:64" ht="26.25" customHeight="1">
      <c r="A21" s="1860"/>
      <c r="B21" s="1948"/>
      <c r="C21" s="1948"/>
      <c r="D21" s="1949"/>
      <c r="E21" s="1930"/>
      <c r="F21" s="1964"/>
      <c r="G21" s="1932"/>
      <c r="H21" s="1950"/>
      <c r="I21" s="1951"/>
      <c r="J21" s="1952"/>
      <c r="K21" s="1866"/>
      <c r="L21" s="1953"/>
      <c r="M21" s="1866">
        <f ca="1">IF(NOT(ISERROR(MATCH(L21,_xlfn.ANCHORARRAY(F32),0))),K34&amp;"Por favor no seleccionar los criterios de impacto",L21)</f>
        <v>0</v>
      </c>
      <c r="N21" s="1952"/>
      <c r="O21" s="1866"/>
      <c r="P21" s="1954"/>
      <c r="Q21" s="1939">
        <v>2</v>
      </c>
      <c r="R21" s="2543"/>
      <c r="S21" s="1940" t="str">
        <f>IF(OR(T21="Preventivo",T21="Detectivo"),"Probabilidad",IF(T21="Correctivo","Impacto",""))</f>
        <v/>
      </c>
      <c r="T21" s="1941"/>
      <c r="U21" s="1941"/>
      <c r="V21" s="1942" t="str">
        <f t="shared" ref="V21:V25" si="28">IF(AND(T21="Preventivo",U21="Automático"),"50%",IF(AND(T21="Preventivo",U21="Manual"),"40%",IF(AND(T21="Detectivo",U21="Automático"),"40%",IF(AND(T21="Detectivo",U21="Manual"),"30%",IF(AND(T21="Correctivo",U21="Automático"),"35%",IF(AND(T21="Correctivo",U21="Manual"),"25%",""))))))</f>
        <v/>
      </c>
      <c r="W21" s="1941"/>
      <c r="X21" s="1941"/>
      <c r="Y21" s="1941"/>
      <c r="Z21" s="1913" t="str">
        <f>IFERROR(IF(AND(S20="Probabilidad",S21="Probabilidad"),(AB20-(+AB20*V21)),IF(AND(S20="Impacto",S21="Probabilidad"),(K20-(+K20*V21)),IF(S21="Impacto",AB20,""))),"")</f>
        <v/>
      </c>
      <c r="AA21" s="1914" t="str">
        <f t="shared" ref="AA21:AA25" si="29">IFERROR(IF(Z21="","",IF(Z21&lt;=0.2,"Muy Baja",IF(Z21&lt;=0.4,"Baja",IF(Z21&lt;=0.6,"Media",IF(Z21&lt;=0.8,"Alta","Muy Alta"))))),"")</f>
        <v/>
      </c>
      <c r="AB21" s="1915" t="str">
        <f>+Z21</f>
        <v/>
      </c>
      <c r="AC21" s="1914" t="str">
        <f t="shared" ref="AC21:AC25" si="30">IFERROR(IF(AD21="","",IF(AD21&lt;=0.2,"Leve",IF(AD21&lt;=0.4,"Menor",IF(AD21&lt;=0.6,"Moderado",IF(AD21&lt;=0.8,"Mayor","Catastrófico"))))),"")</f>
        <v/>
      </c>
      <c r="AD21" s="1915" t="str">
        <f>IFERROR(IF(AND(S20="Impacto",S21="Impacto"),(AD20-(+AD20*V21)),IF(AND(S20="Probabilidad",S21="Impacto"),(O20-(+O20*V21)),IF(S21="Probabilidad",AD20,""))),"")</f>
        <v/>
      </c>
      <c r="AE21" s="1916" t="str">
        <f t="shared" ref="AE21:AE25" si="31">IFERROR(IF(OR(AND(AA21="Muy Baja",AC21="Leve"),AND(AA21="Muy Baja",AC21="Menor"),AND(AA21="Baja",AC21="Leve")),"Bajo",IF(OR(AND(AA21="Muy baja",AC21="Moderado"),AND(AA21="Baja",AC21="Menor"),AND(AA21="Baja",AC21="Moderado"),AND(AA21="Media",AC21="Leve"),AND(AA21="Media",AC21="Menor"),AND(AA21="Media",AC21="Moderado"),AND(AA21="Alta",AC21="Leve"),AND(AA21="Alta",AC21="Menor")),"Moderado",IF(OR(AND(AA21="Muy Baja",AC21="Mayor"),AND(AA21="Baja",AC21="Mayor"),AND(AA21="Media",AC21="Mayor"),AND(AA21="Alta",AC21="Moderado"),AND(AA21="Alta",AC21="Mayor"),AND(AA21="Muy Alta",AC21="Leve"),AND(AA21="Muy Alta",AC21="Menor"),AND(AA21="Muy Alta",AC21="Moderado"),AND(AA21="Muy Alta",AC21="Mayor")),"Alto",IF(OR(AND(AA21="Muy Baja",AC21="Catastrófico"),AND(AA21="Baja",AC21="Catastrófico"),AND(AA21="Media",AC21="Catastrófico"),AND(AA21="Alta",AC21="Catastrófico"),AND(AA21="Muy Alta",AC21="Catastrófico")),"Extremo","")))),"")</f>
        <v/>
      </c>
      <c r="AF21" s="1943"/>
      <c r="AG21" s="1944"/>
      <c r="AH21" s="1945"/>
      <c r="AI21" s="1946"/>
      <c r="AJ21" s="1946"/>
      <c r="AK21" s="1842"/>
      <c r="AL21" s="1842"/>
      <c r="AM21" s="1842"/>
      <c r="AN21" s="1842"/>
      <c r="AO21" s="1842"/>
      <c r="AP21" s="1842"/>
      <c r="AQ21" s="1842"/>
      <c r="AR21" s="1842"/>
      <c r="AS21" s="1842"/>
      <c r="AT21" s="1842"/>
      <c r="AU21" s="1842"/>
      <c r="AV21" s="1842"/>
      <c r="AW21" s="1842"/>
      <c r="AX21" s="1842"/>
      <c r="AY21" s="1842"/>
      <c r="AZ21" s="1842"/>
      <c r="BA21" s="1842"/>
      <c r="BB21" s="1842"/>
      <c r="BC21" s="1842"/>
      <c r="BD21" s="1842"/>
      <c r="BE21" s="1842"/>
      <c r="BF21" s="1842"/>
      <c r="BG21" s="1842"/>
      <c r="BH21" s="1842"/>
      <c r="BI21" s="1842"/>
      <c r="BJ21" s="1842"/>
      <c r="BK21" s="1842"/>
      <c r="BL21" s="1842"/>
    </row>
    <row r="22" spans="1:64" ht="26.25" customHeight="1">
      <c r="A22" s="1860"/>
      <c r="B22" s="1948"/>
      <c r="C22" s="1948"/>
      <c r="D22" s="1949"/>
      <c r="E22" s="1930"/>
      <c r="F22" s="1964"/>
      <c r="G22" s="1932"/>
      <c r="H22" s="1950"/>
      <c r="I22" s="1951"/>
      <c r="J22" s="1952"/>
      <c r="K22" s="1866"/>
      <c r="L22" s="1953"/>
      <c r="M22" s="1866">
        <f ca="1">IF(NOT(ISERROR(MATCH(L22,_xlfn.ANCHORARRAY(F33),0))),K35&amp;"Por favor no seleccionar los criterios de impacto",L22)</f>
        <v>0</v>
      </c>
      <c r="N22" s="1952"/>
      <c r="O22" s="1866"/>
      <c r="P22" s="1954"/>
      <c r="Q22" s="1939">
        <v>3</v>
      </c>
      <c r="R22" s="2547"/>
      <c r="S22" s="1940" t="str">
        <f t="shared" ref="S22:S25" si="32">IF(OR(T22="Preventivo",T22="Detectivo"),"Probabilidad",IF(T22="Correctivo","Impacto",""))</f>
        <v/>
      </c>
      <c r="T22" s="1941"/>
      <c r="U22" s="1941"/>
      <c r="V22" s="1942" t="str">
        <f t="shared" si="28"/>
        <v/>
      </c>
      <c r="W22" s="1941"/>
      <c r="X22" s="1941"/>
      <c r="Y22" s="1941"/>
      <c r="Z22" s="1913" t="str">
        <f>IFERROR(IF(AND(S21="Probabilidad",S22="Probabilidad"),(AB21-(+AB21*V22)),IF(AND(S21="Impacto",S22="Probabilidad"),(AB20-(+AB20*V22)),IF(S22="Impacto",AB21,""))),"")</f>
        <v/>
      </c>
      <c r="AA22" s="1914" t="str">
        <f t="shared" si="29"/>
        <v/>
      </c>
      <c r="AB22" s="1915" t="str">
        <f t="shared" ref="AB22:AB25" si="33">+Z22</f>
        <v/>
      </c>
      <c r="AC22" s="1914" t="str">
        <f t="shared" si="30"/>
        <v/>
      </c>
      <c r="AD22" s="1915" t="str">
        <f t="shared" ref="AD22:AD25" si="34">IFERROR(IF(AND(S21="Impacto",S22="Impacto"),(AD21-(+AD21*V22)),IF(AND(S21="Probabilidad",S22="Impacto"),(AD20-(+AD20*V22)),IF(S22="Probabilidad",AD21,""))),"")</f>
        <v/>
      </c>
      <c r="AE22" s="1916" t="str">
        <f t="shared" si="31"/>
        <v/>
      </c>
      <c r="AF22" s="1943"/>
      <c r="AG22" s="1944"/>
      <c r="AH22" s="1945"/>
      <c r="AI22" s="1946"/>
      <c r="AJ22" s="1946"/>
      <c r="AK22" s="1842"/>
      <c r="AL22" s="1842"/>
      <c r="AM22" s="1842"/>
      <c r="AN22" s="1842"/>
      <c r="AO22" s="1842"/>
      <c r="AP22" s="1842"/>
      <c r="AQ22" s="1842"/>
      <c r="AR22" s="1842"/>
      <c r="AS22" s="1842"/>
      <c r="AT22" s="1842"/>
      <c r="AU22" s="1842"/>
      <c r="AV22" s="1842"/>
      <c r="AW22" s="1842"/>
      <c r="AX22" s="1842"/>
      <c r="AY22" s="1842"/>
      <c r="AZ22" s="1842"/>
      <c r="BA22" s="1842"/>
      <c r="BB22" s="1842"/>
      <c r="BC22" s="1842"/>
      <c r="BD22" s="1842"/>
      <c r="BE22" s="1842"/>
      <c r="BF22" s="1842"/>
      <c r="BG22" s="1842"/>
      <c r="BH22" s="1842"/>
      <c r="BI22" s="1842"/>
      <c r="BJ22" s="1842"/>
      <c r="BK22" s="1842"/>
      <c r="BL22" s="1842"/>
    </row>
    <row r="23" spans="1:64" ht="26.25" customHeight="1">
      <c r="A23" s="1860"/>
      <c r="B23" s="1948"/>
      <c r="C23" s="1948"/>
      <c r="D23" s="1949"/>
      <c r="E23" s="1930"/>
      <c r="F23" s="1964"/>
      <c r="G23" s="1932"/>
      <c r="H23" s="1950"/>
      <c r="I23" s="1951"/>
      <c r="J23" s="1952"/>
      <c r="K23" s="1866"/>
      <c r="L23" s="1953"/>
      <c r="M23" s="1866">
        <f ca="1">IF(NOT(ISERROR(MATCH(L23,_xlfn.ANCHORARRAY(F34),0))),K36&amp;"Por favor no seleccionar los criterios de impacto",L23)</f>
        <v>0</v>
      </c>
      <c r="N23" s="1952"/>
      <c r="O23" s="1866"/>
      <c r="P23" s="1954"/>
      <c r="Q23" s="1939">
        <v>4</v>
      </c>
      <c r="R23" s="2543"/>
      <c r="S23" s="1940" t="str">
        <f t="shared" si="32"/>
        <v/>
      </c>
      <c r="T23" s="1941"/>
      <c r="U23" s="1941"/>
      <c r="V23" s="1942" t="str">
        <f t="shared" si="28"/>
        <v/>
      </c>
      <c r="W23" s="1941"/>
      <c r="X23" s="1941"/>
      <c r="Y23" s="1941"/>
      <c r="Z23" s="1913" t="str">
        <f t="shared" ref="Z23:Z25" si="35">IFERROR(IF(AND(S22="Probabilidad",S23="Probabilidad"),(AB22-(+AB22*V23)),IF(AND(S22="Impacto",S23="Probabilidad"),(AB21-(+AB21*V23)),IF(S23="Impacto",AB22,""))),"")</f>
        <v/>
      </c>
      <c r="AA23" s="1914" t="str">
        <f t="shared" si="29"/>
        <v/>
      </c>
      <c r="AB23" s="1915" t="str">
        <f t="shared" si="33"/>
        <v/>
      </c>
      <c r="AC23" s="1914" t="str">
        <f t="shared" si="30"/>
        <v/>
      </c>
      <c r="AD23" s="1915" t="str">
        <f t="shared" si="34"/>
        <v/>
      </c>
      <c r="AE23" s="1916" t="str">
        <f t="shared" si="31"/>
        <v/>
      </c>
      <c r="AF23" s="1943"/>
      <c r="AG23" s="1944"/>
      <c r="AH23" s="1945"/>
      <c r="AI23" s="1946"/>
      <c r="AJ23" s="1946"/>
      <c r="AK23" s="1842"/>
      <c r="AL23" s="1842"/>
      <c r="AM23" s="1842"/>
      <c r="AN23" s="1842"/>
      <c r="AO23" s="1842"/>
      <c r="AP23" s="1842"/>
      <c r="AQ23" s="1842"/>
      <c r="AR23" s="1842"/>
      <c r="AS23" s="1842"/>
      <c r="AT23" s="1842"/>
      <c r="AU23" s="1842"/>
      <c r="AV23" s="1842"/>
      <c r="AW23" s="1842"/>
      <c r="AX23" s="1842"/>
      <c r="AY23" s="1842"/>
      <c r="AZ23" s="1842"/>
      <c r="BA23" s="1842"/>
      <c r="BB23" s="1842"/>
      <c r="BC23" s="1842"/>
      <c r="BD23" s="1842"/>
      <c r="BE23" s="1842"/>
      <c r="BF23" s="1842"/>
      <c r="BG23" s="1842"/>
      <c r="BH23" s="1842"/>
      <c r="BI23" s="1842"/>
      <c r="BJ23" s="1842"/>
      <c r="BK23" s="1842"/>
      <c r="BL23" s="1842"/>
    </row>
    <row r="24" spans="1:64" ht="26.25" customHeight="1">
      <c r="A24" s="1860"/>
      <c r="B24" s="1948"/>
      <c r="C24" s="1948"/>
      <c r="D24" s="1949"/>
      <c r="E24" s="1930"/>
      <c r="F24" s="1964"/>
      <c r="G24" s="1932"/>
      <c r="H24" s="1950"/>
      <c r="I24" s="1951"/>
      <c r="J24" s="1952"/>
      <c r="K24" s="1866"/>
      <c r="L24" s="1953"/>
      <c r="M24" s="1866">
        <f ca="1">IF(NOT(ISERROR(MATCH(L24,_xlfn.ANCHORARRAY(F35),0))),K37&amp;"Por favor no seleccionar los criterios de impacto",L24)</f>
        <v>0</v>
      </c>
      <c r="N24" s="1952"/>
      <c r="O24" s="1866"/>
      <c r="P24" s="1954"/>
      <c r="Q24" s="1939">
        <v>5</v>
      </c>
      <c r="R24" s="2543"/>
      <c r="S24" s="1940" t="str">
        <f t="shared" si="32"/>
        <v/>
      </c>
      <c r="T24" s="1941"/>
      <c r="U24" s="1941"/>
      <c r="V24" s="1942" t="str">
        <f t="shared" si="28"/>
        <v/>
      </c>
      <c r="W24" s="1941"/>
      <c r="X24" s="1941"/>
      <c r="Y24" s="1941"/>
      <c r="Z24" s="1913" t="str">
        <f t="shared" si="35"/>
        <v/>
      </c>
      <c r="AA24" s="1914" t="str">
        <f t="shared" si="29"/>
        <v/>
      </c>
      <c r="AB24" s="1915" t="str">
        <f t="shared" si="33"/>
        <v/>
      </c>
      <c r="AC24" s="1914" t="str">
        <f t="shared" si="30"/>
        <v/>
      </c>
      <c r="AD24" s="1915" t="str">
        <f t="shared" si="34"/>
        <v/>
      </c>
      <c r="AE24" s="1916" t="str">
        <f t="shared" si="31"/>
        <v/>
      </c>
      <c r="AF24" s="1943"/>
      <c r="AG24" s="1944"/>
      <c r="AH24" s="1945"/>
      <c r="AI24" s="1946"/>
      <c r="AJ24" s="1946"/>
      <c r="AK24" s="1842"/>
      <c r="AL24" s="1842"/>
      <c r="AM24" s="1842"/>
      <c r="AN24" s="1842"/>
      <c r="AO24" s="1842"/>
      <c r="AP24" s="1842"/>
      <c r="AQ24" s="1842"/>
      <c r="AR24" s="1842"/>
      <c r="AS24" s="1842"/>
      <c r="AT24" s="1842"/>
      <c r="AU24" s="1842"/>
      <c r="AV24" s="1842"/>
      <c r="AW24" s="1842"/>
      <c r="AX24" s="1842"/>
      <c r="AY24" s="1842"/>
      <c r="AZ24" s="1842"/>
      <c r="BA24" s="1842"/>
      <c r="BB24" s="1842"/>
      <c r="BC24" s="1842"/>
      <c r="BD24" s="1842"/>
      <c r="BE24" s="1842"/>
      <c r="BF24" s="1842"/>
      <c r="BG24" s="1842"/>
      <c r="BH24" s="1842"/>
      <c r="BI24" s="1842"/>
      <c r="BJ24" s="1842"/>
      <c r="BK24" s="1842"/>
      <c r="BL24" s="1842"/>
    </row>
    <row r="25" spans="1:64" ht="26.25" customHeight="1">
      <c r="A25" s="1955"/>
      <c r="B25" s="1956"/>
      <c r="C25" s="1956"/>
      <c r="D25" s="1957"/>
      <c r="E25" s="1930"/>
      <c r="F25" s="1964"/>
      <c r="G25" s="1932"/>
      <c r="H25" s="1958"/>
      <c r="I25" s="1959"/>
      <c r="J25" s="1960"/>
      <c r="K25" s="1961"/>
      <c r="L25" s="1962"/>
      <c r="M25" s="1961">
        <f ca="1">IF(NOT(ISERROR(MATCH(L25,_xlfn.ANCHORARRAY(F36),0))),K38&amp;"Por favor no seleccionar los criterios de impacto",L25)</f>
        <v>0</v>
      </c>
      <c r="N25" s="1960"/>
      <c r="O25" s="1961"/>
      <c r="P25" s="1963"/>
      <c r="Q25" s="1939">
        <v>6</v>
      </c>
      <c r="R25" s="2543"/>
      <c r="S25" s="1940" t="str">
        <f t="shared" si="32"/>
        <v/>
      </c>
      <c r="T25" s="1941"/>
      <c r="U25" s="1941"/>
      <c r="V25" s="1942" t="str">
        <f t="shared" si="28"/>
        <v/>
      </c>
      <c r="W25" s="1941"/>
      <c r="X25" s="1941"/>
      <c r="Y25" s="1941"/>
      <c r="Z25" s="1913" t="str">
        <f t="shared" si="35"/>
        <v/>
      </c>
      <c r="AA25" s="1914" t="str">
        <f t="shared" si="29"/>
        <v/>
      </c>
      <c r="AB25" s="1915" t="str">
        <f t="shared" si="33"/>
        <v/>
      </c>
      <c r="AC25" s="1914" t="str">
        <f t="shared" si="30"/>
        <v/>
      </c>
      <c r="AD25" s="1915" t="str">
        <f t="shared" si="34"/>
        <v/>
      </c>
      <c r="AE25" s="1916" t="str">
        <f t="shared" si="31"/>
        <v/>
      </c>
      <c r="AF25" s="1943"/>
      <c r="AG25" s="1944"/>
      <c r="AH25" s="1945"/>
      <c r="AI25" s="1946"/>
      <c r="AJ25" s="1946"/>
      <c r="AK25" s="1842"/>
      <c r="AL25" s="1842"/>
      <c r="AM25" s="1842"/>
      <c r="AN25" s="1842"/>
      <c r="AO25" s="1842"/>
      <c r="AP25" s="1842"/>
      <c r="AQ25" s="1842"/>
      <c r="AR25" s="1842"/>
      <c r="AS25" s="1842"/>
      <c r="AT25" s="1842"/>
      <c r="AU25" s="1842"/>
      <c r="AV25" s="1842"/>
      <c r="AW25" s="1842"/>
      <c r="AX25" s="1842"/>
      <c r="AY25" s="1842"/>
      <c r="AZ25" s="1842"/>
      <c r="BA25" s="1842"/>
      <c r="BB25" s="1842"/>
      <c r="BC25" s="1842"/>
      <c r="BD25" s="1842"/>
      <c r="BE25" s="1842"/>
      <c r="BF25" s="1842"/>
      <c r="BG25" s="1842"/>
      <c r="BH25" s="1842"/>
      <c r="BI25" s="1842"/>
      <c r="BJ25" s="1842"/>
      <c r="BK25" s="1842"/>
      <c r="BL25" s="1842"/>
    </row>
    <row r="26" spans="1:64" ht="26.25" customHeight="1">
      <c r="A26" s="1903">
        <v>7</v>
      </c>
      <c r="B26" s="1928"/>
      <c r="C26" s="1928"/>
      <c r="D26" s="1928"/>
      <c r="E26" s="1965"/>
      <c r="F26" s="1966"/>
      <c r="G26" s="1967"/>
      <c r="H26" s="1928"/>
      <c r="I26" s="1934"/>
      <c r="J26" s="1935" t="str">
        <f t="shared" ref="J26" si="36">IF(I26&lt;=0,"",IF(I26&lt;=2,"Muy Baja",IF(I26&lt;=24,"Baja",IF(I26&lt;=500,"Media",IF(I26&lt;=5000,"Alta","Muy Alta")))))</f>
        <v/>
      </c>
      <c r="K26" s="1936" t="str">
        <f t="shared" ref="K26" si="37">IF(J26="","",IF(J26="Muy Baja",0.2,IF(J26="Baja",0.4,IF(J26="Media",0.6,IF(J26="Alta",0.8,IF(J26="Muy Alta",1,))))))</f>
        <v/>
      </c>
      <c r="L26" s="1937"/>
      <c r="M26" s="1936">
        <f>IF(NOT(ISERROR(MATCH(L26,'[26]Tabla Impacto'!$B$221:$B$223,0))),'[26]Tabla Impacto'!$F$223&amp;"Por favor no seleccionar los criterios de impacto(Afectación Económica o presupuestal y Pérdida Reputacional)",L26)</f>
        <v>0</v>
      </c>
      <c r="N26" s="1935" t="str">
        <f>IF(OR(M26='[26]Tabla Impacto'!$C$11,M26='[26]Tabla Impacto'!$D$11),"Leve",IF(OR(M26='[26]Tabla Impacto'!$C$12,M26='[26]Tabla Impacto'!$D$12),"Menor",IF(OR(M26='[26]Tabla Impacto'!$C$13,M26='[26]Tabla Impacto'!$D$13),"Moderado",IF(OR(M26='[26]Tabla Impacto'!$C$14,M26='[26]Tabla Impacto'!$D$14),"Mayor",IF(OR(M26='[26]Tabla Impacto'!$C$15,M26='[26]Tabla Impacto'!$D$15),"Catastrófico","")))))</f>
        <v/>
      </c>
      <c r="O26" s="1936" t="str">
        <f t="shared" ref="O26" si="38">IF(N26="","",IF(N26="Leve",0.2,IF(N26="Menor",0.4,IF(N26="Moderado",0.6,IF(N26="Mayor",0.8,IF(N26="Catastrófico",1,))))))</f>
        <v/>
      </c>
      <c r="P26" s="1938" t="str">
        <f t="shared" ref="P26" si="39">IF(OR(AND(J26="Muy Baja",N26="Leve"),AND(J26="Muy Baja",N26="Menor"),AND(J26="Baja",N26="Leve")),"Bajo",IF(OR(AND(J26="Muy baja",N26="Moderado"),AND(J26="Baja",N26="Menor"),AND(J26="Baja",N26="Moderado"),AND(J26="Media",N26="Leve"),AND(J26="Media",N26="Menor"),AND(J26="Media",N26="Moderado"),AND(J26="Alta",N26="Leve"),AND(J26="Alta",N26="Menor")),"Moderado",IF(OR(AND(J26="Muy Baja",N26="Mayor"),AND(J26="Baja",N26="Mayor"),AND(J26="Media",N26="Mayor"),AND(J26="Alta",N26="Moderado"),AND(J26="Alta",N26="Mayor"),AND(J26="Muy Alta",N26="Leve"),AND(J26="Muy Alta",N26="Menor"),AND(J26="Muy Alta",N26="Moderado"),AND(J26="Muy Alta",N26="Mayor")),"Alto",IF(OR(AND(J26="Muy Baja",N26="Catastrófico"),AND(J26="Baja",N26="Catastrófico"),AND(J26="Media",N26="Catastrófico"),AND(J26="Alta",N26="Catastrófico"),AND(J26="Muy Alta",N26="Catastrófico")),"Extremo",""))))</f>
        <v/>
      </c>
      <c r="Q26" s="1939">
        <v>1</v>
      </c>
      <c r="R26" s="2543"/>
      <c r="S26" s="1940" t="str">
        <f>IF(OR(T26="Preventivo",T26="Detectivo"),"Probabilidad",IF(T26="Correctivo","Impacto",""))</f>
        <v/>
      </c>
      <c r="T26" s="1941"/>
      <c r="U26" s="1941"/>
      <c r="V26" s="1942" t="str">
        <f>IF(AND(T26="Preventivo",U26="Automático"),"50%",IF(AND(T26="Preventivo",U26="Manual"),"40%",IF(AND(T26="Detectivo",U26="Automático"),"40%",IF(AND(T26="Detectivo",U26="Manual"),"30%",IF(AND(T26="Correctivo",U26="Automático"),"35%",IF(AND(T26="Correctivo",U26="Manual"),"25%",""))))))</f>
        <v/>
      </c>
      <c r="W26" s="1941"/>
      <c r="X26" s="1941"/>
      <c r="Y26" s="1941"/>
      <c r="Z26" s="1913" t="str">
        <f>IFERROR(IF(S26="Probabilidad",(K26-(+K26*V26)),IF(S26="Impacto",K26,"")),"")</f>
        <v/>
      </c>
      <c r="AA26" s="1914" t="str">
        <f>IFERROR(IF(Z26="","",IF(Z26&lt;=0.2,"Muy Baja",IF(Z26&lt;=0.4,"Baja",IF(Z26&lt;=0.6,"Media",IF(Z26&lt;=0.8,"Alta","Muy Alta"))))),"")</f>
        <v/>
      </c>
      <c r="AB26" s="1915" t="str">
        <f>+Z26</f>
        <v/>
      </c>
      <c r="AC26" s="1914" t="str">
        <f>IFERROR(IF(AD26="","",IF(AD26&lt;=0.2,"Leve",IF(AD26&lt;=0.4,"Menor",IF(AD26&lt;=0.6,"Moderado",IF(AD26&lt;=0.8,"Mayor","Catastrófico"))))),"")</f>
        <v/>
      </c>
      <c r="AD26" s="1915" t="str">
        <f>IFERROR(IF(S26="Impacto",(O26-(+O26*V26)),IF(S26="Probabilidad",O26,"")),"")</f>
        <v/>
      </c>
      <c r="AE26" s="1916" t="str">
        <f>IFERROR(IF(OR(AND(AA26="Muy Baja",AC26="Leve"),AND(AA26="Muy Baja",AC26="Menor"),AND(AA26="Baja",AC26="Leve")),"Bajo",IF(OR(AND(AA26="Muy baja",AC26="Moderado"),AND(AA26="Baja",AC26="Menor"),AND(AA26="Baja",AC26="Moderado"),AND(AA26="Media",AC26="Leve"),AND(AA26="Media",AC26="Menor"),AND(AA26="Media",AC26="Moderado"),AND(AA26="Alta",AC26="Leve"),AND(AA26="Alta",AC26="Menor")),"Moderado",IF(OR(AND(AA26="Muy Baja",AC26="Mayor"),AND(AA26="Baja",AC26="Mayor"),AND(AA26="Media",AC26="Mayor"),AND(AA26="Alta",AC26="Moderado"),AND(AA26="Alta",AC26="Mayor"),AND(AA26="Muy Alta",AC26="Leve"),AND(AA26="Muy Alta",AC26="Menor"),AND(AA26="Muy Alta",AC26="Moderado"),AND(AA26="Muy Alta",AC26="Mayor")),"Alto",IF(OR(AND(AA26="Muy Baja",AC26="Catastrófico"),AND(AA26="Baja",AC26="Catastrófico"),AND(AA26="Media",AC26="Catastrófico"),AND(AA26="Alta",AC26="Catastrófico"),AND(AA26="Muy Alta",AC26="Catastrófico")),"Extremo","")))),"")</f>
        <v/>
      </c>
      <c r="AF26" s="1943"/>
      <c r="AG26" s="1944"/>
      <c r="AH26" s="1945"/>
      <c r="AI26" s="1946"/>
      <c r="AJ26" s="1946"/>
      <c r="AK26" s="1842"/>
      <c r="AL26" s="1842"/>
      <c r="AM26" s="1842"/>
      <c r="AN26" s="1842"/>
      <c r="AO26" s="1842"/>
      <c r="AP26" s="1842"/>
      <c r="AQ26" s="1842"/>
      <c r="AR26" s="1842"/>
      <c r="AS26" s="1842"/>
      <c r="AT26" s="1842"/>
      <c r="AU26" s="1842"/>
      <c r="AV26" s="1842"/>
      <c r="AW26" s="1842"/>
      <c r="AX26" s="1842"/>
      <c r="AY26" s="1842"/>
      <c r="AZ26" s="1842"/>
      <c r="BA26" s="1842"/>
      <c r="BB26" s="1842"/>
      <c r="BC26" s="1842"/>
      <c r="BD26" s="1842"/>
      <c r="BE26" s="1842"/>
      <c r="BF26" s="1842"/>
      <c r="BG26" s="1842"/>
      <c r="BH26" s="1842"/>
      <c r="BI26" s="1842"/>
      <c r="BJ26" s="1842"/>
      <c r="BK26" s="1842"/>
      <c r="BL26" s="1842"/>
    </row>
    <row r="27" spans="1:64" ht="26.25" customHeight="1">
      <c r="A27" s="1860"/>
      <c r="B27" s="1948"/>
      <c r="C27" s="1948"/>
      <c r="D27" s="1948"/>
      <c r="E27" s="1965"/>
      <c r="F27" s="1966"/>
      <c r="G27" s="1967"/>
      <c r="H27" s="1948"/>
      <c r="I27" s="1951"/>
      <c r="J27" s="1952"/>
      <c r="K27" s="1866"/>
      <c r="L27" s="1953"/>
      <c r="M27" s="1866">
        <f ca="1">IF(NOT(ISERROR(MATCH(L27,_xlfn.ANCHORARRAY(F38),0))),K40&amp;"Por favor no seleccionar los criterios de impacto",L27)</f>
        <v>0</v>
      </c>
      <c r="N27" s="1952"/>
      <c r="O27" s="1866"/>
      <c r="P27" s="1954"/>
      <c r="Q27" s="1939">
        <v>2</v>
      </c>
      <c r="R27" s="2543"/>
      <c r="S27" s="1940" t="str">
        <f>IF(OR(T27="Preventivo",T27="Detectivo"),"Probabilidad",IF(T27="Correctivo","Impacto",""))</f>
        <v/>
      </c>
      <c r="T27" s="1941"/>
      <c r="U27" s="1941"/>
      <c r="V27" s="1942" t="str">
        <f t="shared" ref="V27:V31" si="40">IF(AND(T27="Preventivo",U27="Automático"),"50%",IF(AND(T27="Preventivo",U27="Manual"),"40%",IF(AND(T27="Detectivo",U27="Automático"),"40%",IF(AND(T27="Detectivo",U27="Manual"),"30%",IF(AND(T27="Correctivo",U27="Automático"),"35%",IF(AND(T27="Correctivo",U27="Manual"),"25%",""))))))</f>
        <v/>
      </c>
      <c r="W27" s="1941"/>
      <c r="X27" s="1941"/>
      <c r="Y27" s="1941"/>
      <c r="Z27" s="1913" t="str">
        <f>IFERROR(IF(AND(S26="Probabilidad",S27="Probabilidad"),(AB26-(+AB26*V27)),IF(AND(S26="Impacto",S27="Probabilidad"),(K26-(+K26*V27)),IF(S27="Impacto",AB26,""))),"")</f>
        <v/>
      </c>
      <c r="AA27" s="1914" t="str">
        <f t="shared" ref="AA27:AA31" si="41">IFERROR(IF(Z27="","",IF(Z27&lt;=0.2,"Muy Baja",IF(Z27&lt;=0.4,"Baja",IF(Z27&lt;=0.6,"Media",IF(Z27&lt;=0.8,"Alta","Muy Alta"))))),"")</f>
        <v/>
      </c>
      <c r="AB27" s="1915" t="str">
        <f>+Z27</f>
        <v/>
      </c>
      <c r="AC27" s="1914" t="str">
        <f t="shared" ref="AC27:AC31" si="42">IFERROR(IF(AD27="","",IF(AD27&lt;=0.2,"Leve",IF(AD27&lt;=0.4,"Menor",IF(AD27&lt;=0.6,"Moderado",IF(AD27&lt;=0.8,"Mayor","Catastrófico"))))),"")</f>
        <v/>
      </c>
      <c r="AD27" s="1915" t="str">
        <f>IFERROR(IF(AND(S26="Impacto",S27="Impacto"),(AD26-(+AD26*V27)),IF(AND(S26="Probabilidad",S27="Impacto"),(O26-(+O26*V27)),IF(S27="Probabilidad",AD26,""))),"")</f>
        <v/>
      </c>
      <c r="AE27" s="1916" t="str">
        <f t="shared" ref="AE27:AE31" si="43">IFERROR(IF(OR(AND(AA27="Muy Baja",AC27="Leve"),AND(AA27="Muy Baja",AC27="Menor"),AND(AA27="Baja",AC27="Leve")),"Bajo",IF(OR(AND(AA27="Muy baja",AC27="Moderado"),AND(AA27="Baja",AC27="Menor"),AND(AA27="Baja",AC27="Moderado"),AND(AA27="Media",AC27="Leve"),AND(AA27="Media",AC27="Menor"),AND(AA27="Media",AC27="Moderado"),AND(AA27="Alta",AC27="Leve"),AND(AA27="Alta",AC27="Menor")),"Moderado",IF(OR(AND(AA27="Muy Baja",AC27="Mayor"),AND(AA27="Baja",AC27="Mayor"),AND(AA27="Media",AC27="Mayor"),AND(AA27="Alta",AC27="Moderado"),AND(AA27="Alta",AC27="Mayor"),AND(AA27="Muy Alta",AC27="Leve"),AND(AA27="Muy Alta",AC27="Menor"),AND(AA27="Muy Alta",AC27="Moderado"),AND(AA27="Muy Alta",AC27="Mayor")),"Alto",IF(OR(AND(AA27="Muy Baja",AC27="Catastrófico"),AND(AA27="Baja",AC27="Catastrófico"),AND(AA27="Media",AC27="Catastrófico"),AND(AA27="Alta",AC27="Catastrófico"),AND(AA27="Muy Alta",AC27="Catastrófico")),"Extremo","")))),"")</f>
        <v/>
      </c>
      <c r="AF27" s="1943"/>
      <c r="AG27" s="1944"/>
      <c r="AH27" s="1945"/>
      <c r="AI27" s="1946"/>
      <c r="AJ27" s="1946"/>
      <c r="AK27" s="1842"/>
      <c r="AL27" s="1842"/>
      <c r="AM27" s="1842"/>
      <c r="AN27" s="1842"/>
      <c r="AO27" s="1842"/>
      <c r="AP27" s="1842"/>
      <c r="AQ27" s="1842"/>
      <c r="AR27" s="1842"/>
      <c r="AS27" s="1842"/>
      <c r="AT27" s="1842"/>
      <c r="AU27" s="1842"/>
      <c r="AV27" s="1842"/>
      <c r="AW27" s="1842"/>
      <c r="AX27" s="1842"/>
      <c r="AY27" s="1842"/>
      <c r="AZ27" s="1842"/>
      <c r="BA27" s="1842"/>
      <c r="BB27" s="1842"/>
      <c r="BC27" s="1842"/>
      <c r="BD27" s="1842"/>
      <c r="BE27" s="1842"/>
      <c r="BF27" s="1842"/>
      <c r="BG27" s="1842"/>
      <c r="BH27" s="1842"/>
      <c r="BI27" s="1842"/>
      <c r="BJ27" s="1842"/>
      <c r="BK27" s="1842"/>
      <c r="BL27" s="1842"/>
    </row>
    <row r="28" spans="1:64" ht="26.25" customHeight="1">
      <c r="A28" s="1860"/>
      <c r="B28" s="1948"/>
      <c r="C28" s="1948"/>
      <c r="D28" s="1948"/>
      <c r="E28" s="1965"/>
      <c r="F28" s="1966"/>
      <c r="G28" s="1967"/>
      <c r="H28" s="1948"/>
      <c r="I28" s="1951"/>
      <c r="J28" s="1952"/>
      <c r="K28" s="1866"/>
      <c r="L28" s="1953"/>
      <c r="M28" s="1866">
        <f ca="1">IF(NOT(ISERROR(MATCH(L28,_xlfn.ANCHORARRAY(F39),0))),K41&amp;"Por favor no seleccionar los criterios de impacto",L28)</f>
        <v>0</v>
      </c>
      <c r="N28" s="1952"/>
      <c r="O28" s="1866"/>
      <c r="P28" s="1954"/>
      <c r="Q28" s="1939">
        <v>3</v>
      </c>
      <c r="R28" s="2547"/>
      <c r="S28" s="1940" t="str">
        <f t="shared" ref="S28:S31" si="44">IF(OR(T28="Preventivo",T28="Detectivo"),"Probabilidad",IF(T28="Correctivo","Impacto",""))</f>
        <v/>
      </c>
      <c r="T28" s="1941"/>
      <c r="U28" s="1941"/>
      <c r="V28" s="1942" t="str">
        <f t="shared" si="40"/>
        <v/>
      </c>
      <c r="W28" s="1941"/>
      <c r="X28" s="1941"/>
      <c r="Y28" s="1941"/>
      <c r="Z28" s="1913" t="str">
        <f>IFERROR(IF(AND(S27="Probabilidad",S28="Probabilidad"),(AB27-(+AB27*V28)),IF(AND(S27="Impacto",S28="Probabilidad"),(AB26-(+AB26*V28)),IF(S28="Impacto",AB27,""))),"")</f>
        <v/>
      </c>
      <c r="AA28" s="1914" t="str">
        <f t="shared" si="41"/>
        <v/>
      </c>
      <c r="AB28" s="1915" t="str">
        <f t="shared" ref="AB28:AB31" si="45">+Z28</f>
        <v/>
      </c>
      <c r="AC28" s="1914" t="str">
        <f t="shared" si="42"/>
        <v/>
      </c>
      <c r="AD28" s="1915" t="str">
        <f t="shared" ref="AD28:AD31" si="46">IFERROR(IF(AND(S27="Impacto",S28="Impacto"),(AD27-(+AD27*V28)),IF(AND(S27="Probabilidad",S28="Impacto"),(AD26-(+AD26*V28)),IF(S28="Probabilidad",AD27,""))),"")</f>
        <v/>
      </c>
      <c r="AE28" s="1916" t="str">
        <f t="shared" si="43"/>
        <v/>
      </c>
      <c r="AF28" s="1943"/>
      <c r="AG28" s="1944"/>
      <c r="AH28" s="1945"/>
      <c r="AI28" s="1946"/>
      <c r="AJ28" s="1946"/>
      <c r="AK28" s="1842"/>
      <c r="AL28" s="1842"/>
      <c r="AM28" s="1842"/>
      <c r="AN28" s="1842"/>
      <c r="AO28" s="1842"/>
      <c r="AP28" s="1842"/>
      <c r="AQ28" s="1842"/>
      <c r="AR28" s="1842"/>
      <c r="AS28" s="1842"/>
      <c r="AT28" s="1842"/>
      <c r="AU28" s="1842"/>
      <c r="AV28" s="1842"/>
      <c r="AW28" s="1842"/>
      <c r="AX28" s="1842"/>
      <c r="AY28" s="1842"/>
      <c r="AZ28" s="1842"/>
      <c r="BA28" s="1842"/>
      <c r="BB28" s="1842"/>
      <c r="BC28" s="1842"/>
      <c r="BD28" s="1842"/>
      <c r="BE28" s="1842"/>
      <c r="BF28" s="1842"/>
      <c r="BG28" s="1842"/>
      <c r="BH28" s="1842"/>
      <c r="BI28" s="1842"/>
      <c r="BJ28" s="1842"/>
      <c r="BK28" s="1842"/>
      <c r="BL28" s="1842"/>
    </row>
    <row r="29" spans="1:64" ht="26.25" customHeight="1">
      <c r="A29" s="1860"/>
      <c r="B29" s="1948"/>
      <c r="C29" s="1948"/>
      <c r="D29" s="1948"/>
      <c r="E29" s="1965"/>
      <c r="F29" s="1966"/>
      <c r="G29" s="1967"/>
      <c r="H29" s="1948"/>
      <c r="I29" s="1951"/>
      <c r="J29" s="1952"/>
      <c r="K29" s="1866"/>
      <c r="L29" s="1953"/>
      <c r="M29" s="1866">
        <f ca="1">IF(NOT(ISERROR(MATCH(L29,_xlfn.ANCHORARRAY(F40),0))),K42&amp;"Por favor no seleccionar los criterios de impacto",L29)</f>
        <v>0</v>
      </c>
      <c r="N29" s="1952"/>
      <c r="O29" s="1866"/>
      <c r="P29" s="1954"/>
      <c r="Q29" s="1939">
        <v>4</v>
      </c>
      <c r="R29" s="2543"/>
      <c r="S29" s="1940" t="str">
        <f t="shared" si="44"/>
        <v/>
      </c>
      <c r="T29" s="1941"/>
      <c r="U29" s="1941"/>
      <c r="V29" s="1942" t="str">
        <f t="shared" si="40"/>
        <v/>
      </c>
      <c r="W29" s="1941"/>
      <c r="X29" s="1941"/>
      <c r="Y29" s="1941"/>
      <c r="Z29" s="1913" t="str">
        <f t="shared" ref="Z29:Z31" si="47">IFERROR(IF(AND(S28="Probabilidad",S29="Probabilidad"),(AB28-(+AB28*V29)),IF(AND(S28="Impacto",S29="Probabilidad"),(AB27-(+AB27*V29)),IF(S29="Impacto",AB28,""))),"")</f>
        <v/>
      </c>
      <c r="AA29" s="1914" t="str">
        <f t="shared" si="41"/>
        <v/>
      </c>
      <c r="AB29" s="1915" t="str">
        <f t="shared" si="45"/>
        <v/>
      </c>
      <c r="AC29" s="1914" t="str">
        <f t="shared" si="42"/>
        <v/>
      </c>
      <c r="AD29" s="1915" t="str">
        <f t="shared" si="46"/>
        <v/>
      </c>
      <c r="AE29" s="1916" t="str">
        <f t="shared" si="43"/>
        <v/>
      </c>
      <c r="AF29" s="1943"/>
      <c r="AG29" s="1944"/>
      <c r="AH29" s="1945"/>
      <c r="AI29" s="1946"/>
      <c r="AJ29" s="1946"/>
      <c r="AK29" s="1842"/>
      <c r="AL29" s="1842"/>
      <c r="AM29" s="1842"/>
      <c r="AN29" s="1842"/>
      <c r="AO29" s="1842"/>
      <c r="AP29" s="1842"/>
      <c r="AQ29" s="1842"/>
      <c r="AR29" s="1842"/>
      <c r="AS29" s="1842"/>
      <c r="AT29" s="1842"/>
      <c r="AU29" s="1842"/>
      <c r="AV29" s="1842"/>
      <c r="AW29" s="1842"/>
      <c r="AX29" s="1842"/>
      <c r="AY29" s="1842"/>
      <c r="AZ29" s="1842"/>
      <c r="BA29" s="1842"/>
      <c r="BB29" s="1842"/>
      <c r="BC29" s="1842"/>
      <c r="BD29" s="1842"/>
      <c r="BE29" s="1842"/>
      <c r="BF29" s="1842"/>
      <c r="BG29" s="1842"/>
      <c r="BH29" s="1842"/>
      <c r="BI29" s="1842"/>
      <c r="BJ29" s="1842"/>
      <c r="BK29" s="1842"/>
      <c r="BL29" s="1842"/>
    </row>
    <row r="30" spans="1:64" ht="26.25" customHeight="1">
      <c r="A30" s="1860"/>
      <c r="B30" s="1948"/>
      <c r="C30" s="1948"/>
      <c r="D30" s="1948"/>
      <c r="E30" s="1965"/>
      <c r="F30" s="1966"/>
      <c r="G30" s="1967"/>
      <c r="H30" s="1948"/>
      <c r="I30" s="1951"/>
      <c r="J30" s="1952"/>
      <c r="K30" s="1866"/>
      <c r="L30" s="1953"/>
      <c r="M30" s="1866">
        <f ca="1">IF(NOT(ISERROR(MATCH(L30,_xlfn.ANCHORARRAY(F41),0))),K43&amp;"Por favor no seleccionar los criterios de impacto",L30)</f>
        <v>0</v>
      </c>
      <c r="N30" s="1952"/>
      <c r="O30" s="1866"/>
      <c r="P30" s="1954"/>
      <c r="Q30" s="1939">
        <v>5</v>
      </c>
      <c r="R30" s="2543"/>
      <c r="S30" s="1940" t="str">
        <f t="shared" si="44"/>
        <v/>
      </c>
      <c r="T30" s="1941"/>
      <c r="U30" s="1941"/>
      <c r="V30" s="1942" t="str">
        <f t="shared" si="40"/>
        <v/>
      </c>
      <c r="W30" s="1941"/>
      <c r="X30" s="1941"/>
      <c r="Y30" s="1941"/>
      <c r="Z30" s="1913" t="str">
        <f t="shared" si="47"/>
        <v/>
      </c>
      <c r="AA30" s="1914" t="str">
        <f t="shared" si="41"/>
        <v/>
      </c>
      <c r="AB30" s="1915" t="str">
        <f t="shared" si="45"/>
        <v/>
      </c>
      <c r="AC30" s="1914" t="str">
        <f t="shared" si="42"/>
        <v/>
      </c>
      <c r="AD30" s="1915" t="str">
        <f t="shared" si="46"/>
        <v/>
      </c>
      <c r="AE30" s="1916" t="str">
        <f t="shared" si="43"/>
        <v/>
      </c>
      <c r="AF30" s="1943"/>
      <c r="AG30" s="1944"/>
      <c r="AH30" s="1945"/>
      <c r="AI30" s="1946"/>
      <c r="AJ30" s="1946"/>
      <c r="AK30" s="1842"/>
      <c r="AL30" s="1842"/>
      <c r="AM30" s="1842"/>
      <c r="AN30" s="1842"/>
      <c r="AO30" s="1842"/>
      <c r="AP30" s="1842"/>
      <c r="AQ30" s="1842"/>
      <c r="AR30" s="1842"/>
      <c r="AS30" s="1842"/>
      <c r="AT30" s="1842"/>
      <c r="AU30" s="1842"/>
      <c r="AV30" s="1842"/>
      <c r="AW30" s="1842"/>
      <c r="AX30" s="1842"/>
      <c r="AY30" s="1842"/>
      <c r="AZ30" s="1842"/>
      <c r="BA30" s="1842"/>
      <c r="BB30" s="1842"/>
      <c r="BC30" s="1842"/>
      <c r="BD30" s="1842"/>
      <c r="BE30" s="1842"/>
      <c r="BF30" s="1842"/>
      <c r="BG30" s="1842"/>
      <c r="BH30" s="1842"/>
      <c r="BI30" s="1842"/>
      <c r="BJ30" s="1842"/>
      <c r="BK30" s="1842"/>
      <c r="BL30" s="1842"/>
    </row>
    <row r="31" spans="1:64" ht="26.25" customHeight="1">
      <c r="A31" s="1955"/>
      <c r="B31" s="1956"/>
      <c r="C31" s="1956"/>
      <c r="D31" s="1956"/>
      <c r="E31" s="1968"/>
      <c r="F31" s="1969"/>
      <c r="G31" s="1970"/>
      <c r="H31" s="1956"/>
      <c r="I31" s="1959"/>
      <c r="J31" s="1960"/>
      <c r="K31" s="1961"/>
      <c r="L31" s="1962"/>
      <c r="M31" s="1961">
        <f ca="1">IF(NOT(ISERROR(MATCH(L31,_xlfn.ANCHORARRAY(F42),0))),K44&amp;"Por favor no seleccionar los criterios de impacto",L31)</f>
        <v>0</v>
      </c>
      <c r="N31" s="1960"/>
      <c r="O31" s="1961"/>
      <c r="P31" s="1963"/>
      <c r="Q31" s="1939">
        <v>6</v>
      </c>
      <c r="R31" s="2543"/>
      <c r="S31" s="1940" t="str">
        <f t="shared" si="44"/>
        <v/>
      </c>
      <c r="T31" s="1941"/>
      <c r="U31" s="1941"/>
      <c r="V31" s="1942" t="str">
        <f t="shared" si="40"/>
        <v/>
      </c>
      <c r="W31" s="1941"/>
      <c r="X31" s="1941"/>
      <c r="Y31" s="1941"/>
      <c r="Z31" s="1913" t="str">
        <f t="shared" si="47"/>
        <v/>
      </c>
      <c r="AA31" s="1914" t="str">
        <f t="shared" si="41"/>
        <v/>
      </c>
      <c r="AB31" s="1915" t="str">
        <f t="shared" si="45"/>
        <v/>
      </c>
      <c r="AC31" s="1914" t="str">
        <f t="shared" si="42"/>
        <v/>
      </c>
      <c r="AD31" s="1915" t="str">
        <f t="shared" si="46"/>
        <v/>
      </c>
      <c r="AE31" s="1916" t="str">
        <f t="shared" si="43"/>
        <v/>
      </c>
      <c r="AF31" s="1943"/>
      <c r="AG31" s="1944"/>
      <c r="AH31" s="1945"/>
      <c r="AI31" s="1946"/>
      <c r="AJ31" s="1946"/>
      <c r="AK31" s="1842"/>
      <c r="AL31" s="1842"/>
      <c r="AM31" s="1842"/>
      <c r="AN31" s="1842"/>
      <c r="AO31" s="1842"/>
      <c r="AP31" s="1842"/>
      <c r="AQ31" s="1842"/>
      <c r="AR31" s="1842"/>
      <c r="AS31" s="1842"/>
      <c r="AT31" s="1842"/>
      <c r="AU31" s="1842"/>
      <c r="AV31" s="1842"/>
      <c r="AW31" s="1842"/>
      <c r="AX31" s="1842"/>
      <c r="AY31" s="1842"/>
      <c r="AZ31" s="1842"/>
      <c r="BA31" s="1842"/>
      <c r="BB31" s="1842"/>
      <c r="BC31" s="1842"/>
      <c r="BD31" s="1842"/>
      <c r="BE31" s="1842"/>
      <c r="BF31" s="1842"/>
      <c r="BG31" s="1842"/>
      <c r="BH31" s="1842"/>
      <c r="BI31" s="1842"/>
      <c r="BJ31" s="1842"/>
      <c r="BK31" s="1842"/>
      <c r="BL31" s="1842"/>
    </row>
    <row r="32" spans="1:64" ht="26.25" customHeight="1">
      <c r="A32" s="1903">
        <v>8</v>
      </c>
      <c r="B32" s="1928"/>
      <c r="C32" s="1928"/>
      <c r="D32" s="1928"/>
      <c r="E32" s="1971"/>
      <c r="F32" s="1972"/>
      <c r="G32" s="1973"/>
      <c r="H32" s="1928"/>
      <c r="I32" s="1934"/>
      <c r="J32" s="1935" t="str">
        <f t="shared" ref="J32" si="48">IF(I32&lt;=0,"",IF(I32&lt;=2,"Muy Baja",IF(I32&lt;=24,"Baja",IF(I32&lt;=500,"Media",IF(I32&lt;=5000,"Alta","Muy Alta")))))</f>
        <v/>
      </c>
      <c r="K32" s="1936" t="str">
        <f t="shared" ref="K32" si="49">IF(J32="","",IF(J32="Muy Baja",0.2,IF(J32="Baja",0.4,IF(J32="Media",0.6,IF(J32="Alta",0.8,IF(J32="Muy Alta",1,))))))</f>
        <v/>
      </c>
      <c r="L32" s="1937"/>
      <c r="M32" s="1936">
        <f>IF(NOT(ISERROR(MATCH(L32,'[26]Tabla Impacto'!$B$221:$B$223,0))),'[26]Tabla Impacto'!$F$223&amp;"Por favor no seleccionar los criterios de impacto(Afectación Económica o presupuestal y Pérdida Reputacional)",L32)</f>
        <v>0</v>
      </c>
      <c r="N32" s="1935" t="str">
        <f>IF(OR(M32='[26]Tabla Impacto'!$C$11,M32='[26]Tabla Impacto'!$D$11),"Leve",IF(OR(M32='[26]Tabla Impacto'!$C$12,M32='[26]Tabla Impacto'!$D$12),"Menor",IF(OR(M32='[26]Tabla Impacto'!$C$13,M32='[26]Tabla Impacto'!$D$13),"Moderado",IF(OR(M32='[26]Tabla Impacto'!$C$14,M32='[26]Tabla Impacto'!$D$14),"Mayor",IF(OR(M32='[26]Tabla Impacto'!$C$15,M32='[26]Tabla Impacto'!$D$15),"Catastrófico","")))))</f>
        <v/>
      </c>
      <c r="O32" s="1936" t="str">
        <f t="shared" ref="O32" si="50">IF(N32="","",IF(N32="Leve",0.2,IF(N32="Menor",0.4,IF(N32="Moderado",0.6,IF(N32="Mayor",0.8,IF(N32="Catastrófico",1,))))))</f>
        <v/>
      </c>
      <c r="P32" s="1938" t="str">
        <f t="shared" ref="P32" si="51">IF(OR(AND(J32="Muy Baja",N32="Leve"),AND(J32="Muy Baja",N32="Menor"),AND(J32="Baja",N32="Leve")),"Bajo",IF(OR(AND(J32="Muy baja",N32="Moderado"),AND(J32="Baja",N32="Menor"),AND(J32="Baja",N32="Moderado"),AND(J32="Media",N32="Leve"),AND(J32="Media",N32="Menor"),AND(J32="Media",N32="Moderado"),AND(J32="Alta",N32="Leve"),AND(J32="Alta",N32="Menor")),"Moderado",IF(OR(AND(J32="Muy Baja",N32="Mayor"),AND(J32="Baja",N32="Mayor"),AND(J32="Media",N32="Mayor"),AND(J32="Alta",N32="Moderado"),AND(J32="Alta",N32="Mayor"),AND(J32="Muy Alta",N32="Leve"),AND(J32="Muy Alta",N32="Menor"),AND(J32="Muy Alta",N32="Moderado"),AND(J32="Muy Alta",N32="Mayor")),"Alto",IF(OR(AND(J32="Muy Baja",N32="Catastrófico"),AND(J32="Baja",N32="Catastrófico"),AND(J32="Media",N32="Catastrófico"),AND(J32="Alta",N32="Catastrófico"),AND(J32="Muy Alta",N32="Catastrófico")),"Extremo",""))))</f>
        <v/>
      </c>
      <c r="Q32" s="1939">
        <v>1</v>
      </c>
      <c r="R32" s="2543"/>
      <c r="S32" s="1940" t="str">
        <f>IF(OR(T32="Preventivo",T32="Detectivo"),"Probabilidad",IF(T32="Correctivo","Impacto",""))</f>
        <v/>
      </c>
      <c r="T32" s="1941"/>
      <c r="U32" s="1941"/>
      <c r="V32" s="1942" t="str">
        <f>IF(AND(T32="Preventivo",U32="Automático"),"50%",IF(AND(T32="Preventivo",U32="Manual"),"40%",IF(AND(T32="Detectivo",U32="Automático"),"40%",IF(AND(T32="Detectivo",U32="Manual"),"30%",IF(AND(T32="Correctivo",U32="Automático"),"35%",IF(AND(T32="Correctivo",U32="Manual"),"25%",""))))))</f>
        <v/>
      </c>
      <c r="W32" s="1941"/>
      <c r="X32" s="1941"/>
      <c r="Y32" s="1941"/>
      <c r="Z32" s="1913" t="str">
        <f>IFERROR(IF(S32="Probabilidad",(K32-(+K32*V32)),IF(S32="Impacto",K32,"")),"")</f>
        <v/>
      </c>
      <c r="AA32" s="1914" t="str">
        <f>IFERROR(IF(Z32="","",IF(Z32&lt;=0.2,"Muy Baja",IF(Z32&lt;=0.4,"Baja",IF(Z32&lt;=0.6,"Media",IF(Z32&lt;=0.8,"Alta","Muy Alta"))))),"")</f>
        <v/>
      </c>
      <c r="AB32" s="1915" t="str">
        <f>+Z32</f>
        <v/>
      </c>
      <c r="AC32" s="1914" t="str">
        <f>IFERROR(IF(AD32="","",IF(AD32&lt;=0.2,"Leve",IF(AD32&lt;=0.4,"Menor",IF(AD32&lt;=0.6,"Moderado",IF(AD32&lt;=0.8,"Mayor","Catastrófico"))))),"")</f>
        <v/>
      </c>
      <c r="AD32" s="1915" t="str">
        <f>IFERROR(IF(S32="Impacto",(O32-(+O32*V32)),IF(S32="Probabilidad",O32,"")),"")</f>
        <v/>
      </c>
      <c r="AE32" s="1916" t="str">
        <f>IFERROR(IF(OR(AND(AA32="Muy Baja",AC32="Leve"),AND(AA32="Muy Baja",AC32="Menor"),AND(AA32="Baja",AC32="Leve")),"Bajo",IF(OR(AND(AA32="Muy baja",AC32="Moderado"),AND(AA32="Baja",AC32="Menor"),AND(AA32="Baja",AC32="Moderado"),AND(AA32="Media",AC32="Leve"),AND(AA32="Media",AC32="Menor"),AND(AA32="Media",AC32="Moderado"),AND(AA32="Alta",AC32="Leve"),AND(AA32="Alta",AC32="Menor")),"Moderado",IF(OR(AND(AA32="Muy Baja",AC32="Mayor"),AND(AA32="Baja",AC32="Mayor"),AND(AA32="Media",AC32="Mayor"),AND(AA32="Alta",AC32="Moderado"),AND(AA32="Alta",AC32="Mayor"),AND(AA32="Muy Alta",AC32="Leve"),AND(AA32="Muy Alta",AC32="Menor"),AND(AA32="Muy Alta",AC32="Moderado"),AND(AA32="Muy Alta",AC32="Mayor")),"Alto",IF(OR(AND(AA32="Muy Baja",AC32="Catastrófico"),AND(AA32="Baja",AC32="Catastrófico"),AND(AA32="Media",AC32="Catastrófico"),AND(AA32="Alta",AC32="Catastrófico"),AND(AA32="Muy Alta",AC32="Catastrófico")),"Extremo","")))),"")</f>
        <v/>
      </c>
      <c r="AF32" s="1943"/>
      <c r="AG32" s="1944"/>
      <c r="AH32" s="1945"/>
      <c r="AI32" s="1946"/>
      <c r="AJ32" s="1946"/>
      <c r="AK32" s="1842"/>
      <c r="AL32" s="1842"/>
      <c r="AM32" s="1842"/>
      <c r="AN32" s="1842"/>
      <c r="AO32" s="1842"/>
      <c r="AP32" s="1842"/>
      <c r="AQ32" s="1842"/>
      <c r="AR32" s="1842"/>
      <c r="AS32" s="1842"/>
      <c r="AT32" s="1842"/>
      <c r="AU32" s="1842"/>
      <c r="AV32" s="1842"/>
      <c r="AW32" s="1842"/>
      <c r="AX32" s="1842"/>
      <c r="AY32" s="1842"/>
      <c r="AZ32" s="1842"/>
      <c r="BA32" s="1842"/>
      <c r="BB32" s="1842"/>
      <c r="BC32" s="1842"/>
      <c r="BD32" s="1842"/>
      <c r="BE32" s="1842"/>
      <c r="BF32" s="1842"/>
      <c r="BG32" s="1842"/>
      <c r="BH32" s="1842"/>
      <c r="BI32" s="1842"/>
      <c r="BJ32" s="1842"/>
      <c r="BK32" s="1842"/>
      <c r="BL32" s="1842"/>
    </row>
    <row r="33" spans="1:64" ht="26.25" customHeight="1">
      <c r="A33" s="1860"/>
      <c r="B33" s="1948"/>
      <c r="C33" s="1948"/>
      <c r="D33" s="1948"/>
      <c r="E33" s="1965"/>
      <c r="F33" s="1966"/>
      <c r="G33" s="1967"/>
      <c r="H33" s="1948"/>
      <c r="I33" s="1951"/>
      <c r="J33" s="1952"/>
      <c r="K33" s="1866"/>
      <c r="L33" s="1953"/>
      <c r="M33" s="1866">
        <f ca="1">IF(NOT(ISERROR(MATCH(L33,_xlfn.ANCHORARRAY(F44),0))),K46&amp;"Por favor no seleccionar los criterios de impacto",L33)</f>
        <v>0</v>
      </c>
      <c r="N33" s="1952"/>
      <c r="O33" s="1866"/>
      <c r="P33" s="1954"/>
      <c r="Q33" s="1939">
        <v>2</v>
      </c>
      <c r="R33" s="2543"/>
      <c r="S33" s="1940" t="str">
        <f>IF(OR(T33="Preventivo",T33="Detectivo"),"Probabilidad",IF(T33="Correctivo","Impacto",""))</f>
        <v/>
      </c>
      <c r="T33" s="1941"/>
      <c r="U33" s="1941"/>
      <c r="V33" s="1942" t="str">
        <f t="shared" ref="V33:V37" si="52">IF(AND(T33="Preventivo",U33="Automático"),"50%",IF(AND(T33="Preventivo",U33="Manual"),"40%",IF(AND(T33="Detectivo",U33="Automático"),"40%",IF(AND(T33="Detectivo",U33="Manual"),"30%",IF(AND(T33="Correctivo",U33="Automático"),"35%",IF(AND(T33="Correctivo",U33="Manual"),"25%",""))))))</f>
        <v/>
      </c>
      <c r="W33" s="1941"/>
      <c r="X33" s="1941"/>
      <c r="Y33" s="1941"/>
      <c r="Z33" s="1913" t="str">
        <f>IFERROR(IF(AND(S32="Probabilidad",S33="Probabilidad"),(AB32-(+AB32*V33)),IF(AND(S32="Impacto",S33="Probabilidad"),(K32-(+K32*V33)),IF(S33="Impacto",AB32,""))),"")</f>
        <v/>
      </c>
      <c r="AA33" s="1914" t="str">
        <f t="shared" ref="AA33:AA37" si="53">IFERROR(IF(Z33="","",IF(Z33&lt;=0.2,"Muy Baja",IF(Z33&lt;=0.4,"Baja",IF(Z33&lt;=0.6,"Media",IF(Z33&lt;=0.8,"Alta","Muy Alta"))))),"")</f>
        <v/>
      </c>
      <c r="AB33" s="1915" t="str">
        <f>+Z33</f>
        <v/>
      </c>
      <c r="AC33" s="1914" t="str">
        <f t="shared" ref="AC33:AC37" si="54">IFERROR(IF(AD33="","",IF(AD33&lt;=0.2,"Leve",IF(AD33&lt;=0.4,"Menor",IF(AD33&lt;=0.6,"Moderado",IF(AD33&lt;=0.8,"Mayor","Catastrófico"))))),"")</f>
        <v/>
      </c>
      <c r="AD33" s="1915" t="str">
        <f>IFERROR(IF(AND(S32="Impacto",S33="Impacto"),(AD32-(+AD32*V33)),IF(AND(S32="Probabilidad",S33="Impacto"),(O32-(+O32*V33)),IF(S33="Probabilidad",AD32,""))),"")</f>
        <v/>
      </c>
      <c r="AE33" s="1916" t="str">
        <f t="shared" ref="AE33:AE37" si="55">IFERROR(IF(OR(AND(AA33="Muy Baja",AC33="Leve"),AND(AA33="Muy Baja",AC33="Menor"),AND(AA33="Baja",AC33="Leve")),"Bajo",IF(OR(AND(AA33="Muy baja",AC33="Moderado"),AND(AA33="Baja",AC33="Menor"),AND(AA33="Baja",AC33="Moderado"),AND(AA33="Media",AC33="Leve"),AND(AA33="Media",AC33="Menor"),AND(AA33="Media",AC33="Moderado"),AND(AA33="Alta",AC33="Leve"),AND(AA33="Alta",AC33="Menor")),"Moderado",IF(OR(AND(AA33="Muy Baja",AC33="Mayor"),AND(AA33="Baja",AC33="Mayor"),AND(AA33="Media",AC33="Mayor"),AND(AA33="Alta",AC33="Moderado"),AND(AA33="Alta",AC33="Mayor"),AND(AA33="Muy Alta",AC33="Leve"),AND(AA33="Muy Alta",AC33="Menor"),AND(AA33="Muy Alta",AC33="Moderado"),AND(AA33="Muy Alta",AC33="Mayor")),"Alto",IF(OR(AND(AA33="Muy Baja",AC33="Catastrófico"),AND(AA33="Baja",AC33="Catastrófico"),AND(AA33="Media",AC33="Catastrófico"),AND(AA33="Alta",AC33="Catastrófico"),AND(AA33="Muy Alta",AC33="Catastrófico")),"Extremo","")))),"")</f>
        <v/>
      </c>
      <c r="AF33" s="1943"/>
      <c r="AG33" s="1944"/>
      <c r="AH33" s="1945"/>
      <c r="AI33" s="1946"/>
      <c r="AJ33" s="1946"/>
      <c r="AK33" s="1842"/>
      <c r="AL33" s="1842"/>
      <c r="AM33" s="1842"/>
      <c r="AN33" s="1842"/>
      <c r="AO33" s="1842"/>
      <c r="AP33" s="1842"/>
      <c r="AQ33" s="1842"/>
      <c r="AR33" s="1842"/>
      <c r="AS33" s="1842"/>
      <c r="AT33" s="1842"/>
      <c r="AU33" s="1842"/>
      <c r="AV33" s="1842"/>
      <c r="AW33" s="1842"/>
      <c r="AX33" s="1842"/>
      <c r="AY33" s="1842"/>
      <c r="AZ33" s="1842"/>
      <c r="BA33" s="1842"/>
      <c r="BB33" s="1842"/>
      <c r="BC33" s="1842"/>
      <c r="BD33" s="1842"/>
      <c r="BE33" s="1842"/>
      <c r="BF33" s="1842"/>
      <c r="BG33" s="1842"/>
      <c r="BH33" s="1842"/>
      <c r="BI33" s="1842"/>
      <c r="BJ33" s="1842"/>
      <c r="BK33" s="1842"/>
      <c r="BL33" s="1842"/>
    </row>
    <row r="34" spans="1:64" ht="26.25" customHeight="1">
      <c r="A34" s="1860"/>
      <c r="B34" s="1948"/>
      <c r="C34" s="1948"/>
      <c r="D34" s="1948"/>
      <c r="E34" s="1965"/>
      <c r="F34" s="1966"/>
      <c r="G34" s="1967"/>
      <c r="H34" s="1948"/>
      <c r="I34" s="1951"/>
      <c r="J34" s="1952"/>
      <c r="K34" s="1866"/>
      <c r="L34" s="1953"/>
      <c r="M34" s="1866">
        <f ca="1">IF(NOT(ISERROR(MATCH(L34,_xlfn.ANCHORARRAY(F45),0))),K47&amp;"Por favor no seleccionar los criterios de impacto",L34)</f>
        <v>0</v>
      </c>
      <c r="N34" s="1952"/>
      <c r="O34" s="1866"/>
      <c r="P34" s="1954"/>
      <c r="Q34" s="1939">
        <v>3</v>
      </c>
      <c r="R34" s="2547"/>
      <c r="S34" s="1940" t="str">
        <f t="shared" ref="S34:S37" si="56">IF(OR(T34="Preventivo",T34="Detectivo"),"Probabilidad",IF(T34="Correctivo","Impacto",""))</f>
        <v/>
      </c>
      <c r="T34" s="1941"/>
      <c r="U34" s="1941"/>
      <c r="V34" s="1942" t="str">
        <f t="shared" si="52"/>
        <v/>
      </c>
      <c r="W34" s="1941"/>
      <c r="X34" s="1941"/>
      <c r="Y34" s="1941"/>
      <c r="Z34" s="1913" t="str">
        <f>IFERROR(IF(AND(S33="Probabilidad",S34="Probabilidad"),(AB33-(+AB33*V34)),IF(AND(S33="Impacto",S34="Probabilidad"),(AB32-(+AB32*V34)),IF(S34="Impacto",AB33,""))),"")</f>
        <v/>
      </c>
      <c r="AA34" s="1914" t="str">
        <f t="shared" si="53"/>
        <v/>
      </c>
      <c r="AB34" s="1915" t="str">
        <f t="shared" ref="AB34:AB37" si="57">+Z34</f>
        <v/>
      </c>
      <c r="AC34" s="1914" t="str">
        <f t="shared" si="54"/>
        <v/>
      </c>
      <c r="AD34" s="1915" t="str">
        <f t="shared" ref="AD34:AD37" si="58">IFERROR(IF(AND(S33="Impacto",S34="Impacto"),(AD33-(+AD33*V34)),IF(AND(S33="Probabilidad",S34="Impacto"),(AD32-(+AD32*V34)),IF(S34="Probabilidad",AD33,""))),"")</f>
        <v/>
      </c>
      <c r="AE34" s="1916" t="str">
        <f t="shared" si="55"/>
        <v/>
      </c>
      <c r="AF34" s="1943"/>
      <c r="AG34" s="1944"/>
      <c r="AH34" s="1945"/>
      <c r="AI34" s="1946"/>
      <c r="AJ34" s="1946"/>
      <c r="AK34" s="1842"/>
      <c r="AL34" s="1842"/>
      <c r="AM34" s="1842"/>
      <c r="AN34" s="1842"/>
      <c r="AO34" s="1842"/>
      <c r="AP34" s="1842"/>
      <c r="AQ34" s="1842"/>
      <c r="AR34" s="1842"/>
      <c r="AS34" s="1842"/>
      <c r="AT34" s="1842"/>
      <c r="AU34" s="1842"/>
      <c r="AV34" s="1842"/>
      <c r="AW34" s="1842"/>
      <c r="AX34" s="1842"/>
      <c r="AY34" s="1842"/>
      <c r="AZ34" s="1842"/>
      <c r="BA34" s="1842"/>
      <c r="BB34" s="1842"/>
      <c r="BC34" s="1842"/>
      <c r="BD34" s="1842"/>
      <c r="BE34" s="1842"/>
      <c r="BF34" s="1842"/>
      <c r="BG34" s="1842"/>
      <c r="BH34" s="1842"/>
      <c r="BI34" s="1842"/>
      <c r="BJ34" s="1842"/>
      <c r="BK34" s="1842"/>
      <c r="BL34" s="1842"/>
    </row>
    <row r="35" spans="1:64" ht="26.25" customHeight="1">
      <c r="A35" s="1860"/>
      <c r="B35" s="1948"/>
      <c r="C35" s="1948"/>
      <c r="D35" s="1948"/>
      <c r="E35" s="1965"/>
      <c r="F35" s="1966"/>
      <c r="G35" s="1967"/>
      <c r="H35" s="1948"/>
      <c r="I35" s="1951"/>
      <c r="J35" s="1952"/>
      <c r="K35" s="1866"/>
      <c r="L35" s="1953"/>
      <c r="M35" s="1866">
        <f ca="1">IF(NOT(ISERROR(MATCH(L35,_xlfn.ANCHORARRAY(F46),0))),K48&amp;"Por favor no seleccionar los criterios de impacto",L35)</f>
        <v>0</v>
      </c>
      <c r="N35" s="1952"/>
      <c r="O35" s="1866"/>
      <c r="P35" s="1954"/>
      <c r="Q35" s="1939">
        <v>4</v>
      </c>
      <c r="R35" s="2543"/>
      <c r="S35" s="1940" t="str">
        <f t="shared" si="56"/>
        <v/>
      </c>
      <c r="T35" s="1941"/>
      <c r="U35" s="1941"/>
      <c r="V35" s="1942" t="str">
        <f t="shared" si="52"/>
        <v/>
      </c>
      <c r="W35" s="1941"/>
      <c r="X35" s="1941"/>
      <c r="Y35" s="1941"/>
      <c r="Z35" s="1913" t="str">
        <f t="shared" ref="Z35:Z37" si="59">IFERROR(IF(AND(S34="Probabilidad",S35="Probabilidad"),(AB34-(+AB34*V35)),IF(AND(S34="Impacto",S35="Probabilidad"),(AB33-(+AB33*V35)),IF(S35="Impacto",AB34,""))),"")</f>
        <v/>
      </c>
      <c r="AA35" s="1914" t="str">
        <f t="shared" si="53"/>
        <v/>
      </c>
      <c r="AB35" s="1915" t="str">
        <f t="shared" si="57"/>
        <v/>
      </c>
      <c r="AC35" s="1914" t="str">
        <f t="shared" si="54"/>
        <v/>
      </c>
      <c r="AD35" s="1915" t="str">
        <f t="shared" si="58"/>
        <v/>
      </c>
      <c r="AE35" s="1916" t="str">
        <f t="shared" si="55"/>
        <v/>
      </c>
      <c r="AF35" s="1943"/>
      <c r="AG35" s="1944"/>
      <c r="AH35" s="1945"/>
      <c r="AI35" s="1946"/>
      <c r="AJ35" s="1946"/>
      <c r="AK35" s="1842"/>
      <c r="AL35" s="1842"/>
      <c r="AM35" s="1842"/>
      <c r="AN35" s="1842"/>
      <c r="AO35" s="1842"/>
      <c r="AP35" s="1842"/>
      <c r="AQ35" s="1842"/>
      <c r="AR35" s="1842"/>
      <c r="AS35" s="1842"/>
      <c r="AT35" s="1842"/>
      <c r="AU35" s="1842"/>
      <c r="AV35" s="1842"/>
      <c r="AW35" s="1842"/>
      <c r="AX35" s="1842"/>
      <c r="AY35" s="1842"/>
      <c r="AZ35" s="1842"/>
      <c r="BA35" s="1842"/>
      <c r="BB35" s="1842"/>
      <c r="BC35" s="1842"/>
      <c r="BD35" s="1842"/>
      <c r="BE35" s="1842"/>
      <c r="BF35" s="1842"/>
      <c r="BG35" s="1842"/>
      <c r="BH35" s="1842"/>
      <c r="BI35" s="1842"/>
      <c r="BJ35" s="1842"/>
      <c r="BK35" s="1842"/>
      <c r="BL35" s="1842"/>
    </row>
    <row r="36" spans="1:64" ht="26.25" customHeight="1">
      <c r="A36" s="1860"/>
      <c r="B36" s="1948"/>
      <c r="C36" s="1948"/>
      <c r="D36" s="1948"/>
      <c r="E36" s="1965"/>
      <c r="F36" s="1966"/>
      <c r="G36" s="1967"/>
      <c r="H36" s="1948"/>
      <c r="I36" s="1951"/>
      <c r="J36" s="1952"/>
      <c r="K36" s="1866"/>
      <c r="L36" s="1953"/>
      <c r="M36" s="1866">
        <f ca="1">IF(NOT(ISERROR(MATCH(L36,_xlfn.ANCHORARRAY(F47),0))),K49&amp;"Por favor no seleccionar los criterios de impacto",L36)</f>
        <v>0</v>
      </c>
      <c r="N36" s="1952"/>
      <c r="O36" s="1866"/>
      <c r="P36" s="1954"/>
      <c r="Q36" s="1939">
        <v>5</v>
      </c>
      <c r="R36" s="2543"/>
      <c r="S36" s="1940" t="str">
        <f t="shared" si="56"/>
        <v/>
      </c>
      <c r="T36" s="1941"/>
      <c r="U36" s="1941"/>
      <c r="V36" s="1942" t="str">
        <f t="shared" si="52"/>
        <v/>
      </c>
      <c r="W36" s="1941"/>
      <c r="X36" s="1941"/>
      <c r="Y36" s="1941"/>
      <c r="Z36" s="1913" t="str">
        <f t="shared" si="59"/>
        <v/>
      </c>
      <c r="AA36" s="1914" t="str">
        <f t="shared" si="53"/>
        <v/>
      </c>
      <c r="AB36" s="1915" t="str">
        <f t="shared" si="57"/>
        <v/>
      </c>
      <c r="AC36" s="1914" t="str">
        <f t="shared" si="54"/>
        <v/>
      </c>
      <c r="AD36" s="1915" t="str">
        <f t="shared" si="58"/>
        <v/>
      </c>
      <c r="AE36" s="1916" t="str">
        <f t="shared" si="55"/>
        <v/>
      </c>
      <c r="AF36" s="1943"/>
      <c r="AG36" s="1944"/>
      <c r="AH36" s="1945"/>
      <c r="AI36" s="1946"/>
      <c r="AJ36" s="1946"/>
      <c r="AK36" s="1842"/>
      <c r="AL36" s="1842"/>
      <c r="AM36" s="1842"/>
      <c r="AN36" s="1842"/>
      <c r="AO36" s="1842"/>
      <c r="AP36" s="1842"/>
      <c r="AQ36" s="1842"/>
      <c r="AR36" s="1842"/>
      <c r="AS36" s="1842"/>
      <c r="AT36" s="1842"/>
      <c r="AU36" s="1842"/>
      <c r="AV36" s="1842"/>
      <c r="AW36" s="1842"/>
      <c r="AX36" s="1842"/>
      <c r="AY36" s="1842"/>
      <c r="AZ36" s="1842"/>
      <c r="BA36" s="1842"/>
      <c r="BB36" s="1842"/>
      <c r="BC36" s="1842"/>
      <c r="BD36" s="1842"/>
      <c r="BE36" s="1842"/>
      <c r="BF36" s="1842"/>
      <c r="BG36" s="1842"/>
      <c r="BH36" s="1842"/>
      <c r="BI36" s="1842"/>
      <c r="BJ36" s="1842"/>
      <c r="BK36" s="1842"/>
      <c r="BL36" s="1842"/>
    </row>
    <row r="37" spans="1:64" ht="26.25" customHeight="1">
      <c r="A37" s="1955"/>
      <c r="B37" s="1956"/>
      <c r="C37" s="1956"/>
      <c r="D37" s="1956"/>
      <c r="E37" s="1968"/>
      <c r="F37" s="1969"/>
      <c r="G37" s="1970"/>
      <c r="H37" s="1956"/>
      <c r="I37" s="1959"/>
      <c r="J37" s="1960"/>
      <c r="K37" s="1961"/>
      <c r="L37" s="1962"/>
      <c r="M37" s="1961">
        <f ca="1">IF(NOT(ISERROR(MATCH(L37,_xlfn.ANCHORARRAY(F48),0))),K50&amp;"Por favor no seleccionar los criterios de impacto",L37)</f>
        <v>0</v>
      </c>
      <c r="N37" s="1960"/>
      <c r="O37" s="1961"/>
      <c r="P37" s="1963"/>
      <c r="Q37" s="1939">
        <v>6</v>
      </c>
      <c r="R37" s="2543"/>
      <c r="S37" s="1940" t="str">
        <f t="shared" si="56"/>
        <v/>
      </c>
      <c r="T37" s="1941"/>
      <c r="U37" s="1941"/>
      <c r="V37" s="1942" t="str">
        <f t="shared" si="52"/>
        <v/>
      </c>
      <c r="W37" s="1941"/>
      <c r="X37" s="1941"/>
      <c r="Y37" s="1941"/>
      <c r="Z37" s="1913" t="str">
        <f t="shared" si="59"/>
        <v/>
      </c>
      <c r="AA37" s="1914" t="str">
        <f t="shared" si="53"/>
        <v/>
      </c>
      <c r="AB37" s="1915" t="str">
        <f t="shared" si="57"/>
        <v/>
      </c>
      <c r="AC37" s="1914" t="str">
        <f t="shared" si="54"/>
        <v/>
      </c>
      <c r="AD37" s="1915" t="str">
        <f t="shared" si="58"/>
        <v/>
      </c>
      <c r="AE37" s="1916" t="str">
        <f t="shared" si="55"/>
        <v/>
      </c>
      <c r="AF37" s="1943"/>
      <c r="AG37" s="1944"/>
      <c r="AH37" s="1945"/>
      <c r="AI37" s="1946"/>
      <c r="AJ37" s="1946"/>
      <c r="AK37" s="1842"/>
      <c r="AL37" s="1842"/>
      <c r="AM37" s="1842"/>
      <c r="AN37" s="1842"/>
      <c r="AO37" s="1842"/>
      <c r="AP37" s="1842"/>
      <c r="AQ37" s="1842"/>
      <c r="AR37" s="1842"/>
      <c r="AS37" s="1842"/>
      <c r="AT37" s="1842"/>
      <c r="AU37" s="1842"/>
      <c r="AV37" s="1842"/>
      <c r="AW37" s="1842"/>
      <c r="AX37" s="1842"/>
      <c r="AY37" s="1842"/>
      <c r="AZ37" s="1842"/>
      <c r="BA37" s="1842"/>
      <c r="BB37" s="1842"/>
      <c r="BC37" s="1842"/>
      <c r="BD37" s="1842"/>
      <c r="BE37" s="1842"/>
      <c r="BF37" s="1842"/>
      <c r="BG37" s="1842"/>
      <c r="BH37" s="1842"/>
      <c r="BI37" s="1842"/>
      <c r="BJ37" s="1842"/>
      <c r="BK37" s="1842"/>
      <c r="BL37" s="1842"/>
    </row>
    <row r="38" spans="1:64" ht="26.25" customHeight="1">
      <c r="A38" s="1903">
        <v>9</v>
      </c>
      <c r="B38" s="1928"/>
      <c r="C38" s="1928"/>
      <c r="D38" s="1928"/>
      <c r="E38" s="1971"/>
      <c r="F38" s="1972"/>
      <c r="G38" s="1973"/>
      <c r="H38" s="1928"/>
      <c r="I38" s="1934"/>
      <c r="J38" s="1935" t="str">
        <f t="shared" ref="J38" si="60">IF(I38&lt;=0,"",IF(I38&lt;=2,"Muy Baja",IF(I38&lt;=24,"Baja",IF(I38&lt;=500,"Media",IF(I38&lt;=5000,"Alta","Muy Alta")))))</f>
        <v/>
      </c>
      <c r="K38" s="1936" t="str">
        <f t="shared" ref="K38" si="61">IF(J38="","",IF(J38="Muy Baja",0.2,IF(J38="Baja",0.4,IF(J38="Media",0.6,IF(J38="Alta",0.8,IF(J38="Muy Alta",1,))))))</f>
        <v/>
      </c>
      <c r="L38" s="1937"/>
      <c r="M38" s="1936">
        <f>IF(NOT(ISERROR(MATCH(L38,'[26]Tabla Impacto'!$B$221:$B$223,0))),'[26]Tabla Impacto'!$F$223&amp;"Por favor no seleccionar los criterios de impacto(Afectación Económica o presupuestal y Pérdida Reputacional)",L38)</f>
        <v>0</v>
      </c>
      <c r="N38" s="1935" t="str">
        <f>IF(OR(M38='[26]Tabla Impacto'!$C$11,M38='[26]Tabla Impacto'!$D$11),"Leve",IF(OR(M38='[26]Tabla Impacto'!$C$12,M38='[26]Tabla Impacto'!$D$12),"Menor",IF(OR(M38='[26]Tabla Impacto'!$C$13,M38='[26]Tabla Impacto'!$D$13),"Moderado",IF(OR(M38='[26]Tabla Impacto'!$C$14,M38='[26]Tabla Impacto'!$D$14),"Mayor",IF(OR(M38='[26]Tabla Impacto'!$C$15,M38='[26]Tabla Impacto'!$D$15),"Catastrófico","")))))</f>
        <v/>
      </c>
      <c r="O38" s="1936" t="str">
        <f t="shared" ref="O38" si="62">IF(N38="","",IF(N38="Leve",0.2,IF(N38="Menor",0.4,IF(N38="Moderado",0.6,IF(N38="Mayor",0.8,IF(N38="Catastrófico",1,))))))</f>
        <v/>
      </c>
      <c r="P38" s="1938" t="str">
        <f t="shared" ref="P38" si="63">IF(OR(AND(J38="Muy Baja",N38="Leve"),AND(J38="Muy Baja",N38="Menor"),AND(J38="Baja",N38="Leve")),"Bajo",IF(OR(AND(J38="Muy baja",N38="Moderado"),AND(J38="Baja",N38="Menor"),AND(J38="Baja",N38="Moderado"),AND(J38="Media",N38="Leve"),AND(J38="Media",N38="Menor"),AND(J38="Media",N38="Moderado"),AND(J38="Alta",N38="Leve"),AND(J38="Alta",N38="Menor")),"Moderado",IF(OR(AND(J38="Muy Baja",N38="Mayor"),AND(J38="Baja",N38="Mayor"),AND(J38="Media",N38="Mayor"),AND(J38="Alta",N38="Moderado"),AND(J38="Alta",N38="Mayor"),AND(J38="Muy Alta",N38="Leve"),AND(J38="Muy Alta",N38="Menor"),AND(J38="Muy Alta",N38="Moderado"),AND(J38="Muy Alta",N38="Mayor")),"Alto",IF(OR(AND(J38="Muy Baja",N38="Catastrófico"),AND(J38="Baja",N38="Catastrófico"),AND(J38="Media",N38="Catastrófico"),AND(J38="Alta",N38="Catastrófico"),AND(J38="Muy Alta",N38="Catastrófico")),"Extremo",""))))</f>
        <v/>
      </c>
      <c r="Q38" s="1939">
        <v>1</v>
      </c>
      <c r="R38" s="2543"/>
      <c r="S38" s="1940" t="str">
        <f>IF(OR(T38="Preventivo",T38="Detectivo"),"Probabilidad",IF(T38="Correctivo","Impacto",""))</f>
        <v/>
      </c>
      <c r="T38" s="1941"/>
      <c r="U38" s="1941"/>
      <c r="V38" s="1942" t="str">
        <f>IF(AND(T38="Preventivo",U38="Automático"),"50%",IF(AND(T38="Preventivo",U38="Manual"),"40%",IF(AND(T38="Detectivo",U38="Automático"),"40%",IF(AND(T38="Detectivo",U38="Manual"),"30%",IF(AND(T38="Correctivo",U38="Automático"),"35%",IF(AND(T38="Correctivo",U38="Manual"),"25%",""))))))</f>
        <v/>
      </c>
      <c r="W38" s="1941"/>
      <c r="X38" s="1941"/>
      <c r="Y38" s="1941"/>
      <c r="Z38" s="1913" t="str">
        <f>IFERROR(IF(S38="Probabilidad",(K38-(+K38*V38)),IF(S38="Impacto",K38,"")),"")</f>
        <v/>
      </c>
      <c r="AA38" s="1914" t="str">
        <f>IFERROR(IF(Z38="","",IF(Z38&lt;=0.2,"Muy Baja",IF(Z38&lt;=0.4,"Baja",IF(Z38&lt;=0.6,"Media",IF(Z38&lt;=0.8,"Alta","Muy Alta"))))),"")</f>
        <v/>
      </c>
      <c r="AB38" s="1915" t="str">
        <f>+Z38</f>
        <v/>
      </c>
      <c r="AC38" s="1914" t="str">
        <f>IFERROR(IF(AD38="","",IF(AD38&lt;=0.2,"Leve",IF(AD38&lt;=0.4,"Menor",IF(AD38&lt;=0.6,"Moderado",IF(AD38&lt;=0.8,"Mayor","Catastrófico"))))),"")</f>
        <v/>
      </c>
      <c r="AD38" s="1915" t="str">
        <f>IFERROR(IF(S38="Impacto",(O38-(+O38*V38)),IF(S38="Probabilidad",O38,"")),"")</f>
        <v/>
      </c>
      <c r="AE38" s="1916" t="str">
        <f>IFERROR(IF(OR(AND(AA38="Muy Baja",AC38="Leve"),AND(AA38="Muy Baja",AC38="Menor"),AND(AA38="Baja",AC38="Leve")),"Bajo",IF(OR(AND(AA38="Muy baja",AC38="Moderado"),AND(AA38="Baja",AC38="Menor"),AND(AA38="Baja",AC38="Moderado"),AND(AA38="Media",AC38="Leve"),AND(AA38="Media",AC38="Menor"),AND(AA38="Media",AC38="Moderado"),AND(AA38="Alta",AC38="Leve"),AND(AA38="Alta",AC38="Menor")),"Moderado",IF(OR(AND(AA38="Muy Baja",AC38="Mayor"),AND(AA38="Baja",AC38="Mayor"),AND(AA38="Media",AC38="Mayor"),AND(AA38="Alta",AC38="Moderado"),AND(AA38="Alta",AC38="Mayor"),AND(AA38="Muy Alta",AC38="Leve"),AND(AA38="Muy Alta",AC38="Menor"),AND(AA38="Muy Alta",AC38="Moderado"),AND(AA38="Muy Alta",AC38="Mayor")),"Alto",IF(OR(AND(AA38="Muy Baja",AC38="Catastrófico"),AND(AA38="Baja",AC38="Catastrófico"),AND(AA38="Media",AC38="Catastrófico"),AND(AA38="Alta",AC38="Catastrófico"),AND(AA38="Muy Alta",AC38="Catastrófico")),"Extremo","")))),"")</f>
        <v/>
      </c>
      <c r="AF38" s="1943"/>
      <c r="AG38" s="1944"/>
      <c r="AH38" s="1945"/>
      <c r="AI38" s="1946"/>
      <c r="AJ38" s="1946"/>
      <c r="AK38" s="1842"/>
      <c r="AL38" s="1842"/>
      <c r="AM38" s="1842"/>
      <c r="AN38" s="1842"/>
      <c r="AO38" s="1842"/>
      <c r="AP38" s="1842"/>
      <c r="AQ38" s="1842"/>
      <c r="AR38" s="1842"/>
      <c r="AS38" s="1842"/>
      <c r="AT38" s="1842"/>
      <c r="AU38" s="1842"/>
      <c r="AV38" s="1842"/>
      <c r="AW38" s="1842"/>
      <c r="AX38" s="1842"/>
      <c r="AY38" s="1842"/>
      <c r="AZ38" s="1842"/>
      <c r="BA38" s="1842"/>
      <c r="BB38" s="1842"/>
      <c r="BC38" s="1842"/>
      <c r="BD38" s="1842"/>
      <c r="BE38" s="1842"/>
      <c r="BF38" s="1842"/>
      <c r="BG38" s="1842"/>
      <c r="BH38" s="1842"/>
      <c r="BI38" s="1842"/>
      <c r="BJ38" s="1842"/>
      <c r="BK38" s="1842"/>
      <c r="BL38" s="1842"/>
    </row>
    <row r="39" spans="1:64" ht="26.25" customHeight="1">
      <c r="A39" s="1860"/>
      <c r="B39" s="1948"/>
      <c r="C39" s="1948"/>
      <c r="D39" s="1948"/>
      <c r="E39" s="1965"/>
      <c r="F39" s="1966"/>
      <c r="G39" s="1967"/>
      <c r="H39" s="1948"/>
      <c r="I39" s="1951"/>
      <c r="J39" s="1952"/>
      <c r="K39" s="1866"/>
      <c r="L39" s="1953"/>
      <c r="M39" s="1866">
        <f ca="1">IF(NOT(ISERROR(MATCH(L39,_xlfn.ANCHORARRAY(F50),0))),K52&amp;"Por favor no seleccionar los criterios de impacto",L39)</f>
        <v>0</v>
      </c>
      <c r="N39" s="1952"/>
      <c r="O39" s="1866"/>
      <c r="P39" s="1954"/>
      <c r="Q39" s="1939">
        <v>2</v>
      </c>
      <c r="R39" s="2543"/>
      <c r="S39" s="1940" t="str">
        <f>IF(OR(T39="Preventivo",T39="Detectivo"),"Probabilidad",IF(T39="Correctivo","Impacto",""))</f>
        <v/>
      </c>
      <c r="T39" s="1941"/>
      <c r="U39" s="1941"/>
      <c r="V39" s="1942" t="str">
        <f t="shared" ref="V39:V43" si="64">IF(AND(T39="Preventivo",U39="Automático"),"50%",IF(AND(T39="Preventivo",U39="Manual"),"40%",IF(AND(T39="Detectivo",U39="Automático"),"40%",IF(AND(T39="Detectivo",U39="Manual"),"30%",IF(AND(T39="Correctivo",U39="Automático"),"35%",IF(AND(T39="Correctivo",U39="Manual"),"25%",""))))))</f>
        <v/>
      </c>
      <c r="W39" s="1941"/>
      <c r="X39" s="1941"/>
      <c r="Y39" s="1941"/>
      <c r="Z39" s="1913" t="str">
        <f>IFERROR(IF(AND(S38="Probabilidad",S39="Probabilidad"),(AB38-(+AB38*V39)),IF(AND(S38="Impacto",S39="Probabilidad"),(K38-(+K38*V39)),IF(S39="Impacto",AB38,""))),"")</f>
        <v/>
      </c>
      <c r="AA39" s="1914" t="str">
        <f t="shared" ref="AA39:AA43" si="65">IFERROR(IF(Z39="","",IF(Z39&lt;=0.2,"Muy Baja",IF(Z39&lt;=0.4,"Baja",IF(Z39&lt;=0.6,"Media",IF(Z39&lt;=0.8,"Alta","Muy Alta"))))),"")</f>
        <v/>
      </c>
      <c r="AB39" s="1915" t="str">
        <f>+Z39</f>
        <v/>
      </c>
      <c r="AC39" s="1914" t="str">
        <f t="shared" ref="AC39:AC43" si="66">IFERROR(IF(AD39="","",IF(AD39&lt;=0.2,"Leve",IF(AD39&lt;=0.4,"Menor",IF(AD39&lt;=0.6,"Moderado",IF(AD39&lt;=0.8,"Mayor","Catastrófico"))))),"")</f>
        <v/>
      </c>
      <c r="AD39" s="1915" t="str">
        <f>IFERROR(IF(AND(S38="Impacto",S39="Impacto"),(AD38-(+AD38*V39)),IF(AND(S38="Probabilidad",S39="Impacto"),(O38-(+O38*V39)),IF(S39="Probabilidad",AD38,""))),"")</f>
        <v/>
      </c>
      <c r="AE39" s="1916" t="str">
        <f t="shared" ref="AE39:AE43" si="67">IFERROR(IF(OR(AND(AA39="Muy Baja",AC39="Leve"),AND(AA39="Muy Baja",AC39="Menor"),AND(AA39="Baja",AC39="Leve")),"Bajo",IF(OR(AND(AA39="Muy baja",AC39="Moderado"),AND(AA39="Baja",AC39="Menor"),AND(AA39="Baja",AC39="Moderado"),AND(AA39="Media",AC39="Leve"),AND(AA39="Media",AC39="Menor"),AND(AA39="Media",AC39="Moderado"),AND(AA39="Alta",AC39="Leve"),AND(AA39="Alta",AC39="Menor")),"Moderado",IF(OR(AND(AA39="Muy Baja",AC39="Mayor"),AND(AA39="Baja",AC39="Mayor"),AND(AA39="Media",AC39="Mayor"),AND(AA39="Alta",AC39="Moderado"),AND(AA39="Alta",AC39="Mayor"),AND(AA39="Muy Alta",AC39="Leve"),AND(AA39="Muy Alta",AC39="Menor"),AND(AA39="Muy Alta",AC39="Moderado"),AND(AA39="Muy Alta",AC39="Mayor")),"Alto",IF(OR(AND(AA39="Muy Baja",AC39="Catastrófico"),AND(AA39="Baja",AC39="Catastrófico"),AND(AA39="Media",AC39="Catastrófico"),AND(AA39="Alta",AC39="Catastrófico"),AND(AA39="Muy Alta",AC39="Catastrófico")),"Extremo","")))),"")</f>
        <v/>
      </c>
      <c r="AF39" s="1943"/>
      <c r="AG39" s="1944"/>
      <c r="AH39" s="1945"/>
      <c r="AI39" s="1946"/>
      <c r="AJ39" s="1946"/>
      <c r="AK39" s="1842"/>
      <c r="AL39" s="1842"/>
      <c r="AM39" s="1842"/>
      <c r="AN39" s="1842"/>
      <c r="AO39" s="1842"/>
      <c r="AP39" s="1842"/>
      <c r="AQ39" s="1842"/>
      <c r="AR39" s="1842"/>
      <c r="AS39" s="1842"/>
      <c r="AT39" s="1842"/>
      <c r="AU39" s="1842"/>
      <c r="AV39" s="1842"/>
      <c r="AW39" s="1842"/>
      <c r="AX39" s="1842"/>
      <c r="AY39" s="1842"/>
      <c r="AZ39" s="1842"/>
      <c r="BA39" s="1842"/>
      <c r="BB39" s="1842"/>
      <c r="BC39" s="1842"/>
      <c r="BD39" s="1842"/>
      <c r="BE39" s="1842"/>
      <c r="BF39" s="1842"/>
      <c r="BG39" s="1842"/>
      <c r="BH39" s="1842"/>
      <c r="BI39" s="1842"/>
      <c r="BJ39" s="1842"/>
      <c r="BK39" s="1842"/>
      <c r="BL39" s="1842"/>
    </row>
    <row r="40" spans="1:64" ht="26.25" customHeight="1">
      <c r="A40" s="1860"/>
      <c r="B40" s="1948"/>
      <c r="C40" s="1948"/>
      <c r="D40" s="1948"/>
      <c r="E40" s="1965"/>
      <c r="F40" s="1966"/>
      <c r="G40" s="1967"/>
      <c r="H40" s="1948"/>
      <c r="I40" s="1951"/>
      <c r="J40" s="1952"/>
      <c r="K40" s="1866"/>
      <c r="L40" s="1953"/>
      <c r="M40" s="1866">
        <f ca="1">IF(NOT(ISERROR(MATCH(L40,_xlfn.ANCHORARRAY(F51),0))),K53&amp;"Por favor no seleccionar los criterios de impacto",L40)</f>
        <v>0</v>
      </c>
      <c r="N40" s="1952"/>
      <c r="O40" s="1866"/>
      <c r="P40" s="1954"/>
      <c r="Q40" s="1939">
        <v>3</v>
      </c>
      <c r="R40" s="2547"/>
      <c r="S40" s="1940" t="str">
        <f t="shared" ref="S40:S43" si="68">IF(OR(T40="Preventivo",T40="Detectivo"),"Probabilidad",IF(T40="Correctivo","Impacto",""))</f>
        <v/>
      </c>
      <c r="T40" s="1941"/>
      <c r="U40" s="1941"/>
      <c r="V40" s="1942" t="str">
        <f t="shared" si="64"/>
        <v/>
      </c>
      <c r="W40" s="1941"/>
      <c r="X40" s="1941"/>
      <c r="Y40" s="1941"/>
      <c r="Z40" s="1913" t="str">
        <f>IFERROR(IF(AND(S39="Probabilidad",S40="Probabilidad"),(AB39-(+AB39*V40)),IF(AND(S39="Impacto",S40="Probabilidad"),(AB38-(+AB38*V40)),IF(S40="Impacto",AB39,""))),"")</f>
        <v/>
      </c>
      <c r="AA40" s="1914" t="str">
        <f t="shared" si="65"/>
        <v/>
      </c>
      <c r="AB40" s="1915" t="str">
        <f t="shared" ref="AB40:AB43" si="69">+Z40</f>
        <v/>
      </c>
      <c r="AC40" s="1914" t="str">
        <f t="shared" si="66"/>
        <v/>
      </c>
      <c r="AD40" s="1915" t="str">
        <f t="shared" ref="AD40:AD43" si="70">IFERROR(IF(AND(S39="Impacto",S40="Impacto"),(AD39-(+AD39*V40)),IF(AND(S39="Probabilidad",S40="Impacto"),(AD38-(+AD38*V40)),IF(S40="Probabilidad",AD39,""))),"")</f>
        <v/>
      </c>
      <c r="AE40" s="1916" t="str">
        <f t="shared" si="67"/>
        <v/>
      </c>
      <c r="AF40" s="1943"/>
      <c r="AG40" s="1944"/>
      <c r="AH40" s="1945"/>
      <c r="AI40" s="1946"/>
      <c r="AJ40" s="1946"/>
      <c r="AK40" s="1842"/>
      <c r="AL40" s="1842"/>
      <c r="AM40" s="1842"/>
      <c r="AN40" s="1842"/>
      <c r="AO40" s="1842"/>
      <c r="AP40" s="1842"/>
      <c r="AQ40" s="1842"/>
      <c r="AR40" s="1842"/>
      <c r="AS40" s="1842"/>
      <c r="AT40" s="1842"/>
      <c r="AU40" s="1842"/>
      <c r="AV40" s="1842"/>
      <c r="AW40" s="1842"/>
      <c r="AX40" s="1842"/>
      <c r="AY40" s="1842"/>
      <c r="AZ40" s="1842"/>
      <c r="BA40" s="1842"/>
      <c r="BB40" s="1842"/>
      <c r="BC40" s="1842"/>
      <c r="BD40" s="1842"/>
      <c r="BE40" s="1842"/>
      <c r="BF40" s="1842"/>
      <c r="BG40" s="1842"/>
      <c r="BH40" s="1842"/>
      <c r="BI40" s="1842"/>
      <c r="BJ40" s="1842"/>
      <c r="BK40" s="1842"/>
      <c r="BL40" s="1842"/>
    </row>
    <row r="41" spans="1:64" ht="26.25" customHeight="1">
      <c r="A41" s="1860"/>
      <c r="B41" s="1948"/>
      <c r="C41" s="1948"/>
      <c r="D41" s="1948"/>
      <c r="E41" s="1965"/>
      <c r="F41" s="1966"/>
      <c r="G41" s="1967"/>
      <c r="H41" s="1948"/>
      <c r="I41" s="1951"/>
      <c r="J41" s="1952"/>
      <c r="K41" s="1866"/>
      <c r="L41" s="1953"/>
      <c r="M41" s="1866">
        <f ca="1">IF(NOT(ISERROR(MATCH(L41,_xlfn.ANCHORARRAY(F52),0))),K54&amp;"Por favor no seleccionar los criterios de impacto",L41)</f>
        <v>0</v>
      </c>
      <c r="N41" s="1952"/>
      <c r="O41" s="1866"/>
      <c r="P41" s="1954"/>
      <c r="Q41" s="1939">
        <v>4</v>
      </c>
      <c r="R41" s="2543"/>
      <c r="S41" s="1940" t="str">
        <f t="shared" si="68"/>
        <v/>
      </c>
      <c r="T41" s="1941"/>
      <c r="U41" s="1941"/>
      <c r="V41" s="1942" t="str">
        <f t="shared" si="64"/>
        <v/>
      </c>
      <c r="W41" s="1941"/>
      <c r="X41" s="1941"/>
      <c r="Y41" s="1941"/>
      <c r="Z41" s="1913" t="str">
        <f t="shared" ref="Z41:Z43" si="71">IFERROR(IF(AND(S40="Probabilidad",S41="Probabilidad"),(AB40-(+AB40*V41)),IF(AND(S40="Impacto",S41="Probabilidad"),(AB39-(+AB39*V41)),IF(S41="Impacto",AB40,""))),"")</f>
        <v/>
      </c>
      <c r="AA41" s="1914" t="str">
        <f t="shared" si="65"/>
        <v/>
      </c>
      <c r="AB41" s="1915" t="str">
        <f t="shared" si="69"/>
        <v/>
      </c>
      <c r="AC41" s="1914" t="str">
        <f t="shared" si="66"/>
        <v/>
      </c>
      <c r="AD41" s="1915" t="str">
        <f t="shared" si="70"/>
        <v/>
      </c>
      <c r="AE41" s="1916" t="str">
        <f t="shared" si="67"/>
        <v/>
      </c>
      <c r="AF41" s="1943"/>
      <c r="AG41" s="1944"/>
      <c r="AH41" s="1945"/>
      <c r="AI41" s="1946"/>
      <c r="AJ41" s="1946"/>
      <c r="AK41" s="1842"/>
      <c r="AL41" s="1842"/>
      <c r="AM41" s="1842"/>
      <c r="AN41" s="1842"/>
      <c r="AO41" s="1842"/>
      <c r="AP41" s="1842"/>
      <c r="AQ41" s="1842"/>
      <c r="AR41" s="1842"/>
      <c r="AS41" s="1842"/>
      <c r="AT41" s="1842"/>
      <c r="AU41" s="1842"/>
      <c r="AV41" s="1842"/>
      <c r="AW41" s="1842"/>
      <c r="AX41" s="1842"/>
      <c r="AY41" s="1842"/>
      <c r="AZ41" s="1842"/>
      <c r="BA41" s="1842"/>
      <c r="BB41" s="1842"/>
      <c r="BC41" s="1842"/>
      <c r="BD41" s="1842"/>
      <c r="BE41" s="1842"/>
      <c r="BF41" s="1842"/>
      <c r="BG41" s="1842"/>
      <c r="BH41" s="1842"/>
      <c r="BI41" s="1842"/>
      <c r="BJ41" s="1842"/>
      <c r="BK41" s="1842"/>
      <c r="BL41" s="1842"/>
    </row>
    <row r="42" spans="1:64" ht="26.25" customHeight="1">
      <c r="A42" s="1860"/>
      <c r="B42" s="1948"/>
      <c r="C42" s="1948"/>
      <c r="D42" s="1948"/>
      <c r="E42" s="1965"/>
      <c r="F42" s="1966"/>
      <c r="G42" s="1967"/>
      <c r="H42" s="1948"/>
      <c r="I42" s="1951"/>
      <c r="J42" s="1952"/>
      <c r="K42" s="1866"/>
      <c r="L42" s="1953"/>
      <c r="M42" s="1866">
        <f ca="1">IF(NOT(ISERROR(MATCH(L42,_xlfn.ANCHORARRAY(F53),0))),K55&amp;"Por favor no seleccionar los criterios de impacto",L42)</f>
        <v>0</v>
      </c>
      <c r="N42" s="1952"/>
      <c r="O42" s="1866"/>
      <c r="P42" s="1954"/>
      <c r="Q42" s="1939">
        <v>5</v>
      </c>
      <c r="R42" s="2543"/>
      <c r="S42" s="1940" t="str">
        <f t="shared" si="68"/>
        <v/>
      </c>
      <c r="T42" s="1941"/>
      <c r="U42" s="1941"/>
      <c r="V42" s="1942" t="str">
        <f t="shared" si="64"/>
        <v/>
      </c>
      <c r="W42" s="1941"/>
      <c r="X42" s="1941"/>
      <c r="Y42" s="1941"/>
      <c r="Z42" s="1913" t="str">
        <f t="shared" si="71"/>
        <v/>
      </c>
      <c r="AA42" s="1914" t="str">
        <f t="shared" si="65"/>
        <v/>
      </c>
      <c r="AB42" s="1915" t="str">
        <f t="shared" si="69"/>
        <v/>
      </c>
      <c r="AC42" s="1914" t="str">
        <f t="shared" si="66"/>
        <v/>
      </c>
      <c r="AD42" s="1915" t="str">
        <f t="shared" si="70"/>
        <v/>
      </c>
      <c r="AE42" s="1916" t="str">
        <f t="shared" si="67"/>
        <v/>
      </c>
      <c r="AF42" s="1943"/>
      <c r="AG42" s="1944"/>
      <c r="AH42" s="1945"/>
      <c r="AI42" s="1946"/>
      <c r="AJ42" s="1946"/>
      <c r="AK42" s="1842"/>
      <c r="AL42" s="1842"/>
      <c r="AM42" s="1842"/>
      <c r="AN42" s="1842"/>
      <c r="AO42" s="1842"/>
      <c r="AP42" s="1842"/>
      <c r="AQ42" s="1842"/>
      <c r="AR42" s="1842"/>
      <c r="AS42" s="1842"/>
      <c r="AT42" s="1842"/>
      <c r="AU42" s="1842"/>
      <c r="AV42" s="1842"/>
      <c r="AW42" s="1842"/>
      <c r="AX42" s="1842"/>
      <c r="AY42" s="1842"/>
      <c r="AZ42" s="1842"/>
      <c r="BA42" s="1842"/>
      <c r="BB42" s="1842"/>
      <c r="BC42" s="1842"/>
      <c r="BD42" s="1842"/>
      <c r="BE42" s="1842"/>
      <c r="BF42" s="1842"/>
      <c r="BG42" s="1842"/>
      <c r="BH42" s="1842"/>
      <c r="BI42" s="1842"/>
      <c r="BJ42" s="1842"/>
      <c r="BK42" s="1842"/>
      <c r="BL42" s="1842"/>
    </row>
    <row r="43" spans="1:64" ht="26.25" customHeight="1">
      <c r="A43" s="1955"/>
      <c r="B43" s="1956"/>
      <c r="C43" s="1956"/>
      <c r="D43" s="1956"/>
      <c r="E43" s="1968"/>
      <c r="F43" s="1969"/>
      <c r="G43" s="1970"/>
      <c r="H43" s="1956"/>
      <c r="I43" s="1959"/>
      <c r="J43" s="1960"/>
      <c r="K43" s="1961"/>
      <c r="L43" s="1962"/>
      <c r="M43" s="1961">
        <f ca="1">IF(NOT(ISERROR(MATCH(L43,_xlfn.ANCHORARRAY(F54),0))),K56&amp;"Por favor no seleccionar los criterios de impacto",L43)</f>
        <v>0</v>
      </c>
      <c r="N43" s="1960"/>
      <c r="O43" s="1961"/>
      <c r="P43" s="1963"/>
      <c r="Q43" s="1939">
        <v>6</v>
      </c>
      <c r="R43" s="2543"/>
      <c r="S43" s="1940" t="str">
        <f t="shared" si="68"/>
        <v/>
      </c>
      <c r="T43" s="1941"/>
      <c r="U43" s="1941"/>
      <c r="V43" s="1942" t="str">
        <f t="shared" si="64"/>
        <v/>
      </c>
      <c r="W43" s="1941"/>
      <c r="X43" s="1941"/>
      <c r="Y43" s="1941"/>
      <c r="Z43" s="1913" t="str">
        <f t="shared" si="71"/>
        <v/>
      </c>
      <c r="AA43" s="1914" t="str">
        <f t="shared" si="65"/>
        <v/>
      </c>
      <c r="AB43" s="1915" t="str">
        <f t="shared" si="69"/>
        <v/>
      </c>
      <c r="AC43" s="1914" t="str">
        <f t="shared" si="66"/>
        <v/>
      </c>
      <c r="AD43" s="1915" t="str">
        <f t="shared" si="70"/>
        <v/>
      </c>
      <c r="AE43" s="1916" t="str">
        <f t="shared" si="67"/>
        <v/>
      </c>
      <c r="AF43" s="1943"/>
      <c r="AG43" s="1944"/>
      <c r="AH43" s="1945"/>
      <c r="AI43" s="1946"/>
      <c r="AJ43" s="1946"/>
      <c r="AK43" s="1842"/>
      <c r="AL43" s="1842"/>
      <c r="AM43" s="1842"/>
      <c r="AN43" s="1842"/>
      <c r="AO43" s="1842"/>
      <c r="AP43" s="1842"/>
      <c r="AQ43" s="1842"/>
      <c r="AR43" s="1842"/>
      <c r="AS43" s="1842"/>
      <c r="AT43" s="1842"/>
      <c r="AU43" s="1842"/>
      <c r="AV43" s="1842"/>
      <c r="AW43" s="1842"/>
      <c r="AX43" s="1842"/>
      <c r="AY43" s="1842"/>
      <c r="AZ43" s="1842"/>
      <c r="BA43" s="1842"/>
      <c r="BB43" s="1842"/>
      <c r="BC43" s="1842"/>
      <c r="BD43" s="1842"/>
      <c r="BE43" s="1842"/>
      <c r="BF43" s="1842"/>
      <c r="BG43" s="1842"/>
      <c r="BH43" s="1842"/>
      <c r="BI43" s="1842"/>
      <c r="BJ43" s="1842"/>
      <c r="BK43" s="1842"/>
      <c r="BL43" s="1842"/>
    </row>
    <row r="44" spans="1:64" ht="19.5" customHeight="1">
      <c r="A44" s="1903">
        <v>10</v>
      </c>
      <c r="B44" s="1928"/>
      <c r="C44" s="1928"/>
      <c r="D44" s="1928"/>
      <c r="E44" s="1971"/>
      <c r="F44" s="1972"/>
      <c r="G44" s="1973"/>
      <c r="H44" s="1928"/>
      <c r="I44" s="1934"/>
      <c r="J44" s="1935" t="str">
        <f t="shared" ref="J44" si="72">IF(I44&lt;=0,"",IF(I44&lt;=2,"Muy Baja",IF(I44&lt;=24,"Baja",IF(I44&lt;=500,"Media",IF(I44&lt;=5000,"Alta","Muy Alta")))))</f>
        <v/>
      </c>
      <c r="K44" s="1936" t="str">
        <f t="shared" ref="K44" si="73">IF(J44="","",IF(J44="Muy Baja",0.2,IF(J44="Baja",0.4,IF(J44="Media",0.6,IF(J44="Alta",0.8,IF(J44="Muy Alta",1,))))))</f>
        <v/>
      </c>
      <c r="L44" s="1937"/>
      <c r="M44" s="1936">
        <f>IF(NOT(ISERROR(MATCH(L44,'[26]Tabla Impacto'!$B$221:$B$223,0))),'[26]Tabla Impacto'!$F$223&amp;"Por favor no seleccionar los criterios de impacto(Afectación Económica o presupuestal y Pérdida Reputacional)",L44)</f>
        <v>0</v>
      </c>
      <c r="N44" s="1935" t="str">
        <f>IF(OR(M44='[26]Tabla Impacto'!$C$11,M44='[26]Tabla Impacto'!$D$11),"Leve",IF(OR(M44='[26]Tabla Impacto'!$C$12,M44='[26]Tabla Impacto'!$D$12),"Menor",IF(OR(M44='[26]Tabla Impacto'!$C$13,M44='[26]Tabla Impacto'!$D$13),"Moderado",IF(OR(M44='[26]Tabla Impacto'!$C$14,M44='[26]Tabla Impacto'!$D$14),"Mayor",IF(OR(M44='[26]Tabla Impacto'!$C$15,M44='[26]Tabla Impacto'!$D$15),"Catastrófico","")))))</f>
        <v/>
      </c>
      <c r="O44" s="1936" t="str">
        <f t="shared" ref="O44" si="74">IF(N44="","",IF(N44="Leve",0.2,IF(N44="Menor",0.4,IF(N44="Moderado",0.6,IF(N44="Mayor",0.8,IF(N44="Catastrófico",1,))))))</f>
        <v/>
      </c>
      <c r="P44" s="1938" t="str">
        <f t="shared" ref="P44" si="75">IF(OR(AND(J44="Muy Baja",N44="Leve"),AND(J44="Muy Baja",N44="Menor"),AND(J44="Baja",N44="Leve")),"Bajo",IF(OR(AND(J44="Muy baja",N44="Moderado"),AND(J44="Baja",N44="Menor"),AND(J44="Baja",N44="Moderado"),AND(J44="Media",N44="Leve"),AND(J44="Media",N44="Menor"),AND(J44="Media",N44="Moderado"),AND(J44="Alta",N44="Leve"),AND(J44="Alta",N44="Menor")),"Moderado",IF(OR(AND(J44="Muy Baja",N44="Mayor"),AND(J44="Baja",N44="Mayor"),AND(J44="Media",N44="Mayor"),AND(J44="Alta",N44="Moderado"),AND(J44="Alta",N44="Mayor"),AND(J44="Muy Alta",N44="Leve"),AND(J44="Muy Alta",N44="Menor"),AND(J44="Muy Alta",N44="Moderado"),AND(J44="Muy Alta",N44="Mayor")),"Alto",IF(OR(AND(J44="Muy Baja",N44="Catastrófico"),AND(J44="Baja",N44="Catastrófico"),AND(J44="Media",N44="Catastrófico"),AND(J44="Alta",N44="Catastrófico"),AND(J44="Muy Alta",N44="Catastrófico")),"Extremo",""))))</f>
        <v/>
      </c>
      <c r="Q44" s="1939">
        <v>1</v>
      </c>
      <c r="R44" s="2543"/>
      <c r="S44" s="1940" t="str">
        <f>IF(OR(T44="Preventivo",T44="Detectivo"),"Probabilidad",IF(T44="Correctivo","Impacto",""))</f>
        <v/>
      </c>
      <c r="T44" s="1941"/>
      <c r="U44" s="1941"/>
      <c r="V44" s="1942" t="str">
        <f>IF(AND(T44="Preventivo",U44="Automático"),"50%",IF(AND(T44="Preventivo",U44="Manual"),"40%",IF(AND(T44="Detectivo",U44="Automático"),"40%",IF(AND(T44="Detectivo",U44="Manual"),"30%",IF(AND(T44="Correctivo",U44="Automático"),"35%",IF(AND(T44="Correctivo",U44="Manual"),"25%",""))))))</f>
        <v/>
      </c>
      <c r="W44" s="1941"/>
      <c r="X44" s="1941"/>
      <c r="Y44" s="1941"/>
      <c r="Z44" s="1913" t="str">
        <f>IFERROR(IF(S44="Probabilidad",(K44-(+K44*V44)),IF(S44="Impacto",K44,"")),"")</f>
        <v/>
      </c>
      <c r="AA44" s="1914" t="str">
        <f>IFERROR(IF(Z44="","",IF(Z44&lt;=0.2,"Muy Baja",IF(Z44&lt;=0.4,"Baja",IF(Z44&lt;=0.6,"Media",IF(Z44&lt;=0.8,"Alta","Muy Alta"))))),"")</f>
        <v/>
      </c>
      <c r="AB44" s="1915" t="str">
        <f>+Z44</f>
        <v/>
      </c>
      <c r="AC44" s="1914" t="str">
        <f>IFERROR(IF(AD44="","",IF(AD44&lt;=0.2,"Leve",IF(AD44&lt;=0.4,"Menor",IF(AD44&lt;=0.6,"Moderado",IF(AD44&lt;=0.8,"Mayor","Catastrófico"))))),"")</f>
        <v/>
      </c>
      <c r="AD44" s="1915" t="str">
        <f>IFERROR(IF(S44="Impacto",(O44-(+O44*V44)),IF(S44="Probabilidad",O44,"")),"")</f>
        <v/>
      </c>
      <c r="AE44" s="1916" t="str">
        <f>IFERROR(IF(OR(AND(AA44="Muy Baja",AC44="Leve"),AND(AA44="Muy Baja",AC44="Menor"),AND(AA44="Baja",AC44="Leve")),"Bajo",IF(OR(AND(AA44="Muy baja",AC44="Moderado"),AND(AA44="Baja",AC44="Menor"),AND(AA44="Baja",AC44="Moderado"),AND(AA44="Media",AC44="Leve"),AND(AA44="Media",AC44="Menor"),AND(AA44="Media",AC44="Moderado"),AND(AA44="Alta",AC44="Leve"),AND(AA44="Alta",AC44="Menor")),"Moderado",IF(OR(AND(AA44="Muy Baja",AC44="Mayor"),AND(AA44="Baja",AC44="Mayor"),AND(AA44="Media",AC44="Mayor"),AND(AA44="Alta",AC44="Moderado"),AND(AA44="Alta",AC44="Mayor"),AND(AA44="Muy Alta",AC44="Leve"),AND(AA44="Muy Alta",AC44="Menor"),AND(AA44="Muy Alta",AC44="Moderado"),AND(AA44="Muy Alta",AC44="Mayor")),"Alto",IF(OR(AND(AA44="Muy Baja",AC44="Catastrófico"),AND(AA44="Baja",AC44="Catastrófico"),AND(AA44="Media",AC44="Catastrófico"),AND(AA44="Alta",AC44="Catastrófico"),AND(AA44="Muy Alta",AC44="Catastrófico")),"Extremo","")))),"")</f>
        <v/>
      </c>
      <c r="AF44" s="1943"/>
      <c r="AG44" s="1944"/>
      <c r="AH44" s="1945"/>
      <c r="AI44" s="1946"/>
      <c r="AJ44" s="1946"/>
      <c r="AK44" s="1842"/>
      <c r="AL44" s="1842"/>
      <c r="AM44" s="1842"/>
      <c r="AN44" s="1842"/>
      <c r="AO44" s="1842"/>
      <c r="AP44" s="1842"/>
      <c r="AQ44" s="1842"/>
      <c r="AR44" s="1842"/>
      <c r="AS44" s="1842"/>
      <c r="AT44" s="1842"/>
      <c r="AU44" s="1842"/>
      <c r="AV44" s="1842"/>
      <c r="AW44" s="1842"/>
      <c r="AX44" s="1842"/>
      <c r="AY44" s="1842"/>
      <c r="AZ44" s="1842"/>
      <c r="BA44" s="1842"/>
      <c r="BB44" s="1842"/>
      <c r="BC44" s="1842"/>
      <c r="BD44" s="1842"/>
      <c r="BE44" s="1842"/>
      <c r="BF44" s="1842"/>
      <c r="BG44" s="1842"/>
      <c r="BH44" s="1842"/>
      <c r="BI44" s="1842"/>
      <c r="BJ44" s="1842"/>
      <c r="BK44" s="1842"/>
      <c r="BL44" s="1842"/>
    </row>
    <row r="45" spans="1:64" ht="19.5" customHeight="1">
      <c r="A45" s="1860"/>
      <c r="B45" s="1948"/>
      <c r="C45" s="1948"/>
      <c r="D45" s="1948"/>
      <c r="E45" s="1965"/>
      <c r="F45" s="1966"/>
      <c r="G45" s="1967"/>
      <c r="H45" s="1948"/>
      <c r="I45" s="1951"/>
      <c r="J45" s="1952"/>
      <c r="K45" s="1866"/>
      <c r="L45" s="1953"/>
      <c r="M45" s="1866">
        <f ca="1">IF(NOT(ISERROR(MATCH(L45,_xlfn.ANCHORARRAY(F56),0))),K58&amp;"Por favor no seleccionar los criterios de impacto",L45)</f>
        <v>0</v>
      </c>
      <c r="N45" s="1952"/>
      <c r="O45" s="1866"/>
      <c r="P45" s="1954"/>
      <c r="Q45" s="1939">
        <v>2</v>
      </c>
      <c r="R45" s="2543"/>
      <c r="S45" s="1940" t="str">
        <f>IF(OR(T45="Preventivo",T45="Detectivo"),"Probabilidad",IF(T45="Correctivo","Impacto",""))</f>
        <v/>
      </c>
      <c r="T45" s="1941"/>
      <c r="U45" s="1941"/>
      <c r="V45" s="1942" t="str">
        <f t="shared" ref="V45:V49" si="76">IF(AND(T45="Preventivo",U45="Automático"),"50%",IF(AND(T45="Preventivo",U45="Manual"),"40%",IF(AND(T45="Detectivo",U45="Automático"),"40%",IF(AND(T45="Detectivo",U45="Manual"),"30%",IF(AND(T45="Correctivo",U45="Automático"),"35%",IF(AND(T45="Correctivo",U45="Manual"),"25%",""))))))</f>
        <v/>
      </c>
      <c r="W45" s="1941"/>
      <c r="X45" s="1941"/>
      <c r="Y45" s="1941"/>
      <c r="Z45" s="1913" t="str">
        <f>IFERROR(IF(AND(S44="Probabilidad",S45="Probabilidad"),(AB44-(+AB44*V45)),IF(AND(S44="Impacto",S45="Probabilidad"),(K44-(+K44*V45)),IF(S45="Impacto",AB44,""))),"")</f>
        <v/>
      </c>
      <c r="AA45" s="1914" t="str">
        <f t="shared" ref="AA45:AA49" si="77">IFERROR(IF(Z45="","",IF(Z45&lt;=0.2,"Muy Baja",IF(Z45&lt;=0.4,"Baja",IF(Z45&lt;=0.6,"Media",IF(Z45&lt;=0.8,"Alta","Muy Alta"))))),"")</f>
        <v/>
      </c>
      <c r="AB45" s="1915" t="str">
        <f>+Z45</f>
        <v/>
      </c>
      <c r="AC45" s="1914" t="str">
        <f t="shared" ref="AC45:AC49" si="78">IFERROR(IF(AD45="","",IF(AD45&lt;=0.2,"Leve",IF(AD45&lt;=0.4,"Menor",IF(AD45&lt;=0.6,"Moderado",IF(AD45&lt;=0.8,"Mayor","Catastrófico"))))),"")</f>
        <v/>
      </c>
      <c r="AD45" s="1915" t="str">
        <f>IFERROR(IF(AND(S44="Impacto",S45="Impacto"),(AD44-(+AD44*V45)),IF(AND(S44="Probabilidad",S45="Impacto"),(O44-(+O44*V45)),IF(S45="Probabilidad",AD44,""))),"")</f>
        <v/>
      </c>
      <c r="AE45" s="1916" t="str">
        <f t="shared" ref="AE45:AE49" si="79">IFERROR(IF(OR(AND(AA45="Muy Baja",AC45="Leve"),AND(AA45="Muy Baja",AC45="Menor"),AND(AA45="Baja",AC45="Leve")),"Bajo",IF(OR(AND(AA45="Muy baja",AC45="Moderado"),AND(AA45="Baja",AC45="Menor"),AND(AA45="Baja",AC45="Moderado"),AND(AA45="Media",AC45="Leve"),AND(AA45="Media",AC45="Menor"),AND(AA45="Media",AC45="Moderado"),AND(AA45="Alta",AC45="Leve"),AND(AA45="Alta",AC45="Menor")),"Moderado",IF(OR(AND(AA45="Muy Baja",AC45="Mayor"),AND(AA45="Baja",AC45="Mayor"),AND(AA45="Media",AC45="Mayor"),AND(AA45="Alta",AC45="Moderado"),AND(AA45="Alta",AC45="Mayor"),AND(AA45="Muy Alta",AC45="Leve"),AND(AA45="Muy Alta",AC45="Menor"),AND(AA45="Muy Alta",AC45="Moderado"),AND(AA45="Muy Alta",AC45="Mayor")),"Alto",IF(OR(AND(AA45="Muy Baja",AC45="Catastrófico"),AND(AA45="Baja",AC45="Catastrófico"),AND(AA45="Media",AC45="Catastrófico"),AND(AA45="Alta",AC45="Catastrófico"),AND(AA45="Muy Alta",AC45="Catastrófico")),"Extremo","")))),"")</f>
        <v/>
      </c>
      <c r="AF45" s="1943"/>
      <c r="AG45" s="1944"/>
      <c r="AH45" s="1945"/>
      <c r="AI45" s="1946"/>
      <c r="AJ45" s="1946"/>
    </row>
    <row r="46" spans="1:64" ht="19.5" customHeight="1">
      <c r="A46" s="1860"/>
      <c r="B46" s="1948"/>
      <c r="C46" s="1948"/>
      <c r="D46" s="1948"/>
      <c r="E46" s="1965"/>
      <c r="F46" s="1966"/>
      <c r="G46" s="1967"/>
      <c r="H46" s="1948"/>
      <c r="I46" s="1951"/>
      <c r="J46" s="1952"/>
      <c r="K46" s="1866"/>
      <c r="L46" s="1953"/>
      <c r="M46" s="1866">
        <f ca="1">IF(NOT(ISERROR(MATCH(L46,_xlfn.ANCHORARRAY(F57),0))),K59&amp;"Por favor no seleccionar los criterios de impacto",L46)</f>
        <v>0</v>
      </c>
      <c r="N46" s="1952"/>
      <c r="O46" s="1866"/>
      <c r="P46" s="1954"/>
      <c r="Q46" s="1939">
        <v>3</v>
      </c>
      <c r="R46" s="2547"/>
      <c r="S46" s="1940" t="str">
        <f t="shared" ref="S46:S49" si="80">IF(OR(T46="Preventivo",T46="Detectivo"),"Probabilidad",IF(T46="Correctivo","Impacto",""))</f>
        <v/>
      </c>
      <c r="T46" s="1941"/>
      <c r="U46" s="1941"/>
      <c r="V46" s="1942" t="str">
        <f t="shared" si="76"/>
        <v/>
      </c>
      <c r="W46" s="1941"/>
      <c r="X46" s="1941"/>
      <c r="Y46" s="1941"/>
      <c r="Z46" s="1913" t="str">
        <f>IFERROR(IF(AND(S45="Probabilidad",S46="Probabilidad"),(AB45-(+AB45*V46)),IF(AND(S45="Impacto",S46="Probabilidad"),(AB44-(+AB44*V46)),IF(S46="Impacto",AB45,""))),"")</f>
        <v/>
      </c>
      <c r="AA46" s="1914" t="str">
        <f t="shared" si="77"/>
        <v/>
      </c>
      <c r="AB46" s="1915" t="str">
        <f t="shared" ref="AB46:AB49" si="81">+Z46</f>
        <v/>
      </c>
      <c r="AC46" s="1914" t="str">
        <f t="shared" si="78"/>
        <v/>
      </c>
      <c r="AD46" s="1915" t="str">
        <f t="shared" ref="AD46:AD49" si="82">IFERROR(IF(AND(S45="Impacto",S46="Impacto"),(AD45-(+AD45*V46)),IF(AND(S45="Probabilidad",S46="Impacto"),(AD44-(+AD44*V46)),IF(S46="Probabilidad",AD45,""))),"")</f>
        <v/>
      </c>
      <c r="AE46" s="1916" t="str">
        <f t="shared" si="79"/>
        <v/>
      </c>
      <c r="AF46" s="1943"/>
      <c r="AG46" s="1944"/>
      <c r="AH46" s="1945"/>
      <c r="AI46" s="1946"/>
      <c r="AJ46" s="1946"/>
    </row>
    <row r="47" spans="1:64" ht="19.5" customHeight="1">
      <c r="A47" s="1860"/>
      <c r="B47" s="1948"/>
      <c r="C47" s="1948"/>
      <c r="D47" s="1948"/>
      <c r="E47" s="1965"/>
      <c r="F47" s="1966"/>
      <c r="G47" s="1967"/>
      <c r="H47" s="1948"/>
      <c r="I47" s="1951"/>
      <c r="J47" s="1952"/>
      <c r="K47" s="1866"/>
      <c r="L47" s="1953"/>
      <c r="M47" s="1866">
        <f ca="1">IF(NOT(ISERROR(MATCH(L47,_xlfn.ANCHORARRAY(F58),0))),K60&amp;"Por favor no seleccionar los criterios de impacto",L47)</f>
        <v>0</v>
      </c>
      <c r="N47" s="1952"/>
      <c r="O47" s="1866"/>
      <c r="P47" s="1954"/>
      <c r="Q47" s="1939">
        <v>4</v>
      </c>
      <c r="R47" s="2543"/>
      <c r="S47" s="1940" t="str">
        <f t="shared" si="80"/>
        <v/>
      </c>
      <c r="T47" s="1941"/>
      <c r="U47" s="1941"/>
      <c r="V47" s="1942" t="str">
        <f t="shared" si="76"/>
        <v/>
      </c>
      <c r="W47" s="1941"/>
      <c r="X47" s="1941"/>
      <c r="Y47" s="1941"/>
      <c r="Z47" s="1913" t="str">
        <f t="shared" ref="Z47:Z49" si="83">IFERROR(IF(AND(S46="Probabilidad",S47="Probabilidad"),(AB46-(+AB46*V47)),IF(AND(S46="Impacto",S47="Probabilidad"),(AB45-(+AB45*V47)),IF(S47="Impacto",AB46,""))),"")</f>
        <v/>
      </c>
      <c r="AA47" s="1914" t="str">
        <f t="shared" si="77"/>
        <v/>
      </c>
      <c r="AB47" s="1915" t="str">
        <f t="shared" si="81"/>
        <v/>
      </c>
      <c r="AC47" s="1914" t="str">
        <f t="shared" si="78"/>
        <v/>
      </c>
      <c r="AD47" s="1915" t="str">
        <f t="shared" si="82"/>
        <v/>
      </c>
      <c r="AE47" s="1916" t="str">
        <f t="shared" si="79"/>
        <v/>
      </c>
      <c r="AF47" s="1943"/>
      <c r="AG47" s="1944"/>
      <c r="AH47" s="1945"/>
      <c r="AI47" s="1946"/>
      <c r="AJ47" s="1946"/>
    </row>
    <row r="48" spans="1:64" ht="19.5" customHeight="1">
      <c r="A48" s="1860"/>
      <c r="B48" s="1948"/>
      <c r="C48" s="1948"/>
      <c r="D48" s="1948"/>
      <c r="E48" s="1965"/>
      <c r="F48" s="1966"/>
      <c r="G48" s="1967"/>
      <c r="H48" s="1948"/>
      <c r="I48" s="1951"/>
      <c r="J48" s="1952"/>
      <c r="K48" s="1866"/>
      <c r="L48" s="1953"/>
      <c r="M48" s="1866">
        <f ca="1">IF(NOT(ISERROR(MATCH(L48,_xlfn.ANCHORARRAY(F59),0))),K61&amp;"Por favor no seleccionar los criterios de impacto",L48)</f>
        <v>0</v>
      </c>
      <c r="N48" s="1952"/>
      <c r="O48" s="1866"/>
      <c r="P48" s="1954"/>
      <c r="Q48" s="1939">
        <v>5</v>
      </c>
      <c r="R48" s="2543"/>
      <c r="S48" s="1940" t="str">
        <f t="shared" si="80"/>
        <v/>
      </c>
      <c r="T48" s="1941"/>
      <c r="U48" s="1941"/>
      <c r="V48" s="1942" t="str">
        <f t="shared" si="76"/>
        <v/>
      </c>
      <c r="W48" s="1941"/>
      <c r="X48" s="1941"/>
      <c r="Y48" s="1941"/>
      <c r="Z48" s="1913" t="str">
        <f t="shared" si="83"/>
        <v/>
      </c>
      <c r="AA48" s="1914" t="str">
        <f t="shared" si="77"/>
        <v/>
      </c>
      <c r="AB48" s="1915" t="str">
        <f t="shared" si="81"/>
        <v/>
      </c>
      <c r="AC48" s="1914" t="str">
        <f t="shared" si="78"/>
        <v/>
      </c>
      <c r="AD48" s="1915" t="str">
        <f t="shared" si="82"/>
        <v/>
      </c>
      <c r="AE48" s="1916" t="str">
        <f t="shared" si="79"/>
        <v/>
      </c>
      <c r="AF48" s="1943"/>
      <c r="AG48" s="1944"/>
      <c r="AH48" s="1945"/>
      <c r="AI48" s="1946"/>
      <c r="AJ48" s="1946"/>
    </row>
    <row r="49" spans="1:36" ht="19.5" customHeight="1">
      <c r="A49" s="1955"/>
      <c r="B49" s="1956"/>
      <c r="C49" s="1956"/>
      <c r="D49" s="1956"/>
      <c r="E49" s="1968"/>
      <c r="F49" s="1969"/>
      <c r="G49" s="1970"/>
      <c r="H49" s="1956"/>
      <c r="I49" s="1959"/>
      <c r="J49" s="1960"/>
      <c r="K49" s="1961"/>
      <c r="L49" s="1962"/>
      <c r="M49" s="1961">
        <f ca="1">IF(NOT(ISERROR(MATCH(L49,_xlfn.ANCHORARRAY(F60),0))),K62&amp;"Por favor no seleccionar los criterios de impacto",L49)</f>
        <v>0</v>
      </c>
      <c r="N49" s="1960"/>
      <c r="O49" s="1961"/>
      <c r="P49" s="1963"/>
      <c r="Q49" s="1939">
        <v>6</v>
      </c>
      <c r="R49" s="2543"/>
      <c r="S49" s="1940" t="str">
        <f t="shared" si="80"/>
        <v/>
      </c>
      <c r="T49" s="1941"/>
      <c r="U49" s="1941"/>
      <c r="V49" s="1942" t="str">
        <f t="shared" si="76"/>
        <v/>
      </c>
      <c r="W49" s="1941"/>
      <c r="X49" s="1941"/>
      <c r="Y49" s="1941"/>
      <c r="Z49" s="1913" t="str">
        <f t="shared" si="83"/>
        <v/>
      </c>
      <c r="AA49" s="1914" t="str">
        <f t="shared" si="77"/>
        <v/>
      </c>
      <c r="AB49" s="1915" t="str">
        <f t="shared" si="81"/>
        <v/>
      </c>
      <c r="AC49" s="1914" t="str">
        <f t="shared" si="78"/>
        <v/>
      </c>
      <c r="AD49" s="1915" t="str">
        <f t="shared" si="82"/>
        <v/>
      </c>
      <c r="AE49" s="1916" t="str">
        <f t="shared" si="79"/>
        <v/>
      </c>
      <c r="AF49" s="1943"/>
      <c r="AG49" s="1944"/>
      <c r="AH49" s="1945"/>
      <c r="AI49" s="1946"/>
      <c r="AJ49" s="1946"/>
    </row>
    <row r="50" spans="1:36" ht="49.5" customHeight="1">
      <c r="A50" s="1890"/>
      <c r="B50" s="1974" t="s">
        <v>927</v>
      </c>
      <c r="C50" s="1975"/>
      <c r="D50" s="1975"/>
      <c r="E50" s="1975"/>
      <c r="F50" s="1975"/>
      <c r="G50" s="1975"/>
      <c r="H50" s="1975"/>
      <c r="I50" s="1975"/>
      <c r="J50" s="1975"/>
      <c r="K50" s="1975"/>
      <c r="L50" s="1975"/>
      <c r="M50" s="1975"/>
      <c r="N50" s="1975"/>
      <c r="O50" s="1975"/>
      <c r="P50" s="1975"/>
      <c r="Q50" s="1975"/>
      <c r="R50" s="1975"/>
      <c r="S50" s="1975"/>
      <c r="T50" s="1975"/>
      <c r="U50" s="1975"/>
      <c r="V50" s="1975"/>
      <c r="W50" s="1975"/>
      <c r="X50" s="1975"/>
      <c r="Y50" s="1975"/>
      <c r="Z50" s="1975"/>
      <c r="AA50" s="1975"/>
      <c r="AB50" s="1975"/>
      <c r="AC50" s="1975"/>
      <c r="AD50" s="1975"/>
      <c r="AE50" s="1975"/>
      <c r="AF50" s="1975"/>
      <c r="AG50" s="1975"/>
      <c r="AH50" s="1975"/>
      <c r="AI50" s="1975"/>
      <c r="AJ50" s="1975"/>
    </row>
    <row r="52" spans="1:36">
      <c r="A52" s="1836"/>
      <c r="B52" s="1976" t="s">
        <v>108</v>
      </c>
      <c r="C52" s="1836"/>
      <c r="D52" s="1836"/>
      <c r="E52" s="1836"/>
      <c r="H52" s="1836"/>
    </row>
    <row r="58" spans="1:36">
      <c r="F58" s="1836" t="s">
        <v>928</v>
      </c>
      <c r="G58" s="1836">
        <v>4</v>
      </c>
    </row>
    <row r="59" spans="1:36">
      <c r="F59" s="1836" t="s">
        <v>929</v>
      </c>
      <c r="G59" s="1836">
        <v>6</v>
      </c>
    </row>
    <row r="60" spans="1:36">
      <c r="F60" s="1836" t="s">
        <v>930</v>
      </c>
      <c r="G60" s="1836">
        <v>6</v>
      </c>
    </row>
    <row r="61" spans="1:36">
      <c r="F61" s="1836" t="s">
        <v>931</v>
      </c>
      <c r="G61" s="1836">
        <v>4</v>
      </c>
    </row>
    <row r="62" spans="1:36">
      <c r="D62" s="1979"/>
      <c r="F62" s="1836" t="s">
        <v>932</v>
      </c>
      <c r="G62" s="1836">
        <v>4</v>
      </c>
    </row>
    <row r="63" spans="1:36">
      <c r="D63" s="1979"/>
      <c r="F63" s="1836" t="s">
        <v>933</v>
      </c>
      <c r="G63" s="1836">
        <v>33</v>
      </c>
    </row>
    <row r="64" spans="1:36">
      <c r="D64" s="1980"/>
      <c r="G64" s="1836">
        <f>SUM(G58:G63)</f>
        <v>57</v>
      </c>
    </row>
  </sheetData>
  <dataConsolidate/>
  <mergeCells count="217">
    <mergeCell ref="N44:N49"/>
    <mergeCell ref="O44:O49"/>
    <mergeCell ref="P44:P49"/>
    <mergeCell ref="B50:AJ50"/>
    <mergeCell ref="H44:H49"/>
    <mergeCell ref="I44:I49"/>
    <mergeCell ref="J44:J49"/>
    <mergeCell ref="K44:K49"/>
    <mergeCell ref="L44:L49"/>
    <mergeCell ref="M44:M49"/>
    <mergeCell ref="L38:L43"/>
    <mergeCell ref="M38:M43"/>
    <mergeCell ref="N38:N43"/>
    <mergeCell ref="O38:O43"/>
    <mergeCell ref="P38:P43"/>
    <mergeCell ref="A44:A49"/>
    <mergeCell ref="B44:B49"/>
    <mergeCell ref="C44:C49"/>
    <mergeCell ref="D44:D49"/>
    <mergeCell ref="F44:F49"/>
    <mergeCell ref="P32:P37"/>
    <mergeCell ref="A38:A43"/>
    <mergeCell ref="B38:B43"/>
    <mergeCell ref="C38:C43"/>
    <mergeCell ref="D38:D43"/>
    <mergeCell ref="F38:F43"/>
    <mergeCell ref="H38:H43"/>
    <mergeCell ref="I38:I43"/>
    <mergeCell ref="J38:J43"/>
    <mergeCell ref="K38:K43"/>
    <mergeCell ref="J32:J37"/>
    <mergeCell ref="K32:K37"/>
    <mergeCell ref="L32:L37"/>
    <mergeCell ref="M32:M37"/>
    <mergeCell ref="N32:N37"/>
    <mergeCell ref="O32:O37"/>
    <mergeCell ref="N26:N31"/>
    <mergeCell ref="O26:O31"/>
    <mergeCell ref="P26:P31"/>
    <mergeCell ref="A32:A37"/>
    <mergeCell ref="B32:B37"/>
    <mergeCell ref="C32:C37"/>
    <mergeCell ref="D32:D37"/>
    <mergeCell ref="F32:F37"/>
    <mergeCell ref="H32:H37"/>
    <mergeCell ref="I32:I37"/>
    <mergeCell ref="H26:H31"/>
    <mergeCell ref="I26:I31"/>
    <mergeCell ref="J26:J31"/>
    <mergeCell ref="K26:K31"/>
    <mergeCell ref="L26:L31"/>
    <mergeCell ref="M26:M31"/>
    <mergeCell ref="L20:L25"/>
    <mergeCell ref="M20:M25"/>
    <mergeCell ref="N20:N25"/>
    <mergeCell ref="O20:O25"/>
    <mergeCell ref="P20:P25"/>
    <mergeCell ref="A26:A31"/>
    <mergeCell ref="B26:B31"/>
    <mergeCell ref="C26:C31"/>
    <mergeCell ref="D26:D31"/>
    <mergeCell ref="F26:F31"/>
    <mergeCell ref="P14:P19"/>
    <mergeCell ref="A20:A25"/>
    <mergeCell ref="B20:B25"/>
    <mergeCell ref="C20:C25"/>
    <mergeCell ref="D20:D25"/>
    <mergeCell ref="F20:F25"/>
    <mergeCell ref="H20:H25"/>
    <mergeCell ref="I20:I25"/>
    <mergeCell ref="J20:J25"/>
    <mergeCell ref="K20:K25"/>
    <mergeCell ref="J14:J19"/>
    <mergeCell ref="K14:K19"/>
    <mergeCell ref="L14:L19"/>
    <mergeCell ref="M14:M19"/>
    <mergeCell ref="N14:N19"/>
    <mergeCell ref="O14:O19"/>
    <mergeCell ref="BE10:BE13"/>
    <mergeCell ref="BF10:BF13"/>
    <mergeCell ref="AS11:AX11"/>
    <mergeCell ref="A14:A19"/>
    <mergeCell ref="B14:B19"/>
    <mergeCell ref="C14:C19"/>
    <mergeCell ref="D14:D19"/>
    <mergeCell ref="F14:F19"/>
    <mergeCell ref="H14:H19"/>
    <mergeCell ref="I14:I19"/>
    <mergeCell ref="AJ10:AJ13"/>
    <mergeCell ref="AL10:AL13"/>
    <mergeCell ref="AM10:AM13"/>
    <mergeCell ref="AO10:AO13"/>
    <mergeCell ref="AR10:AR13"/>
    <mergeCell ref="BA10:BA13"/>
    <mergeCell ref="O10:O13"/>
    <mergeCell ref="P10:P13"/>
    <mergeCell ref="AF10:AF13"/>
    <mergeCell ref="AG10:AG13"/>
    <mergeCell ref="AH10:AH13"/>
    <mergeCell ref="AI10:AI13"/>
    <mergeCell ref="I10:I13"/>
    <mergeCell ref="J10:J13"/>
    <mergeCell ref="K10:K13"/>
    <mergeCell ref="L10:L13"/>
    <mergeCell ref="M10:M13"/>
    <mergeCell ref="N10:N13"/>
    <mergeCell ref="BE5:BE9"/>
    <mergeCell ref="BF5:BF9"/>
    <mergeCell ref="BI5:BI13"/>
    <mergeCell ref="A10:A13"/>
    <mergeCell ref="B10:B13"/>
    <mergeCell ref="C10:C13"/>
    <mergeCell ref="D10:D13"/>
    <mergeCell ref="F10:F13"/>
    <mergeCell ref="G10:G13"/>
    <mergeCell ref="H10:H13"/>
    <mergeCell ref="AQ5:AQ13"/>
    <mergeCell ref="AR5:AR9"/>
    <mergeCell ref="BA5:BA9"/>
    <mergeCell ref="BB5:BB9"/>
    <mergeCell ref="BC5:BC9"/>
    <mergeCell ref="BD5:BD9"/>
    <mergeCell ref="BB10:BB13"/>
    <mergeCell ref="BC10:BC13"/>
    <mergeCell ref="BD10:BD13"/>
    <mergeCell ref="AK5:AK13"/>
    <mergeCell ref="AL5:AL9"/>
    <mergeCell ref="AM5:AM9"/>
    <mergeCell ref="AN5:AN13"/>
    <mergeCell ref="AO5:AO9"/>
    <mergeCell ref="AP5:AP13"/>
    <mergeCell ref="P5:P9"/>
    <mergeCell ref="AF5:AF9"/>
    <mergeCell ref="AG5:AG9"/>
    <mergeCell ref="AH5:AH9"/>
    <mergeCell ref="AI5:AI9"/>
    <mergeCell ref="AJ5:AJ9"/>
    <mergeCell ref="J5:J9"/>
    <mergeCell ref="K5:K9"/>
    <mergeCell ref="L5:L9"/>
    <mergeCell ref="M5:M9"/>
    <mergeCell ref="N5:N9"/>
    <mergeCell ref="O5:O9"/>
    <mergeCell ref="BG3:BG4"/>
    <mergeCell ref="BH3:BH4"/>
    <mergeCell ref="A5:A9"/>
    <mergeCell ref="B5:B9"/>
    <mergeCell ref="C5:C9"/>
    <mergeCell ref="D5:D9"/>
    <mergeCell ref="F5:F9"/>
    <mergeCell ref="G5:G9"/>
    <mergeCell ref="H5:H9"/>
    <mergeCell ref="I5:I9"/>
    <mergeCell ref="BA3:BA4"/>
    <mergeCell ref="BB3:BB4"/>
    <mergeCell ref="BC3:BC4"/>
    <mergeCell ref="BD3:BD4"/>
    <mergeCell ref="BE3:BE4"/>
    <mergeCell ref="BF3:BF4"/>
    <mergeCell ref="AU3:AU4"/>
    <mergeCell ref="AV3:AV4"/>
    <mergeCell ref="AW3:AW4"/>
    <mergeCell ref="AX3:AX4"/>
    <mergeCell ref="AY3:AY4"/>
    <mergeCell ref="AZ3:AZ4"/>
    <mergeCell ref="AO3:AO4"/>
    <mergeCell ref="AP3:AP4"/>
    <mergeCell ref="AQ3:AQ4"/>
    <mergeCell ref="AR3:AR4"/>
    <mergeCell ref="AS3:AS4"/>
    <mergeCell ref="AT3:AT4"/>
    <mergeCell ref="AI3:AI4"/>
    <mergeCell ref="AJ3:AJ4"/>
    <mergeCell ref="AK3:AK4"/>
    <mergeCell ref="AL3:AL4"/>
    <mergeCell ref="AM3:AM4"/>
    <mergeCell ref="AN3:AN4"/>
    <mergeCell ref="AC3:AC4"/>
    <mergeCell ref="AD3:AD4"/>
    <mergeCell ref="AE3:AE4"/>
    <mergeCell ref="AF3:AF4"/>
    <mergeCell ref="AG3:AG4"/>
    <mergeCell ref="AH3:AH4"/>
    <mergeCell ref="R3:R4"/>
    <mergeCell ref="S3:S4"/>
    <mergeCell ref="T3:Y3"/>
    <mergeCell ref="Z3:Z4"/>
    <mergeCell ref="AA3:AA4"/>
    <mergeCell ref="AB3:AB4"/>
    <mergeCell ref="L3:L4"/>
    <mergeCell ref="M3:M4"/>
    <mergeCell ref="N3:N4"/>
    <mergeCell ref="O3:O4"/>
    <mergeCell ref="P3:P4"/>
    <mergeCell ref="Q3:Q4"/>
    <mergeCell ref="F3:F4"/>
    <mergeCell ref="G3:G4"/>
    <mergeCell ref="H3:H4"/>
    <mergeCell ref="I3:I4"/>
    <mergeCell ref="J3:J4"/>
    <mergeCell ref="K3:K4"/>
    <mergeCell ref="AK1:AM2"/>
    <mergeCell ref="AN1:AR2"/>
    <mergeCell ref="AS1:AZ2"/>
    <mergeCell ref="BA1:BH2"/>
    <mergeCell ref="BI1:BI4"/>
    <mergeCell ref="A3:A4"/>
    <mergeCell ref="B3:B4"/>
    <mergeCell ref="C3:C4"/>
    <mergeCell ref="D3:D4"/>
    <mergeCell ref="E3:E4"/>
    <mergeCell ref="A1:I2"/>
    <mergeCell ref="J1:P2"/>
    <mergeCell ref="Q1:W2"/>
    <mergeCell ref="X1:Y2"/>
    <mergeCell ref="Z1:AF2"/>
    <mergeCell ref="AG1:AJ2"/>
  </mergeCells>
  <conditionalFormatting sqref="J5 AA5:AA49 J10 J14 J20 J26 J32 J38 J44">
    <cfRule type="cellIs" dxfId="239" priority="15" operator="equal">
      <formula>"Muy Alta"</formula>
    </cfRule>
    <cfRule type="cellIs" dxfId="238" priority="16" operator="equal">
      <formula>"Alta"</formula>
    </cfRule>
    <cfRule type="cellIs" dxfId="237" priority="17" operator="equal">
      <formula>"Media"</formula>
    </cfRule>
    <cfRule type="cellIs" dxfId="236" priority="18" operator="equal">
      <formula>"Baja"</formula>
    </cfRule>
    <cfRule type="cellIs" dxfId="235" priority="19" operator="equal">
      <formula>"Muy Baja"</formula>
    </cfRule>
  </conditionalFormatting>
  <conditionalFormatting sqref="M5:M49">
    <cfRule type="containsText" dxfId="234" priority="1" operator="containsText" text="❌">
      <formula>NOT(ISERROR(SEARCH("❌",M5)))</formula>
    </cfRule>
  </conditionalFormatting>
  <conditionalFormatting sqref="N5 AC5:AC49 N10 N14 N20 N26 N32 N38 N44">
    <cfRule type="cellIs" dxfId="233" priority="10" operator="equal">
      <formula>"Catastrófico"</formula>
    </cfRule>
    <cfRule type="cellIs" dxfId="232" priority="11" operator="equal">
      <formula>"Mayor"</formula>
    </cfRule>
    <cfRule type="cellIs" dxfId="231" priority="12" operator="equal">
      <formula>"Moderado"</formula>
    </cfRule>
    <cfRule type="cellIs" dxfId="230" priority="13" operator="equal">
      <formula>"Menor"</formula>
    </cfRule>
    <cfRule type="cellIs" dxfId="229" priority="14" operator="equal">
      <formula>"Leve"</formula>
    </cfRule>
  </conditionalFormatting>
  <conditionalFormatting sqref="P5 AE5:AE49">
    <cfRule type="cellIs" dxfId="228" priority="6" operator="equal">
      <formula>"Extremo"</formula>
    </cfRule>
    <cfRule type="cellIs" dxfId="227" priority="7" operator="equal">
      <formula>"Alto"</formula>
    </cfRule>
    <cfRule type="cellIs" dxfId="226" priority="8" operator="equal">
      <formula>"Moderado"</formula>
    </cfRule>
    <cfRule type="cellIs" dxfId="225" priority="9" operator="equal">
      <formula>"Bajo"</formula>
    </cfRule>
  </conditionalFormatting>
  <conditionalFormatting sqref="P10 P14 P20 P26 P32 P38 P44">
    <cfRule type="cellIs" dxfId="224" priority="2" operator="equal">
      <formula>"Extremo"</formula>
    </cfRule>
    <cfRule type="cellIs" dxfId="223" priority="3" operator="equal">
      <formula>"Alto"</formula>
    </cfRule>
    <cfRule type="cellIs" dxfId="222" priority="4" operator="equal">
      <formula>"Moderado"</formula>
    </cfRule>
    <cfRule type="cellIs" dxfId="221" priority="5" operator="equal">
      <formula>"Bajo"</formula>
    </cfRule>
  </conditionalFormatting>
  <dataValidations count="1">
    <dataValidation type="list" allowBlank="1" showInputMessage="1" showErrorMessage="1" sqref="AM10:AM13">
      <formula1>"En curso, Finalizado"</formula1>
    </dataValidation>
  </dataValidation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I992"/>
  <sheetViews>
    <sheetView zoomScale="50" zoomScaleNormal="50" workbookViewId="0">
      <selection activeCell="A5" sqref="A5:A8"/>
    </sheetView>
  </sheetViews>
  <sheetFormatPr baseColWidth="10" defaultColWidth="14.42578125" defaultRowHeight="15" customHeight="1"/>
  <cols>
    <col min="1" max="1" width="7.42578125" style="14" customWidth="1"/>
    <col min="2" max="2" width="14.140625" style="14" customWidth="1"/>
    <col min="3" max="3" width="16" style="14" customWidth="1"/>
    <col min="4" max="4" width="27.85546875" style="14" customWidth="1"/>
    <col min="5" max="5" width="30.28515625" style="14" customWidth="1"/>
    <col min="6" max="7" width="35" style="14" customWidth="1"/>
    <col min="8" max="8" width="18.140625" style="14" customWidth="1"/>
    <col min="9" max="9" width="14.28515625" style="14" customWidth="1"/>
    <col min="10" max="10" width="12" style="14" customWidth="1"/>
    <col min="11" max="11" width="8.5703125" style="14" customWidth="1"/>
    <col min="12" max="12" width="24.42578125" style="14" customWidth="1"/>
    <col min="13" max="13" width="15.7109375" style="14" hidden="1" customWidth="1"/>
    <col min="14" max="14" width="7.5703125" style="14" customWidth="1"/>
    <col min="15" max="15" width="6.28515625" style="14" customWidth="1"/>
    <col min="16" max="16" width="7.42578125" style="14" customWidth="1"/>
    <col min="17" max="17" width="5.85546875" style="14" customWidth="1"/>
    <col min="18" max="18" width="85.85546875" style="14" customWidth="1"/>
    <col min="19" max="19" width="15.140625" style="14" customWidth="1"/>
    <col min="20" max="20" width="6.85546875" style="14" customWidth="1"/>
    <col min="21" max="21" width="5" style="14" customWidth="1"/>
    <col min="22" max="22" width="5.5703125" style="14" customWidth="1"/>
    <col min="23" max="23" width="7.140625" style="14" customWidth="1"/>
    <col min="24" max="24" width="6.7109375" style="14" customWidth="1"/>
    <col min="25" max="25" width="4.7109375" style="14" customWidth="1"/>
    <col min="26" max="26" width="10.28515625" style="14" customWidth="1"/>
    <col min="27" max="27" width="8.7109375" style="14" customWidth="1"/>
    <col min="28" max="28" width="6.7109375" style="14" customWidth="1"/>
    <col min="29" max="29" width="9.28515625" style="14" customWidth="1"/>
    <col min="30" max="30" width="5.7109375" style="14" customWidth="1"/>
    <col min="31" max="31" width="8.42578125" style="14" customWidth="1"/>
    <col min="32" max="32" width="7.28515625" style="14" customWidth="1"/>
    <col min="33" max="33" width="53" style="14" customWidth="1"/>
    <col min="34" max="34" width="24.5703125" style="14" customWidth="1"/>
    <col min="35" max="35" width="27.5703125" style="14" customWidth="1"/>
    <col min="36" max="36" width="14.85546875" style="14" customWidth="1"/>
    <col min="37" max="37" width="17.28515625" style="14" customWidth="1"/>
    <col min="38" max="38" width="137.5703125" style="38" customWidth="1"/>
    <col min="39" max="39" width="11.42578125" style="14" customWidth="1"/>
    <col min="40" max="40" width="29.140625" style="14" customWidth="1"/>
    <col min="41" max="41" width="19.42578125" style="14" customWidth="1"/>
    <col min="42" max="42" width="34.28515625" style="14" customWidth="1"/>
    <col min="43" max="43" width="26.28515625" style="14" customWidth="1"/>
    <col min="44" max="44" width="21.5703125" style="14" customWidth="1"/>
    <col min="45" max="50" width="11.42578125" style="14" customWidth="1"/>
    <col min="51" max="51" width="27.5703125" style="14" customWidth="1"/>
    <col min="52" max="52" width="17.7109375" style="14" customWidth="1"/>
    <col min="53" max="54" width="11.42578125" style="14" customWidth="1"/>
    <col min="55" max="55" width="14.7109375" style="14" customWidth="1"/>
    <col min="56" max="56" width="15.85546875" style="14" customWidth="1"/>
    <col min="57" max="58" width="14.42578125" style="14"/>
    <col min="59" max="59" width="28.140625" style="14" customWidth="1"/>
    <col min="60" max="60" width="43.7109375" style="14" customWidth="1"/>
    <col min="61" max="61" width="20.7109375" style="13" customWidth="1"/>
    <col min="62" max="16384" width="14.42578125" style="14"/>
  </cols>
  <sheetData>
    <row r="1" spans="1:61" s="92" customFormat="1" ht="49.5" customHeight="1">
      <c r="A1" s="1532" t="s">
        <v>38</v>
      </c>
      <c r="B1" s="1533"/>
      <c r="C1" s="1533"/>
      <c r="D1" s="1533"/>
      <c r="E1" s="1533"/>
      <c r="F1" s="1533"/>
      <c r="G1" s="1533"/>
      <c r="H1" s="1533"/>
      <c r="I1" s="1534"/>
      <c r="J1" s="1532" t="s">
        <v>39</v>
      </c>
      <c r="K1" s="1533"/>
      <c r="L1" s="1533"/>
      <c r="M1" s="1533"/>
      <c r="N1" s="1533"/>
      <c r="O1" s="1533"/>
      <c r="P1" s="1534"/>
      <c r="Q1" s="1532" t="s">
        <v>40</v>
      </c>
      <c r="R1" s="1533"/>
      <c r="S1" s="1533"/>
      <c r="T1" s="1533"/>
      <c r="U1" s="1533"/>
      <c r="V1" s="1533"/>
      <c r="W1" s="1533"/>
      <c r="X1" s="1533"/>
      <c r="Y1" s="1534"/>
      <c r="Z1" s="1539" t="s">
        <v>41</v>
      </c>
      <c r="AA1" s="1539"/>
      <c r="AB1" s="1539"/>
      <c r="AC1" s="1539"/>
      <c r="AD1" s="1539"/>
      <c r="AE1" s="1539"/>
      <c r="AF1" s="1539"/>
      <c r="AG1" s="1532" t="s">
        <v>42</v>
      </c>
      <c r="AH1" s="1533"/>
      <c r="AI1" s="1533"/>
      <c r="AJ1" s="1534"/>
      <c r="AK1" s="1541" t="s">
        <v>43</v>
      </c>
      <c r="AL1" s="1542"/>
      <c r="AM1" s="1542"/>
      <c r="AN1" s="1521" t="s">
        <v>44</v>
      </c>
      <c r="AO1" s="1522"/>
      <c r="AP1" s="1522"/>
      <c r="AQ1" s="1522"/>
      <c r="AR1" s="1522"/>
      <c r="AS1" s="1521" t="s">
        <v>45</v>
      </c>
      <c r="AT1" s="1523"/>
      <c r="AU1" s="1523"/>
      <c r="AV1" s="1523"/>
      <c r="AW1" s="1523"/>
      <c r="AX1" s="1523"/>
      <c r="AY1" s="1523"/>
      <c r="AZ1" s="1523"/>
      <c r="BA1" s="1521" t="s">
        <v>46</v>
      </c>
      <c r="BB1" s="1523"/>
      <c r="BC1" s="1523"/>
      <c r="BD1" s="1523"/>
      <c r="BE1" s="1523"/>
      <c r="BF1" s="1523"/>
      <c r="BG1" s="1523"/>
      <c r="BH1" s="1523"/>
      <c r="BI1" s="91"/>
    </row>
    <row r="2" spans="1:61" s="92" customFormat="1" ht="16.5" customHeight="1">
      <c r="A2" s="1535"/>
      <c r="B2" s="1536"/>
      <c r="C2" s="1536"/>
      <c r="D2" s="1536"/>
      <c r="E2" s="1536"/>
      <c r="F2" s="1536"/>
      <c r="G2" s="1536"/>
      <c r="H2" s="1536"/>
      <c r="I2" s="1537"/>
      <c r="J2" s="1535"/>
      <c r="K2" s="1536"/>
      <c r="L2" s="1536"/>
      <c r="M2" s="1536"/>
      <c r="N2" s="1536"/>
      <c r="O2" s="1536"/>
      <c r="P2" s="1537"/>
      <c r="Q2" s="1535"/>
      <c r="R2" s="1536"/>
      <c r="S2" s="1536"/>
      <c r="T2" s="1536"/>
      <c r="U2" s="1536"/>
      <c r="V2" s="1536"/>
      <c r="W2" s="1536"/>
      <c r="X2" s="1536"/>
      <c r="Y2" s="1537"/>
      <c r="Z2" s="1540"/>
      <c r="AA2" s="1540"/>
      <c r="AB2" s="1540"/>
      <c r="AC2" s="1540"/>
      <c r="AD2" s="1540"/>
      <c r="AE2" s="1540"/>
      <c r="AF2" s="1540"/>
      <c r="AG2" s="1535"/>
      <c r="AH2" s="1536"/>
      <c r="AI2" s="1536"/>
      <c r="AJ2" s="1537"/>
      <c r="AK2" s="1542"/>
      <c r="AL2" s="1542"/>
      <c r="AM2" s="1542"/>
      <c r="AN2" s="1522"/>
      <c r="AO2" s="1522"/>
      <c r="AP2" s="1522"/>
      <c r="AQ2" s="1522"/>
      <c r="AR2" s="1522"/>
      <c r="AS2" s="1523"/>
      <c r="AT2" s="1523"/>
      <c r="AU2" s="1523"/>
      <c r="AV2" s="1523"/>
      <c r="AW2" s="1523"/>
      <c r="AX2" s="1523"/>
      <c r="AY2" s="1523"/>
      <c r="AZ2" s="1523"/>
      <c r="BA2" s="1523"/>
      <c r="BB2" s="1523"/>
      <c r="BC2" s="1523"/>
      <c r="BD2" s="1523"/>
      <c r="BE2" s="1523"/>
      <c r="BF2" s="1523"/>
      <c r="BG2" s="1523"/>
      <c r="BH2" s="1523"/>
      <c r="BI2" s="91"/>
    </row>
    <row r="3" spans="1:61" s="92" customFormat="1" ht="16.5" customHeight="1">
      <c r="A3" s="1526" t="s">
        <v>47</v>
      </c>
      <c r="B3" s="1528" t="s">
        <v>24</v>
      </c>
      <c r="C3" s="1530" t="s">
        <v>48</v>
      </c>
      <c r="D3" s="1528" t="s">
        <v>49</v>
      </c>
      <c r="E3" s="1528" t="s">
        <v>50</v>
      </c>
      <c r="F3" s="1528" t="s">
        <v>51</v>
      </c>
      <c r="G3" s="1528" t="s">
        <v>52</v>
      </c>
      <c r="H3" s="1530" t="s">
        <v>53</v>
      </c>
      <c r="I3" s="1530" t="s">
        <v>54</v>
      </c>
      <c r="J3" s="1526" t="s">
        <v>55</v>
      </c>
      <c r="K3" s="1526" t="s">
        <v>56</v>
      </c>
      <c r="L3" s="1526" t="s">
        <v>57</v>
      </c>
      <c r="M3" s="1526" t="s">
        <v>58</v>
      </c>
      <c r="N3" s="1526" t="s">
        <v>59</v>
      </c>
      <c r="O3" s="1526" t="s">
        <v>56</v>
      </c>
      <c r="P3" s="1526" t="s">
        <v>60</v>
      </c>
      <c r="Q3" s="1526" t="s">
        <v>61</v>
      </c>
      <c r="R3" s="1528" t="s">
        <v>62</v>
      </c>
      <c r="S3" s="1529" t="s">
        <v>63</v>
      </c>
      <c r="T3" s="1243" t="s">
        <v>64</v>
      </c>
      <c r="U3" s="1546"/>
      <c r="V3" s="1546"/>
      <c r="W3" s="1546"/>
      <c r="X3" s="1546"/>
      <c r="Y3" s="1547"/>
      <c r="Z3" s="1527" t="s">
        <v>65</v>
      </c>
      <c r="AA3" s="1527" t="s">
        <v>66</v>
      </c>
      <c r="AB3" s="1527" t="s">
        <v>56</v>
      </c>
      <c r="AC3" s="1527" t="s">
        <v>67</v>
      </c>
      <c r="AD3" s="1527" t="s">
        <v>56</v>
      </c>
      <c r="AE3" s="1527" t="s">
        <v>68</v>
      </c>
      <c r="AF3" s="1527" t="s">
        <v>69</v>
      </c>
      <c r="AG3" s="1530" t="s">
        <v>42</v>
      </c>
      <c r="AH3" s="1530" t="s">
        <v>25</v>
      </c>
      <c r="AI3" s="1530" t="s">
        <v>70</v>
      </c>
      <c r="AJ3" s="1548" t="s">
        <v>142</v>
      </c>
      <c r="AK3" s="1556" t="s">
        <v>72</v>
      </c>
      <c r="AL3" s="1556" t="s">
        <v>73</v>
      </c>
      <c r="AM3" s="1550" t="s">
        <v>74</v>
      </c>
      <c r="AN3" s="1550" t="s">
        <v>26</v>
      </c>
      <c r="AO3" s="1524" t="s">
        <v>75</v>
      </c>
      <c r="AP3" s="1524" t="s">
        <v>331</v>
      </c>
      <c r="AQ3" s="1524" t="s">
        <v>77</v>
      </c>
      <c r="AR3" s="1524" t="s">
        <v>78</v>
      </c>
      <c r="AS3" s="1524" t="s">
        <v>27</v>
      </c>
      <c r="AT3" s="1524" t="s">
        <v>28</v>
      </c>
      <c r="AU3" s="1524" t="s">
        <v>29</v>
      </c>
      <c r="AV3" s="1524" t="s">
        <v>79</v>
      </c>
      <c r="AW3" s="1524" t="s">
        <v>30</v>
      </c>
      <c r="AX3" s="1524" t="s">
        <v>80</v>
      </c>
      <c r="AY3" s="1554" t="s">
        <v>33</v>
      </c>
      <c r="AZ3" s="1554" t="s">
        <v>31</v>
      </c>
      <c r="BA3" s="1524" t="s">
        <v>81</v>
      </c>
      <c r="BB3" s="1524" t="s">
        <v>82</v>
      </c>
      <c r="BC3" s="1552" t="s">
        <v>83</v>
      </c>
      <c r="BD3" s="1524" t="s">
        <v>84</v>
      </c>
      <c r="BE3" s="1524" t="s">
        <v>85</v>
      </c>
      <c r="BF3" s="1524" t="s">
        <v>122</v>
      </c>
      <c r="BG3" s="1552" t="s">
        <v>86</v>
      </c>
      <c r="BH3" s="1552" t="s">
        <v>87</v>
      </c>
      <c r="BI3" s="1513" t="s">
        <v>344</v>
      </c>
    </row>
    <row r="4" spans="1:61" s="92" customFormat="1" ht="178.9" customHeight="1">
      <c r="A4" s="1527"/>
      <c r="B4" s="1529"/>
      <c r="C4" s="1531"/>
      <c r="D4" s="1529"/>
      <c r="E4" s="1529"/>
      <c r="F4" s="1529"/>
      <c r="G4" s="1529"/>
      <c r="H4" s="1531"/>
      <c r="I4" s="1531"/>
      <c r="J4" s="1527"/>
      <c r="K4" s="1527"/>
      <c r="L4" s="1527"/>
      <c r="M4" s="1527"/>
      <c r="N4" s="1527"/>
      <c r="O4" s="1527"/>
      <c r="P4" s="1527"/>
      <c r="Q4" s="1527"/>
      <c r="R4" s="1538"/>
      <c r="S4" s="1544"/>
      <c r="T4" s="66" t="s">
        <v>88</v>
      </c>
      <c r="U4" s="66" t="s">
        <v>89</v>
      </c>
      <c r="V4" s="66" t="s">
        <v>90</v>
      </c>
      <c r="W4" s="66" t="s">
        <v>91</v>
      </c>
      <c r="X4" s="66" t="s">
        <v>92</v>
      </c>
      <c r="Y4" s="66" t="s">
        <v>93</v>
      </c>
      <c r="Z4" s="1545"/>
      <c r="AA4" s="1545"/>
      <c r="AB4" s="1545"/>
      <c r="AC4" s="1545"/>
      <c r="AD4" s="1545"/>
      <c r="AE4" s="1545"/>
      <c r="AF4" s="1545"/>
      <c r="AG4" s="1543"/>
      <c r="AH4" s="1543"/>
      <c r="AI4" s="1543"/>
      <c r="AJ4" s="1549"/>
      <c r="AK4" s="1556"/>
      <c r="AL4" s="1557"/>
      <c r="AM4" s="1551"/>
      <c r="AN4" s="1551"/>
      <c r="AO4" s="1525"/>
      <c r="AP4" s="1525"/>
      <c r="AQ4" s="1525"/>
      <c r="AR4" s="1525"/>
      <c r="AS4" s="1525"/>
      <c r="AT4" s="1525"/>
      <c r="AU4" s="1525"/>
      <c r="AV4" s="1525"/>
      <c r="AW4" s="1525"/>
      <c r="AX4" s="1525"/>
      <c r="AY4" s="1555"/>
      <c r="AZ4" s="1555"/>
      <c r="BA4" s="1525"/>
      <c r="BB4" s="1525"/>
      <c r="BC4" s="1553"/>
      <c r="BD4" s="1525"/>
      <c r="BE4" s="1525"/>
      <c r="BF4" s="1525"/>
      <c r="BG4" s="1553"/>
      <c r="BH4" s="1553"/>
      <c r="BI4" s="1514"/>
    </row>
    <row r="5" spans="1:61" s="92" customFormat="1" ht="409.6" customHeight="1">
      <c r="A5" s="2553">
        <v>1</v>
      </c>
      <c r="B5" s="1558" t="s">
        <v>118</v>
      </c>
      <c r="C5" s="1558" t="s">
        <v>221</v>
      </c>
      <c r="D5" s="1558" t="s">
        <v>226</v>
      </c>
      <c r="E5" s="129" t="s">
        <v>224</v>
      </c>
      <c r="F5" s="1558" t="s">
        <v>332</v>
      </c>
      <c r="G5" s="1558" t="s">
        <v>333</v>
      </c>
      <c r="H5" s="1558" t="s">
        <v>138</v>
      </c>
      <c r="I5" s="1578">
        <f>246*412</f>
        <v>101352</v>
      </c>
      <c r="J5" s="1579" t="s">
        <v>334</v>
      </c>
      <c r="K5" s="1580">
        <v>1</v>
      </c>
      <c r="L5" s="1580" t="s">
        <v>127</v>
      </c>
      <c r="M5" s="1580" t="s">
        <v>127</v>
      </c>
      <c r="N5" s="1579" t="s">
        <v>227</v>
      </c>
      <c r="O5" s="1580">
        <v>0.8</v>
      </c>
      <c r="P5" s="1581" t="s">
        <v>141</v>
      </c>
      <c r="Q5" s="130">
        <v>1</v>
      </c>
      <c r="R5" s="126" t="s">
        <v>349</v>
      </c>
      <c r="S5" s="34" t="s">
        <v>137</v>
      </c>
      <c r="T5" s="93" t="s">
        <v>123</v>
      </c>
      <c r="U5" s="93" t="s">
        <v>35</v>
      </c>
      <c r="V5" s="94" t="s">
        <v>228</v>
      </c>
      <c r="W5" s="93" t="s">
        <v>121</v>
      </c>
      <c r="X5" s="93" t="s">
        <v>111</v>
      </c>
      <c r="Y5" s="93" t="s">
        <v>102</v>
      </c>
      <c r="Z5" s="36">
        <v>0.7</v>
      </c>
      <c r="AA5" s="95" t="s">
        <v>230</v>
      </c>
      <c r="AB5" s="96">
        <v>0.7</v>
      </c>
      <c r="AC5" s="95" t="s">
        <v>227</v>
      </c>
      <c r="AD5" s="96">
        <v>0.8</v>
      </c>
      <c r="AE5" s="97" t="s">
        <v>141</v>
      </c>
      <c r="AF5" s="98" t="s">
        <v>112</v>
      </c>
      <c r="AG5" s="35" t="s">
        <v>328</v>
      </c>
      <c r="AH5" s="37" t="s">
        <v>235</v>
      </c>
      <c r="AI5" s="100" t="s">
        <v>236</v>
      </c>
      <c r="AJ5" s="99" t="s">
        <v>237</v>
      </c>
      <c r="AK5" s="1559">
        <v>45567</v>
      </c>
      <c r="AL5" s="123" t="s">
        <v>346</v>
      </c>
      <c r="AM5" s="124" t="s">
        <v>103</v>
      </c>
      <c r="AN5" s="1562" t="s">
        <v>128</v>
      </c>
      <c r="AO5" s="1564" t="s">
        <v>336</v>
      </c>
      <c r="AP5" s="1564" t="s">
        <v>329</v>
      </c>
      <c r="AQ5" s="1564" t="s">
        <v>330</v>
      </c>
      <c r="AR5" s="1564" t="s">
        <v>337</v>
      </c>
      <c r="AS5" s="125" t="s">
        <v>32</v>
      </c>
      <c r="AT5" s="125" t="s">
        <v>32</v>
      </c>
      <c r="AU5" s="125" t="s">
        <v>32</v>
      </c>
      <c r="AV5" s="125" t="s">
        <v>32</v>
      </c>
      <c r="AW5" s="125" t="s">
        <v>32</v>
      </c>
      <c r="AX5" s="125" t="s">
        <v>32</v>
      </c>
      <c r="AY5" s="1566" t="s">
        <v>342</v>
      </c>
      <c r="AZ5" s="1566" t="s">
        <v>171</v>
      </c>
      <c r="BA5" s="1566" t="s">
        <v>37</v>
      </c>
      <c r="BB5" s="1564" t="s">
        <v>37</v>
      </c>
      <c r="BC5" s="1577">
        <v>0</v>
      </c>
      <c r="BD5" s="1570">
        <f>I5</f>
        <v>101352</v>
      </c>
      <c r="BE5" s="1572">
        <f>(BC5/BD5)</f>
        <v>0</v>
      </c>
      <c r="BF5" s="1566" t="str">
        <f>IF(BE5=0,"Los controles están funcionando y son efectivos",IF(AND(BE5&gt;0,BE5&lt;=0.2),"Los controles son efectivos el 80%.",IF(AND(BE5&gt;0.2,BE5&lt;=0.5),"El control actual presenta deficiencias en su eficacia; sin embargo, sus resultados no son del todo insatisfactorios. Se sugiere la implementación de otro control que complemente y potencie el existente.",IF(AND(BE5&gt;0.5,BE5&lt;=1),"Los Control son ineficientes","Valor no valido"))))</f>
        <v>Los controles están funcionando y son efectivos</v>
      </c>
      <c r="BG5" s="1564" t="s">
        <v>343</v>
      </c>
      <c r="BH5" s="1515" t="s">
        <v>350</v>
      </c>
      <c r="BI5" s="1518" t="s">
        <v>351</v>
      </c>
    </row>
    <row r="6" spans="1:61" s="92" customFormat="1" ht="327" customHeight="1">
      <c r="A6" s="2553"/>
      <c r="B6" s="1558"/>
      <c r="C6" s="1558"/>
      <c r="D6" s="1558"/>
      <c r="E6" s="131" t="s">
        <v>223</v>
      </c>
      <c r="F6" s="1558"/>
      <c r="G6" s="1558"/>
      <c r="H6" s="1558"/>
      <c r="I6" s="1578"/>
      <c r="J6" s="1579"/>
      <c r="K6" s="1580"/>
      <c r="L6" s="1580"/>
      <c r="M6" s="1580"/>
      <c r="N6" s="1579"/>
      <c r="O6" s="1580"/>
      <c r="P6" s="1581"/>
      <c r="Q6" s="130">
        <v>2</v>
      </c>
      <c r="R6" s="126" t="s">
        <v>338</v>
      </c>
      <c r="S6" s="34" t="s">
        <v>137</v>
      </c>
      <c r="T6" s="93" t="s">
        <v>99</v>
      </c>
      <c r="U6" s="93" t="s">
        <v>35</v>
      </c>
      <c r="V6" s="94" t="s">
        <v>229</v>
      </c>
      <c r="W6" s="93" t="s">
        <v>121</v>
      </c>
      <c r="X6" s="93" t="s">
        <v>101</v>
      </c>
      <c r="Y6" s="93" t="s">
        <v>102</v>
      </c>
      <c r="Z6" s="36">
        <v>0.42</v>
      </c>
      <c r="AA6" s="95" t="s">
        <v>231</v>
      </c>
      <c r="AB6" s="96">
        <v>0.42</v>
      </c>
      <c r="AC6" s="95" t="s">
        <v>227</v>
      </c>
      <c r="AD6" s="96">
        <v>0.8</v>
      </c>
      <c r="AE6" s="97" t="s">
        <v>141</v>
      </c>
      <c r="AF6" s="98"/>
      <c r="AG6" s="35" t="s">
        <v>335</v>
      </c>
      <c r="AH6" s="37" t="s">
        <v>238</v>
      </c>
      <c r="AI6" s="100" t="s">
        <v>236</v>
      </c>
      <c r="AJ6" s="99" t="s">
        <v>237</v>
      </c>
      <c r="AK6" s="1559"/>
      <c r="AL6" s="123" t="s">
        <v>347</v>
      </c>
      <c r="AM6" s="124" t="s">
        <v>103</v>
      </c>
      <c r="AN6" s="1562"/>
      <c r="AO6" s="1564"/>
      <c r="AP6" s="1564"/>
      <c r="AQ6" s="1564"/>
      <c r="AR6" s="1564"/>
      <c r="AS6" s="125" t="s">
        <v>32</v>
      </c>
      <c r="AT6" s="125" t="s">
        <v>32</v>
      </c>
      <c r="AU6" s="125" t="s">
        <v>32</v>
      </c>
      <c r="AV6" s="125" t="s">
        <v>32</v>
      </c>
      <c r="AW6" s="125" t="s">
        <v>32</v>
      </c>
      <c r="AX6" s="125" t="s">
        <v>32</v>
      </c>
      <c r="AY6" s="1566"/>
      <c r="AZ6" s="1566"/>
      <c r="BA6" s="1566"/>
      <c r="BB6" s="1564"/>
      <c r="BC6" s="1577"/>
      <c r="BD6" s="1570"/>
      <c r="BE6" s="1572"/>
      <c r="BF6" s="1566"/>
      <c r="BG6" s="1564"/>
      <c r="BH6" s="1516"/>
      <c r="BI6" s="1519"/>
    </row>
    <row r="7" spans="1:61" s="92" customFormat="1" ht="409.6" customHeight="1">
      <c r="A7" s="2553"/>
      <c r="B7" s="1558"/>
      <c r="C7" s="1558"/>
      <c r="D7" s="1558"/>
      <c r="E7" s="131" t="s">
        <v>222</v>
      </c>
      <c r="F7" s="1558"/>
      <c r="G7" s="1558"/>
      <c r="H7" s="1558"/>
      <c r="I7" s="1578"/>
      <c r="J7" s="1579"/>
      <c r="K7" s="1580"/>
      <c r="L7" s="1580"/>
      <c r="M7" s="1580"/>
      <c r="N7" s="1579"/>
      <c r="O7" s="1580"/>
      <c r="P7" s="1581"/>
      <c r="Q7" s="130">
        <v>3</v>
      </c>
      <c r="R7" s="126" t="s">
        <v>339</v>
      </c>
      <c r="S7" s="34" t="s">
        <v>137</v>
      </c>
      <c r="T7" s="93" t="s">
        <v>123</v>
      </c>
      <c r="U7" s="93" t="s">
        <v>35</v>
      </c>
      <c r="V7" s="94" t="s">
        <v>228</v>
      </c>
      <c r="W7" s="93" t="s">
        <v>121</v>
      </c>
      <c r="X7" s="93" t="s">
        <v>111</v>
      </c>
      <c r="Y7" s="93" t="s">
        <v>102</v>
      </c>
      <c r="Z7" s="36">
        <v>0.29399999999999998</v>
      </c>
      <c r="AA7" s="95" t="s">
        <v>232</v>
      </c>
      <c r="AB7" s="96">
        <v>0.29399999999999998</v>
      </c>
      <c r="AC7" s="95" t="s">
        <v>227</v>
      </c>
      <c r="AD7" s="96">
        <v>0.8</v>
      </c>
      <c r="AE7" s="97" t="s">
        <v>141</v>
      </c>
      <c r="AF7" s="98" t="s">
        <v>112</v>
      </c>
      <c r="AG7" s="35" t="s">
        <v>233</v>
      </c>
      <c r="AH7" s="37" t="s">
        <v>239</v>
      </c>
      <c r="AI7" s="100" t="s">
        <v>236</v>
      </c>
      <c r="AJ7" s="99" t="s">
        <v>237</v>
      </c>
      <c r="AK7" s="1560"/>
      <c r="AL7" s="123" t="s">
        <v>348</v>
      </c>
      <c r="AM7" s="124" t="s">
        <v>103</v>
      </c>
      <c r="AN7" s="1563"/>
      <c r="AO7" s="1564"/>
      <c r="AP7" s="1565"/>
      <c r="AQ7" s="1564"/>
      <c r="AR7" s="1564"/>
      <c r="AS7" s="125" t="s">
        <v>32</v>
      </c>
      <c r="AT7" s="125" t="s">
        <v>32</v>
      </c>
      <c r="AU7" s="125" t="s">
        <v>32</v>
      </c>
      <c r="AV7" s="125" t="s">
        <v>32</v>
      </c>
      <c r="AW7" s="125" t="s">
        <v>140</v>
      </c>
      <c r="AX7" s="125" t="s">
        <v>32</v>
      </c>
      <c r="AY7" s="1567"/>
      <c r="AZ7" s="1566"/>
      <c r="BA7" s="1568"/>
      <c r="BB7" s="1569"/>
      <c r="BC7" s="1577"/>
      <c r="BD7" s="1571"/>
      <c r="BE7" s="1573"/>
      <c r="BF7" s="1566"/>
      <c r="BG7" s="1563"/>
      <c r="BH7" s="1516"/>
      <c r="BI7" s="1519"/>
    </row>
    <row r="8" spans="1:61" s="92" customFormat="1" ht="153.75" customHeight="1">
      <c r="A8" s="2553"/>
      <c r="B8" s="1558"/>
      <c r="C8" s="1558"/>
      <c r="D8" s="1558"/>
      <c r="E8" s="131" t="s">
        <v>225</v>
      </c>
      <c r="F8" s="1558"/>
      <c r="G8" s="1558"/>
      <c r="H8" s="1558"/>
      <c r="I8" s="1578"/>
      <c r="J8" s="1579"/>
      <c r="K8" s="1580"/>
      <c r="L8" s="1580"/>
      <c r="M8" s="1580"/>
      <c r="N8" s="1579"/>
      <c r="O8" s="1580"/>
      <c r="P8" s="1581"/>
      <c r="Q8" s="130">
        <v>4</v>
      </c>
      <c r="R8" s="127" t="s">
        <v>340</v>
      </c>
      <c r="S8" s="107" t="s">
        <v>137</v>
      </c>
      <c r="T8" s="98" t="s">
        <v>123</v>
      </c>
      <c r="U8" s="98" t="s">
        <v>35</v>
      </c>
      <c r="V8" s="96" t="s">
        <v>228</v>
      </c>
      <c r="W8" s="98" t="s">
        <v>121</v>
      </c>
      <c r="X8" s="98" t="s">
        <v>111</v>
      </c>
      <c r="Y8" s="98" t="s">
        <v>102</v>
      </c>
      <c r="Z8" s="108">
        <v>0.20579999999999998</v>
      </c>
      <c r="AA8" s="109" t="s">
        <v>232</v>
      </c>
      <c r="AB8" s="96">
        <v>0.20579999999999998</v>
      </c>
      <c r="AC8" s="109" t="s">
        <v>227</v>
      </c>
      <c r="AD8" s="96">
        <v>0.8</v>
      </c>
      <c r="AE8" s="110" t="s">
        <v>141</v>
      </c>
      <c r="AF8" s="98" t="s">
        <v>112</v>
      </c>
      <c r="AG8" s="111" t="s">
        <v>234</v>
      </c>
      <c r="AH8" s="112" t="s">
        <v>239</v>
      </c>
      <c r="AI8" s="113" t="s">
        <v>236</v>
      </c>
      <c r="AJ8" s="114" t="s">
        <v>237</v>
      </c>
      <c r="AK8" s="1561"/>
      <c r="AL8" s="123" t="s">
        <v>341</v>
      </c>
      <c r="AM8" s="124" t="s">
        <v>103</v>
      </c>
      <c r="AN8" s="1563"/>
      <c r="AO8" s="1564"/>
      <c r="AP8" s="1565"/>
      <c r="AQ8" s="1564"/>
      <c r="AR8" s="1564"/>
      <c r="AS8" s="125" t="s">
        <v>32</v>
      </c>
      <c r="AT8" s="125" t="s">
        <v>32</v>
      </c>
      <c r="AU8" s="125" t="s">
        <v>32</v>
      </c>
      <c r="AV8" s="125" t="s">
        <v>32</v>
      </c>
      <c r="AW8" s="125" t="s">
        <v>140</v>
      </c>
      <c r="AX8" s="125" t="s">
        <v>32</v>
      </c>
      <c r="AY8" s="1567"/>
      <c r="AZ8" s="1566"/>
      <c r="BA8" s="1568"/>
      <c r="BB8" s="1569"/>
      <c r="BC8" s="1577"/>
      <c r="BD8" s="1571"/>
      <c r="BE8" s="1573"/>
      <c r="BF8" s="1566"/>
      <c r="BG8" s="1563"/>
      <c r="BH8" s="1517"/>
      <c r="BI8" s="1520"/>
    </row>
    <row r="9" spans="1:61" ht="49.5" customHeight="1">
      <c r="A9" s="128"/>
      <c r="B9" s="1574" t="s">
        <v>175</v>
      </c>
      <c r="C9" s="1575"/>
      <c r="D9" s="1575"/>
      <c r="E9" s="1575"/>
      <c r="F9" s="1575"/>
      <c r="G9" s="1575"/>
      <c r="H9" s="1575"/>
      <c r="I9" s="1575"/>
      <c r="J9" s="1575"/>
      <c r="K9" s="1575"/>
      <c r="L9" s="1575"/>
      <c r="M9" s="1575"/>
      <c r="N9" s="1575"/>
      <c r="O9" s="1575"/>
      <c r="P9" s="1575"/>
      <c r="Q9" s="1575"/>
      <c r="R9" s="1576"/>
      <c r="S9" s="1576"/>
      <c r="T9" s="1576"/>
      <c r="U9" s="1576"/>
      <c r="V9" s="1576"/>
      <c r="W9" s="1576"/>
      <c r="X9" s="1576"/>
      <c r="Y9" s="1576"/>
      <c r="Z9" s="1576"/>
      <c r="AA9" s="1576"/>
      <c r="AB9" s="1576"/>
      <c r="AC9" s="1576"/>
      <c r="AD9" s="1576"/>
      <c r="AE9" s="1576"/>
      <c r="AF9" s="1576"/>
      <c r="AG9" s="1576"/>
      <c r="AH9" s="1576"/>
      <c r="AI9" s="1576"/>
      <c r="AJ9" s="1576"/>
      <c r="AK9" s="122"/>
      <c r="AL9" s="104"/>
      <c r="AM9" s="103"/>
      <c r="AN9" s="105"/>
      <c r="AO9" s="105"/>
      <c r="AP9" s="105"/>
      <c r="AQ9" s="105"/>
      <c r="AR9" s="105"/>
      <c r="AS9" s="105"/>
      <c r="AT9" s="105"/>
      <c r="AU9" s="105"/>
      <c r="AV9" s="105"/>
      <c r="AW9" s="105"/>
      <c r="AX9" s="105"/>
      <c r="AY9" s="105"/>
      <c r="AZ9" s="105"/>
      <c r="BA9" s="105"/>
      <c r="BB9" s="105"/>
      <c r="BC9" s="105"/>
      <c r="BD9" s="105"/>
      <c r="BE9" s="105"/>
      <c r="BF9" s="105"/>
      <c r="BG9" s="105"/>
      <c r="BH9" s="105"/>
      <c r="BI9" s="106"/>
    </row>
    <row r="10" spans="1:61" ht="16.5" customHeight="1">
      <c r="A10" s="15"/>
      <c r="B10" s="119" t="s">
        <v>108</v>
      </c>
      <c r="C10" s="118"/>
      <c r="D10" s="118"/>
      <c r="E10" s="118"/>
      <c r="F10" s="117"/>
      <c r="G10" s="120"/>
      <c r="H10" s="117"/>
      <c r="I10" s="117"/>
      <c r="J10" s="121"/>
      <c r="K10" s="121"/>
      <c r="L10" s="121"/>
      <c r="M10" s="121"/>
      <c r="N10" s="121"/>
      <c r="O10" s="121"/>
      <c r="P10" s="121"/>
      <c r="Q10" s="121"/>
      <c r="R10" s="117"/>
      <c r="S10" s="118"/>
      <c r="T10" s="117"/>
      <c r="U10" s="117"/>
      <c r="V10" s="117"/>
      <c r="W10" s="117"/>
      <c r="X10" s="117"/>
      <c r="Y10" s="117"/>
      <c r="Z10" s="117"/>
      <c r="AA10" s="117"/>
      <c r="AB10" s="115"/>
      <c r="AC10" s="117"/>
      <c r="AD10" s="117"/>
      <c r="AE10" s="117"/>
      <c r="AF10" s="117"/>
      <c r="AG10" s="117"/>
      <c r="AH10" s="115"/>
      <c r="AI10" s="116"/>
      <c r="AJ10" s="117"/>
      <c r="AK10" s="15"/>
      <c r="AM10" s="15"/>
      <c r="AN10" s="15"/>
      <c r="AO10" s="15"/>
      <c r="AP10" s="15"/>
      <c r="AQ10" s="15"/>
      <c r="AR10" s="15"/>
      <c r="AS10" s="15"/>
      <c r="AT10" s="15"/>
      <c r="AU10" s="15"/>
      <c r="AV10" s="15"/>
      <c r="AW10" s="15"/>
      <c r="AX10" s="15"/>
      <c r="AY10" s="15"/>
      <c r="AZ10" s="15"/>
      <c r="BA10" s="15"/>
      <c r="BB10" s="15"/>
      <c r="BC10" s="15"/>
      <c r="BD10" s="15"/>
    </row>
    <row r="11" spans="1:61" ht="16.5" customHeight="1">
      <c r="A11" s="18"/>
      <c r="B11" s="18"/>
      <c r="C11" s="18"/>
      <c r="D11" s="18"/>
      <c r="E11" s="18"/>
      <c r="F11" s="15"/>
      <c r="G11" s="17"/>
      <c r="H11" s="17"/>
      <c r="I11" s="15"/>
      <c r="J11" s="15"/>
      <c r="K11" s="15"/>
      <c r="L11" s="15"/>
      <c r="M11" s="15"/>
      <c r="N11" s="15"/>
      <c r="O11" s="15"/>
      <c r="P11" s="15"/>
      <c r="Q11" s="15"/>
      <c r="R11" s="15"/>
      <c r="S11" s="16"/>
      <c r="T11" s="15"/>
      <c r="U11" s="15"/>
      <c r="V11" s="15"/>
      <c r="W11" s="15"/>
      <c r="X11" s="15"/>
      <c r="Y11" s="15"/>
      <c r="Z11" s="15"/>
      <c r="AA11" s="15"/>
      <c r="AB11" s="15"/>
      <c r="AC11" s="15"/>
      <c r="AD11" s="15"/>
      <c r="AE11" s="15"/>
      <c r="AF11" s="15"/>
      <c r="AG11" s="15"/>
      <c r="AH11" s="15"/>
      <c r="AI11" s="15"/>
      <c r="AJ11" s="15"/>
      <c r="AK11" s="15"/>
      <c r="AM11" s="15"/>
      <c r="AN11" s="15"/>
      <c r="AO11" s="15"/>
      <c r="AP11" s="15"/>
      <c r="AQ11" s="15"/>
      <c r="AR11" s="15"/>
      <c r="AS11" s="15"/>
      <c r="AT11" s="15"/>
      <c r="AU11" s="15"/>
      <c r="AV11" s="15"/>
      <c r="AW11" s="15"/>
      <c r="AX11" s="15"/>
      <c r="AY11" s="15"/>
      <c r="AZ11" s="15"/>
      <c r="BA11" s="15"/>
      <c r="BB11" s="15"/>
      <c r="BC11" s="15"/>
      <c r="BD11" s="15"/>
    </row>
    <row r="12" spans="1:61" ht="16.5" customHeight="1">
      <c r="A12" s="18"/>
      <c r="B12" s="18"/>
      <c r="C12" s="18"/>
      <c r="D12" s="18"/>
      <c r="E12" s="18"/>
      <c r="F12" s="15"/>
      <c r="G12" s="17"/>
      <c r="H12" s="17"/>
      <c r="I12" s="15"/>
      <c r="J12" s="15"/>
      <c r="K12" s="15"/>
      <c r="L12" s="15"/>
      <c r="M12" s="15"/>
      <c r="N12" s="15"/>
      <c r="O12" s="15"/>
      <c r="P12" s="15"/>
      <c r="Q12" s="15"/>
      <c r="R12" s="15"/>
      <c r="S12" s="16"/>
      <c r="T12" s="15"/>
      <c r="U12" s="15"/>
      <c r="V12" s="15"/>
      <c r="W12" s="15"/>
      <c r="X12" s="15"/>
      <c r="Y12" s="15"/>
      <c r="Z12" s="15"/>
      <c r="AA12" s="15"/>
      <c r="AB12" s="15"/>
      <c r="AC12" s="15"/>
      <c r="AD12" s="15"/>
      <c r="AE12" s="15"/>
      <c r="AF12" s="15"/>
      <c r="AG12" s="15"/>
      <c r="AH12" s="15"/>
      <c r="AI12" s="15"/>
      <c r="AJ12" s="15"/>
      <c r="AK12" s="15"/>
      <c r="AM12" s="15"/>
      <c r="AN12" s="15"/>
      <c r="AO12" s="15"/>
      <c r="AP12" s="15"/>
      <c r="AQ12" s="15"/>
      <c r="AR12" s="15"/>
      <c r="AS12" s="15"/>
      <c r="AT12" s="15"/>
      <c r="AU12" s="15"/>
      <c r="AV12" s="15"/>
      <c r="AW12" s="15"/>
      <c r="AX12" s="15"/>
      <c r="AY12" s="15"/>
      <c r="AZ12" s="15"/>
      <c r="BA12" s="15"/>
      <c r="BB12" s="15"/>
      <c r="BC12" s="15"/>
      <c r="BD12" s="15"/>
    </row>
    <row r="13" spans="1:61" ht="16.5" customHeight="1">
      <c r="A13" s="18"/>
      <c r="B13" s="18"/>
      <c r="C13" s="18"/>
      <c r="D13" s="18"/>
      <c r="E13" s="18"/>
      <c r="F13" s="15"/>
      <c r="G13" s="17"/>
      <c r="H13" s="17"/>
      <c r="I13" s="15"/>
      <c r="J13" s="15"/>
      <c r="K13" s="15"/>
      <c r="L13" s="15"/>
      <c r="M13" s="15"/>
      <c r="N13" s="15"/>
      <c r="O13" s="15"/>
      <c r="P13" s="15"/>
      <c r="Q13" s="15"/>
      <c r="R13" s="15"/>
      <c r="S13" s="16"/>
      <c r="T13" s="15"/>
      <c r="U13" s="15"/>
      <c r="V13" s="15"/>
      <c r="W13" s="15"/>
      <c r="X13" s="15"/>
      <c r="Y13" s="15"/>
      <c r="Z13" s="15"/>
      <c r="AA13" s="15"/>
      <c r="AB13" s="15"/>
      <c r="AC13" s="15"/>
      <c r="AD13" s="15"/>
      <c r="AE13" s="15"/>
      <c r="AF13" s="15"/>
      <c r="AG13" s="15"/>
      <c r="AH13" s="15"/>
      <c r="AI13" s="15"/>
      <c r="AJ13" s="15"/>
      <c r="AK13" s="15"/>
      <c r="AM13" s="15"/>
      <c r="AN13" s="15"/>
      <c r="AO13" s="15"/>
      <c r="AP13" s="15"/>
      <c r="AQ13" s="15"/>
      <c r="AR13" s="15"/>
      <c r="AS13" s="15"/>
      <c r="AT13" s="15"/>
      <c r="AU13" s="15"/>
      <c r="AV13" s="15"/>
      <c r="AW13" s="15"/>
      <c r="AX13" s="15"/>
      <c r="AY13" s="15"/>
      <c r="AZ13" s="15"/>
      <c r="BA13" s="15"/>
      <c r="BB13" s="15"/>
      <c r="BC13" s="15"/>
      <c r="BD13" s="15"/>
    </row>
    <row r="14" spans="1:61" ht="16.5" customHeight="1">
      <c r="A14" s="18"/>
      <c r="B14" s="18"/>
      <c r="C14" s="18"/>
      <c r="D14" s="18"/>
      <c r="E14" s="18"/>
      <c r="F14" s="15"/>
      <c r="G14" s="17"/>
      <c r="H14" s="17"/>
      <c r="I14" s="15"/>
      <c r="J14" s="15"/>
      <c r="K14" s="15"/>
      <c r="L14" s="15"/>
      <c r="M14" s="15"/>
      <c r="N14" s="15"/>
      <c r="O14" s="15"/>
      <c r="P14" s="15"/>
      <c r="Q14" s="15"/>
      <c r="R14" s="15"/>
      <c r="S14" s="16"/>
      <c r="T14" s="15"/>
      <c r="U14" s="15"/>
      <c r="V14" s="15"/>
      <c r="W14" s="15"/>
      <c r="X14" s="15"/>
      <c r="Y14" s="15"/>
      <c r="Z14" s="15"/>
      <c r="AA14" s="15"/>
      <c r="AB14" s="15"/>
      <c r="AC14" s="15"/>
      <c r="AD14" s="15"/>
      <c r="AE14" s="15"/>
      <c r="AF14" s="15"/>
      <c r="AG14" s="15"/>
      <c r="AH14" s="15"/>
      <c r="AI14" s="15"/>
      <c r="AJ14" s="15"/>
      <c r="AK14" s="15"/>
      <c r="AM14" s="15"/>
      <c r="AN14" s="15"/>
      <c r="AO14" s="15"/>
      <c r="AP14" s="15"/>
      <c r="AQ14" s="15"/>
      <c r="AR14" s="15"/>
      <c r="AS14" s="15"/>
      <c r="AT14" s="15"/>
      <c r="AU14" s="15"/>
      <c r="AV14" s="15"/>
      <c r="AW14" s="15"/>
      <c r="AX14" s="15"/>
      <c r="AY14" s="15"/>
      <c r="AZ14" s="15"/>
      <c r="BA14" s="15"/>
      <c r="BB14" s="15"/>
      <c r="BC14" s="15"/>
      <c r="BD14" s="15"/>
    </row>
    <row r="15" spans="1:61" ht="16.5" customHeight="1">
      <c r="A15" s="18"/>
      <c r="B15" s="18"/>
      <c r="C15" s="18"/>
      <c r="D15" s="18"/>
      <c r="E15" s="18"/>
      <c r="F15" s="15"/>
      <c r="G15" s="17"/>
      <c r="H15" s="17"/>
      <c r="I15" s="15"/>
      <c r="J15" s="15"/>
      <c r="K15" s="15"/>
      <c r="L15" s="15"/>
      <c r="M15" s="15"/>
      <c r="N15" s="15"/>
      <c r="O15" s="15"/>
      <c r="P15" s="15"/>
      <c r="Q15" s="15"/>
      <c r="R15" s="15"/>
      <c r="S15" s="16"/>
      <c r="T15" s="15"/>
      <c r="U15" s="15"/>
      <c r="V15" s="15"/>
      <c r="W15" s="15"/>
      <c r="X15" s="15"/>
      <c r="Y15" s="15"/>
      <c r="Z15" s="15"/>
      <c r="AA15" s="15"/>
      <c r="AB15" s="15"/>
      <c r="AC15" s="15"/>
      <c r="AD15" s="15"/>
      <c r="AE15" s="15"/>
      <c r="AF15" s="15"/>
      <c r="AG15" s="15"/>
      <c r="AH15" s="15"/>
      <c r="AI15" s="15"/>
      <c r="AJ15" s="15"/>
      <c r="AK15" s="15"/>
      <c r="AM15" s="15"/>
      <c r="AN15" s="15"/>
      <c r="AO15" s="15"/>
      <c r="AP15" s="15"/>
      <c r="AQ15" s="15"/>
      <c r="AR15" s="15"/>
      <c r="AS15" s="15"/>
      <c r="AT15" s="15"/>
      <c r="AU15" s="15"/>
      <c r="AV15" s="15"/>
      <c r="AW15" s="15"/>
      <c r="AX15" s="15"/>
      <c r="AY15" s="15"/>
      <c r="AZ15" s="15"/>
      <c r="BA15" s="15"/>
      <c r="BB15" s="15"/>
      <c r="BC15" s="15"/>
      <c r="BD15" s="15"/>
    </row>
    <row r="16" spans="1:61" ht="16.5" customHeight="1">
      <c r="A16" s="18"/>
      <c r="B16" s="18"/>
      <c r="C16" s="18"/>
      <c r="D16" s="18"/>
      <c r="E16" s="18"/>
      <c r="F16" s="15"/>
      <c r="G16" s="17"/>
      <c r="H16" s="17"/>
      <c r="I16" s="15"/>
      <c r="J16" s="15"/>
      <c r="K16" s="15"/>
      <c r="L16" s="15"/>
      <c r="M16" s="15"/>
      <c r="N16" s="15"/>
      <c r="O16" s="15"/>
      <c r="P16" s="15"/>
      <c r="Q16" s="15"/>
      <c r="R16" s="15"/>
      <c r="S16" s="16"/>
      <c r="T16" s="15"/>
      <c r="U16" s="15"/>
      <c r="V16" s="15"/>
      <c r="W16" s="15"/>
      <c r="X16" s="15"/>
      <c r="Y16" s="15"/>
      <c r="Z16" s="15"/>
      <c r="AA16" s="15"/>
      <c r="AB16" s="15"/>
      <c r="AC16" s="15"/>
      <c r="AD16" s="15"/>
      <c r="AE16" s="15"/>
      <c r="AF16" s="15"/>
      <c r="AG16" s="15"/>
      <c r="AH16" s="15"/>
      <c r="AI16" s="15"/>
      <c r="AJ16" s="15"/>
      <c r="AK16" s="15"/>
      <c r="AM16" s="15"/>
      <c r="AN16" s="15"/>
      <c r="AO16" s="15"/>
      <c r="AP16" s="15"/>
      <c r="AQ16" s="15"/>
      <c r="AR16" s="15"/>
      <c r="AS16" s="15"/>
      <c r="AT16" s="15"/>
      <c r="AU16" s="15"/>
      <c r="AV16" s="15"/>
      <c r="AW16" s="15"/>
      <c r="AX16" s="15"/>
      <c r="AY16" s="15"/>
      <c r="AZ16" s="15"/>
      <c r="BA16" s="15"/>
      <c r="BB16" s="15"/>
      <c r="BC16" s="15"/>
      <c r="BD16" s="15"/>
    </row>
    <row r="17" spans="1:56" ht="16.5" customHeight="1">
      <c r="A17" s="18"/>
      <c r="B17" s="18"/>
      <c r="C17" s="18"/>
      <c r="D17" s="18"/>
      <c r="E17" s="18"/>
      <c r="F17" s="15"/>
      <c r="G17" s="17"/>
      <c r="H17" s="17"/>
      <c r="I17" s="15"/>
      <c r="J17" s="15"/>
      <c r="K17" s="15"/>
      <c r="L17" s="15"/>
      <c r="M17" s="15"/>
      <c r="N17" s="15"/>
      <c r="O17" s="15"/>
      <c r="P17" s="15"/>
      <c r="Q17" s="15"/>
      <c r="R17" s="15"/>
      <c r="S17" s="16"/>
      <c r="T17" s="15"/>
      <c r="U17" s="15"/>
      <c r="V17" s="15"/>
      <c r="W17" s="15"/>
      <c r="X17" s="15"/>
      <c r="Y17" s="15"/>
      <c r="Z17" s="15"/>
      <c r="AA17" s="15"/>
      <c r="AB17" s="15"/>
      <c r="AC17" s="15"/>
      <c r="AD17" s="15"/>
      <c r="AE17" s="15"/>
      <c r="AF17" s="15"/>
      <c r="AG17" s="15"/>
      <c r="AH17" s="15"/>
      <c r="AI17" s="15"/>
      <c r="AJ17" s="15"/>
      <c r="AK17" s="15"/>
      <c r="AM17" s="15"/>
      <c r="AN17" s="15"/>
      <c r="AO17" s="15"/>
      <c r="AP17" s="15"/>
      <c r="AQ17" s="15"/>
      <c r="AR17" s="15"/>
      <c r="AS17" s="15"/>
      <c r="AT17" s="15"/>
      <c r="AU17" s="15"/>
      <c r="AV17" s="15"/>
      <c r="AW17" s="15"/>
      <c r="AX17" s="15"/>
      <c r="AY17" s="15"/>
      <c r="AZ17" s="15"/>
      <c r="BA17" s="15"/>
      <c r="BB17" s="15"/>
      <c r="BC17" s="15"/>
      <c r="BD17" s="15"/>
    </row>
    <row r="18" spans="1:56" ht="16.5" customHeight="1">
      <c r="A18" s="18"/>
      <c r="B18" s="18"/>
      <c r="C18" s="18"/>
      <c r="D18" s="18"/>
      <c r="E18" s="18"/>
      <c r="F18" s="15"/>
      <c r="G18" s="17"/>
      <c r="H18" s="17"/>
      <c r="I18" s="15"/>
      <c r="J18" s="15"/>
      <c r="K18" s="15"/>
      <c r="L18" s="15"/>
      <c r="M18" s="15"/>
      <c r="N18" s="15"/>
      <c r="O18" s="15"/>
      <c r="P18" s="15"/>
      <c r="Q18" s="15"/>
      <c r="R18" s="15"/>
      <c r="S18" s="16"/>
      <c r="T18" s="15"/>
      <c r="U18" s="15"/>
      <c r="V18" s="15"/>
      <c r="W18" s="15"/>
      <c r="X18" s="15"/>
      <c r="Y18" s="15"/>
      <c r="Z18" s="15"/>
      <c r="AA18" s="15"/>
      <c r="AB18" s="15"/>
      <c r="AC18" s="15"/>
      <c r="AD18" s="15"/>
      <c r="AE18" s="15"/>
      <c r="AF18" s="15"/>
      <c r="AG18" s="15"/>
      <c r="AH18" s="15"/>
      <c r="AI18" s="15"/>
      <c r="AJ18" s="15"/>
      <c r="AK18" s="15"/>
      <c r="AM18" s="15"/>
      <c r="AN18" s="15"/>
      <c r="AO18" s="15"/>
      <c r="AP18" s="15"/>
      <c r="AQ18" s="15"/>
      <c r="AR18" s="15"/>
      <c r="AS18" s="15"/>
      <c r="AT18" s="15"/>
      <c r="AU18" s="15"/>
      <c r="AV18" s="15"/>
      <c r="AW18" s="15"/>
      <c r="AX18" s="15"/>
      <c r="AY18" s="15"/>
      <c r="AZ18" s="15"/>
      <c r="BA18" s="15"/>
      <c r="BB18" s="15"/>
      <c r="BC18" s="15"/>
      <c r="BD18" s="15"/>
    </row>
    <row r="19" spans="1:56" ht="16.5" customHeight="1">
      <c r="A19" s="18"/>
      <c r="B19" s="18"/>
      <c r="C19" s="18"/>
      <c r="D19" s="18"/>
      <c r="E19" s="18"/>
      <c r="F19" s="15"/>
      <c r="G19" s="17"/>
      <c r="H19" s="17"/>
      <c r="I19" s="15"/>
      <c r="J19" s="15"/>
      <c r="K19" s="15"/>
      <c r="L19" s="15"/>
      <c r="M19" s="15"/>
      <c r="N19" s="15"/>
      <c r="O19" s="15"/>
      <c r="P19" s="15"/>
      <c r="Q19" s="15"/>
      <c r="R19" s="15"/>
      <c r="S19" s="16"/>
      <c r="T19" s="15"/>
      <c r="U19" s="15"/>
      <c r="V19" s="15"/>
      <c r="W19" s="15"/>
      <c r="X19" s="15"/>
      <c r="Y19" s="15"/>
      <c r="Z19" s="15"/>
      <c r="AA19" s="15"/>
      <c r="AB19" s="15"/>
      <c r="AC19" s="15"/>
      <c r="AD19" s="15"/>
      <c r="AE19" s="15"/>
      <c r="AF19" s="15"/>
      <c r="AG19" s="15"/>
      <c r="AH19" s="15"/>
      <c r="AI19" s="15"/>
      <c r="AJ19" s="15"/>
      <c r="AK19" s="15"/>
      <c r="AM19" s="15"/>
      <c r="AN19" s="15"/>
      <c r="AO19" s="15"/>
      <c r="AP19" s="15"/>
      <c r="AQ19" s="15"/>
      <c r="AR19" s="15"/>
      <c r="AS19" s="15"/>
      <c r="AT19" s="15"/>
      <c r="AU19" s="15"/>
      <c r="AV19" s="15"/>
      <c r="AW19" s="15"/>
      <c r="AX19" s="15"/>
      <c r="AY19" s="15"/>
      <c r="AZ19" s="15"/>
      <c r="BA19" s="15"/>
      <c r="BB19" s="15"/>
      <c r="BC19" s="15"/>
      <c r="BD19" s="15"/>
    </row>
    <row r="20" spans="1:56" ht="16.5" customHeight="1">
      <c r="A20" s="18"/>
      <c r="B20" s="18"/>
      <c r="C20" s="18"/>
      <c r="D20" s="18"/>
      <c r="E20" s="18"/>
      <c r="F20" s="15"/>
      <c r="G20" s="17"/>
      <c r="H20" s="17"/>
      <c r="I20" s="15"/>
      <c r="J20" s="15"/>
      <c r="K20" s="15"/>
      <c r="L20" s="15"/>
      <c r="M20" s="15"/>
      <c r="N20" s="15"/>
      <c r="O20" s="15"/>
      <c r="P20" s="15"/>
      <c r="Q20" s="15"/>
      <c r="R20" s="15"/>
      <c r="S20" s="16"/>
      <c r="T20" s="15"/>
      <c r="U20" s="15"/>
      <c r="V20" s="15"/>
      <c r="W20" s="15"/>
      <c r="X20" s="15"/>
      <c r="Y20" s="15"/>
      <c r="Z20" s="15"/>
      <c r="AA20" s="15"/>
      <c r="AB20" s="15"/>
      <c r="AC20" s="15"/>
      <c r="AD20" s="15"/>
      <c r="AE20" s="15"/>
      <c r="AF20" s="15"/>
      <c r="AG20" s="15"/>
      <c r="AH20" s="15"/>
      <c r="AI20" s="15"/>
      <c r="AJ20" s="15"/>
      <c r="AK20" s="15"/>
      <c r="AM20" s="15"/>
      <c r="AN20" s="15"/>
      <c r="AO20" s="15"/>
      <c r="AP20" s="15"/>
      <c r="AQ20" s="15"/>
      <c r="AR20" s="15"/>
      <c r="AS20" s="15"/>
      <c r="AT20" s="15"/>
      <c r="AU20" s="15"/>
      <c r="AV20" s="15"/>
      <c r="AW20" s="15"/>
      <c r="AX20" s="15"/>
      <c r="AY20" s="15"/>
      <c r="AZ20" s="15"/>
      <c r="BA20" s="15"/>
      <c r="BB20" s="15"/>
      <c r="BC20" s="15"/>
      <c r="BD20" s="15"/>
    </row>
    <row r="21" spans="1:56" ht="16.5" customHeight="1">
      <c r="A21" s="18"/>
      <c r="B21" s="18"/>
      <c r="C21" s="18"/>
      <c r="D21" s="18"/>
      <c r="E21" s="18"/>
      <c r="F21" s="15"/>
      <c r="G21" s="17"/>
      <c r="H21" s="17"/>
      <c r="I21" s="15"/>
      <c r="J21" s="15"/>
      <c r="K21" s="15"/>
      <c r="L21" s="15"/>
      <c r="M21" s="15"/>
      <c r="N21" s="15"/>
      <c r="O21" s="15"/>
      <c r="P21" s="15"/>
      <c r="Q21" s="15"/>
      <c r="R21" s="15"/>
      <c r="S21" s="16"/>
      <c r="T21" s="15"/>
      <c r="U21" s="15"/>
      <c r="V21" s="15"/>
      <c r="W21" s="15"/>
      <c r="X21" s="15"/>
      <c r="Y21" s="15"/>
      <c r="Z21" s="15"/>
      <c r="AA21" s="15"/>
      <c r="AB21" s="15"/>
      <c r="AC21" s="15"/>
      <c r="AD21" s="15"/>
      <c r="AE21" s="15"/>
      <c r="AF21" s="15"/>
      <c r="AG21" s="15"/>
      <c r="AH21" s="15"/>
      <c r="AI21" s="15"/>
      <c r="AJ21" s="15"/>
      <c r="AK21" s="15"/>
      <c r="AM21" s="15"/>
      <c r="AN21" s="15"/>
      <c r="AO21" s="15"/>
      <c r="AP21" s="15"/>
      <c r="AQ21" s="15"/>
      <c r="AR21" s="15"/>
      <c r="AS21" s="15"/>
      <c r="AT21" s="15"/>
      <c r="AU21" s="15"/>
      <c r="AV21" s="15"/>
      <c r="AW21" s="15"/>
      <c r="AX21" s="15"/>
      <c r="AY21" s="15"/>
      <c r="AZ21" s="15"/>
      <c r="BA21" s="15"/>
      <c r="BB21" s="15"/>
      <c r="BC21" s="15"/>
      <c r="BD21" s="15"/>
    </row>
    <row r="22" spans="1:56" ht="16.5" customHeight="1">
      <c r="A22" s="18"/>
      <c r="B22" s="18"/>
      <c r="C22" s="18"/>
      <c r="D22" s="18"/>
      <c r="E22" s="18"/>
      <c r="F22" s="15"/>
      <c r="G22" s="17"/>
      <c r="H22" s="17"/>
      <c r="I22" s="15"/>
      <c r="J22" s="15"/>
      <c r="K22" s="15"/>
      <c r="L22" s="15"/>
      <c r="M22" s="15"/>
      <c r="N22" s="15"/>
      <c r="O22" s="15"/>
      <c r="P22" s="15"/>
      <c r="Q22" s="15"/>
      <c r="R22" s="15"/>
      <c r="S22" s="16"/>
      <c r="T22" s="15"/>
      <c r="U22" s="15"/>
      <c r="V22" s="15"/>
      <c r="W22" s="15"/>
      <c r="X22" s="15"/>
      <c r="Y22" s="15"/>
      <c r="Z22" s="15"/>
      <c r="AA22" s="15"/>
      <c r="AB22" s="15"/>
      <c r="AC22" s="15"/>
      <c r="AD22" s="15"/>
      <c r="AE22" s="15"/>
      <c r="AF22" s="15"/>
      <c r="AG22" s="15"/>
      <c r="AH22" s="15"/>
      <c r="AI22" s="15"/>
      <c r="AJ22" s="15"/>
      <c r="AK22" s="15"/>
      <c r="AM22" s="15"/>
      <c r="AN22" s="15"/>
      <c r="AO22" s="15"/>
      <c r="AP22" s="15"/>
      <c r="AQ22" s="15"/>
      <c r="AR22" s="15"/>
      <c r="AS22" s="15"/>
      <c r="AT22" s="15"/>
      <c r="AU22" s="15"/>
      <c r="AV22" s="15"/>
      <c r="AW22" s="15"/>
      <c r="AX22" s="15"/>
      <c r="AY22" s="15"/>
      <c r="AZ22" s="15"/>
      <c r="BA22" s="15"/>
      <c r="BB22" s="15"/>
      <c r="BC22" s="15"/>
      <c r="BD22" s="15"/>
    </row>
    <row r="23" spans="1:56" ht="16.5" customHeight="1">
      <c r="A23" s="18"/>
      <c r="B23" s="18"/>
      <c r="C23" s="18"/>
      <c r="D23" s="18"/>
      <c r="E23" s="18"/>
      <c r="F23" s="15"/>
      <c r="G23" s="17"/>
      <c r="H23" s="17"/>
      <c r="I23" s="15"/>
      <c r="J23" s="15"/>
      <c r="K23" s="15"/>
      <c r="L23" s="15"/>
      <c r="M23" s="15"/>
      <c r="N23" s="15"/>
      <c r="O23" s="15"/>
      <c r="P23" s="15"/>
      <c r="Q23" s="15"/>
      <c r="R23" s="15"/>
      <c r="S23" s="16"/>
      <c r="T23" s="15"/>
      <c r="U23" s="15"/>
      <c r="V23" s="15"/>
      <c r="W23" s="15"/>
      <c r="X23" s="15"/>
      <c r="Y23" s="15"/>
      <c r="Z23" s="15"/>
      <c r="AA23" s="15"/>
      <c r="AB23" s="15"/>
      <c r="AC23" s="15"/>
      <c r="AD23" s="15"/>
      <c r="AE23" s="15"/>
      <c r="AF23" s="15"/>
      <c r="AG23" s="15"/>
      <c r="AH23" s="15"/>
      <c r="AI23" s="15"/>
      <c r="AJ23" s="15"/>
      <c r="AK23" s="15"/>
      <c r="AM23" s="15"/>
      <c r="AN23" s="15"/>
      <c r="AO23" s="15"/>
      <c r="AP23" s="15"/>
      <c r="AQ23" s="15"/>
      <c r="AR23" s="15"/>
      <c r="AS23" s="15"/>
      <c r="AT23" s="15"/>
      <c r="AU23" s="15"/>
      <c r="AV23" s="15"/>
      <c r="AW23" s="15"/>
      <c r="AX23" s="15"/>
      <c r="AY23" s="15"/>
      <c r="AZ23" s="15"/>
      <c r="BA23" s="15"/>
      <c r="BB23" s="15"/>
      <c r="BC23" s="15"/>
      <c r="BD23" s="15"/>
    </row>
    <row r="24" spans="1:56" ht="16.5" customHeight="1">
      <c r="A24" s="18"/>
      <c r="B24" s="18"/>
      <c r="C24" s="18"/>
      <c r="D24" s="18"/>
      <c r="E24" s="18"/>
      <c r="F24" s="15"/>
      <c r="G24" s="17"/>
      <c r="H24" s="17"/>
      <c r="I24" s="15"/>
      <c r="J24" s="15"/>
      <c r="K24" s="15"/>
      <c r="L24" s="15"/>
      <c r="M24" s="15"/>
      <c r="N24" s="15"/>
      <c r="O24" s="15"/>
      <c r="P24" s="15"/>
      <c r="Q24" s="15"/>
      <c r="R24" s="15"/>
      <c r="S24" s="16"/>
      <c r="T24" s="15"/>
      <c r="U24" s="15"/>
      <c r="V24" s="15"/>
      <c r="W24" s="15"/>
      <c r="X24" s="15"/>
      <c r="Y24" s="15"/>
      <c r="Z24" s="15"/>
      <c r="AA24" s="15"/>
      <c r="AB24" s="15"/>
      <c r="AC24" s="15"/>
      <c r="AD24" s="15"/>
      <c r="AE24" s="15"/>
      <c r="AF24" s="15"/>
      <c r="AG24" s="15"/>
      <c r="AH24" s="15"/>
      <c r="AI24" s="15"/>
      <c r="AJ24" s="15"/>
      <c r="AK24" s="15"/>
      <c r="AM24" s="15"/>
      <c r="AN24" s="15"/>
      <c r="AO24" s="15"/>
      <c r="AP24" s="15"/>
      <c r="AQ24" s="15"/>
      <c r="AR24" s="15"/>
      <c r="AS24" s="15"/>
      <c r="AT24" s="15"/>
      <c r="AU24" s="15"/>
      <c r="AV24" s="15"/>
      <c r="AW24" s="15"/>
      <c r="AX24" s="15"/>
      <c r="AY24" s="15"/>
      <c r="AZ24" s="15"/>
      <c r="BA24" s="15"/>
      <c r="BB24" s="15"/>
      <c r="BC24" s="15"/>
      <c r="BD24" s="15"/>
    </row>
    <row r="25" spans="1:56" ht="16.5" customHeight="1">
      <c r="A25" s="18"/>
      <c r="B25" s="18"/>
      <c r="C25" s="18"/>
      <c r="D25" s="18"/>
      <c r="E25" s="18"/>
      <c r="F25" s="15"/>
      <c r="G25" s="17"/>
      <c r="H25" s="17"/>
      <c r="I25" s="15"/>
      <c r="J25" s="15"/>
      <c r="K25" s="15"/>
      <c r="L25" s="15"/>
      <c r="M25" s="15"/>
      <c r="N25" s="15"/>
      <c r="O25" s="15"/>
      <c r="P25" s="15"/>
      <c r="Q25" s="15"/>
      <c r="R25" s="15"/>
      <c r="S25" s="16"/>
      <c r="T25" s="15"/>
      <c r="U25" s="15"/>
      <c r="V25" s="15"/>
      <c r="W25" s="15"/>
      <c r="X25" s="15"/>
      <c r="Y25" s="15"/>
      <c r="Z25" s="15"/>
      <c r="AA25" s="15"/>
      <c r="AB25" s="15"/>
      <c r="AC25" s="15"/>
      <c r="AD25" s="15"/>
      <c r="AE25" s="15"/>
      <c r="AF25" s="15"/>
      <c r="AG25" s="15"/>
      <c r="AH25" s="15"/>
      <c r="AI25" s="15"/>
      <c r="AJ25" s="15"/>
      <c r="AK25" s="15"/>
      <c r="AM25" s="15"/>
      <c r="AN25" s="15"/>
      <c r="AO25" s="15"/>
      <c r="AP25" s="15"/>
      <c r="AQ25" s="15"/>
      <c r="AR25" s="15"/>
      <c r="AS25" s="15"/>
      <c r="AT25" s="15"/>
      <c r="AU25" s="15"/>
      <c r="AV25" s="15"/>
      <c r="AW25" s="15"/>
      <c r="AX25" s="15"/>
      <c r="AY25" s="15"/>
      <c r="AZ25" s="15"/>
      <c r="BA25" s="15"/>
      <c r="BB25" s="15"/>
      <c r="BC25" s="15"/>
      <c r="BD25" s="15"/>
    </row>
    <row r="26" spans="1:56" ht="16.5" customHeight="1">
      <c r="A26" s="18"/>
      <c r="B26" s="18"/>
      <c r="C26" s="18"/>
      <c r="D26" s="18"/>
      <c r="E26" s="18"/>
      <c r="F26" s="15"/>
      <c r="G26" s="17"/>
      <c r="H26" s="17"/>
      <c r="I26" s="15"/>
      <c r="J26" s="15"/>
      <c r="K26" s="15"/>
      <c r="L26" s="15"/>
      <c r="M26" s="15"/>
      <c r="N26" s="15"/>
      <c r="O26" s="15"/>
      <c r="P26" s="15"/>
      <c r="Q26" s="15"/>
      <c r="R26" s="15"/>
      <c r="S26" s="16"/>
      <c r="T26" s="15"/>
      <c r="U26" s="15"/>
      <c r="V26" s="15"/>
      <c r="W26" s="15"/>
      <c r="X26" s="15"/>
      <c r="Y26" s="15"/>
      <c r="Z26" s="15"/>
      <c r="AA26" s="15"/>
      <c r="AB26" s="15"/>
      <c r="AC26" s="15"/>
      <c r="AD26" s="15"/>
      <c r="AE26" s="15"/>
      <c r="AF26" s="15"/>
      <c r="AG26" s="15"/>
      <c r="AH26" s="15"/>
      <c r="AI26" s="15"/>
      <c r="AJ26" s="15"/>
      <c r="AK26" s="15"/>
      <c r="AM26" s="15"/>
      <c r="AN26" s="15"/>
      <c r="AO26" s="15"/>
      <c r="AP26" s="15"/>
      <c r="AQ26" s="15"/>
      <c r="AR26" s="15"/>
      <c r="AS26" s="15"/>
      <c r="AT26" s="15"/>
      <c r="AU26" s="15"/>
      <c r="AV26" s="15"/>
      <c r="AW26" s="15"/>
      <c r="AX26" s="15"/>
      <c r="AY26" s="15"/>
      <c r="AZ26" s="15"/>
      <c r="BA26" s="15"/>
      <c r="BB26" s="15"/>
      <c r="BC26" s="15"/>
      <c r="BD26" s="15"/>
    </row>
    <row r="27" spans="1:56" ht="16.5" customHeight="1">
      <c r="A27" s="18"/>
      <c r="B27" s="18"/>
      <c r="C27" s="18"/>
      <c r="D27" s="18"/>
      <c r="E27" s="18"/>
      <c r="F27" s="15"/>
      <c r="G27" s="17"/>
      <c r="H27" s="17"/>
      <c r="I27" s="15"/>
      <c r="J27" s="15"/>
      <c r="K27" s="15"/>
      <c r="L27" s="15"/>
      <c r="M27" s="15"/>
      <c r="N27" s="15"/>
      <c r="O27" s="15"/>
      <c r="P27" s="15"/>
      <c r="Q27" s="15"/>
      <c r="R27" s="15"/>
      <c r="S27" s="16"/>
      <c r="T27" s="15"/>
      <c r="U27" s="15"/>
      <c r="V27" s="15"/>
      <c r="W27" s="15"/>
      <c r="X27" s="15"/>
      <c r="Y27" s="15"/>
      <c r="Z27" s="15"/>
      <c r="AA27" s="15"/>
      <c r="AB27" s="15"/>
      <c r="AC27" s="15"/>
      <c r="AD27" s="15"/>
      <c r="AE27" s="15"/>
      <c r="AF27" s="15"/>
      <c r="AG27" s="15"/>
      <c r="AH27" s="15"/>
      <c r="AI27" s="15"/>
      <c r="AJ27" s="15"/>
      <c r="AK27" s="15"/>
      <c r="AM27" s="15"/>
      <c r="AN27" s="15"/>
      <c r="AO27" s="15"/>
      <c r="AP27" s="15"/>
      <c r="AQ27" s="15"/>
      <c r="AR27" s="15"/>
      <c r="AS27" s="15"/>
      <c r="AT27" s="15"/>
      <c r="AU27" s="15"/>
      <c r="AV27" s="15"/>
      <c r="AW27" s="15"/>
      <c r="AX27" s="15"/>
      <c r="AY27" s="15"/>
      <c r="AZ27" s="15"/>
      <c r="BA27" s="15"/>
      <c r="BB27" s="15"/>
      <c r="BC27" s="15"/>
      <c r="BD27" s="15"/>
    </row>
    <row r="28" spans="1:56" ht="16.5" customHeight="1">
      <c r="A28" s="18"/>
      <c r="B28" s="18"/>
      <c r="C28" s="18"/>
      <c r="D28" s="18"/>
      <c r="E28" s="18"/>
      <c r="F28" s="15"/>
      <c r="G28" s="17"/>
      <c r="H28" s="17"/>
      <c r="I28" s="15"/>
      <c r="J28" s="15"/>
      <c r="K28" s="15"/>
      <c r="L28" s="15"/>
      <c r="M28" s="15"/>
      <c r="N28" s="15"/>
      <c r="O28" s="15"/>
      <c r="P28" s="15"/>
      <c r="Q28" s="15"/>
      <c r="R28" s="15"/>
      <c r="S28" s="16"/>
      <c r="T28" s="15"/>
      <c r="U28" s="15"/>
      <c r="V28" s="15"/>
      <c r="W28" s="15"/>
      <c r="X28" s="15"/>
      <c r="Y28" s="15"/>
      <c r="Z28" s="15"/>
      <c r="AA28" s="15"/>
      <c r="AB28" s="15"/>
      <c r="AC28" s="15"/>
      <c r="AD28" s="15"/>
      <c r="AE28" s="15"/>
      <c r="AF28" s="15"/>
      <c r="AG28" s="15"/>
      <c r="AH28" s="15"/>
      <c r="AI28" s="15"/>
      <c r="AJ28" s="15"/>
      <c r="AK28" s="15"/>
      <c r="AM28" s="15"/>
      <c r="AN28" s="15"/>
      <c r="AO28" s="15"/>
      <c r="AP28" s="15"/>
      <c r="AQ28" s="15"/>
      <c r="AR28" s="15"/>
      <c r="AS28" s="15"/>
      <c r="AT28" s="15"/>
      <c r="AU28" s="15"/>
      <c r="AV28" s="15"/>
      <c r="AW28" s="15"/>
      <c r="AX28" s="15"/>
      <c r="AY28" s="15"/>
      <c r="AZ28" s="15"/>
      <c r="BA28" s="15"/>
      <c r="BB28" s="15"/>
      <c r="BC28" s="15"/>
      <c r="BD28" s="15"/>
    </row>
    <row r="29" spans="1:56" ht="16.5" customHeight="1">
      <c r="A29" s="18"/>
      <c r="B29" s="18"/>
      <c r="C29" s="18"/>
      <c r="D29" s="18"/>
      <c r="E29" s="18"/>
      <c r="F29" s="15"/>
      <c r="G29" s="17"/>
      <c r="H29" s="17"/>
      <c r="I29" s="15"/>
      <c r="J29" s="15"/>
      <c r="K29" s="15"/>
      <c r="L29" s="15"/>
      <c r="M29" s="15"/>
      <c r="N29" s="15"/>
      <c r="O29" s="15"/>
      <c r="P29" s="15"/>
      <c r="Q29" s="15"/>
      <c r="R29" s="15"/>
      <c r="S29" s="16"/>
      <c r="T29" s="15"/>
      <c r="U29" s="15"/>
      <c r="V29" s="15"/>
      <c r="W29" s="15"/>
      <c r="X29" s="15"/>
      <c r="Y29" s="15"/>
      <c r="Z29" s="15"/>
      <c r="AA29" s="15"/>
      <c r="AB29" s="15"/>
      <c r="AC29" s="15"/>
      <c r="AD29" s="15"/>
      <c r="AE29" s="15"/>
      <c r="AF29" s="15"/>
      <c r="AG29" s="15"/>
      <c r="AH29" s="15"/>
      <c r="AI29" s="15"/>
      <c r="AJ29" s="15"/>
      <c r="AK29" s="15"/>
      <c r="AM29" s="15"/>
      <c r="AN29" s="15"/>
      <c r="AO29" s="15"/>
      <c r="AP29" s="15"/>
      <c r="AQ29" s="15"/>
      <c r="AR29" s="15"/>
      <c r="AS29" s="15"/>
      <c r="AT29" s="15"/>
      <c r="AU29" s="15"/>
      <c r="AV29" s="15"/>
      <c r="AW29" s="15"/>
      <c r="AX29" s="15"/>
      <c r="AY29" s="15"/>
      <c r="AZ29" s="15"/>
      <c r="BA29" s="15"/>
      <c r="BB29" s="15"/>
      <c r="BC29" s="15"/>
      <c r="BD29" s="15"/>
    </row>
    <row r="30" spans="1:56" ht="16.5" customHeight="1">
      <c r="A30" s="18"/>
      <c r="B30" s="18"/>
      <c r="C30" s="18"/>
      <c r="D30" s="18"/>
      <c r="E30" s="18"/>
      <c r="F30" s="15"/>
      <c r="G30" s="17"/>
      <c r="H30" s="17"/>
      <c r="I30" s="15"/>
      <c r="J30" s="15"/>
      <c r="K30" s="15"/>
      <c r="L30" s="15"/>
      <c r="M30" s="15"/>
      <c r="N30" s="15"/>
      <c r="O30" s="15"/>
      <c r="P30" s="15"/>
      <c r="Q30" s="15"/>
      <c r="R30" s="15"/>
      <c r="S30" s="16"/>
      <c r="T30" s="15"/>
      <c r="U30" s="15"/>
      <c r="V30" s="15"/>
      <c r="W30" s="15"/>
      <c r="X30" s="15"/>
      <c r="Y30" s="15"/>
      <c r="Z30" s="15"/>
      <c r="AA30" s="15"/>
      <c r="AB30" s="15"/>
      <c r="AC30" s="15"/>
      <c r="AD30" s="15"/>
      <c r="AE30" s="15"/>
      <c r="AF30" s="15"/>
      <c r="AG30" s="15"/>
      <c r="AH30" s="15"/>
      <c r="AI30" s="15"/>
      <c r="AJ30" s="15"/>
      <c r="AK30" s="15"/>
      <c r="AM30" s="15"/>
      <c r="AN30" s="15"/>
      <c r="AO30" s="15"/>
      <c r="AP30" s="15"/>
      <c r="AQ30" s="15"/>
      <c r="AR30" s="15"/>
      <c r="AS30" s="15"/>
      <c r="AT30" s="15"/>
      <c r="AU30" s="15"/>
      <c r="AV30" s="15"/>
      <c r="AW30" s="15"/>
      <c r="AX30" s="15"/>
      <c r="AY30" s="15"/>
      <c r="AZ30" s="15"/>
      <c r="BA30" s="15"/>
      <c r="BB30" s="15"/>
      <c r="BC30" s="15"/>
      <c r="BD30" s="15"/>
    </row>
    <row r="31" spans="1:56" ht="16.5" customHeight="1">
      <c r="A31" s="18"/>
      <c r="B31" s="18"/>
      <c r="C31" s="18"/>
      <c r="D31" s="18"/>
      <c r="E31" s="18"/>
      <c r="F31" s="15"/>
      <c r="G31" s="17"/>
      <c r="H31" s="17"/>
      <c r="I31" s="15"/>
      <c r="J31" s="15"/>
      <c r="K31" s="15"/>
      <c r="L31" s="15"/>
      <c r="M31" s="15"/>
      <c r="N31" s="15"/>
      <c r="O31" s="15"/>
      <c r="P31" s="15"/>
      <c r="Q31" s="15"/>
      <c r="R31" s="15"/>
      <c r="S31" s="16"/>
      <c r="T31" s="15"/>
      <c r="U31" s="15"/>
      <c r="V31" s="15"/>
      <c r="W31" s="15"/>
      <c r="X31" s="15"/>
      <c r="Y31" s="15"/>
      <c r="Z31" s="15"/>
      <c r="AA31" s="15"/>
      <c r="AB31" s="15"/>
      <c r="AC31" s="15"/>
      <c r="AD31" s="15"/>
      <c r="AE31" s="15"/>
      <c r="AF31" s="15"/>
      <c r="AG31" s="15"/>
      <c r="AH31" s="15"/>
      <c r="AI31" s="15"/>
      <c r="AJ31" s="15"/>
      <c r="AK31" s="15"/>
      <c r="AM31" s="15"/>
      <c r="AN31" s="15"/>
      <c r="AO31" s="15"/>
      <c r="AP31" s="15"/>
      <c r="AQ31" s="15"/>
      <c r="AR31" s="15"/>
      <c r="AS31" s="15"/>
      <c r="AT31" s="15"/>
      <c r="AU31" s="15"/>
      <c r="AV31" s="15"/>
      <c r="AW31" s="15"/>
      <c r="AX31" s="15"/>
      <c r="AY31" s="15"/>
      <c r="AZ31" s="15"/>
      <c r="BA31" s="15"/>
      <c r="BB31" s="15"/>
      <c r="BC31" s="15"/>
      <c r="BD31" s="15"/>
    </row>
    <row r="32" spans="1:56" ht="16.5" customHeight="1">
      <c r="A32" s="18"/>
      <c r="B32" s="18"/>
      <c r="C32" s="18"/>
      <c r="D32" s="18"/>
      <c r="E32" s="18"/>
      <c r="F32" s="15"/>
      <c r="G32" s="17"/>
      <c r="H32" s="17"/>
      <c r="I32" s="15"/>
      <c r="J32" s="15"/>
      <c r="K32" s="15"/>
      <c r="L32" s="15"/>
      <c r="M32" s="15"/>
      <c r="N32" s="15"/>
      <c r="O32" s="15"/>
      <c r="P32" s="15"/>
      <c r="Q32" s="15"/>
      <c r="R32" s="15"/>
      <c r="S32" s="16"/>
      <c r="T32" s="15"/>
      <c r="U32" s="15"/>
      <c r="V32" s="15"/>
      <c r="W32" s="15"/>
      <c r="X32" s="15"/>
      <c r="Y32" s="15"/>
      <c r="Z32" s="15"/>
      <c r="AA32" s="15"/>
      <c r="AB32" s="15"/>
      <c r="AC32" s="15"/>
      <c r="AD32" s="15"/>
      <c r="AE32" s="15"/>
      <c r="AF32" s="15"/>
      <c r="AG32" s="15"/>
      <c r="AH32" s="15"/>
      <c r="AI32" s="15"/>
      <c r="AJ32" s="15"/>
      <c r="AK32" s="15"/>
      <c r="AM32" s="15"/>
      <c r="AN32" s="15"/>
      <c r="AO32" s="15"/>
      <c r="AP32" s="15"/>
      <c r="AQ32" s="15"/>
      <c r="AR32" s="15"/>
      <c r="AS32" s="15"/>
      <c r="AT32" s="15"/>
      <c r="AU32" s="15"/>
      <c r="AV32" s="15"/>
      <c r="AW32" s="15"/>
      <c r="AX32" s="15"/>
      <c r="AY32" s="15"/>
      <c r="AZ32" s="15"/>
      <c r="BA32" s="15"/>
      <c r="BB32" s="15"/>
      <c r="BC32" s="15"/>
      <c r="BD32" s="15"/>
    </row>
    <row r="33" spans="1:56" ht="16.5" customHeight="1">
      <c r="A33" s="18"/>
      <c r="B33" s="18"/>
      <c r="C33" s="18"/>
      <c r="D33" s="18"/>
      <c r="E33" s="18"/>
      <c r="F33" s="15"/>
      <c r="G33" s="17"/>
      <c r="H33" s="17"/>
      <c r="I33" s="15"/>
      <c r="J33" s="15"/>
      <c r="K33" s="15"/>
      <c r="L33" s="15"/>
      <c r="M33" s="15"/>
      <c r="N33" s="15"/>
      <c r="O33" s="15"/>
      <c r="P33" s="15"/>
      <c r="Q33" s="15"/>
      <c r="R33" s="15"/>
      <c r="S33" s="16"/>
      <c r="T33" s="15"/>
      <c r="U33" s="15"/>
      <c r="V33" s="15"/>
      <c r="W33" s="15"/>
      <c r="X33" s="15"/>
      <c r="Y33" s="15"/>
      <c r="Z33" s="15"/>
      <c r="AA33" s="15"/>
      <c r="AB33" s="15"/>
      <c r="AC33" s="15"/>
      <c r="AD33" s="15"/>
      <c r="AE33" s="15"/>
      <c r="AF33" s="15"/>
      <c r="AG33" s="15"/>
      <c r="AH33" s="15"/>
      <c r="AI33" s="15"/>
      <c r="AJ33" s="15"/>
      <c r="AK33" s="15"/>
      <c r="AM33" s="15"/>
      <c r="AN33" s="15"/>
      <c r="AO33" s="15"/>
      <c r="AP33" s="15"/>
      <c r="AQ33" s="15"/>
      <c r="AR33" s="15"/>
      <c r="AS33" s="15"/>
      <c r="AT33" s="15"/>
      <c r="AU33" s="15"/>
      <c r="AV33" s="15"/>
      <c r="AW33" s="15"/>
      <c r="AX33" s="15"/>
      <c r="AY33" s="15"/>
      <c r="AZ33" s="15"/>
      <c r="BA33" s="15"/>
      <c r="BB33" s="15"/>
      <c r="BC33" s="15"/>
      <c r="BD33" s="15"/>
    </row>
    <row r="34" spans="1:56" ht="16.5" customHeight="1">
      <c r="A34" s="18"/>
      <c r="B34" s="18"/>
      <c r="C34" s="18"/>
      <c r="D34" s="18"/>
      <c r="E34" s="18"/>
      <c r="F34" s="15"/>
      <c r="G34" s="17"/>
      <c r="H34" s="17"/>
      <c r="I34" s="15"/>
      <c r="J34" s="15"/>
      <c r="K34" s="15"/>
      <c r="L34" s="15"/>
      <c r="M34" s="15"/>
      <c r="N34" s="15"/>
      <c r="O34" s="15"/>
      <c r="P34" s="15"/>
      <c r="Q34" s="15"/>
      <c r="R34" s="15"/>
      <c r="S34" s="16"/>
      <c r="T34" s="15"/>
      <c r="U34" s="15"/>
      <c r="V34" s="15"/>
      <c r="W34" s="15"/>
      <c r="X34" s="15"/>
      <c r="Y34" s="15"/>
      <c r="Z34" s="15"/>
      <c r="AA34" s="15"/>
      <c r="AB34" s="15"/>
      <c r="AC34" s="15"/>
      <c r="AD34" s="15"/>
      <c r="AE34" s="15"/>
      <c r="AF34" s="15"/>
      <c r="AG34" s="15"/>
      <c r="AH34" s="15"/>
      <c r="AI34" s="15"/>
      <c r="AJ34" s="15"/>
      <c r="AK34" s="15"/>
      <c r="AM34" s="15"/>
      <c r="AN34" s="15"/>
      <c r="AO34" s="15"/>
      <c r="AP34" s="15"/>
      <c r="AQ34" s="15"/>
      <c r="AR34" s="15"/>
      <c r="AS34" s="15"/>
      <c r="AT34" s="15"/>
      <c r="AU34" s="15"/>
      <c r="AV34" s="15"/>
      <c r="AW34" s="15"/>
      <c r="AX34" s="15"/>
      <c r="AY34" s="15"/>
      <c r="AZ34" s="15"/>
      <c r="BA34" s="15"/>
      <c r="BB34" s="15"/>
      <c r="BC34" s="15"/>
      <c r="BD34" s="15"/>
    </row>
    <row r="35" spans="1:56" ht="16.5" customHeight="1">
      <c r="A35" s="18"/>
      <c r="B35" s="18"/>
      <c r="C35" s="18"/>
      <c r="D35" s="18"/>
      <c r="E35" s="18"/>
      <c r="F35" s="15"/>
      <c r="G35" s="17"/>
      <c r="H35" s="17"/>
      <c r="I35" s="15"/>
      <c r="J35" s="15"/>
      <c r="K35" s="15"/>
      <c r="L35" s="15"/>
      <c r="M35" s="15"/>
      <c r="N35" s="15"/>
      <c r="O35" s="15"/>
      <c r="P35" s="15"/>
      <c r="Q35" s="15"/>
      <c r="R35" s="15"/>
      <c r="S35" s="16"/>
      <c r="T35" s="15"/>
      <c r="U35" s="15"/>
      <c r="V35" s="15"/>
      <c r="W35" s="15"/>
      <c r="X35" s="15"/>
      <c r="Y35" s="15"/>
      <c r="Z35" s="15"/>
      <c r="AA35" s="15"/>
      <c r="AB35" s="15"/>
      <c r="AC35" s="15"/>
      <c r="AD35" s="15"/>
      <c r="AE35" s="15"/>
      <c r="AF35" s="15"/>
      <c r="AG35" s="15"/>
      <c r="AH35" s="15"/>
      <c r="AI35" s="15"/>
      <c r="AJ35" s="15"/>
      <c r="AK35" s="15"/>
      <c r="AM35" s="15"/>
      <c r="AN35" s="15"/>
      <c r="AO35" s="15"/>
      <c r="AP35" s="15"/>
      <c r="AQ35" s="15"/>
      <c r="AR35" s="15"/>
      <c r="AS35" s="15"/>
      <c r="AT35" s="15"/>
      <c r="AU35" s="15"/>
      <c r="AV35" s="15"/>
      <c r="AW35" s="15"/>
      <c r="AX35" s="15"/>
      <c r="AY35" s="15"/>
      <c r="AZ35" s="15"/>
      <c r="BA35" s="15"/>
      <c r="BB35" s="15"/>
      <c r="BC35" s="15"/>
      <c r="BD35" s="15"/>
    </row>
    <row r="36" spans="1:56" ht="16.5" customHeight="1">
      <c r="A36" s="18"/>
      <c r="B36" s="18"/>
      <c r="C36" s="18"/>
      <c r="D36" s="18"/>
      <c r="E36" s="18"/>
      <c r="F36" s="15"/>
      <c r="G36" s="17"/>
      <c r="H36" s="17"/>
      <c r="I36" s="15"/>
      <c r="J36" s="15"/>
      <c r="K36" s="15"/>
      <c r="L36" s="15"/>
      <c r="M36" s="15"/>
      <c r="N36" s="15"/>
      <c r="O36" s="15"/>
      <c r="P36" s="15"/>
      <c r="Q36" s="15"/>
      <c r="R36" s="15"/>
      <c r="S36" s="16"/>
      <c r="T36" s="15"/>
      <c r="U36" s="15"/>
      <c r="V36" s="15"/>
      <c r="W36" s="15"/>
      <c r="X36" s="15"/>
      <c r="Y36" s="15"/>
      <c r="Z36" s="15"/>
      <c r="AA36" s="15"/>
      <c r="AB36" s="15"/>
      <c r="AC36" s="15"/>
      <c r="AD36" s="15"/>
      <c r="AE36" s="15"/>
      <c r="AF36" s="15"/>
      <c r="AG36" s="15"/>
      <c r="AH36" s="15"/>
      <c r="AI36" s="15"/>
      <c r="AJ36" s="15"/>
      <c r="AK36" s="15"/>
      <c r="AM36" s="15"/>
      <c r="AN36" s="15"/>
      <c r="AO36" s="15"/>
      <c r="AP36" s="15"/>
      <c r="AQ36" s="15"/>
      <c r="AR36" s="15"/>
      <c r="AS36" s="15"/>
      <c r="AT36" s="15"/>
      <c r="AU36" s="15"/>
      <c r="AV36" s="15"/>
      <c r="AW36" s="15"/>
      <c r="AX36" s="15"/>
      <c r="AY36" s="15"/>
      <c r="AZ36" s="15"/>
      <c r="BA36" s="15"/>
      <c r="BB36" s="15"/>
      <c r="BC36" s="15"/>
      <c r="BD36" s="15"/>
    </row>
    <row r="37" spans="1:56" ht="16.5" customHeight="1">
      <c r="A37" s="18"/>
      <c r="B37" s="18"/>
      <c r="C37" s="18"/>
      <c r="D37" s="18"/>
      <c r="E37" s="18"/>
      <c r="F37" s="15"/>
      <c r="G37" s="17"/>
      <c r="H37" s="17"/>
      <c r="I37" s="15"/>
      <c r="J37" s="15"/>
      <c r="K37" s="15"/>
      <c r="L37" s="15"/>
      <c r="M37" s="15"/>
      <c r="N37" s="15"/>
      <c r="O37" s="15"/>
      <c r="P37" s="15"/>
      <c r="Q37" s="15"/>
      <c r="R37" s="15"/>
      <c r="S37" s="16"/>
      <c r="T37" s="15"/>
      <c r="U37" s="15"/>
      <c r="V37" s="15"/>
      <c r="W37" s="15"/>
      <c r="X37" s="15"/>
      <c r="Y37" s="15"/>
      <c r="Z37" s="15"/>
      <c r="AA37" s="15"/>
      <c r="AB37" s="15"/>
      <c r="AC37" s="15"/>
      <c r="AD37" s="15"/>
      <c r="AE37" s="15"/>
      <c r="AF37" s="15"/>
      <c r="AG37" s="15"/>
      <c r="AH37" s="15"/>
      <c r="AI37" s="15"/>
      <c r="AJ37" s="15"/>
      <c r="AK37" s="15"/>
      <c r="AM37" s="15"/>
      <c r="AN37" s="15"/>
      <c r="AO37" s="15"/>
      <c r="AP37" s="15"/>
      <c r="AQ37" s="15"/>
      <c r="AR37" s="15"/>
      <c r="AS37" s="15"/>
      <c r="AT37" s="15"/>
      <c r="AU37" s="15"/>
      <c r="AV37" s="15"/>
      <c r="AW37" s="15"/>
      <c r="AX37" s="15"/>
      <c r="AY37" s="15"/>
      <c r="AZ37" s="15"/>
      <c r="BA37" s="15"/>
      <c r="BB37" s="15"/>
      <c r="BC37" s="15"/>
      <c r="BD37" s="15"/>
    </row>
    <row r="38" spans="1:56" ht="16.5" customHeight="1">
      <c r="A38" s="18"/>
      <c r="B38" s="18"/>
      <c r="C38" s="18"/>
      <c r="D38" s="18"/>
      <c r="E38" s="18"/>
      <c r="F38" s="15"/>
      <c r="G38" s="17"/>
      <c r="H38" s="17"/>
      <c r="I38" s="15"/>
      <c r="J38" s="15"/>
      <c r="K38" s="15"/>
      <c r="L38" s="15"/>
      <c r="M38" s="15"/>
      <c r="N38" s="15"/>
      <c r="O38" s="15"/>
      <c r="P38" s="15"/>
      <c r="Q38" s="15"/>
      <c r="R38" s="15"/>
      <c r="S38" s="16"/>
      <c r="T38" s="15"/>
      <c r="U38" s="15"/>
      <c r="V38" s="15"/>
      <c r="W38" s="15"/>
      <c r="X38" s="15"/>
      <c r="Y38" s="15"/>
      <c r="Z38" s="15"/>
      <c r="AA38" s="15"/>
      <c r="AB38" s="15"/>
      <c r="AC38" s="15"/>
      <c r="AD38" s="15"/>
      <c r="AE38" s="15"/>
      <c r="AF38" s="15"/>
      <c r="AG38" s="15"/>
      <c r="AH38" s="15"/>
      <c r="AI38" s="15"/>
      <c r="AJ38" s="15"/>
      <c r="AK38" s="15"/>
      <c r="AM38" s="15"/>
      <c r="AN38" s="15"/>
      <c r="AO38" s="15"/>
      <c r="AP38" s="15"/>
      <c r="AQ38" s="15"/>
      <c r="AR38" s="15"/>
      <c r="AS38" s="15"/>
      <c r="AT38" s="15"/>
      <c r="AU38" s="15"/>
      <c r="AV38" s="15"/>
      <c r="AW38" s="15"/>
      <c r="AX38" s="15"/>
      <c r="AY38" s="15"/>
      <c r="AZ38" s="15"/>
      <c r="BA38" s="15"/>
      <c r="BB38" s="15"/>
      <c r="BC38" s="15"/>
      <c r="BD38" s="15"/>
    </row>
    <row r="39" spans="1:56" ht="16.5" customHeight="1">
      <c r="A39" s="18"/>
      <c r="B39" s="18"/>
      <c r="C39" s="18"/>
      <c r="D39" s="18"/>
      <c r="E39" s="18"/>
      <c r="F39" s="15"/>
      <c r="G39" s="17"/>
      <c r="H39" s="17"/>
      <c r="I39" s="15"/>
      <c r="J39" s="15"/>
      <c r="K39" s="15"/>
      <c r="L39" s="15"/>
      <c r="M39" s="15"/>
      <c r="N39" s="15"/>
      <c r="O39" s="15"/>
      <c r="P39" s="15"/>
      <c r="Q39" s="15"/>
      <c r="R39" s="15"/>
      <c r="S39" s="16"/>
      <c r="T39" s="15"/>
      <c r="U39" s="15"/>
      <c r="V39" s="15"/>
      <c r="W39" s="15"/>
      <c r="X39" s="15"/>
      <c r="Y39" s="15"/>
      <c r="Z39" s="15"/>
      <c r="AA39" s="15"/>
      <c r="AB39" s="15"/>
      <c r="AC39" s="15"/>
      <c r="AD39" s="15"/>
      <c r="AE39" s="15"/>
      <c r="AF39" s="15"/>
      <c r="AG39" s="15"/>
      <c r="AH39" s="15"/>
      <c r="AI39" s="15"/>
      <c r="AJ39" s="15"/>
      <c r="AK39" s="15"/>
      <c r="AM39" s="15"/>
      <c r="AN39" s="15"/>
      <c r="AO39" s="15"/>
      <c r="AP39" s="15"/>
      <c r="AQ39" s="15"/>
      <c r="AR39" s="15"/>
      <c r="AS39" s="15"/>
      <c r="AT39" s="15"/>
      <c r="AU39" s="15"/>
      <c r="AV39" s="15"/>
      <c r="AW39" s="15"/>
      <c r="AX39" s="15"/>
      <c r="AY39" s="15"/>
      <c r="AZ39" s="15"/>
      <c r="BA39" s="15"/>
      <c r="BB39" s="15"/>
      <c r="BC39" s="15"/>
      <c r="BD39" s="15"/>
    </row>
    <row r="40" spans="1:56" ht="16.5" customHeight="1">
      <c r="A40" s="18"/>
      <c r="B40" s="18"/>
      <c r="C40" s="18"/>
      <c r="D40" s="18"/>
      <c r="E40" s="18"/>
      <c r="F40" s="15"/>
      <c r="G40" s="17"/>
      <c r="H40" s="17"/>
      <c r="I40" s="15"/>
      <c r="J40" s="15"/>
      <c r="K40" s="15"/>
      <c r="L40" s="15"/>
      <c r="M40" s="15"/>
      <c r="N40" s="15"/>
      <c r="O40" s="15"/>
      <c r="P40" s="15"/>
      <c r="Q40" s="15"/>
      <c r="R40" s="15"/>
      <c r="S40" s="16"/>
      <c r="T40" s="15"/>
      <c r="U40" s="15"/>
      <c r="V40" s="15"/>
      <c r="W40" s="15"/>
      <c r="X40" s="15"/>
      <c r="Y40" s="15"/>
      <c r="Z40" s="15"/>
      <c r="AA40" s="15"/>
      <c r="AB40" s="15"/>
      <c r="AC40" s="15"/>
      <c r="AD40" s="15"/>
      <c r="AE40" s="15"/>
      <c r="AF40" s="15"/>
      <c r="AG40" s="15"/>
      <c r="AH40" s="15"/>
      <c r="AI40" s="15"/>
      <c r="AJ40" s="15"/>
      <c r="AK40" s="15"/>
      <c r="AM40" s="15"/>
      <c r="AN40" s="15"/>
      <c r="AO40" s="15"/>
      <c r="AP40" s="15"/>
      <c r="AQ40" s="15"/>
      <c r="AR40" s="15"/>
      <c r="AS40" s="15"/>
      <c r="AT40" s="15"/>
      <c r="AU40" s="15"/>
      <c r="AV40" s="15"/>
      <c r="AW40" s="15"/>
      <c r="AX40" s="15"/>
      <c r="AY40" s="15"/>
      <c r="AZ40" s="15"/>
      <c r="BA40" s="15"/>
      <c r="BB40" s="15"/>
      <c r="BC40" s="15"/>
      <c r="BD40" s="15"/>
    </row>
    <row r="41" spans="1:56" ht="16.5" customHeight="1">
      <c r="A41" s="18"/>
      <c r="B41" s="18"/>
      <c r="C41" s="18"/>
      <c r="D41" s="18"/>
      <c r="E41" s="18"/>
      <c r="F41" s="15"/>
      <c r="G41" s="17"/>
      <c r="H41" s="17"/>
      <c r="I41" s="15"/>
      <c r="J41" s="15"/>
      <c r="K41" s="15"/>
      <c r="L41" s="15"/>
      <c r="M41" s="15"/>
      <c r="N41" s="15"/>
      <c r="O41" s="15"/>
      <c r="P41" s="15"/>
      <c r="Q41" s="15"/>
      <c r="R41" s="15"/>
      <c r="S41" s="16"/>
      <c r="T41" s="15"/>
      <c r="U41" s="15"/>
      <c r="V41" s="15"/>
      <c r="W41" s="15"/>
      <c r="X41" s="15"/>
      <c r="Y41" s="15"/>
      <c r="Z41" s="15"/>
      <c r="AA41" s="15"/>
      <c r="AB41" s="15"/>
      <c r="AC41" s="15"/>
      <c r="AD41" s="15"/>
      <c r="AE41" s="15"/>
      <c r="AF41" s="15"/>
      <c r="AG41" s="15"/>
      <c r="AH41" s="15"/>
      <c r="AI41" s="15"/>
      <c r="AJ41" s="15"/>
      <c r="AK41" s="15"/>
      <c r="AM41" s="15"/>
      <c r="AN41" s="15"/>
      <c r="AO41" s="15"/>
      <c r="AP41" s="15"/>
      <c r="AQ41" s="15"/>
      <c r="AR41" s="15"/>
      <c r="AS41" s="15"/>
      <c r="AT41" s="15"/>
      <c r="AU41" s="15"/>
      <c r="AV41" s="15"/>
      <c r="AW41" s="15"/>
      <c r="AX41" s="15"/>
      <c r="AY41" s="15"/>
      <c r="AZ41" s="15"/>
      <c r="BA41" s="15"/>
      <c r="BB41" s="15"/>
      <c r="BC41" s="15"/>
      <c r="BD41" s="15"/>
    </row>
    <row r="42" spans="1:56" ht="16.5" customHeight="1">
      <c r="A42" s="18"/>
      <c r="B42" s="18"/>
      <c r="C42" s="18"/>
      <c r="D42" s="18"/>
      <c r="E42" s="18"/>
      <c r="F42" s="15"/>
      <c r="G42" s="17"/>
      <c r="H42" s="17"/>
      <c r="I42" s="15"/>
      <c r="J42" s="15"/>
      <c r="K42" s="15"/>
      <c r="L42" s="15"/>
      <c r="M42" s="15"/>
      <c r="N42" s="15"/>
      <c r="O42" s="15"/>
      <c r="P42" s="15"/>
      <c r="Q42" s="15"/>
      <c r="R42" s="15"/>
      <c r="S42" s="16"/>
      <c r="T42" s="15"/>
      <c r="U42" s="15"/>
      <c r="V42" s="15"/>
      <c r="W42" s="15"/>
      <c r="X42" s="15"/>
      <c r="Y42" s="15"/>
      <c r="Z42" s="15"/>
      <c r="AA42" s="15"/>
      <c r="AB42" s="15"/>
      <c r="AC42" s="15"/>
      <c r="AD42" s="15"/>
      <c r="AE42" s="15"/>
      <c r="AF42" s="15"/>
      <c r="AG42" s="15"/>
      <c r="AH42" s="15"/>
      <c r="AI42" s="15"/>
      <c r="AJ42" s="15"/>
      <c r="AK42" s="15"/>
      <c r="AM42" s="15"/>
      <c r="AN42" s="15"/>
      <c r="AO42" s="15"/>
      <c r="AP42" s="15"/>
      <c r="AQ42" s="15"/>
      <c r="AR42" s="15"/>
      <c r="AS42" s="15"/>
      <c r="AT42" s="15"/>
      <c r="AU42" s="15"/>
      <c r="AV42" s="15"/>
      <c r="AW42" s="15"/>
      <c r="AX42" s="15"/>
      <c r="AY42" s="15"/>
      <c r="AZ42" s="15"/>
      <c r="BA42" s="15"/>
      <c r="BB42" s="15"/>
      <c r="BC42" s="15"/>
      <c r="BD42" s="15"/>
    </row>
    <row r="43" spans="1:56" ht="16.5" customHeight="1">
      <c r="A43" s="18"/>
      <c r="B43" s="18"/>
      <c r="C43" s="18"/>
      <c r="D43" s="18"/>
      <c r="E43" s="18"/>
      <c r="F43" s="15"/>
      <c r="G43" s="17"/>
      <c r="H43" s="17"/>
      <c r="I43" s="15"/>
      <c r="J43" s="15"/>
      <c r="K43" s="15"/>
      <c r="L43" s="15"/>
      <c r="M43" s="15"/>
      <c r="N43" s="15"/>
      <c r="O43" s="15"/>
      <c r="P43" s="15"/>
      <c r="Q43" s="15"/>
      <c r="R43" s="15"/>
      <c r="S43" s="16"/>
      <c r="T43" s="15"/>
      <c r="U43" s="15"/>
      <c r="V43" s="15"/>
      <c r="W43" s="15"/>
      <c r="X43" s="15"/>
      <c r="Y43" s="15"/>
      <c r="Z43" s="15"/>
      <c r="AA43" s="15"/>
      <c r="AB43" s="15"/>
      <c r="AC43" s="15"/>
      <c r="AD43" s="15"/>
      <c r="AE43" s="15"/>
      <c r="AF43" s="15"/>
      <c r="AG43" s="15"/>
      <c r="AH43" s="15"/>
      <c r="AI43" s="15"/>
      <c r="AJ43" s="15"/>
      <c r="AK43" s="15"/>
      <c r="AM43" s="15"/>
      <c r="AN43" s="15"/>
      <c r="AO43" s="15"/>
      <c r="AP43" s="15"/>
      <c r="AQ43" s="15"/>
      <c r="AR43" s="15"/>
      <c r="AS43" s="15"/>
      <c r="AT43" s="15"/>
      <c r="AU43" s="15"/>
      <c r="AV43" s="15"/>
      <c r="AW43" s="15"/>
      <c r="AX43" s="15"/>
      <c r="AY43" s="15"/>
      <c r="AZ43" s="15"/>
      <c r="BA43" s="15"/>
      <c r="BB43" s="15"/>
      <c r="BC43" s="15"/>
      <c r="BD43" s="15"/>
    </row>
    <row r="44" spans="1:56" ht="16.5" customHeight="1">
      <c r="A44" s="18"/>
      <c r="B44" s="18"/>
      <c r="C44" s="18"/>
      <c r="D44" s="18"/>
      <c r="E44" s="18"/>
      <c r="F44" s="15"/>
      <c r="G44" s="17"/>
      <c r="H44" s="17"/>
      <c r="I44" s="15"/>
      <c r="J44" s="15"/>
      <c r="K44" s="15"/>
      <c r="L44" s="15"/>
      <c r="M44" s="15"/>
      <c r="N44" s="15"/>
      <c r="O44" s="15"/>
      <c r="P44" s="15"/>
      <c r="Q44" s="15"/>
      <c r="R44" s="15"/>
      <c r="S44" s="16"/>
      <c r="T44" s="15"/>
      <c r="U44" s="15"/>
      <c r="V44" s="15"/>
      <c r="W44" s="15"/>
      <c r="X44" s="15"/>
      <c r="Y44" s="15"/>
      <c r="Z44" s="15"/>
      <c r="AA44" s="15"/>
      <c r="AB44" s="15"/>
      <c r="AC44" s="15"/>
      <c r="AD44" s="15"/>
      <c r="AE44" s="15"/>
      <c r="AF44" s="15"/>
      <c r="AG44" s="15"/>
      <c r="AH44" s="15"/>
      <c r="AI44" s="15"/>
      <c r="AJ44" s="15"/>
      <c r="AK44" s="15"/>
      <c r="AM44" s="15"/>
      <c r="AN44" s="15"/>
      <c r="AO44" s="15"/>
      <c r="AP44" s="15"/>
      <c r="AQ44" s="15"/>
      <c r="AR44" s="15"/>
      <c r="AS44" s="15"/>
      <c r="AT44" s="15"/>
      <c r="AU44" s="15"/>
      <c r="AV44" s="15"/>
      <c r="AW44" s="15"/>
      <c r="AX44" s="15"/>
      <c r="AY44" s="15"/>
      <c r="AZ44" s="15"/>
      <c r="BA44" s="15"/>
      <c r="BB44" s="15"/>
      <c r="BC44" s="15"/>
      <c r="BD44" s="15"/>
    </row>
    <row r="45" spans="1:56" ht="16.5" customHeight="1">
      <c r="A45" s="18"/>
      <c r="B45" s="18"/>
      <c r="C45" s="18"/>
      <c r="D45" s="18"/>
      <c r="E45" s="18"/>
      <c r="F45" s="15"/>
      <c r="G45" s="17"/>
      <c r="H45" s="17"/>
      <c r="I45" s="15"/>
      <c r="J45" s="15"/>
      <c r="K45" s="15"/>
      <c r="L45" s="15"/>
      <c r="M45" s="15"/>
      <c r="N45" s="15"/>
      <c r="O45" s="15"/>
      <c r="P45" s="15"/>
      <c r="Q45" s="15"/>
      <c r="R45" s="15"/>
      <c r="S45" s="16"/>
      <c r="T45" s="15"/>
      <c r="U45" s="15"/>
      <c r="V45" s="15"/>
      <c r="W45" s="15"/>
      <c r="X45" s="15"/>
      <c r="Y45" s="15"/>
      <c r="Z45" s="15"/>
      <c r="AA45" s="15"/>
      <c r="AB45" s="15"/>
      <c r="AC45" s="15"/>
      <c r="AD45" s="15"/>
      <c r="AE45" s="15"/>
      <c r="AF45" s="15"/>
      <c r="AG45" s="15"/>
      <c r="AH45" s="15"/>
      <c r="AI45" s="15"/>
      <c r="AJ45" s="15"/>
      <c r="AK45" s="15"/>
      <c r="AM45" s="15"/>
      <c r="AN45" s="15"/>
      <c r="AO45" s="15"/>
      <c r="AP45" s="15"/>
      <c r="AQ45" s="15"/>
      <c r="AR45" s="15"/>
      <c r="AS45" s="15"/>
      <c r="AT45" s="15"/>
      <c r="AU45" s="15"/>
      <c r="AV45" s="15"/>
      <c r="AW45" s="15"/>
      <c r="AX45" s="15"/>
      <c r="AY45" s="15"/>
      <c r="AZ45" s="15"/>
      <c r="BA45" s="15"/>
      <c r="BB45" s="15"/>
      <c r="BC45" s="15"/>
      <c r="BD45" s="15"/>
    </row>
    <row r="46" spans="1:56" ht="16.5" customHeight="1">
      <c r="A46" s="18"/>
      <c r="B46" s="18"/>
      <c r="C46" s="18"/>
      <c r="D46" s="18"/>
      <c r="E46" s="18"/>
      <c r="F46" s="15"/>
      <c r="G46" s="17"/>
      <c r="H46" s="17"/>
      <c r="I46" s="15"/>
      <c r="J46" s="15"/>
      <c r="K46" s="15"/>
      <c r="L46" s="15"/>
      <c r="M46" s="15"/>
      <c r="N46" s="15"/>
      <c r="O46" s="15"/>
      <c r="P46" s="15"/>
      <c r="Q46" s="15"/>
      <c r="R46" s="15"/>
      <c r="S46" s="16"/>
      <c r="T46" s="15"/>
      <c r="U46" s="15"/>
      <c r="V46" s="15"/>
      <c r="W46" s="15"/>
      <c r="X46" s="15"/>
      <c r="Y46" s="15"/>
      <c r="Z46" s="15"/>
      <c r="AA46" s="15"/>
      <c r="AB46" s="15"/>
      <c r="AC46" s="15"/>
      <c r="AD46" s="15"/>
      <c r="AE46" s="15"/>
      <c r="AF46" s="15"/>
      <c r="AG46" s="15"/>
      <c r="AH46" s="15"/>
      <c r="AI46" s="15"/>
      <c r="AJ46" s="15"/>
      <c r="AK46" s="15"/>
      <c r="AM46" s="15"/>
      <c r="AN46" s="15"/>
      <c r="AO46" s="15"/>
      <c r="AP46" s="15"/>
      <c r="AQ46" s="15"/>
      <c r="AR46" s="15"/>
      <c r="AS46" s="15"/>
      <c r="AT46" s="15"/>
      <c r="AU46" s="15"/>
      <c r="AV46" s="15"/>
      <c r="AW46" s="15"/>
      <c r="AX46" s="15"/>
      <c r="AY46" s="15"/>
      <c r="AZ46" s="15"/>
      <c r="BA46" s="15"/>
      <c r="BB46" s="15"/>
      <c r="BC46" s="15"/>
      <c r="BD46" s="15"/>
    </row>
    <row r="47" spans="1:56" ht="16.5" customHeight="1">
      <c r="A47" s="18"/>
      <c r="B47" s="18"/>
      <c r="C47" s="18"/>
      <c r="D47" s="18"/>
      <c r="E47" s="18"/>
      <c r="F47" s="15"/>
      <c r="G47" s="17"/>
      <c r="H47" s="17"/>
      <c r="I47" s="15"/>
      <c r="J47" s="15"/>
      <c r="K47" s="15"/>
      <c r="L47" s="15"/>
      <c r="M47" s="15"/>
      <c r="N47" s="15"/>
      <c r="O47" s="15"/>
      <c r="P47" s="15"/>
      <c r="Q47" s="15"/>
      <c r="R47" s="15"/>
      <c r="S47" s="16"/>
      <c r="T47" s="15"/>
      <c r="U47" s="15"/>
      <c r="V47" s="15"/>
      <c r="W47" s="15"/>
      <c r="X47" s="15"/>
      <c r="Y47" s="15"/>
      <c r="Z47" s="15"/>
      <c r="AA47" s="15"/>
      <c r="AB47" s="15"/>
      <c r="AC47" s="15"/>
      <c r="AD47" s="15"/>
      <c r="AE47" s="15"/>
      <c r="AF47" s="15"/>
      <c r="AG47" s="15"/>
      <c r="AH47" s="15"/>
      <c r="AI47" s="15"/>
      <c r="AJ47" s="15"/>
      <c r="AK47" s="15"/>
      <c r="AM47" s="15"/>
      <c r="AN47" s="15"/>
      <c r="AO47" s="15"/>
      <c r="AP47" s="15"/>
      <c r="AQ47" s="15"/>
      <c r="AR47" s="15"/>
      <c r="AS47" s="15"/>
      <c r="AT47" s="15"/>
      <c r="AU47" s="15"/>
      <c r="AV47" s="15"/>
      <c r="AW47" s="15"/>
      <c r="AX47" s="15"/>
      <c r="AY47" s="15"/>
      <c r="AZ47" s="15"/>
      <c r="BA47" s="15"/>
      <c r="BB47" s="15"/>
      <c r="BC47" s="15"/>
      <c r="BD47" s="15"/>
    </row>
    <row r="48" spans="1:56" ht="16.5" customHeight="1">
      <c r="A48" s="18"/>
      <c r="B48" s="18"/>
      <c r="C48" s="18"/>
      <c r="D48" s="18"/>
      <c r="E48" s="18"/>
      <c r="F48" s="15"/>
      <c r="G48" s="17"/>
      <c r="H48" s="17"/>
      <c r="I48" s="15"/>
      <c r="J48" s="15"/>
      <c r="K48" s="15"/>
      <c r="L48" s="15"/>
      <c r="M48" s="15"/>
      <c r="N48" s="15"/>
      <c r="O48" s="15"/>
      <c r="P48" s="15"/>
      <c r="Q48" s="15"/>
      <c r="R48" s="15"/>
      <c r="S48" s="16"/>
      <c r="T48" s="15"/>
      <c r="U48" s="15"/>
      <c r="V48" s="15"/>
      <c r="W48" s="15"/>
      <c r="X48" s="15"/>
      <c r="Y48" s="15"/>
      <c r="Z48" s="15"/>
      <c r="AA48" s="15"/>
      <c r="AB48" s="15"/>
      <c r="AC48" s="15"/>
      <c r="AD48" s="15"/>
      <c r="AE48" s="15"/>
      <c r="AF48" s="15"/>
      <c r="AG48" s="15"/>
      <c r="AH48" s="15"/>
      <c r="AI48" s="15"/>
      <c r="AJ48" s="15"/>
      <c r="AK48" s="15"/>
      <c r="AM48" s="15"/>
      <c r="AN48" s="15"/>
      <c r="AO48" s="15"/>
      <c r="AP48" s="15"/>
      <c r="AQ48" s="15"/>
      <c r="AR48" s="15"/>
      <c r="AS48" s="15"/>
      <c r="AT48" s="15"/>
      <c r="AU48" s="15"/>
      <c r="AV48" s="15"/>
      <c r="AW48" s="15"/>
      <c r="AX48" s="15"/>
      <c r="AY48" s="15"/>
      <c r="AZ48" s="15"/>
      <c r="BA48" s="15"/>
      <c r="BB48" s="15"/>
      <c r="BC48" s="15"/>
      <c r="BD48" s="15"/>
    </row>
    <row r="49" spans="1:56" ht="16.5" customHeight="1">
      <c r="A49" s="18"/>
      <c r="B49" s="18"/>
      <c r="C49" s="18"/>
      <c r="D49" s="18"/>
      <c r="E49" s="18"/>
      <c r="F49" s="15"/>
      <c r="G49" s="17"/>
      <c r="H49" s="17"/>
      <c r="I49" s="15"/>
      <c r="J49" s="15"/>
      <c r="K49" s="15"/>
      <c r="L49" s="15"/>
      <c r="M49" s="15"/>
      <c r="N49" s="15"/>
      <c r="O49" s="15"/>
      <c r="P49" s="15"/>
      <c r="Q49" s="15"/>
      <c r="R49" s="15"/>
      <c r="S49" s="16"/>
      <c r="T49" s="15"/>
      <c r="U49" s="15"/>
      <c r="V49" s="15"/>
      <c r="W49" s="15"/>
      <c r="X49" s="15"/>
      <c r="Y49" s="15"/>
      <c r="Z49" s="15"/>
      <c r="AA49" s="15"/>
      <c r="AB49" s="15"/>
      <c r="AC49" s="15"/>
      <c r="AD49" s="15"/>
      <c r="AE49" s="15"/>
      <c r="AF49" s="15"/>
      <c r="AG49" s="15"/>
      <c r="AH49" s="15"/>
      <c r="AI49" s="15"/>
      <c r="AJ49" s="15"/>
      <c r="AK49" s="15"/>
      <c r="AM49" s="15"/>
      <c r="AN49" s="15"/>
      <c r="AO49" s="15"/>
      <c r="AP49" s="15"/>
      <c r="AQ49" s="15"/>
      <c r="AR49" s="15"/>
      <c r="AS49" s="15"/>
      <c r="AT49" s="15"/>
      <c r="AU49" s="15"/>
      <c r="AV49" s="15"/>
      <c r="AW49" s="15"/>
      <c r="AX49" s="15"/>
      <c r="AY49" s="15"/>
      <c r="AZ49" s="15"/>
      <c r="BA49" s="15"/>
      <c r="BB49" s="15"/>
      <c r="BC49" s="15"/>
      <c r="BD49" s="15"/>
    </row>
    <row r="50" spans="1:56" ht="16.5" customHeight="1">
      <c r="A50" s="18"/>
      <c r="B50" s="18"/>
      <c r="C50" s="18"/>
      <c r="D50" s="18"/>
      <c r="E50" s="18"/>
      <c r="F50" s="15"/>
      <c r="G50" s="17"/>
      <c r="H50" s="17"/>
      <c r="I50" s="15"/>
      <c r="J50" s="15"/>
      <c r="K50" s="15"/>
      <c r="L50" s="15"/>
      <c r="M50" s="15"/>
      <c r="N50" s="15"/>
      <c r="O50" s="15"/>
      <c r="P50" s="15"/>
      <c r="Q50" s="15"/>
      <c r="R50" s="15"/>
      <c r="S50" s="16"/>
      <c r="T50" s="15"/>
      <c r="U50" s="15"/>
      <c r="V50" s="15"/>
      <c r="W50" s="15"/>
      <c r="X50" s="15"/>
      <c r="Y50" s="15"/>
      <c r="Z50" s="15"/>
      <c r="AA50" s="15"/>
      <c r="AB50" s="15"/>
      <c r="AC50" s="15"/>
      <c r="AD50" s="15"/>
      <c r="AE50" s="15"/>
      <c r="AF50" s="15"/>
      <c r="AG50" s="15"/>
      <c r="AH50" s="15"/>
      <c r="AI50" s="15"/>
      <c r="AJ50" s="15"/>
      <c r="AK50" s="15"/>
      <c r="AM50" s="15"/>
      <c r="AN50" s="15"/>
      <c r="AO50" s="15"/>
      <c r="AP50" s="15"/>
      <c r="AQ50" s="15"/>
      <c r="AR50" s="15"/>
      <c r="AS50" s="15"/>
      <c r="AT50" s="15"/>
      <c r="AU50" s="15"/>
      <c r="AV50" s="15"/>
      <c r="AW50" s="15"/>
      <c r="AX50" s="15"/>
      <c r="AY50" s="15"/>
      <c r="AZ50" s="15"/>
      <c r="BA50" s="15"/>
      <c r="BB50" s="15"/>
      <c r="BC50" s="15"/>
      <c r="BD50" s="15"/>
    </row>
    <row r="51" spans="1:56" ht="16.5" customHeight="1">
      <c r="A51" s="18"/>
      <c r="B51" s="18"/>
      <c r="C51" s="18"/>
      <c r="D51" s="18"/>
      <c r="E51" s="18"/>
      <c r="F51" s="15"/>
      <c r="G51" s="17"/>
      <c r="H51" s="17"/>
      <c r="I51" s="15"/>
      <c r="J51" s="15"/>
      <c r="K51" s="15"/>
      <c r="L51" s="15"/>
      <c r="M51" s="15"/>
      <c r="N51" s="15"/>
      <c r="O51" s="15"/>
      <c r="P51" s="15"/>
      <c r="Q51" s="15"/>
      <c r="R51" s="15"/>
      <c r="S51" s="16"/>
      <c r="T51" s="15"/>
      <c r="U51" s="15"/>
      <c r="V51" s="15"/>
      <c r="W51" s="15"/>
      <c r="X51" s="15"/>
      <c r="Y51" s="15"/>
      <c r="Z51" s="15"/>
      <c r="AA51" s="15"/>
      <c r="AB51" s="15"/>
      <c r="AC51" s="15"/>
      <c r="AD51" s="15"/>
      <c r="AE51" s="15"/>
      <c r="AF51" s="15"/>
      <c r="AG51" s="15"/>
      <c r="AH51" s="15"/>
      <c r="AI51" s="15"/>
      <c r="AJ51" s="15"/>
      <c r="AK51" s="15"/>
      <c r="AM51" s="15"/>
      <c r="AN51" s="15"/>
      <c r="AO51" s="15"/>
      <c r="AP51" s="15"/>
      <c r="AQ51" s="15"/>
      <c r="AR51" s="15"/>
      <c r="AS51" s="15"/>
      <c r="AT51" s="15"/>
      <c r="AU51" s="15"/>
      <c r="AV51" s="15"/>
      <c r="AW51" s="15"/>
      <c r="AX51" s="15"/>
      <c r="AY51" s="15"/>
      <c r="AZ51" s="15"/>
      <c r="BA51" s="15"/>
      <c r="BB51" s="15"/>
      <c r="BC51" s="15"/>
      <c r="BD51" s="15"/>
    </row>
    <row r="52" spans="1:56" ht="16.5" customHeight="1">
      <c r="A52" s="18"/>
      <c r="B52" s="18"/>
      <c r="C52" s="18"/>
      <c r="D52" s="18"/>
      <c r="E52" s="18"/>
      <c r="F52" s="15"/>
      <c r="G52" s="17"/>
      <c r="H52" s="17"/>
      <c r="I52" s="15"/>
      <c r="J52" s="15"/>
      <c r="K52" s="15"/>
      <c r="L52" s="15"/>
      <c r="M52" s="15"/>
      <c r="N52" s="15"/>
      <c r="O52" s="15"/>
      <c r="P52" s="15"/>
      <c r="Q52" s="15"/>
      <c r="R52" s="15"/>
      <c r="S52" s="16"/>
      <c r="T52" s="15"/>
      <c r="U52" s="15"/>
      <c r="V52" s="15"/>
      <c r="W52" s="15"/>
      <c r="X52" s="15"/>
      <c r="Y52" s="15"/>
      <c r="Z52" s="15"/>
      <c r="AA52" s="15"/>
      <c r="AB52" s="15"/>
      <c r="AC52" s="15"/>
      <c r="AD52" s="15"/>
      <c r="AE52" s="15"/>
      <c r="AF52" s="15"/>
      <c r="AG52" s="15"/>
      <c r="AH52" s="15"/>
      <c r="AI52" s="15"/>
      <c r="AJ52" s="15"/>
      <c r="AK52" s="15"/>
      <c r="AM52" s="15"/>
      <c r="AN52" s="15"/>
      <c r="AO52" s="15"/>
      <c r="AP52" s="15"/>
      <c r="AQ52" s="15"/>
      <c r="AR52" s="15"/>
      <c r="AS52" s="15"/>
      <c r="AT52" s="15"/>
      <c r="AU52" s="15"/>
      <c r="AV52" s="15"/>
      <c r="AW52" s="15"/>
      <c r="AX52" s="15"/>
      <c r="AY52" s="15"/>
      <c r="AZ52" s="15"/>
      <c r="BA52" s="15"/>
      <c r="BB52" s="15"/>
      <c r="BC52" s="15"/>
      <c r="BD52" s="15"/>
    </row>
    <row r="53" spans="1:56" ht="16.5" customHeight="1">
      <c r="A53" s="18"/>
      <c r="B53" s="18"/>
      <c r="C53" s="18"/>
      <c r="D53" s="18"/>
      <c r="E53" s="18"/>
      <c r="F53" s="15"/>
      <c r="G53" s="17"/>
      <c r="H53" s="17"/>
      <c r="I53" s="15"/>
      <c r="J53" s="15"/>
      <c r="K53" s="15"/>
      <c r="L53" s="15"/>
      <c r="M53" s="15"/>
      <c r="N53" s="15"/>
      <c r="O53" s="15"/>
      <c r="P53" s="15"/>
      <c r="Q53" s="15"/>
      <c r="R53" s="15"/>
      <c r="S53" s="16"/>
      <c r="T53" s="15"/>
      <c r="U53" s="15"/>
      <c r="V53" s="15"/>
      <c r="W53" s="15"/>
      <c r="X53" s="15"/>
      <c r="Y53" s="15"/>
      <c r="Z53" s="15"/>
      <c r="AA53" s="15"/>
      <c r="AB53" s="15"/>
      <c r="AC53" s="15"/>
      <c r="AD53" s="15"/>
      <c r="AE53" s="15"/>
      <c r="AF53" s="15"/>
      <c r="AG53" s="15"/>
      <c r="AH53" s="15"/>
      <c r="AI53" s="15"/>
      <c r="AJ53" s="15"/>
      <c r="AK53" s="15"/>
      <c r="AM53" s="15"/>
      <c r="AN53" s="15"/>
      <c r="AO53" s="15"/>
      <c r="AP53" s="15"/>
      <c r="AQ53" s="15"/>
      <c r="AR53" s="15"/>
      <c r="AS53" s="15"/>
      <c r="AT53" s="15"/>
      <c r="AU53" s="15"/>
      <c r="AV53" s="15"/>
      <c r="AW53" s="15"/>
      <c r="AX53" s="15"/>
      <c r="AY53" s="15"/>
      <c r="AZ53" s="15"/>
      <c r="BA53" s="15"/>
      <c r="BB53" s="15"/>
      <c r="BC53" s="15"/>
      <c r="BD53" s="15"/>
    </row>
    <row r="54" spans="1:56" ht="16.5" customHeight="1">
      <c r="A54" s="18"/>
      <c r="B54" s="18"/>
      <c r="C54" s="18"/>
      <c r="D54" s="18"/>
      <c r="E54" s="18"/>
      <c r="F54" s="15"/>
      <c r="G54" s="17"/>
      <c r="H54" s="17"/>
      <c r="I54" s="15"/>
      <c r="J54" s="15"/>
      <c r="K54" s="15"/>
      <c r="L54" s="15"/>
      <c r="M54" s="15"/>
      <c r="N54" s="15"/>
      <c r="O54" s="15"/>
      <c r="P54" s="15"/>
      <c r="Q54" s="15"/>
      <c r="R54" s="15"/>
      <c r="S54" s="16"/>
      <c r="T54" s="15"/>
      <c r="U54" s="15"/>
      <c r="V54" s="15"/>
      <c r="W54" s="15"/>
      <c r="X54" s="15"/>
      <c r="Y54" s="15"/>
      <c r="Z54" s="15"/>
      <c r="AA54" s="15"/>
      <c r="AB54" s="15"/>
      <c r="AC54" s="15"/>
      <c r="AD54" s="15"/>
      <c r="AE54" s="15"/>
      <c r="AF54" s="15"/>
      <c r="AG54" s="15"/>
      <c r="AH54" s="15"/>
      <c r="AI54" s="15"/>
      <c r="AJ54" s="15"/>
      <c r="AK54" s="15"/>
      <c r="AM54" s="15"/>
      <c r="AN54" s="15"/>
      <c r="AO54" s="15"/>
      <c r="AP54" s="15"/>
      <c r="AQ54" s="15"/>
      <c r="AR54" s="15"/>
      <c r="AS54" s="15"/>
      <c r="AT54" s="15"/>
      <c r="AU54" s="15"/>
      <c r="AV54" s="15"/>
      <c r="AW54" s="15"/>
      <c r="AX54" s="15"/>
      <c r="AY54" s="15"/>
      <c r="AZ54" s="15"/>
      <c r="BA54" s="15"/>
      <c r="BB54" s="15"/>
      <c r="BC54" s="15"/>
      <c r="BD54" s="15"/>
    </row>
    <row r="55" spans="1:56" ht="16.5" customHeight="1">
      <c r="A55" s="18"/>
      <c r="B55" s="18"/>
      <c r="C55" s="18"/>
      <c r="D55" s="18"/>
      <c r="E55" s="18"/>
      <c r="F55" s="15"/>
      <c r="G55" s="17"/>
      <c r="H55" s="17"/>
      <c r="I55" s="15"/>
      <c r="J55" s="15"/>
      <c r="K55" s="15"/>
      <c r="L55" s="15"/>
      <c r="M55" s="15"/>
      <c r="N55" s="15"/>
      <c r="O55" s="15"/>
      <c r="P55" s="15"/>
      <c r="Q55" s="15"/>
      <c r="R55" s="15"/>
      <c r="S55" s="16"/>
      <c r="T55" s="15"/>
      <c r="U55" s="15"/>
      <c r="V55" s="15"/>
      <c r="W55" s="15"/>
      <c r="X55" s="15"/>
      <c r="Y55" s="15"/>
      <c r="Z55" s="15"/>
      <c r="AA55" s="15"/>
      <c r="AB55" s="15"/>
      <c r="AC55" s="15"/>
      <c r="AD55" s="15"/>
      <c r="AE55" s="15"/>
      <c r="AF55" s="15"/>
      <c r="AG55" s="15"/>
      <c r="AH55" s="15"/>
      <c r="AI55" s="15"/>
      <c r="AJ55" s="15"/>
      <c r="AK55" s="15"/>
      <c r="AM55" s="15"/>
      <c r="AN55" s="15"/>
      <c r="AO55" s="15"/>
      <c r="AP55" s="15"/>
      <c r="AQ55" s="15"/>
      <c r="AR55" s="15"/>
      <c r="AS55" s="15"/>
      <c r="AT55" s="15"/>
      <c r="AU55" s="15"/>
      <c r="AV55" s="15"/>
      <c r="AW55" s="15"/>
      <c r="AX55" s="15"/>
      <c r="AY55" s="15"/>
      <c r="AZ55" s="15"/>
      <c r="BA55" s="15"/>
      <c r="BB55" s="15"/>
      <c r="BC55" s="15"/>
      <c r="BD55" s="15"/>
    </row>
    <row r="56" spans="1:56" ht="16.5" customHeight="1">
      <c r="A56" s="18"/>
      <c r="B56" s="18"/>
      <c r="C56" s="18"/>
      <c r="D56" s="18"/>
      <c r="E56" s="18"/>
      <c r="F56" s="15"/>
      <c r="G56" s="17"/>
      <c r="H56" s="17"/>
      <c r="I56" s="15"/>
      <c r="J56" s="15"/>
      <c r="K56" s="15"/>
      <c r="L56" s="15"/>
      <c r="M56" s="15"/>
      <c r="N56" s="15"/>
      <c r="O56" s="15"/>
      <c r="P56" s="15"/>
      <c r="Q56" s="15"/>
      <c r="R56" s="15"/>
      <c r="S56" s="16"/>
      <c r="T56" s="15"/>
      <c r="U56" s="15"/>
      <c r="V56" s="15"/>
      <c r="W56" s="15"/>
      <c r="X56" s="15"/>
      <c r="Y56" s="15"/>
      <c r="Z56" s="15"/>
      <c r="AA56" s="15"/>
      <c r="AB56" s="15"/>
      <c r="AC56" s="15"/>
      <c r="AD56" s="15"/>
      <c r="AE56" s="15"/>
      <c r="AF56" s="15"/>
      <c r="AG56" s="15"/>
      <c r="AH56" s="15"/>
      <c r="AI56" s="15"/>
      <c r="AJ56" s="15"/>
      <c r="AK56" s="15"/>
      <c r="AM56" s="15"/>
      <c r="AN56" s="15"/>
      <c r="AO56" s="15"/>
      <c r="AP56" s="15"/>
      <c r="AQ56" s="15"/>
      <c r="AR56" s="15"/>
      <c r="AS56" s="15"/>
      <c r="AT56" s="15"/>
      <c r="AU56" s="15"/>
      <c r="AV56" s="15"/>
      <c r="AW56" s="15"/>
      <c r="AX56" s="15"/>
      <c r="AY56" s="15"/>
      <c r="AZ56" s="15"/>
      <c r="BA56" s="15"/>
      <c r="BB56" s="15"/>
      <c r="BC56" s="15"/>
      <c r="BD56" s="15"/>
    </row>
    <row r="57" spans="1:56" ht="16.5" customHeight="1">
      <c r="A57" s="18"/>
      <c r="B57" s="18"/>
      <c r="C57" s="18"/>
      <c r="D57" s="18"/>
      <c r="E57" s="18"/>
      <c r="F57" s="15"/>
      <c r="G57" s="17"/>
      <c r="H57" s="17"/>
      <c r="I57" s="15"/>
      <c r="J57" s="15"/>
      <c r="K57" s="15"/>
      <c r="L57" s="15"/>
      <c r="M57" s="15"/>
      <c r="N57" s="15"/>
      <c r="O57" s="15"/>
      <c r="P57" s="15"/>
      <c r="Q57" s="15"/>
      <c r="R57" s="15"/>
      <c r="S57" s="16"/>
      <c r="T57" s="15"/>
      <c r="U57" s="15"/>
      <c r="V57" s="15"/>
      <c r="W57" s="15"/>
      <c r="X57" s="15"/>
      <c r="Y57" s="15"/>
      <c r="Z57" s="15"/>
      <c r="AA57" s="15"/>
      <c r="AB57" s="15"/>
      <c r="AC57" s="15"/>
      <c r="AD57" s="15"/>
      <c r="AE57" s="15"/>
      <c r="AF57" s="15"/>
      <c r="AG57" s="15"/>
      <c r="AH57" s="15"/>
      <c r="AI57" s="15"/>
      <c r="AJ57" s="15"/>
      <c r="AK57" s="15"/>
      <c r="AM57" s="15"/>
      <c r="AN57" s="15"/>
      <c r="AO57" s="15"/>
      <c r="AP57" s="15"/>
      <c r="AQ57" s="15"/>
      <c r="AR57" s="15"/>
      <c r="AS57" s="15"/>
      <c r="AT57" s="15"/>
      <c r="AU57" s="15"/>
      <c r="AV57" s="15"/>
      <c r="AW57" s="15"/>
      <c r="AX57" s="15"/>
      <c r="AY57" s="15"/>
      <c r="AZ57" s="15"/>
      <c r="BA57" s="15"/>
      <c r="BB57" s="15"/>
      <c r="BC57" s="15"/>
      <c r="BD57" s="15"/>
    </row>
    <row r="58" spans="1:56" ht="16.5" customHeight="1">
      <c r="A58" s="18"/>
      <c r="B58" s="18"/>
      <c r="C58" s="18"/>
      <c r="D58" s="18"/>
      <c r="E58" s="18"/>
      <c r="F58" s="15"/>
      <c r="G58" s="17"/>
      <c r="H58" s="17"/>
      <c r="I58" s="15"/>
      <c r="J58" s="15"/>
      <c r="K58" s="15"/>
      <c r="L58" s="15"/>
      <c r="M58" s="15"/>
      <c r="N58" s="15"/>
      <c r="O58" s="15"/>
      <c r="P58" s="15"/>
      <c r="Q58" s="15"/>
      <c r="R58" s="15"/>
      <c r="S58" s="16"/>
      <c r="T58" s="15"/>
      <c r="U58" s="15"/>
      <c r="V58" s="15"/>
      <c r="W58" s="15"/>
      <c r="X58" s="15"/>
      <c r="Y58" s="15"/>
      <c r="Z58" s="15"/>
      <c r="AA58" s="15"/>
      <c r="AB58" s="15"/>
      <c r="AC58" s="15"/>
      <c r="AD58" s="15"/>
      <c r="AE58" s="15"/>
      <c r="AF58" s="15"/>
      <c r="AG58" s="15"/>
      <c r="AH58" s="15"/>
      <c r="AI58" s="15"/>
      <c r="AJ58" s="15"/>
      <c r="AK58" s="15"/>
      <c r="AM58" s="15"/>
      <c r="AN58" s="15"/>
      <c r="AO58" s="15"/>
      <c r="AP58" s="15"/>
      <c r="AQ58" s="15"/>
      <c r="AR58" s="15"/>
      <c r="AS58" s="15"/>
      <c r="AT58" s="15"/>
      <c r="AU58" s="15"/>
      <c r="AV58" s="15"/>
      <c r="AW58" s="15"/>
      <c r="AX58" s="15"/>
      <c r="AY58" s="15"/>
      <c r="AZ58" s="15"/>
      <c r="BA58" s="15"/>
      <c r="BB58" s="15"/>
      <c r="BC58" s="15"/>
      <c r="BD58" s="15"/>
    </row>
    <row r="59" spans="1:56" ht="16.5" customHeight="1">
      <c r="A59" s="18"/>
      <c r="B59" s="18"/>
      <c r="C59" s="18"/>
      <c r="D59" s="18"/>
      <c r="E59" s="18"/>
      <c r="F59" s="15"/>
      <c r="G59" s="17"/>
      <c r="H59" s="17"/>
      <c r="I59" s="15"/>
      <c r="J59" s="15"/>
      <c r="K59" s="15"/>
      <c r="L59" s="15"/>
      <c r="M59" s="15"/>
      <c r="N59" s="15"/>
      <c r="O59" s="15"/>
      <c r="P59" s="15"/>
      <c r="Q59" s="15"/>
      <c r="R59" s="15"/>
      <c r="S59" s="16"/>
      <c r="T59" s="15"/>
      <c r="U59" s="15"/>
      <c r="V59" s="15"/>
      <c r="W59" s="15"/>
      <c r="X59" s="15"/>
      <c r="Y59" s="15"/>
      <c r="Z59" s="15"/>
      <c r="AA59" s="15"/>
      <c r="AB59" s="15"/>
      <c r="AC59" s="15"/>
      <c r="AD59" s="15"/>
      <c r="AE59" s="15"/>
      <c r="AF59" s="15"/>
      <c r="AG59" s="15"/>
      <c r="AH59" s="15"/>
      <c r="AI59" s="15"/>
      <c r="AJ59" s="15"/>
      <c r="AK59" s="15"/>
      <c r="AM59" s="15"/>
      <c r="AN59" s="15"/>
      <c r="AO59" s="15"/>
      <c r="AP59" s="15"/>
      <c r="AQ59" s="15"/>
      <c r="AR59" s="15"/>
      <c r="AS59" s="15"/>
      <c r="AT59" s="15"/>
      <c r="AU59" s="15"/>
      <c r="AV59" s="15"/>
      <c r="AW59" s="15"/>
      <c r="AX59" s="15"/>
      <c r="AY59" s="15"/>
      <c r="AZ59" s="15"/>
      <c r="BA59" s="15"/>
      <c r="BB59" s="15"/>
      <c r="BC59" s="15"/>
      <c r="BD59" s="15"/>
    </row>
    <row r="60" spans="1:56" ht="16.5" customHeight="1">
      <c r="A60" s="18"/>
      <c r="B60" s="18"/>
      <c r="C60" s="18"/>
      <c r="D60" s="18"/>
      <c r="E60" s="18"/>
      <c r="F60" s="15"/>
      <c r="G60" s="17"/>
      <c r="H60" s="17"/>
      <c r="I60" s="15"/>
      <c r="J60" s="15"/>
      <c r="K60" s="15"/>
      <c r="L60" s="15"/>
      <c r="M60" s="15"/>
      <c r="N60" s="15"/>
      <c r="O60" s="15"/>
      <c r="P60" s="15"/>
      <c r="Q60" s="15"/>
      <c r="R60" s="15"/>
      <c r="S60" s="16"/>
      <c r="T60" s="15"/>
      <c r="U60" s="15"/>
      <c r="V60" s="15"/>
      <c r="W60" s="15"/>
      <c r="X60" s="15"/>
      <c r="Y60" s="15"/>
      <c r="Z60" s="15"/>
      <c r="AA60" s="15"/>
      <c r="AB60" s="15"/>
      <c r="AC60" s="15"/>
      <c r="AD60" s="15"/>
      <c r="AE60" s="15"/>
      <c r="AF60" s="15"/>
      <c r="AG60" s="15"/>
      <c r="AH60" s="15"/>
      <c r="AI60" s="15"/>
      <c r="AJ60" s="15"/>
      <c r="AK60" s="15"/>
      <c r="AM60" s="15"/>
      <c r="AN60" s="15"/>
      <c r="AO60" s="15"/>
      <c r="AP60" s="15"/>
      <c r="AQ60" s="15"/>
      <c r="AR60" s="15"/>
      <c r="AS60" s="15"/>
      <c r="AT60" s="15"/>
      <c r="AU60" s="15"/>
      <c r="AV60" s="15"/>
      <c r="AW60" s="15"/>
      <c r="AX60" s="15"/>
      <c r="AY60" s="15"/>
      <c r="AZ60" s="15"/>
      <c r="BA60" s="15"/>
      <c r="BB60" s="15"/>
      <c r="BC60" s="15"/>
      <c r="BD60" s="15"/>
    </row>
    <row r="61" spans="1:56" ht="16.5" customHeight="1">
      <c r="A61" s="18"/>
      <c r="B61" s="18"/>
      <c r="C61" s="18"/>
      <c r="D61" s="18"/>
      <c r="E61" s="18"/>
      <c r="F61" s="15"/>
      <c r="G61" s="17"/>
      <c r="H61" s="17"/>
      <c r="I61" s="15"/>
      <c r="J61" s="15"/>
      <c r="K61" s="15"/>
      <c r="L61" s="15"/>
      <c r="M61" s="15"/>
      <c r="N61" s="15"/>
      <c r="O61" s="15"/>
      <c r="P61" s="15"/>
      <c r="Q61" s="15"/>
      <c r="R61" s="15"/>
      <c r="S61" s="16"/>
      <c r="T61" s="15"/>
      <c r="U61" s="15"/>
      <c r="V61" s="15"/>
      <c r="W61" s="15"/>
      <c r="X61" s="15"/>
      <c r="Y61" s="15"/>
      <c r="Z61" s="15"/>
      <c r="AA61" s="15"/>
      <c r="AB61" s="15"/>
      <c r="AC61" s="15"/>
      <c r="AD61" s="15"/>
      <c r="AE61" s="15"/>
      <c r="AF61" s="15"/>
      <c r="AG61" s="15"/>
      <c r="AH61" s="15"/>
      <c r="AI61" s="15"/>
      <c r="AJ61" s="15"/>
      <c r="AK61" s="15"/>
      <c r="AM61" s="15"/>
      <c r="AN61" s="15"/>
      <c r="AO61" s="15"/>
      <c r="AP61" s="15"/>
      <c r="AQ61" s="15"/>
      <c r="AR61" s="15"/>
      <c r="AS61" s="15"/>
      <c r="AT61" s="15"/>
      <c r="AU61" s="15"/>
      <c r="AV61" s="15"/>
      <c r="AW61" s="15"/>
      <c r="AX61" s="15"/>
      <c r="AY61" s="15"/>
      <c r="AZ61" s="15"/>
      <c r="BA61" s="15"/>
      <c r="BB61" s="15"/>
      <c r="BC61" s="15"/>
      <c r="BD61" s="15"/>
    </row>
    <row r="62" spans="1:56" ht="16.5" customHeight="1">
      <c r="A62" s="18"/>
      <c r="B62" s="18"/>
      <c r="C62" s="18"/>
      <c r="D62" s="18"/>
      <c r="E62" s="18"/>
      <c r="F62" s="15"/>
      <c r="G62" s="17"/>
      <c r="H62" s="17"/>
      <c r="I62" s="15"/>
      <c r="J62" s="15"/>
      <c r="K62" s="15"/>
      <c r="L62" s="15"/>
      <c r="M62" s="15"/>
      <c r="N62" s="15"/>
      <c r="O62" s="15"/>
      <c r="P62" s="15"/>
      <c r="Q62" s="15"/>
      <c r="R62" s="15"/>
      <c r="S62" s="16"/>
      <c r="T62" s="15"/>
      <c r="U62" s="15"/>
      <c r="V62" s="15"/>
      <c r="W62" s="15"/>
      <c r="X62" s="15"/>
      <c r="Y62" s="15"/>
      <c r="Z62" s="15"/>
      <c r="AA62" s="15"/>
      <c r="AB62" s="15"/>
      <c r="AC62" s="15"/>
      <c r="AD62" s="15"/>
      <c r="AE62" s="15"/>
      <c r="AF62" s="15"/>
      <c r="AG62" s="15"/>
      <c r="AH62" s="15"/>
      <c r="AI62" s="15"/>
      <c r="AJ62" s="15"/>
      <c r="AK62" s="15"/>
      <c r="AM62" s="15"/>
      <c r="AN62" s="15"/>
      <c r="AO62" s="15"/>
      <c r="AP62" s="15"/>
      <c r="AQ62" s="15"/>
      <c r="AR62" s="15"/>
      <c r="AS62" s="15"/>
      <c r="AT62" s="15"/>
      <c r="AU62" s="15"/>
      <c r="AV62" s="15"/>
      <c r="AW62" s="15"/>
      <c r="AX62" s="15"/>
      <c r="AY62" s="15"/>
      <c r="AZ62" s="15"/>
      <c r="BA62" s="15"/>
      <c r="BB62" s="15"/>
      <c r="BC62" s="15"/>
      <c r="BD62" s="15"/>
    </row>
    <row r="63" spans="1:56" ht="16.5" customHeight="1">
      <c r="A63" s="18"/>
      <c r="B63" s="18"/>
      <c r="C63" s="18"/>
      <c r="D63" s="18"/>
      <c r="E63" s="18"/>
      <c r="F63" s="15"/>
      <c r="G63" s="17"/>
      <c r="H63" s="17"/>
      <c r="I63" s="15"/>
      <c r="J63" s="15"/>
      <c r="K63" s="15"/>
      <c r="L63" s="15"/>
      <c r="M63" s="15"/>
      <c r="N63" s="15"/>
      <c r="O63" s="15"/>
      <c r="P63" s="15"/>
      <c r="Q63" s="15"/>
      <c r="R63" s="15"/>
      <c r="S63" s="16"/>
      <c r="T63" s="15"/>
      <c r="U63" s="15"/>
      <c r="V63" s="15"/>
      <c r="W63" s="15"/>
      <c r="X63" s="15"/>
      <c r="Y63" s="15"/>
      <c r="Z63" s="15"/>
      <c r="AA63" s="15"/>
      <c r="AB63" s="15"/>
      <c r="AC63" s="15"/>
      <c r="AD63" s="15"/>
      <c r="AE63" s="15"/>
      <c r="AF63" s="15"/>
      <c r="AG63" s="15"/>
      <c r="AH63" s="15"/>
      <c r="AI63" s="15"/>
      <c r="AJ63" s="15"/>
      <c r="AK63" s="15"/>
      <c r="AM63" s="15"/>
      <c r="AN63" s="15"/>
      <c r="AO63" s="15"/>
      <c r="AP63" s="15"/>
      <c r="AQ63" s="15"/>
      <c r="AR63" s="15"/>
      <c r="AS63" s="15"/>
      <c r="AT63" s="15"/>
      <c r="AU63" s="15"/>
      <c r="AV63" s="15"/>
      <c r="AW63" s="15"/>
      <c r="AX63" s="15"/>
      <c r="AY63" s="15"/>
      <c r="AZ63" s="15"/>
      <c r="BA63" s="15"/>
      <c r="BB63" s="15"/>
      <c r="BC63" s="15"/>
      <c r="BD63" s="15"/>
    </row>
    <row r="64" spans="1:56" ht="16.5" customHeight="1">
      <c r="A64" s="18"/>
      <c r="B64" s="18"/>
      <c r="C64" s="18"/>
      <c r="D64" s="18"/>
      <c r="E64" s="18"/>
      <c r="F64" s="15"/>
      <c r="G64" s="17"/>
      <c r="H64" s="17"/>
      <c r="I64" s="15"/>
      <c r="J64" s="15"/>
      <c r="K64" s="15"/>
      <c r="L64" s="15"/>
      <c r="M64" s="15"/>
      <c r="N64" s="15"/>
      <c r="O64" s="15"/>
      <c r="P64" s="15"/>
      <c r="Q64" s="15"/>
      <c r="R64" s="15"/>
      <c r="S64" s="16"/>
      <c r="T64" s="15"/>
      <c r="U64" s="15"/>
      <c r="V64" s="15"/>
      <c r="W64" s="15"/>
      <c r="X64" s="15"/>
      <c r="Y64" s="15"/>
      <c r="Z64" s="15"/>
      <c r="AA64" s="15"/>
      <c r="AB64" s="15"/>
      <c r="AC64" s="15"/>
      <c r="AD64" s="15"/>
      <c r="AE64" s="15"/>
      <c r="AF64" s="15"/>
      <c r="AG64" s="15"/>
      <c r="AH64" s="15"/>
      <c r="AI64" s="15"/>
      <c r="AJ64" s="15"/>
      <c r="AK64" s="15"/>
      <c r="AM64" s="15"/>
      <c r="AN64" s="15"/>
      <c r="AO64" s="15"/>
      <c r="AP64" s="15"/>
      <c r="AQ64" s="15"/>
      <c r="AR64" s="15"/>
      <c r="AS64" s="15"/>
      <c r="AT64" s="15"/>
      <c r="AU64" s="15"/>
      <c r="AV64" s="15"/>
      <c r="AW64" s="15"/>
      <c r="AX64" s="15"/>
      <c r="AY64" s="15"/>
      <c r="AZ64" s="15"/>
      <c r="BA64" s="15"/>
      <c r="BB64" s="15"/>
      <c r="BC64" s="15"/>
      <c r="BD64" s="15"/>
    </row>
    <row r="65" spans="1:56" ht="16.5" customHeight="1">
      <c r="A65" s="18"/>
      <c r="B65" s="18"/>
      <c r="C65" s="18"/>
      <c r="D65" s="18"/>
      <c r="E65" s="18"/>
      <c r="F65" s="15"/>
      <c r="G65" s="17"/>
      <c r="H65" s="17"/>
      <c r="I65" s="15"/>
      <c r="J65" s="15"/>
      <c r="K65" s="15"/>
      <c r="L65" s="15"/>
      <c r="M65" s="15"/>
      <c r="N65" s="15"/>
      <c r="O65" s="15"/>
      <c r="P65" s="15"/>
      <c r="Q65" s="15"/>
      <c r="R65" s="15"/>
      <c r="S65" s="16"/>
      <c r="T65" s="15"/>
      <c r="U65" s="15"/>
      <c r="V65" s="15"/>
      <c r="W65" s="15"/>
      <c r="X65" s="15"/>
      <c r="Y65" s="15"/>
      <c r="Z65" s="15"/>
      <c r="AA65" s="15"/>
      <c r="AB65" s="15"/>
      <c r="AC65" s="15"/>
      <c r="AD65" s="15"/>
      <c r="AE65" s="15"/>
      <c r="AF65" s="15"/>
      <c r="AG65" s="15"/>
      <c r="AH65" s="15"/>
      <c r="AI65" s="15"/>
      <c r="AJ65" s="15"/>
      <c r="AK65" s="15"/>
      <c r="AM65" s="15"/>
      <c r="AN65" s="15"/>
      <c r="AO65" s="15"/>
      <c r="AP65" s="15"/>
      <c r="AQ65" s="15"/>
      <c r="AR65" s="15"/>
      <c r="AS65" s="15"/>
      <c r="AT65" s="15"/>
      <c r="AU65" s="15"/>
      <c r="AV65" s="15"/>
      <c r="AW65" s="15"/>
      <c r="AX65" s="15"/>
      <c r="AY65" s="15"/>
      <c r="AZ65" s="15"/>
      <c r="BA65" s="15"/>
      <c r="BB65" s="15"/>
      <c r="BC65" s="15"/>
      <c r="BD65" s="15"/>
    </row>
    <row r="66" spans="1:56" ht="16.5" customHeight="1">
      <c r="A66" s="18"/>
      <c r="B66" s="18"/>
      <c r="C66" s="18"/>
      <c r="D66" s="18"/>
      <c r="E66" s="18"/>
      <c r="F66" s="15"/>
      <c r="G66" s="17"/>
      <c r="H66" s="17"/>
      <c r="I66" s="15"/>
      <c r="J66" s="15"/>
      <c r="K66" s="15"/>
      <c r="L66" s="15"/>
      <c r="M66" s="15"/>
      <c r="N66" s="15"/>
      <c r="O66" s="15"/>
      <c r="P66" s="15"/>
      <c r="Q66" s="15"/>
      <c r="R66" s="15"/>
      <c r="S66" s="16"/>
      <c r="T66" s="15"/>
      <c r="U66" s="15"/>
      <c r="V66" s="15"/>
      <c r="W66" s="15"/>
      <c r="X66" s="15"/>
      <c r="Y66" s="15"/>
      <c r="Z66" s="15"/>
      <c r="AA66" s="15"/>
      <c r="AB66" s="15"/>
      <c r="AC66" s="15"/>
      <c r="AD66" s="15"/>
      <c r="AE66" s="15"/>
      <c r="AF66" s="15"/>
      <c r="AG66" s="15"/>
      <c r="AH66" s="15"/>
      <c r="AI66" s="15"/>
      <c r="AJ66" s="15"/>
      <c r="AK66" s="15"/>
      <c r="AM66" s="15"/>
      <c r="AN66" s="15"/>
      <c r="AO66" s="15"/>
      <c r="AP66" s="15"/>
      <c r="AQ66" s="15"/>
      <c r="AR66" s="15"/>
      <c r="AS66" s="15"/>
      <c r="AT66" s="15"/>
      <c r="AU66" s="15"/>
      <c r="AV66" s="15"/>
      <c r="AW66" s="15"/>
      <c r="AX66" s="15"/>
      <c r="AY66" s="15"/>
      <c r="AZ66" s="15"/>
      <c r="BA66" s="15"/>
      <c r="BB66" s="15"/>
      <c r="BC66" s="15"/>
      <c r="BD66" s="15"/>
    </row>
    <row r="67" spans="1:56" ht="16.5" customHeight="1">
      <c r="A67" s="18"/>
      <c r="B67" s="18"/>
      <c r="C67" s="18"/>
      <c r="D67" s="18"/>
      <c r="E67" s="18"/>
      <c r="F67" s="15"/>
      <c r="G67" s="17"/>
      <c r="H67" s="17"/>
      <c r="I67" s="15"/>
      <c r="J67" s="15"/>
      <c r="K67" s="15"/>
      <c r="L67" s="15"/>
      <c r="M67" s="15"/>
      <c r="N67" s="15"/>
      <c r="O67" s="15"/>
      <c r="P67" s="15"/>
      <c r="Q67" s="15"/>
      <c r="R67" s="15"/>
      <c r="S67" s="16"/>
      <c r="T67" s="15"/>
      <c r="U67" s="15"/>
      <c r="V67" s="15"/>
      <c r="W67" s="15"/>
      <c r="X67" s="15"/>
      <c r="Y67" s="15"/>
      <c r="Z67" s="15"/>
      <c r="AA67" s="15"/>
      <c r="AB67" s="15"/>
      <c r="AC67" s="15"/>
      <c r="AD67" s="15"/>
      <c r="AE67" s="15"/>
      <c r="AF67" s="15"/>
      <c r="AG67" s="15"/>
      <c r="AH67" s="15"/>
      <c r="AI67" s="15"/>
      <c r="AJ67" s="15"/>
      <c r="AK67" s="15"/>
      <c r="AM67" s="15"/>
      <c r="AN67" s="15"/>
      <c r="AO67" s="15"/>
      <c r="AP67" s="15"/>
      <c r="AQ67" s="15"/>
      <c r="AR67" s="15"/>
      <c r="AS67" s="15"/>
      <c r="AT67" s="15"/>
      <c r="AU67" s="15"/>
      <c r="AV67" s="15"/>
      <c r="AW67" s="15"/>
      <c r="AX67" s="15"/>
      <c r="AY67" s="15"/>
      <c r="AZ67" s="15"/>
      <c r="BA67" s="15"/>
      <c r="BB67" s="15"/>
      <c r="BC67" s="15"/>
      <c r="BD67" s="15"/>
    </row>
    <row r="68" spans="1:56" ht="16.5" customHeight="1">
      <c r="A68" s="18"/>
      <c r="B68" s="18"/>
      <c r="C68" s="18"/>
      <c r="D68" s="18"/>
      <c r="E68" s="18"/>
      <c r="F68" s="15"/>
      <c r="G68" s="17"/>
      <c r="H68" s="17"/>
      <c r="I68" s="15"/>
      <c r="J68" s="15"/>
      <c r="K68" s="15"/>
      <c r="L68" s="15"/>
      <c r="M68" s="15"/>
      <c r="N68" s="15"/>
      <c r="O68" s="15"/>
      <c r="P68" s="15"/>
      <c r="Q68" s="15"/>
      <c r="R68" s="15"/>
      <c r="S68" s="16"/>
      <c r="T68" s="15"/>
      <c r="U68" s="15"/>
      <c r="V68" s="15"/>
      <c r="W68" s="15"/>
      <c r="X68" s="15"/>
      <c r="Y68" s="15"/>
      <c r="Z68" s="15"/>
      <c r="AA68" s="15"/>
      <c r="AB68" s="15"/>
      <c r="AC68" s="15"/>
      <c r="AD68" s="15"/>
      <c r="AE68" s="15"/>
      <c r="AF68" s="15"/>
      <c r="AG68" s="15"/>
      <c r="AH68" s="15"/>
      <c r="AI68" s="15"/>
      <c r="AJ68" s="15"/>
      <c r="AK68" s="15"/>
      <c r="AM68" s="15"/>
      <c r="AN68" s="15"/>
      <c r="AO68" s="15"/>
      <c r="AP68" s="15"/>
      <c r="AQ68" s="15"/>
      <c r="AR68" s="15"/>
      <c r="AS68" s="15"/>
      <c r="AT68" s="15"/>
      <c r="AU68" s="15"/>
      <c r="AV68" s="15"/>
      <c r="AW68" s="15"/>
      <c r="AX68" s="15"/>
      <c r="AY68" s="15"/>
      <c r="AZ68" s="15"/>
      <c r="BA68" s="15"/>
      <c r="BB68" s="15"/>
      <c r="BC68" s="15"/>
      <c r="BD68" s="15"/>
    </row>
    <row r="69" spans="1:56" ht="16.5" customHeight="1">
      <c r="A69" s="18"/>
      <c r="B69" s="18"/>
      <c r="C69" s="18"/>
      <c r="D69" s="18"/>
      <c r="E69" s="18"/>
      <c r="F69" s="15"/>
      <c r="G69" s="17"/>
      <c r="H69" s="17"/>
      <c r="I69" s="15"/>
      <c r="J69" s="15"/>
      <c r="K69" s="15"/>
      <c r="L69" s="15"/>
      <c r="M69" s="15"/>
      <c r="N69" s="15"/>
      <c r="O69" s="15"/>
      <c r="P69" s="15"/>
      <c r="Q69" s="15"/>
      <c r="R69" s="15"/>
      <c r="S69" s="16"/>
      <c r="T69" s="15"/>
      <c r="U69" s="15"/>
      <c r="V69" s="15"/>
      <c r="W69" s="15"/>
      <c r="X69" s="15"/>
      <c r="Y69" s="15"/>
      <c r="Z69" s="15"/>
      <c r="AA69" s="15"/>
      <c r="AB69" s="15"/>
      <c r="AC69" s="15"/>
      <c r="AD69" s="15"/>
      <c r="AE69" s="15"/>
      <c r="AF69" s="15"/>
      <c r="AG69" s="15"/>
      <c r="AH69" s="15"/>
      <c r="AI69" s="15"/>
      <c r="AJ69" s="15"/>
      <c r="AK69" s="15"/>
      <c r="AM69" s="15"/>
      <c r="AN69" s="15"/>
      <c r="AO69" s="15"/>
      <c r="AP69" s="15"/>
      <c r="AQ69" s="15"/>
      <c r="AR69" s="15"/>
      <c r="AS69" s="15"/>
      <c r="AT69" s="15"/>
      <c r="AU69" s="15"/>
      <c r="AV69" s="15"/>
      <c r="AW69" s="15"/>
      <c r="AX69" s="15"/>
      <c r="AY69" s="15"/>
      <c r="AZ69" s="15"/>
      <c r="BA69" s="15"/>
      <c r="BB69" s="15"/>
      <c r="BC69" s="15"/>
      <c r="BD69" s="15"/>
    </row>
    <row r="70" spans="1:56" ht="16.5" customHeight="1">
      <c r="A70" s="18"/>
      <c r="B70" s="18"/>
      <c r="C70" s="18"/>
      <c r="D70" s="18"/>
      <c r="E70" s="18"/>
      <c r="F70" s="15"/>
      <c r="G70" s="17"/>
      <c r="H70" s="17"/>
      <c r="I70" s="15"/>
      <c r="J70" s="15"/>
      <c r="K70" s="15"/>
      <c r="L70" s="15"/>
      <c r="M70" s="15"/>
      <c r="N70" s="15"/>
      <c r="O70" s="15"/>
      <c r="P70" s="15"/>
      <c r="Q70" s="15"/>
      <c r="R70" s="15"/>
      <c r="S70" s="16"/>
      <c r="T70" s="15"/>
      <c r="U70" s="15"/>
      <c r="V70" s="15"/>
      <c r="W70" s="15"/>
      <c r="X70" s="15"/>
      <c r="Y70" s="15"/>
      <c r="Z70" s="15"/>
      <c r="AA70" s="15"/>
      <c r="AB70" s="15"/>
      <c r="AC70" s="15"/>
      <c r="AD70" s="15"/>
      <c r="AE70" s="15"/>
      <c r="AF70" s="15"/>
      <c r="AG70" s="15"/>
      <c r="AH70" s="15"/>
      <c r="AI70" s="15"/>
      <c r="AJ70" s="15"/>
      <c r="AK70" s="15"/>
      <c r="AM70" s="15"/>
      <c r="AN70" s="15"/>
      <c r="AO70" s="15"/>
      <c r="AP70" s="15"/>
      <c r="AQ70" s="15"/>
      <c r="AR70" s="15"/>
      <c r="AS70" s="15"/>
      <c r="AT70" s="15"/>
      <c r="AU70" s="15"/>
      <c r="AV70" s="15"/>
      <c r="AW70" s="15"/>
      <c r="AX70" s="15"/>
      <c r="AY70" s="15"/>
      <c r="AZ70" s="15"/>
      <c r="BA70" s="15"/>
      <c r="BB70" s="15"/>
      <c r="BC70" s="15"/>
      <c r="BD70" s="15"/>
    </row>
    <row r="71" spans="1:56" ht="16.5" customHeight="1">
      <c r="A71" s="18"/>
      <c r="B71" s="18"/>
      <c r="C71" s="18"/>
      <c r="D71" s="18"/>
      <c r="E71" s="18"/>
      <c r="F71" s="15"/>
      <c r="G71" s="17"/>
      <c r="H71" s="17"/>
      <c r="I71" s="15"/>
      <c r="J71" s="15"/>
      <c r="K71" s="15"/>
      <c r="L71" s="15"/>
      <c r="M71" s="15"/>
      <c r="N71" s="15"/>
      <c r="O71" s="15"/>
      <c r="P71" s="15"/>
      <c r="Q71" s="15"/>
      <c r="R71" s="15"/>
      <c r="S71" s="16"/>
      <c r="T71" s="15"/>
      <c r="U71" s="15"/>
      <c r="V71" s="15"/>
      <c r="W71" s="15"/>
      <c r="X71" s="15"/>
      <c r="Y71" s="15"/>
      <c r="Z71" s="15"/>
      <c r="AA71" s="15"/>
      <c r="AB71" s="15"/>
      <c r="AC71" s="15"/>
      <c r="AD71" s="15"/>
      <c r="AE71" s="15"/>
      <c r="AF71" s="15"/>
      <c r="AG71" s="15"/>
      <c r="AH71" s="15"/>
      <c r="AI71" s="15"/>
      <c r="AJ71" s="15"/>
      <c r="AK71" s="15"/>
      <c r="AM71" s="15"/>
      <c r="AN71" s="15"/>
      <c r="AO71" s="15"/>
      <c r="AP71" s="15"/>
      <c r="AQ71" s="15"/>
      <c r="AR71" s="15"/>
      <c r="AS71" s="15"/>
      <c r="AT71" s="15"/>
      <c r="AU71" s="15"/>
      <c r="AV71" s="15"/>
      <c r="AW71" s="15"/>
      <c r="AX71" s="15"/>
      <c r="AY71" s="15"/>
      <c r="AZ71" s="15"/>
      <c r="BA71" s="15"/>
      <c r="BB71" s="15"/>
      <c r="BC71" s="15"/>
      <c r="BD71" s="15"/>
    </row>
    <row r="72" spans="1:56" ht="16.5" customHeight="1">
      <c r="A72" s="18"/>
      <c r="B72" s="18"/>
      <c r="C72" s="18"/>
      <c r="D72" s="18"/>
      <c r="E72" s="18"/>
      <c r="F72" s="15"/>
      <c r="G72" s="17"/>
      <c r="H72" s="17"/>
      <c r="I72" s="15"/>
      <c r="J72" s="15"/>
      <c r="K72" s="15"/>
      <c r="L72" s="15"/>
      <c r="M72" s="15"/>
      <c r="N72" s="15"/>
      <c r="O72" s="15"/>
      <c r="P72" s="15"/>
      <c r="Q72" s="15"/>
      <c r="R72" s="15"/>
      <c r="S72" s="16"/>
      <c r="T72" s="15"/>
      <c r="U72" s="15"/>
      <c r="V72" s="15"/>
      <c r="W72" s="15"/>
      <c r="X72" s="15"/>
      <c r="Y72" s="15"/>
      <c r="Z72" s="15"/>
      <c r="AA72" s="15"/>
      <c r="AB72" s="15"/>
      <c r="AC72" s="15"/>
      <c r="AD72" s="15"/>
      <c r="AE72" s="15"/>
      <c r="AF72" s="15"/>
      <c r="AG72" s="15"/>
      <c r="AH72" s="15"/>
      <c r="AI72" s="15"/>
      <c r="AJ72" s="15"/>
      <c r="AK72" s="15"/>
      <c r="AM72" s="15"/>
      <c r="AN72" s="15"/>
      <c r="AO72" s="15"/>
      <c r="AP72" s="15"/>
      <c r="AQ72" s="15"/>
      <c r="AR72" s="15"/>
      <c r="AS72" s="15"/>
      <c r="AT72" s="15"/>
      <c r="AU72" s="15"/>
      <c r="AV72" s="15"/>
      <c r="AW72" s="15"/>
      <c r="AX72" s="15"/>
      <c r="AY72" s="15"/>
      <c r="AZ72" s="15"/>
      <c r="BA72" s="15"/>
      <c r="BB72" s="15"/>
      <c r="BC72" s="15"/>
      <c r="BD72" s="15"/>
    </row>
    <row r="73" spans="1:56" ht="16.5" customHeight="1">
      <c r="A73" s="18"/>
      <c r="B73" s="18"/>
      <c r="C73" s="18"/>
      <c r="D73" s="18"/>
      <c r="E73" s="18"/>
      <c r="F73" s="15"/>
      <c r="G73" s="17"/>
      <c r="H73" s="17"/>
      <c r="I73" s="15"/>
      <c r="J73" s="15"/>
      <c r="K73" s="15"/>
      <c r="L73" s="15"/>
      <c r="M73" s="15"/>
      <c r="N73" s="15"/>
      <c r="O73" s="15"/>
      <c r="P73" s="15"/>
      <c r="Q73" s="15"/>
      <c r="R73" s="15"/>
      <c r="S73" s="16"/>
      <c r="T73" s="15"/>
      <c r="U73" s="15"/>
      <c r="V73" s="15"/>
      <c r="W73" s="15"/>
      <c r="X73" s="15"/>
      <c r="Y73" s="15"/>
      <c r="Z73" s="15"/>
      <c r="AA73" s="15"/>
      <c r="AB73" s="15"/>
      <c r="AC73" s="15"/>
      <c r="AD73" s="15"/>
      <c r="AE73" s="15"/>
      <c r="AF73" s="15"/>
      <c r="AG73" s="15"/>
      <c r="AH73" s="15"/>
      <c r="AI73" s="15"/>
      <c r="AJ73" s="15"/>
      <c r="AK73" s="15"/>
      <c r="AM73" s="15"/>
      <c r="AN73" s="15"/>
      <c r="AO73" s="15"/>
      <c r="AP73" s="15"/>
      <c r="AQ73" s="15"/>
      <c r="AR73" s="15"/>
      <c r="AS73" s="15"/>
      <c r="AT73" s="15"/>
      <c r="AU73" s="15"/>
      <c r="AV73" s="15"/>
      <c r="AW73" s="15"/>
      <c r="AX73" s="15"/>
      <c r="AY73" s="15"/>
      <c r="AZ73" s="15"/>
      <c r="BA73" s="15"/>
      <c r="BB73" s="15"/>
      <c r="BC73" s="15"/>
      <c r="BD73" s="15"/>
    </row>
    <row r="74" spans="1:56" ht="16.5" customHeight="1">
      <c r="A74" s="18"/>
      <c r="B74" s="18"/>
      <c r="C74" s="18"/>
      <c r="D74" s="18"/>
      <c r="E74" s="18"/>
      <c r="F74" s="15"/>
      <c r="G74" s="17"/>
      <c r="H74" s="17"/>
      <c r="I74" s="15"/>
      <c r="J74" s="15"/>
      <c r="K74" s="15"/>
      <c r="L74" s="15"/>
      <c r="M74" s="15"/>
      <c r="N74" s="15"/>
      <c r="O74" s="15"/>
      <c r="P74" s="15"/>
      <c r="Q74" s="15"/>
      <c r="R74" s="15"/>
      <c r="S74" s="16"/>
      <c r="T74" s="15"/>
      <c r="U74" s="15"/>
      <c r="V74" s="15"/>
      <c r="W74" s="15"/>
      <c r="X74" s="15"/>
      <c r="Y74" s="15"/>
      <c r="Z74" s="15"/>
      <c r="AA74" s="15"/>
      <c r="AB74" s="15"/>
      <c r="AC74" s="15"/>
      <c r="AD74" s="15"/>
      <c r="AE74" s="15"/>
      <c r="AF74" s="15"/>
      <c r="AG74" s="15"/>
      <c r="AH74" s="15"/>
      <c r="AI74" s="15"/>
      <c r="AJ74" s="15"/>
      <c r="AK74" s="15"/>
      <c r="AM74" s="15"/>
      <c r="AN74" s="15"/>
      <c r="AO74" s="15"/>
      <c r="AP74" s="15"/>
      <c r="AQ74" s="15"/>
      <c r="AR74" s="15"/>
      <c r="AS74" s="15"/>
      <c r="AT74" s="15"/>
      <c r="AU74" s="15"/>
      <c r="AV74" s="15"/>
      <c r="AW74" s="15"/>
      <c r="AX74" s="15"/>
      <c r="AY74" s="15"/>
      <c r="AZ74" s="15"/>
      <c r="BA74" s="15"/>
      <c r="BB74" s="15"/>
      <c r="BC74" s="15"/>
      <c r="BD74" s="15"/>
    </row>
    <row r="75" spans="1:56" ht="16.5" customHeight="1">
      <c r="A75" s="18"/>
      <c r="B75" s="18"/>
      <c r="C75" s="18"/>
      <c r="D75" s="18"/>
      <c r="E75" s="18"/>
      <c r="F75" s="15"/>
      <c r="G75" s="17"/>
      <c r="H75" s="17"/>
      <c r="I75" s="15"/>
      <c r="J75" s="15"/>
      <c r="K75" s="15"/>
      <c r="L75" s="15"/>
      <c r="M75" s="15"/>
      <c r="N75" s="15"/>
      <c r="O75" s="15"/>
      <c r="P75" s="15"/>
      <c r="Q75" s="15"/>
      <c r="R75" s="15"/>
      <c r="S75" s="16"/>
      <c r="T75" s="15"/>
      <c r="U75" s="15"/>
      <c r="V75" s="15"/>
      <c r="W75" s="15"/>
      <c r="X75" s="15"/>
      <c r="Y75" s="15"/>
      <c r="Z75" s="15"/>
      <c r="AA75" s="15"/>
      <c r="AB75" s="15"/>
      <c r="AC75" s="15"/>
      <c r="AD75" s="15"/>
      <c r="AE75" s="15"/>
      <c r="AF75" s="15"/>
      <c r="AG75" s="15"/>
      <c r="AH75" s="15"/>
      <c r="AI75" s="15"/>
      <c r="AJ75" s="15"/>
      <c r="AK75" s="15"/>
      <c r="AM75" s="15"/>
      <c r="AN75" s="15"/>
      <c r="AO75" s="15"/>
      <c r="AP75" s="15"/>
      <c r="AQ75" s="15"/>
      <c r="AR75" s="15"/>
      <c r="AS75" s="15"/>
      <c r="AT75" s="15"/>
      <c r="AU75" s="15"/>
      <c r="AV75" s="15"/>
      <c r="AW75" s="15"/>
      <c r="AX75" s="15"/>
      <c r="AY75" s="15"/>
      <c r="AZ75" s="15"/>
      <c r="BA75" s="15"/>
      <c r="BB75" s="15"/>
      <c r="BC75" s="15"/>
      <c r="BD75" s="15"/>
    </row>
    <row r="76" spans="1:56" ht="16.5" customHeight="1">
      <c r="A76" s="18"/>
      <c r="B76" s="18"/>
      <c r="C76" s="18"/>
      <c r="D76" s="18"/>
      <c r="E76" s="18"/>
      <c r="F76" s="15"/>
      <c r="G76" s="17"/>
      <c r="H76" s="17"/>
      <c r="I76" s="15"/>
      <c r="J76" s="15"/>
      <c r="K76" s="15"/>
      <c r="L76" s="15"/>
      <c r="M76" s="15"/>
      <c r="N76" s="15"/>
      <c r="O76" s="15"/>
      <c r="P76" s="15"/>
      <c r="Q76" s="15"/>
      <c r="R76" s="15"/>
      <c r="S76" s="16"/>
      <c r="T76" s="15"/>
      <c r="U76" s="15"/>
      <c r="V76" s="15"/>
      <c r="W76" s="15"/>
      <c r="X76" s="15"/>
      <c r="Y76" s="15"/>
      <c r="Z76" s="15"/>
      <c r="AA76" s="15"/>
      <c r="AB76" s="15"/>
      <c r="AC76" s="15"/>
      <c r="AD76" s="15"/>
      <c r="AE76" s="15"/>
      <c r="AF76" s="15"/>
      <c r="AG76" s="15"/>
      <c r="AH76" s="15"/>
      <c r="AI76" s="15"/>
      <c r="AJ76" s="15"/>
      <c r="AK76" s="15"/>
      <c r="AM76" s="15"/>
      <c r="AN76" s="15"/>
      <c r="AO76" s="15"/>
      <c r="AP76" s="15"/>
      <c r="AQ76" s="15"/>
      <c r="AR76" s="15"/>
      <c r="AS76" s="15"/>
      <c r="AT76" s="15"/>
      <c r="AU76" s="15"/>
      <c r="AV76" s="15"/>
      <c r="AW76" s="15"/>
      <c r="AX76" s="15"/>
      <c r="AY76" s="15"/>
      <c r="AZ76" s="15"/>
      <c r="BA76" s="15"/>
      <c r="BB76" s="15"/>
      <c r="BC76" s="15"/>
      <c r="BD76" s="15"/>
    </row>
    <row r="77" spans="1:56" ht="16.5" customHeight="1">
      <c r="A77" s="18"/>
      <c r="B77" s="18"/>
      <c r="C77" s="18"/>
      <c r="D77" s="18"/>
      <c r="E77" s="18"/>
      <c r="F77" s="15"/>
      <c r="G77" s="17"/>
      <c r="H77" s="17"/>
      <c r="I77" s="15"/>
      <c r="J77" s="15"/>
      <c r="K77" s="15"/>
      <c r="L77" s="15"/>
      <c r="M77" s="15"/>
      <c r="N77" s="15"/>
      <c r="O77" s="15"/>
      <c r="P77" s="15"/>
      <c r="Q77" s="15"/>
      <c r="R77" s="15"/>
      <c r="S77" s="16"/>
      <c r="T77" s="15"/>
      <c r="U77" s="15"/>
      <c r="V77" s="15"/>
      <c r="W77" s="15"/>
      <c r="X77" s="15"/>
      <c r="Y77" s="15"/>
      <c r="Z77" s="15"/>
      <c r="AA77" s="15"/>
      <c r="AB77" s="15"/>
      <c r="AC77" s="15"/>
      <c r="AD77" s="15"/>
      <c r="AE77" s="15"/>
      <c r="AF77" s="15"/>
      <c r="AG77" s="15"/>
      <c r="AH77" s="15"/>
      <c r="AI77" s="15"/>
      <c r="AJ77" s="15"/>
      <c r="AK77" s="15"/>
      <c r="AM77" s="15"/>
      <c r="AN77" s="15"/>
      <c r="AO77" s="15"/>
      <c r="AP77" s="15"/>
      <c r="AQ77" s="15"/>
      <c r="AR77" s="15"/>
      <c r="AS77" s="15"/>
      <c r="AT77" s="15"/>
      <c r="AU77" s="15"/>
      <c r="AV77" s="15"/>
      <c r="AW77" s="15"/>
      <c r="AX77" s="15"/>
      <c r="AY77" s="15"/>
      <c r="AZ77" s="15"/>
      <c r="BA77" s="15"/>
      <c r="BB77" s="15"/>
      <c r="BC77" s="15"/>
      <c r="BD77" s="15"/>
    </row>
    <row r="78" spans="1:56" ht="16.5" customHeight="1">
      <c r="A78" s="18"/>
      <c r="B78" s="18"/>
      <c r="C78" s="18"/>
      <c r="D78" s="18"/>
      <c r="E78" s="18"/>
      <c r="F78" s="15"/>
      <c r="G78" s="17"/>
      <c r="H78" s="17"/>
      <c r="I78" s="15"/>
      <c r="J78" s="15"/>
      <c r="K78" s="15"/>
      <c r="L78" s="15"/>
      <c r="M78" s="15"/>
      <c r="N78" s="15"/>
      <c r="O78" s="15"/>
      <c r="P78" s="15"/>
      <c r="Q78" s="15"/>
      <c r="R78" s="15"/>
      <c r="S78" s="16"/>
      <c r="T78" s="15"/>
      <c r="U78" s="15"/>
      <c r="V78" s="15"/>
      <c r="W78" s="15"/>
      <c r="X78" s="15"/>
      <c r="Y78" s="15"/>
      <c r="Z78" s="15"/>
      <c r="AA78" s="15"/>
      <c r="AB78" s="15"/>
      <c r="AC78" s="15"/>
      <c r="AD78" s="15"/>
      <c r="AE78" s="15"/>
      <c r="AF78" s="15"/>
      <c r="AG78" s="15"/>
      <c r="AH78" s="15"/>
      <c r="AI78" s="15"/>
      <c r="AJ78" s="15"/>
      <c r="AK78" s="15"/>
      <c r="AM78" s="15"/>
      <c r="AN78" s="15"/>
      <c r="AO78" s="15"/>
      <c r="AP78" s="15"/>
      <c r="AQ78" s="15"/>
      <c r="AR78" s="15"/>
      <c r="AS78" s="15"/>
      <c r="AT78" s="15"/>
      <c r="AU78" s="15"/>
      <c r="AV78" s="15"/>
      <c r="AW78" s="15"/>
      <c r="AX78" s="15"/>
      <c r="AY78" s="15"/>
      <c r="AZ78" s="15"/>
      <c r="BA78" s="15"/>
      <c r="BB78" s="15"/>
      <c r="BC78" s="15"/>
      <c r="BD78" s="15"/>
    </row>
    <row r="79" spans="1:56" ht="16.5" customHeight="1">
      <c r="A79" s="18"/>
      <c r="B79" s="18"/>
      <c r="C79" s="18"/>
      <c r="D79" s="18"/>
      <c r="E79" s="18"/>
      <c r="F79" s="15"/>
      <c r="G79" s="17"/>
      <c r="H79" s="17"/>
      <c r="I79" s="15"/>
      <c r="J79" s="15"/>
      <c r="K79" s="15"/>
      <c r="L79" s="15"/>
      <c r="M79" s="15"/>
      <c r="N79" s="15"/>
      <c r="O79" s="15"/>
      <c r="P79" s="15"/>
      <c r="Q79" s="15"/>
      <c r="R79" s="15"/>
      <c r="S79" s="16"/>
      <c r="T79" s="15"/>
      <c r="U79" s="15"/>
      <c r="V79" s="15"/>
      <c r="W79" s="15"/>
      <c r="X79" s="15"/>
      <c r="Y79" s="15"/>
      <c r="Z79" s="15"/>
      <c r="AA79" s="15"/>
      <c r="AB79" s="15"/>
      <c r="AC79" s="15"/>
      <c r="AD79" s="15"/>
      <c r="AE79" s="15"/>
      <c r="AF79" s="15"/>
      <c r="AG79" s="15"/>
      <c r="AH79" s="15"/>
      <c r="AI79" s="15"/>
      <c r="AJ79" s="15"/>
      <c r="AK79" s="15"/>
      <c r="AM79" s="15"/>
      <c r="AN79" s="15"/>
      <c r="AO79" s="15"/>
      <c r="AP79" s="15"/>
      <c r="AQ79" s="15"/>
      <c r="AR79" s="15"/>
      <c r="AS79" s="15"/>
      <c r="AT79" s="15"/>
      <c r="AU79" s="15"/>
      <c r="AV79" s="15"/>
      <c r="AW79" s="15"/>
      <c r="AX79" s="15"/>
      <c r="AY79" s="15"/>
      <c r="AZ79" s="15"/>
      <c r="BA79" s="15"/>
      <c r="BB79" s="15"/>
      <c r="BC79" s="15"/>
      <c r="BD79" s="15"/>
    </row>
    <row r="80" spans="1:56" ht="16.5" customHeight="1">
      <c r="A80" s="18"/>
      <c r="B80" s="18"/>
      <c r="C80" s="18"/>
      <c r="D80" s="18"/>
      <c r="E80" s="18"/>
      <c r="F80" s="15"/>
      <c r="G80" s="17"/>
      <c r="H80" s="17"/>
      <c r="I80" s="15"/>
      <c r="J80" s="15"/>
      <c r="K80" s="15"/>
      <c r="L80" s="15"/>
      <c r="M80" s="15"/>
      <c r="N80" s="15"/>
      <c r="O80" s="15"/>
      <c r="P80" s="15"/>
      <c r="Q80" s="15"/>
      <c r="R80" s="15"/>
      <c r="S80" s="16"/>
      <c r="T80" s="15"/>
      <c r="U80" s="15"/>
      <c r="V80" s="15"/>
      <c r="W80" s="15"/>
      <c r="X80" s="15"/>
      <c r="Y80" s="15"/>
      <c r="Z80" s="15"/>
      <c r="AA80" s="15"/>
      <c r="AB80" s="15"/>
      <c r="AC80" s="15"/>
      <c r="AD80" s="15"/>
      <c r="AE80" s="15"/>
      <c r="AF80" s="15"/>
      <c r="AG80" s="15"/>
      <c r="AH80" s="15"/>
      <c r="AI80" s="15"/>
      <c r="AJ80" s="15"/>
      <c r="AK80" s="15"/>
      <c r="AM80" s="15"/>
      <c r="AN80" s="15"/>
      <c r="AO80" s="15"/>
      <c r="AP80" s="15"/>
      <c r="AQ80" s="15"/>
      <c r="AR80" s="15"/>
      <c r="AS80" s="15"/>
      <c r="AT80" s="15"/>
      <c r="AU80" s="15"/>
      <c r="AV80" s="15"/>
      <c r="AW80" s="15"/>
      <c r="AX80" s="15"/>
      <c r="AY80" s="15"/>
      <c r="AZ80" s="15"/>
      <c r="BA80" s="15"/>
      <c r="BB80" s="15"/>
      <c r="BC80" s="15"/>
      <c r="BD80" s="15"/>
    </row>
    <row r="81" spans="1:56" ht="16.5" customHeight="1">
      <c r="A81" s="18"/>
      <c r="B81" s="18"/>
      <c r="C81" s="18"/>
      <c r="D81" s="18"/>
      <c r="E81" s="18"/>
      <c r="F81" s="15"/>
      <c r="G81" s="17"/>
      <c r="H81" s="17"/>
      <c r="I81" s="15"/>
      <c r="J81" s="15"/>
      <c r="K81" s="15"/>
      <c r="L81" s="15"/>
      <c r="M81" s="15"/>
      <c r="N81" s="15"/>
      <c r="O81" s="15"/>
      <c r="P81" s="15"/>
      <c r="Q81" s="15"/>
      <c r="R81" s="15"/>
      <c r="S81" s="16"/>
      <c r="T81" s="15"/>
      <c r="U81" s="15"/>
      <c r="V81" s="15"/>
      <c r="W81" s="15"/>
      <c r="X81" s="15"/>
      <c r="Y81" s="15"/>
      <c r="Z81" s="15"/>
      <c r="AA81" s="15"/>
      <c r="AB81" s="15"/>
      <c r="AC81" s="15"/>
      <c r="AD81" s="15"/>
      <c r="AE81" s="15"/>
      <c r="AF81" s="15"/>
      <c r="AG81" s="15"/>
      <c r="AH81" s="15"/>
      <c r="AI81" s="15"/>
      <c r="AJ81" s="15"/>
      <c r="AK81" s="15"/>
      <c r="AM81" s="15"/>
      <c r="AN81" s="15"/>
      <c r="AO81" s="15"/>
      <c r="AP81" s="15"/>
      <c r="AQ81" s="15"/>
      <c r="AR81" s="15"/>
      <c r="AS81" s="15"/>
      <c r="AT81" s="15"/>
      <c r="AU81" s="15"/>
      <c r="AV81" s="15"/>
      <c r="AW81" s="15"/>
      <c r="AX81" s="15"/>
      <c r="AY81" s="15"/>
      <c r="AZ81" s="15"/>
      <c r="BA81" s="15"/>
      <c r="BB81" s="15"/>
      <c r="BC81" s="15"/>
      <c r="BD81" s="15"/>
    </row>
    <row r="82" spans="1:56" ht="16.5" customHeight="1">
      <c r="A82" s="18"/>
      <c r="B82" s="18"/>
      <c r="C82" s="18"/>
      <c r="D82" s="18"/>
      <c r="E82" s="18"/>
      <c r="F82" s="15"/>
      <c r="G82" s="17"/>
      <c r="H82" s="17"/>
      <c r="I82" s="15"/>
      <c r="J82" s="15"/>
      <c r="K82" s="15"/>
      <c r="L82" s="15"/>
      <c r="M82" s="15"/>
      <c r="N82" s="15"/>
      <c r="O82" s="15"/>
      <c r="P82" s="15"/>
      <c r="Q82" s="15"/>
      <c r="R82" s="15"/>
      <c r="S82" s="16"/>
      <c r="T82" s="15"/>
      <c r="U82" s="15"/>
      <c r="V82" s="15"/>
      <c r="W82" s="15"/>
      <c r="X82" s="15"/>
      <c r="Y82" s="15"/>
      <c r="Z82" s="15"/>
      <c r="AA82" s="15"/>
      <c r="AB82" s="15"/>
      <c r="AC82" s="15"/>
      <c r="AD82" s="15"/>
      <c r="AE82" s="15"/>
      <c r="AF82" s="15"/>
      <c r="AG82" s="15"/>
      <c r="AH82" s="15"/>
      <c r="AI82" s="15"/>
      <c r="AJ82" s="15"/>
      <c r="AK82" s="15"/>
      <c r="AM82" s="15"/>
      <c r="AN82" s="15"/>
      <c r="AO82" s="15"/>
      <c r="AP82" s="15"/>
      <c r="AQ82" s="15"/>
      <c r="AR82" s="15"/>
      <c r="AS82" s="15"/>
      <c r="AT82" s="15"/>
      <c r="AU82" s="15"/>
      <c r="AV82" s="15"/>
      <c r="AW82" s="15"/>
      <c r="AX82" s="15"/>
      <c r="AY82" s="15"/>
      <c r="AZ82" s="15"/>
      <c r="BA82" s="15"/>
      <c r="BB82" s="15"/>
      <c r="BC82" s="15"/>
      <c r="BD82" s="15"/>
    </row>
    <row r="83" spans="1:56" ht="16.5" customHeight="1">
      <c r="A83" s="18"/>
      <c r="B83" s="18"/>
      <c r="C83" s="18"/>
      <c r="D83" s="18"/>
      <c r="E83" s="18"/>
      <c r="F83" s="15"/>
      <c r="G83" s="17"/>
      <c r="H83" s="17"/>
      <c r="I83" s="15"/>
      <c r="J83" s="15"/>
      <c r="K83" s="15"/>
      <c r="L83" s="15"/>
      <c r="M83" s="15"/>
      <c r="N83" s="15"/>
      <c r="O83" s="15"/>
      <c r="P83" s="15"/>
      <c r="Q83" s="15"/>
      <c r="R83" s="15"/>
      <c r="S83" s="16"/>
      <c r="T83" s="15"/>
      <c r="U83" s="15"/>
      <c r="V83" s="15"/>
      <c r="W83" s="15"/>
      <c r="X83" s="15"/>
      <c r="Y83" s="15"/>
      <c r="Z83" s="15"/>
      <c r="AA83" s="15"/>
      <c r="AB83" s="15"/>
      <c r="AC83" s="15"/>
      <c r="AD83" s="15"/>
      <c r="AE83" s="15"/>
      <c r="AF83" s="15"/>
      <c r="AG83" s="15"/>
      <c r="AH83" s="15"/>
      <c r="AI83" s="15"/>
      <c r="AJ83" s="15"/>
      <c r="AK83" s="15"/>
      <c r="AM83" s="15"/>
      <c r="AN83" s="15"/>
      <c r="AO83" s="15"/>
      <c r="AP83" s="15"/>
      <c r="AQ83" s="15"/>
      <c r="AR83" s="15"/>
      <c r="AS83" s="15"/>
      <c r="AT83" s="15"/>
      <c r="AU83" s="15"/>
      <c r="AV83" s="15"/>
      <c r="AW83" s="15"/>
      <c r="AX83" s="15"/>
      <c r="AY83" s="15"/>
      <c r="AZ83" s="15"/>
      <c r="BA83" s="15"/>
      <c r="BB83" s="15"/>
      <c r="BC83" s="15"/>
      <c r="BD83" s="15"/>
    </row>
    <row r="84" spans="1:56" ht="16.5" customHeight="1">
      <c r="A84" s="18"/>
      <c r="B84" s="18"/>
      <c r="C84" s="18"/>
      <c r="D84" s="18"/>
      <c r="E84" s="18"/>
      <c r="F84" s="15"/>
      <c r="G84" s="17"/>
      <c r="H84" s="17"/>
      <c r="I84" s="15"/>
      <c r="J84" s="15"/>
      <c r="K84" s="15"/>
      <c r="L84" s="15"/>
      <c r="M84" s="15"/>
      <c r="N84" s="15"/>
      <c r="O84" s="15"/>
      <c r="P84" s="15"/>
      <c r="Q84" s="15"/>
      <c r="R84" s="15"/>
      <c r="S84" s="16"/>
      <c r="T84" s="15"/>
      <c r="U84" s="15"/>
      <c r="V84" s="15"/>
      <c r="W84" s="15"/>
      <c r="X84" s="15"/>
      <c r="Y84" s="15"/>
      <c r="Z84" s="15"/>
      <c r="AA84" s="15"/>
      <c r="AB84" s="15"/>
      <c r="AC84" s="15"/>
      <c r="AD84" s="15"/>
      <c r="AE84" s="15"/>
      <c r="AF84" s="15"/>
      <c r="AG84" s="15"/>
      <c r="AH84" s="15"/>
      <c r="AI84" s="15"/>
      <c r="AJ84" s="15"/>
      <c r="AK84" s="15"/>
      <c r="AM84" s="15"/>
      <c r="AN84" s="15"/>
      <c r="AO84" s="15"/>
      <c r="AP84" s="15"/>
      <c r="AQ84" s="15"/>
      <c r="AR84" s="15"/>
      <c r="AS84" s="15"/>
      <c r="AT84" s="15"/>
      <c r="AU84" s="15"/>
      <c r="AV84" s="15"/>
      <c r="AW84" s="15"/>
      <c r="AX84" s="15"/>
      <c r="AY84" s="15"/>
      <c r="AZ84" s="15"/>
      <c r="BA84" s="15"/>
      <c r="BB84" s="15"/>
      <c r="BC84" s="15"/>
      <c r="BD84" s="15"/>
    </row>
    <row r="85" spans="1:56" ht="16.5" customHeight="1">
      <c r="A85" s="18"/>
      <c r="B85" s="18"/>
      <c r="C85" s="18"/>
      <c r="D85" s="18"/>
      <c r="E85" s="18"/>
      <c r="F85" s="15"/>
      <c r="G85" s="17"/>
      <c r="H85" s="17"/>
      <c r="I85" s="15"/>
      <c r="J85" s="15"/>
      <c r="K85" s="15"/>
      <c r="L85" s="15"/>
      <c r="M85" s="15"/>
      <c r="N85" s="15"/>
      <c r="O85" s="15"/>
      <c r="P85" s="15"/>
      <c r="Q85" s="15"/>
      <c r="R85" s="15"/>
      <c r="S85" s="16"/>
      <c r="T85" s="15"/>
      <c r="U85" s="15"/>
      <c r="V85" s="15"/>
      <c r="W85" s="15"/>
      <c r="X85" s="15"/>
      <c r="Y85" s="15"/>
      <c r="Z85" s="15"/>
      <c r="AA85" s="15"/>
      <c r="AB85" s="15"/>
      <c r="AC85" s="15"/>
      <c r="AD85" s="15"/>
      <c r="AE85" s="15"/>
      <c r="AF85" s="15"/>
      <c r="AG85" s="15"/>
      <c r="AH85" s="15"/>
      <c r="AI85" s="15"/>
      <c r="AJ85" s="15"/>
      <c r="AK85" s="15"/>
      <c r="AM85" s="15"/>
      <c r="AN85" s="15"/>
      <c r="AO85" s="15"/>
      <c r="AP85" s="15"/>
      <c r="AQ85" s="15"/>
      <c r="AR85" s="15"/>
      <c r="AS85" s="15"/>
      <c r="AT85" s="15"/>
      <c r="AU85" s="15"/>
      <c r="AV85" s="15"/>
      <c r="AW85" s="15"/>
      <c r="AX85" s="15"/>
      <c r="AY85" s="15"/>
      <c r="AZ85" s="15"/>
      <c r="BA85" s="15"/>
      <c r="BB85" s="15"/>
      <c r="BC85" s="15"/>
      <c r="BD85" s="15"/>
    </row>
    <row r="86" spans="1:56" ht="16.5" customHeight="1">
      <c r="A86" s="18"/>
      <c r="B86" s="18"/>
      <c r="C86" s="18"/>
      <c r="D86" s="18"/>
      <c r="E86" s="18"/>
      <c r="F86" s="15"/>
      <c r="G86" s="17"/>
      <c r="H86" s="17"/>
      <c r="I86" s="15"/>
      <c r="J86" s="15"/>
      <c r="K86" s="15"/>
      <c r="L86" s="15"/>
      <c r="M86" s="15"/>
      <c r="N86" s="15"/>
      <c r="O86" s="15"/>
      <c r="P86" s="15"/>
      <c r="Q86" s="15"/>
      <c r="R86" s="15"/>
      <c r="S86" s="16"/>
      <c r="T86" s="15"/>
      <c r="U86" s="15"/>
      <c r="V86" s="15"/>
      <c r="W86" s="15"/>
      <c r="X86" s="15"/>
      <c r="Y86" s="15"/>
      <c r="Z86" s="15"/>
      <c r="AA86" s="15"/>
      <c r="AB86" s="15"/>
      <c r="AC86" s="15"/>
      <c r="AD86" s="15"/>
      <c r="AE86" s="15"/>
      <c r="AF86" s="15"/>
      <c r="AG86" s="15"/>
      <c r="AH86" s="15"/>
      <c r="AI86" s="15"/>
      <c r="AJ86" s="15"/>
      <c r="AK86" s="15"/>
      <c r="AM86" s="15"/>
      <c r="AN86" s="15"/>
      <c r="AO86" s="15"/>
      <c r="AP86" s="15"/>
      <c r="AQ86" s="15"/>
      <c r="AR86" s="15"/>
      <c r="AS86" s="15"/>
      <c r="AT86" s="15"/>
      <c r="AU86" s="15"/>
      <c r="AV86" s="15"/>
      <c r="AW86" s="15"/>
      <c r="AX86" s="15"/>
      <c r="AY86" s="15"/>
      <c r="AZ86" s="15"/>
      <c r="BA86" s="15"/>
      <c r="BB86" s="15"/>
      <c r="BC86" s="15"/>
      <c r="BD86" s="15"/>
    </row>
    <row r="87" spans="1:56" ht="16.5" customHeight="1">
      <c r="A87" s="18"/>
      <c r="B87" s="18"/>
      <c r="C87" s="18"/>
      <c r="D87" s="18"/>
      <c r="E87" s="18"/>
      <c r="F87" s="15"/>
      <c r="G87" s="17"/>
      <c r="H87" s="17"/>
      <c r="I87" s="15"/>
      <c r="J87" s="15"/>
      <c r="K87" s="15"/>
      <c r="L87" s="15"/>
      <c r="M87" s="15"/>
      <c r="N87" s="15"/>
      <c r="O87" s="15"/>
      <c r="P87" s="15"/>
      <c r="Q87" s="15"/>
      <c r="R87" s="15"/>
      <c r="S87" s="16"/>
      <c r="T87" s="15"/>
      <c r="U87" s="15"/>
      <c r="V87" s="15"/>
      <c r="W87" s="15"/>
      <c r="X87" s="15"/>
      <c r="Y87" s="15"/>
      <c r="Z87" s="15"/>
      <c r="AA87" s="15"/>
      <c r="AB87" s="15"/>
      <c r="AC87" s="15"/>
      <c r="AD87" s="15"/>
      <c r="AE87" s="15"/>
      <c r="AF87" s="15"/>
      <c r="AG87" s="15"/>
      <c r="AH87" s="15"/>
      <c r="AI87" s="15"/>
      <c r="AJ87" s="15"/>
      <c r="AK87" s="15"/>
      <c r="AM87" s="15"/>
      <c r="AN87" s="15"/>
      <c r="AO87" s="15"/>
      <c r="AP87" s="15"/>
      <c r="AQ87" s="15"/>
      <c r="AR87" s="15"/>
      <c r="AS87" s="15"/>
      <c r="AT87" s="15"/>
      <c r="AU87" s="15"/>
      <c r="AV87" s="15"/>
      <c r="AW87" s="15"/>
      <c r="AX87" s="15"/>
      <c r="AY87" s="15"/>
      <c r="AZ87" s="15"/>
      <c r="BA87" s="15"/>
      <c r="BB87" s="15"/>
      <c r="BC87" s="15"/>
      <c r="BD87" s="15"/>
    </row>
    <row r="88" spans="1:56" ht="16.5" customHeight="1">
      <c r="A88" s="18"/>
      <c r="B88" s="18"/>
      <c r="C88" s="18"/>
      <c r="D88" s="18"/>
      <c r="E88" s="18"/>
      <c r="F88" s="15"/>
      <c r="G88" s="17"/>
      <c r="H88" s="17"/>
      <c r="I88" s="15"/>
      <c r="J88" s="15"/>
      <c r="K88" s="15"/>
      <c r="L88" s="15"/>
      <c r="M88" s="15"/>
      <c r="N88" s="15"/>
      <c r="O88" s="15"/>
      <c r="P88" s="15"/>
      <c r="Q88" s="15"/>
      <c r="R88" s="15"/>
      <c r="S88" s="16"/>
      <c r="T88" s="15"/>
      <c r="U88" s="15"/>
      <c r="V88" s="15"/>
      <c r="W88" s="15"/>
      <c r="X88" s="15"/>
      <c r="Y88" s="15"/>
      <c r="Z88" s="15"/>
      <c r="AA88" s="15"/>
      <c r="AB88" s="15"/>
      <c r="AC88" s="15"/>
      <c r="AD88" s="15"/>
      <c r="AE88" s="15"/>
      <c r="AF88" s="15"/>
      <c r="AG88" s="15"/>
      <c r="AH88" s="15"/>
      <c r="AI88" s="15"/>
      <c r="AJ88" s="15"/>
      <c r="AK88" s="15"/>
      <c r="AM88" s="15"/>
      <c r="AN88" s="15"/>
      <c r="AO88" s="15"/>
      <c r="AP88" s="15"/>
      <c r="AQ88" s="15"/>
      <c r="AR88" s="15"/>
      <c r="AS88" s="15"/>
      <c r="AT88" s="15"/>
      <c r="AU88" s="15"/>
      <c r="AV88" s="15"/>
      <c r="AW88" s="15"/>
      <c r="AX88" s="15"/>
      <c r="AY88" s="15"/>
      <c r="AZ88" s="15"/>
      <c r="BA88" s="15"/>
      <c r="BB88" s="15"/>
      <c r="BC88" s="15"/>
      <c r="BD88" s="15"/>
    </row>
    <row r="89" spans="1:56" ht="16.5" customHeight="1">
      <c r="A89" s="18"/>
      <c r="B89" s="18"/>
      <c r="C89" s="18"/>
      <c r="D89" s="18"/>
      <c r="E89" s="18"/>
      <c r="F89" s="15"/>
      <c r="G89" s="17"/>
      <c r="H89" s="17"/>
      <c r="I89" s="15"/>
      <c r="J89" s="15"/>
      <c r="K89" s="15"/>
      <c r="L89" s="15"/>
      <c r="M89" s="15"/>
      <c r="N89" s="15"/>
      <c r="O89" s="15"/>
      <c r="P89" s="15"/>
      <c r="Q89" s="15"/>
      <c r="R89" s="15"/>
      <c r="S89" s="16"/>
      <c r="T89" s="15"/>
      <c r="U89" s="15"/>
      <c r="V89" s="15"/>
      <c r="W89" s="15"/>
      <c r="X89" s="15"/>
      <c r="Y89" s="15"/>
      <c r="Z89" s="15"/>
      <c r="AA89" s="15"/>
      <c r="AB89" s="15"/>
      <c r="AC89" s="15"/>
      <c r="AD89" s="15"/>
      <c r="AE89" s="15"/>
      <c r="AF89" s="15"/>
      <c r="AG89" s="15"/>
      <c r="AH89" s="15"/>
      <c r="AI89" s="15"/>
      <c r="AJ89" s="15"/>
      <c r="AK89" s="15"/>
      <c r="AM89" s="15"/>
      <c r="AN89" s="15"/>
      <c r="AO89" s="15"/>
      <c r="AP89" s="15"/>
      <c r="AQ89" s="15"/>
      <c r="AR89" s="15"/>
      <c r="AS89" s="15"/>
      <c r="AT89" s="15"/>
      <c r="AU89" s="15"/>
      <c r="AV89" s="15"/>
      <c r="AW89" s="15"/>
      <c r="AX89" s="15"/>
      <c r="AY89" s="15"/>
      <c r="AZ89" s="15"/>
      <c r="BA89" s="15"/>
      <c r="BB89" s="15"/>
      <c r="BC89" s="15"/>
      <c r="BD89" s="15"/>
    </row>
    <row r="90" spans="1:56" ht="16.5" customHeight="1">
      <c r="A90" s="18"/>
      <c r="B90" s="18"/>
      <c r="C90" s="18"/>
      <c r="D90" s="18"/>
      <c r="E90" s="18"/>
      <c r="F90" s="15"/>
      <c r="G90" s="17"/>
      <c r="H90" s="17"/>
      <c r="I90" s="15"/>
      <c r="J90" s="15"/>
      <c r="K90" s="15"/>
      <c r="L90" s="15"/>
      <c r="M90" s="15"/>
      <c r="N90" s="15"/>
      <c r="O90" s="15"/>
      <c r="P90" s="15"/>
      <c r="Q90" s="15"/>
      <c r="R90" s="15"/>
      <c r="S90" s="16"/>
      <c r="T90" s="15"/>
      <c r="U90" s="15"/>
      <c r="V90" s="15"/>
      <c r="W90" s="15"/>
      <c r="X90" s="15"/>
      <c r="Y90" s="15"/>
      <c r="Z90" s="15"/>
      <c r="AA90" s="15"/>
      <c r="AB90" s="15"/>
      <c r="AC90" s="15"/>
      <c r="AD90" s="15"/>
      <c r="AE90" s="15"/>
      <c r="AF90" s="15"/>
      <c r="AG90" s="15"/>
      <c r="AH90" s="15"/>
      <c r="AI90" s="15"/>
      <c r="AJ90" s="15"/>
      <c r="AK90" s="15"/>
      <c r="AM90" s="15"/>
      <c r="AN90" s="15"/>
      <c r="AO90" s="15"/>
      <c r="AP90" s="15"/>
      <c r="AQ90" s="15"/>
      <c r="AR90" s="15"/>
      <c r="AS90" s="15"/>
      <c r="AT90" s="15"/>
      <c r="AU90" s="15"/>
      <c r="AV90" s="15"/>
      <c r="AW90" s="15"/>
      <c r="AX90" s="15"/>
      <c r="AY90" s="15"/>
      <c r="AZ90" s="15"/>
      <c r="BA90" s="15"/>
      <c r="BB90" s="15"/>
      <c r="BC90" s="15"/>
      <c r="BD90" s="15"/>
    </row>
    <row r="91" spans="1:56" ht="16.5" customHeight="1">
      <c r="A91" s="18"/>
      <c r="B91" s="18"/>
      <c r="C91" s="18"/>
      <c r="D91" s="18"/>
      <c r="E91" s="18"/>
      <c r="F91" s="15"/>
      <c r="G91" s="17"/>
      <c r="H91" s="17"/>
      <c r="I91" s="15"/>
      <c r="J91" s="15"/>
      <c r="K91" s="15"/>
      <c r="L91" s="15"/>
      <c r="M91" s="15"/>
      <c r="N91" s="15"/>
      <c r="O91" s="15"/>
      <c r="P91" s="15"/>
      <c r="Q91" s="15"/>
      <c r="R91" s="15"/>
      <c r="S91" s="16"/>
      <c r="T91" s="15"/>
      <c r="U91" s="15"/>
      <c r="V91" s="15"/>
      <c r="W91" s="15"/>
      <c r="X91" s="15"/>
      <c r="Y91" s="15"/>
      <c r="Z91" s="15"/>
      <c r="AA91" s="15"/>
      <c r="AB91" s="15"/>
      <c r="AC91" s="15"/>
      <c r="AD91" s="15"/>
      <c r="AE91" s="15"/>
      <c r="AF91" s="15"/>
      <c r="AG91" s="15"/>
      <c r="AH91" s="15"/>
      <c r="AI91" s="15"/>
      <c r="AJ91" s="15"/>
      <c r="AK91" s="15"/>
      <c r="AM91" s="15"/>
      <c r="AN91" s="15"/>
      <c r="AO91" s="15"/>
      <c r="AP91" s="15"/>
      <c r="AQ91" s="15"/>
      <c r="AR91" s="15"/>
      <c r="AS91" s="15"/>
      <c r="AT91" s="15"/>
      <c r="AU91" s="15"/>
      <c r="AV91" s="15"/>
      <c r="AW91" s="15"/>
      <c r="AX91" s="15"/>
      <c r="AY91" s="15"/>
      <c r="AZ91" s="15"/>
      <c r="BA91" s="15"/>
      <c r="BB91" s="15"/>
      <c r="BC91" s="15"/>
      <c r="BD91" s="15"/>
    </row>
    <row r="92" spans="1:56" ht="16.5" customHeight="1">
      <c r="A92" s="18"/>
      <c r="B92" s="18"/>
      <c r="C92" s="18"/>
      <c r="D92" s="18"/>
      <c r="E92" s="18"/>
      <c r="F92" s="15"/>
      <c r="G92" s="17"/>
      <c r="H92" s="17"/>
      <c r="I92" s="15"/>
      <c r="J92" s="15"/>
      <c r="K92" s="15"/>
      <c r="L92" s="15"/>
      <c r="M92" s="15"/>
      <c r="N92" s="15"/>
      <c r="O92" s="15"/>
      <c r="P92" s="15"/>
      <c r="Q92" s="15"/>
      <c r="R92" s="15"/>
      <c r="S92" s="16"/>
      <c r="T92" s="15"/>
      <c r="U92" s="15"/>
      <c r="V92" s="15"/>
      <c r="W92" s="15"/>
      <c r="X92" s="15"/>
      <c r="Y92" s="15"/>
      <c r="Z92" s="15"/>
      <c r="AA92" s="15"/>
      <c r="AB92" s="15"/>
      <c r="AC92" s="15"/>
      <c r="AD92" s="15"/>
      <c r="AE92" s="15"/>
      <c r="AF92" s="15"/>
      <c r="AG92" s="15"/>
      <c r="AH92" s="15"/>
      <c r="AI92" s="15"/>
      <c r="AJ92" s="15"/>
      <c r="AK92" s="15"/>
      <c r="AM92" s="15"/>
      <c r="AN92" s="15"/>
      <c r="AO92" s="15"/>
      <c r="AP92" s="15"/>
      <c r="AQ92" s="15"/>
      <c r="AR92" s="15"/>
      <c r="AS92" s="15"/>
      <c r="AT92" s="15"/>
      <c r="AU92" s="15"/>
      <c r="AV92" s="15"/>
      <c r="AW92" s="15"/>
      <c r="AX92" s="15"/>
      <c r="AY92" s="15"/>
      <c r="AZ92" s="15"/>
      <c r="BA92" s="15"/>
      <c r="BB92" s="15"/>
      <c r="BC92" s="15"/>
      <c r="BD92" s="15"/>
    </row>
    <row r="93" spans="1:56" ht="16.5" customHeight="1">
      <c r="A93" s="18"/>
      <c r="B93" s="18"/>
      <c r="C93" s="18"/>
      <c r="D93" s="18"/>
      <c r="E93" s="18"/>
      <c r="F93" s="15"/>
      <c r="G93" s="17"/>
      <c r="H93" s="17"/>
      <c r="I93" s="15"/>
      <c r="J93" s="15"/>
      <c r="K93" s="15"/>
      <c r="L93" s="15"/>
      <c r="M93" s="15"/>
      <c r="N93" s="15"/>
      <c r="O93" s="15"/>
      <c r="P93" s="15"/>
      <c r="Q93" s="15"/>
      <c r="R93" s="15"/>
      <c r="S93" s="16"/>
      <c r="T93" s="15"/>
      <c r="U93" s="15"/>
      <c r="V93" s="15"/>
      <c r="W93" s="15"/>
      <c r="X93" s="15"/>
      <c r="Y93" s="15"/>
      <c r="Z93" s="15"/>
      <c r="AA93" s="15"/>
      <c r="AB93" s="15"/>
      <c r="AC93" s="15"/>
      <c r="AD93" s="15"/>
      <c r="AE93" s="15"/>
      <c r="AF93" s="15"/>
      <c r="AG93" s="15"/>
      <c r="AH93" s="15"/>
      <c r="AI93" s="15"/>
      <c r="AJ93" s="15"/>
      <c r="AK93" s="15"/>
      <c r="AM93" s="15"/>
      <c r="AN93" s="15"/>
      <c r="AO93" s="15"/>
      <c r="AP93" s="15"/>
      <c r="AQ93" s="15"/>
      <c r="AR93" s="15"/>
      <c r="AS93" s="15"/>
      <c r="AT93" s="15"/>
      <c r="AU93" s="15"/>
      <c r="AV93" s="15"/>
      <c r="AW93" s="15"/>
      <c r="AX93" s="15"/>
      <c r="AY93" s="15"/>
      <c r="AZ93" s="15"/>
      <c r="BA93" s="15"/>
      <c r="BB93" s="15"/>
      <c r="BC93" s="15"/>
      <c r="BD93" s="15"/>
    </row>
    <row r="94" spans="1:56" ht="16.5" customHeight="1">
      <c r="A94" s="18"/>
      <c r="B94" s="18"/>
      <c r="C94" s="18"/>
      <c r="D94" s="18"/>
      <c r="E94" s="18"/>
      <c r="F94" s="15"/>
      <c r="G94" s="17"/>
      <c r="H94" s="17"/>
      <c r="I94" s="15"/>
      <c r="J94" s="15"/>
      <c r="K94" s="15"/>
      <c r="L94" s="15"/>
      <c r="M94" s="15"/>
      <c r="N94" s="15"/>
      <c r="O94" s="15"/>
      <c r="P94" s="15"/>
      <c r="Q94" s="15"/>
      <c r="R94" s="15"/>
      <c r="S94" s="16"/>
      <c r="T94" s="15"/>
      <c r="U94" s="15"/>
      <c r="V94" s="15"/>
      <c r="W94" s="15"/>
      <c r="X94" s="15"/>
      <c r="Y94" s="15"/>
      <c r="Z94" s="15"/>
      <c r="AA94" s="15"/>
      <c r="AB94" s="15"/>
      <c r="AC94" s="15"/>
      <c r="AD94" s="15"/>
      <c r="AE94" s="15"/>
      <c r="AF94" s="15"/>
      <c r="AG94" s="15"/>
      <c r="AH94" s="15"/>
      <c r="AI94" s="15"/>
      <c r="AJ94" s="15"/>
      <c r="AK94" s="15"/>
      <c r="AM94" s="15"/>
      <c r="AN94" s="15"/>
      <c r="AO94" s="15"/>
      <c r="AP94" s="15"/>
      <c r="AQ94" s="15"/>
      <c r="AR94" s="15"/>
      <c r="AS94" s="15"/>
      <c r="AT94" s="15"/>
      <c r="AU94" s="15"/>
      <c r="AV94" s="15"/>
      <c r="AW94" s="15"/>
      <c r="AX94" s="15"/>
      <c r="AY94" s="15"/>
      <c r="AZ94" s="15"/>
      <c r="BA94" s="15"/>
      <c r="BB94" s="15"/>
      <c r="BC94" s="15"/>
      <c r="BD94" s="15"/>
    </row>
    <row r="95" spans="1:56" ht="16.5" customHeight="1">
      <c r="A95" s="18"/>
      <c r="B95" s="18"/>
      <c r="C95" s="18"/>
      <c r="D95" s="18"/>
      <c r="E95" s="18"/>
      <c r="F95" s="15"/>
      <c r="G95" s="17"/>
      <c r="H95" s="17"/>
      <c r="I95" s="15"/>
      <c r="J95" s="15"/>
      <c r="K95" s="15"/>
      <c r="L95" s="15"/>
      <c r="M95" s="15"/>
      <c r="N95" s="15"/>
      <c r="O95" s="15"/>
      <c r="P95" s="15"/>
      <c r="Q95" s="15"/>
      <c r="R95" s="15"/>
      <c r="S95" s="16"/>
      <c r="T95" s="15"/>
      <c r="U95" s="15"/>
      <c r="V95" s="15"/>
      <c r="W95" s="15"/>
      <c r="X95" s="15"/>
      <c r="Y95" s="15"/>
      <c r="Z95" s="15"/>
      <c r="AA95" s="15"/>
      <c r="AB95" s="15"/>
      <c r="AC95" s="15"/>
      <c r="AD95" s="15"/>
      <c r="AE95" s="15"/>
      <c r="AF95" s="15"/>
      <c r="AG95" s="15"/>
      <c r="AH95" s="15"/>
      <c r="AI95" s="15"/>
      <c r="AJ95" s="15"/>
      <c r="AK95" s="15"/>
      <c r="AM95" s="15"/>
      <c r="AN95" s="15"/>
      <c r="AO95" s="15"/>
      <c r="AP95" s="15"/>
      <c r="AQ95" s="15"/>
      <c r="AR95" s="15"/>
      <c r="AS95" s="15"/>
      <c r="AT95" s="15"/>
      <c r="AU95" s="15"/>
      <c r="AV95" s="15"/>
      <c r="AW95" s="15"/>
      <c r="AX95" s="15"/>
      <c r="AY95" s="15"/>
      <c r="AZ95" s="15"/>
      <c r="BA95" s="15"/>
      <c r="BB95" s="15"/>
      <c r="BC95" s="15"/>
      <c r="BD95" s="15"/>
    </row>
    <row r="96" spans="1:56" ht="16.5" customHeight="1">
      <c r="A96" s="18"/>
      <c r="B96" s="18"/>
      <c r="C96" s="18"/>
      <c r="D96" s="18"/>
      <c r="E96" s="18"/>
      <c r="F96" s="15"/>
      <c r="G96" s="17"/>
      <c r="H96" s="17"/>
      <c r="I96" s="15"/>
      <c r="J96" s="15"/>
      <c r="K96" s="15"/>
      <c r="L96" s="15"/>
      <c r="M96" s="15"/>
      <c r="N96" s="15"/>
      <c r="O96" s="15"/>
      <c r="P96" s="15"/>
      <c r="Q96" s="15"/>
      <c r="R96" s="15"/>
      <c r="S96" s="16"/>
      <c r="T96" s="15"/>
      <c r="U96" s="15"/>
      <c r="V96" s="15"/>
      <c r="W96" s="15"/>
      <c r="X96" s="15"/>
      <c r="Y96" s="15"/>
      <c r="Z96" s="15"/>
      <c r="AA96" s="15"/>
      <c r="AB96" s="15"/>
      <c r="AC96" s="15"/>
      <c r="AD96" s="15"/>
      <c r="AE96" s="15"/>
      <c r="AF96" s="15"/>
      <c r="AG96" s="15"/>
      <c r="AH96" s="15"/>
      <c r="AI96" s="15"/>
      <c r="AJ96" s="15"/>
      <c r="AK96" s="15"/>
      <c r="AM96" s="15"/>
      <c r="AN96" s="15"/>
      <c r="AO96" s="15"/>
      <c r="AP96" s="15"/>
      <c r="AQ96" s="15"/>
      <c r="AR96" s="15"/>
      <c r="AS96" s="15"/>
      <c r="AT96" s="15"/>
      <c r="AU96" s="15"/>
      <c r="AV96" s="15"/>
      <c r="AW96" s="15"/>
      <c r="AX96" s="15"/>
      <c r="AY96" s="15"/>
      <c r="AZ96" s="15"/>
      <c r="BA96" s="15"/>
      <c r="BB96" s="15"/>
      <c r="BC96" s="15"/>
      <c r="BD96" s="15"/>
    </row>
    <row r="97" spans="1:56" ht="16.5" customHeight="1">
      <c r="A97" s="18"/>
      <c r="B97" s="18"/>
      <c r="C97" s="18"/>
      <c r="D97" s="18"/>
      <c r="E97" s="18"/>
      <c r="F97" s="15"/>
      <c r="G97" s="17"/>
      <c r="H97" s="17"/>
      <c r="I97" s="15"/>
      <c r="J97" s="15"/>
      <c r="K97" s="15"/>
      <c r="L97" s="15"/>
      <c r="M97" s="15"/>
      <c r="N97" s="15"/>
      <c r="O97" s="15"/>
      <c r="P97" s="15"/>
      <c r="Q97" s="15"/>
      <c r="R97" s="15"/>
      <c r="S97" s="16"/>
      <c r="T97" s="15"/>
      <c r="U97" s="15"/>
      <c r="V97" s="15"/>
      <c r="W97" s="15"/>
      <c r="X97" s="15"/>
      <c r="Y97" s="15"/>
      <c r="Z97" s="15"/>
      <c r="AA97" s="15"/>
      <c r="AB97" s="15"/>
      <c r="AC97" s="15"/>
      <c r="AD97" s="15"/>
      <c r="AE97" s="15"/>
      <c r="AF97" s="15"/>
      <c r="AG97" s="15"/>
      <c r="AH97" s="15"/>
      <c r="AI97" s="15"/>
      <c r="AJ97" s="15"/>
      <c r="AK97" s="15"/>
      <c r="AM97" s="15"/>
      <c r="AN97" s="15"/>
      <c r="AO97" s="15"/>
      <c r="AP97" s="15"/>
      <c r="AQ97" s="15"/>
      <c r="AR97" s="15"/>
      <c r="AS97" s="15"/>
      <c r="AT97" s="15"/>
      <c r="AU97" s="15"/>
      <c r="AV97" s="15"/>
      <c r="AW97" s="15"/>
      <c r="AX97" s="15"/>
      <c r="AY97" s="15"/>
      <c r="AZ97" s="15"/>
      <c r="BA97" s="15"/>
      <c r="BB97" s="15"/>
      <c r="BC97" s="15"/>
      <c r="BD97" s="15"/>
    </row>
    <row r="98" spans="1:56" ht="16.5" customHeight="1">
      <c r="A98" s="18"/>
      <c r="B98" s="18"/>
      <c r="C98" s="18"/>
      <c r="D98" s="18"/>
      <c r="E98" s="18"/>
      <c r="F98" s="15"/>
      <c r="G98" s="17"/>
      <c r="H98" s="17"/>
      <c r="I98" s="15"/>
      <c r="J98" s="15"/>
      <c r="K98" s="15"/>
      <c r="L98" s="15"/>
      <c r="M98" s="15"/>
      <c r="N98" s="15"/>
      <c r="O98" s="15"/>
      <c r="P98" s="15"/>
      <c r="Q98" s="15"/>
      <c r="R98" s="15"/>
      <c r="S98" s="16"/>
      <c r="T98" s="15"/>
      <c r="U98" s="15"/>
      <c r="V98" s="15"/>
      <c r="W98" s="15"/>
      <c r="X98" s="15"/>
      <c r="Y98" s="15"/>
      <c r="Z98" s="15"/>
      <c r="AA98" s="15"/>
      <c r="AB98" s="15"/>
      <c r="AC98" s="15"/>
      <c r="AD98" s="15"/>
      <c r="AE98" s="15"/>
      <c r="AF98" s="15"/>
      <c r="AG98" s="15"/>
      <c r="AH98" s="15"/>
      <c r="AI98" s="15"/>
      <c r="AJ98" s="15"/>
      <c r="AK98" s="15"/>
      <c r="AM98" s="15"/>
      <c r="AN98" s="15"/>
      <c r="AO98" s="15"/>
      <c r="AP98" s="15"/>
      <c r="AQ98" s="15"/>
      <c r="AR98" s="15"/>
      <c r="AS98" s="15"/>
      <c r="AT98" s="15"/>
      <c r="AU98" s="15"/>
      <c r="AV98" s="15"/>
      <c r="AW98" s="15"/>
      <c r="AX98" s="15"/>
      <c r="AY98" s="15"/>
      <c r="AZ98" s="15"/>
      <c r="BA98" s="15"/>
      <c r="BB98" s="15"/>
      <c r="BC98" s="15"/>
      <c r="BD98" s="15"/>
    </row>
    <row r="99" spans="1:56" ht="16.5" customHeight="1">
      <c r="A99" s="18"/>
      <c r="B99" s="18"/>
      <c r="C99" s="18"/>
      <c r="D99" s="18"/>
      <c r="E99" s="18"/>
      <c r="F99" s="15"/>
      <c r="G99" s="17"/>
      <c r="H99" s="17"/>
      <c r="I99" s="15"/>
      <c r="J99" s="15"/>
      <c r="K99" s="15"/>
      <c r="L99" s="15"/>
      <c r="M99" s="15"/>
      <c r="N99" s="15"/>
      <c r="O99" s="15"/>
      <c r="P99" s="15"/>
      <c r="Q99" s="15"/>
      <c r="R99" s="15"/>
      <c r="S99" s="16"/>
      <c r="T99" s="15"/>
      <c r="U99" s="15"/>
      <c r="V99" s="15"/>
      <c r="W99" s="15"/>
      <c r="X99" s="15"/>
      <c r="Y99" s="15"/>
      <c r="Z99" s="15"/>
      <c r="AA99" s="15"/>
      <c r="AB99" s="15"/>
      <c r="AC99" s="15"/>
      <c r="AD99" s="15"/>
      <c r="AE99" s="15"/>
      <c r="AF99" s="15"/>
      <c r="AG99" s="15"/>
      <c r="AH99" s="15"/>
      <c r="AI99" s="15"/>
      <c r="AJ99" s="15"/>
      <c r="AK99" s="15"/>
      <c r="AM99" s="15"/>
      <c r="AN99" s="15"/>
      <c r="AO99" s="15"/>
      <c r="AP99" s="15"/>
      <c r="AQ99" s="15"/>
      <c r="AR99" s="15"/>
      <c r="AS99" s="15"/>
      <c r="AT99" s="15"/>
      <c r="AU99" s="15"/>
      <c r="AV99" s="15"/>
      <c r="AW99" s="15"/>
      <c r="AX99" s="15"/>
      <c r="AY99" s="15"/>
      <c r="AZ99" s="15"/>
      <c r="BA99" s="15"/>
      <c r="BB99" s="15"/>
      <c r="BC99" s="15"/>
      <c r="BD99" s="15"/>
    </row>
    <row r="100" spans="1:56" ht="16.5" customHeight="1">
      <c r="A100" s="18"/>
      <c r="B100" s="18"/>
      <c r="C100" s="18"/>
      <c r="D100" s="18"/>
      <c r="E100" s="18"/>
      <c r="F100" s="15"/>
      <c r="G100" s="17"/>
      <c r="H100" s="17"/>
      <c r="I100" s="15"/>
      <c r="J100" s="15"/>
      <c r="K100" s="15"/>
      <c r="L100" s="15"/>
      <c r="M100" s="15"/>
      <c r="N100" s="15"/>
      <c r="O100" s="15"/>
      <c r="P100" s="15"/>
      <c r="Q100" s="15"/>
      <c r="R100" s="15"/>
      <c r="S100" s="16"/>
      <c r="T100" s="15"/>
      <c r="U100" s="15"/>
      <c r="V100" s="15"/>
      <c r="W100" s="15"/>
      <c r="X100" s="15"/>
      <c r="Y100" s="15"/>
      <c r="Z100" s="15"/>
      <c r="AA100" s="15"/>
      <c r="AB100" s="15"/>
      <c r="AC100" s="15"/>
      <c r="AD100" s="15"/>
      <c r="AE100" s="15"/>
      <c r="AF100" s="15"/>
      <c r="AG100" s="15"/>
      <c r="AH100" s="15"/>
      <c r="AI100" s="15"/>
      <c r="AJ100" s="15"/>
      <c r="AK100" s="15"/>
      <c r="AM100" s="15"/>
      <c r="AN100" s="15"/>
      <c r="AO100" s="15"/>
      <c r="AP100" s="15"/>
      <c r="AQ100" s="15"/>
      <c r="AR100" s="15"/>
      <c r="AS100" s="15"/>
      <c r="AT100" s="15"/>
      <c r="AU100" s="15"/>
      <c r="AV100" s="15"/>
      <c r="AW100" s="15"/>
      <c r="AX100" s="15"/>
      <c r="AY100" s="15"/>
      <c r="AZ100" s="15"/>
      <c r="BA100" s="15"/>
      <c r="BB100" s="15"/>
      <c r="BC100" s="15"/>
      <c r="BD100" s="15"/>
    </row>
    <row r="101" spans="1:56" ht="16.5" customHeight="1">
      <c r="A101" s="18"/>
      <c r="B101" s="18"/>
      <c r="C101" s="18"/>
      <c r="D101" s="18"/>
      <c r="E101" s="18"/>
      <c r="F101" s="15"/>
      <c r="G101" s="17"/>
      <c r="H101" s="17"/>
      <c r="I101" s="15"/>
      <c r="J101" s="15"/>
      <c r="K101" s="15"/>
      <c r="L101" s="15"/>
      <c r="M101" s="15"/>
      <c r="N101" s="15"/>
      <c r="O101" s="15"/>
      <c r="P101" s="15"/>
      <c r="Q101" s="15"/>
      <c r="R101" s="15"/>
      <c r="S101" s="16"/>
      <c r="T101" s="15"/>
      <c r="U101" s="15"/>
      <c r="V101" s="15"/>
      <c r="W101" s="15"/>
      <c r="X101" s="15"/>
      <c r="Y101" s="15"/>
      <c r="Z101" s="15"/>
      <c r="AA101" s="15"/>
      <c r="AB101" s="15"/>
      <c r="AC101" s="15"/>
      <c r="AD101" s="15"/>
      <c r="AE101" s="15"/>
      <c r="AF101" s="15"/>
      <c r="AG101" s="15"/>
      <c r="AH101" s="15"/>
      <c r="AI101" s="15"/>
      <c r="AJ101" s="15"/>
      <c r="AK101" s="15"/>
      <c r="AM101" s="15"/>
      <c r="AN101" s="15"/>
      <c r="AO101" s="15"/>
      <c r="AP101" s="15"/>
      <c r="AQ101" s="15"/>
      <c r="AR101" s="15"/>
      <c r="AS101" s="15"/>
      <c r="AT101" s="15"/>
      <c r="AU101" s="15"/>
      <c r="AV101" s="15"/>
      <c r="AW101" s="15"/>
      <c r="AX101" s="15"/>
      <c r="AY101" s="15"/>
      <c r="AZ101" s="15"/>
      <c r="BA101" s="15"/>
      <c r="BB101" s="15"/>
      <c r="BC101" s="15"/>
      <c r="BD101" s="15"/>
    </row>
    <row r="102" spans="1:56" ht="16.5" customHeight="1">
      <c r="A102" s="18"/>
      <c r="B102" s="18"/>
      <c r="C102" s="18"/>
      <c r="D102" s="18"/>
      <c r="E102" s="18"/>
      <c r="F102" s="15"/>
      <c r="G102" s="17"/>
      <c r="H102" s="17"/>
      <c r="I102" s="15"/>
      <c r="J102" s="15"/>
      <c r="K102" s="15"/>
      <c r="L102" s="15"/>
      <c r="M102" s="15"/>
      <c r="N102" s="15"/>
      <c r="O102" s="15"/>
      <c r="P102" s="15"/>
      <c r="Q102" s="15"/>
      <c r="R102" s="15"/>
      <c r="S102" s="16"/>
      <c r="T102" s="15"/>
      <c r="U102" s="15"/>
      <c r="V102" s="15"/>
      <c r="W102" s="15"/>
      <c r="X102" s="15"/>
      <c r="Y102" s="15"/>
      <c r="Z102" s="15"/>
      <c r="AA102" s="15"/>
      <c r="AB102" s="15"/>
      <c r="AC102" s="15"/>
      <c r="AD102" s="15"/>
      <c r="AE102" s="15"/>
      <c r="AF102" s="15"/>
      <c r="AG102" s="15"/>
      <c r="AH102" s="15"/>
      <c r="AI102" s="15"/>
      <c r="AJ102" s="15"/>
      <c r="AK102" s="15"/>
      <c r="AM102" s="15"/>
      <c r="AN102" s="15"/>
      <c r="AO102" s="15"/>
      <c r="AP102" s="15"/>
      <c r="AQ102" s="15"/>
      <c r="AR102" s="15"/>
      <c r="AS102" s="15"/>
      <c r="AT102" s="15"/>
      <c r="AU102" s="15"/>
      <c r="AV102" s="15"/>
      <c r="AW102" s="15"/>
      <c r="AX102" s="15"/>
      <c r="AY102" s="15"/>
      <c r="AZ102" s="15"/>
      <c r="BA102" s="15"/>
      <c r="BB102" s="15"/>
      <c r="BC102" s="15"/>
      <c r="BD102" s="15"/>
    </row>
    <row r="103" spans="1:56" ht="16.5" customHeight="1">
      <c r="A103" s="18"/>
      <c r="B103" s="18"/>
      <c r="C103" s="18"/>
      <c r="D103" s="18"/>
      <c r="E103" s="18"/>
      <c r="F103" s="15"/>
      <c r="G103" s="17"/>
      <c r="H103" s="17"/>
      <c r="I103" s="15"/>
      <c r="J103" s="15"/>
      <c r="K103" s="15"/>
      <c r="L103" s="15"/>
      <c r="M103" s="15"/>
      <c r="N103" s="15"/>
      <c r="O103" s="15"/>
      <c r="P103" s="15"/>
      <c r="Q103" s="15"/>
      <c r="R103" s="15"/>
      <c r="S103" s="16"/>
      <c r="T103" s="15"/>
      <c r="U103" s="15"/>
      <c r="V103" s="15"/>
      <c r="W103" s="15"/>
      <c r="X103" s="15"/>
      <c r="Y103" s="15"/>
      <c r="Z103" s="15"/>
      <c r="AA103" s="15"/>
      <c r="AB103" s="15"/>
      <c r="AC103" s="15"/>
      <c r="AD103" s="15"/>
      <c r="AE103" s="15"/>
      <c r="AF103" s="15"/>
      <c r="AG103" s="15"/>
      <c r="AH103" s="15"/>
      <c r="AI103" s="15"/>
      <c r="AJ103" s="15"/>
      <c r="AK103" s="15"/>
      <c r="AM103" s="15"/>
      <c r="AN103" s="15"/>
      <c r="AO103" s="15"/>
      <c r="AP103" s="15"/>
      <c r="AQ103" s="15"/>
      <c r="AR103" s="15"/>
      <c r="AS103" s="15"/>
      <c r="AT103" s="15"/>
      <c r="AU103" s="15"/>
      <c r="AV103" s="15"/>
      <c r="AW103" s="15"/>
      <c r="AX103" s="15"/>
      <c r="AY103" s="15"/>
      <c r="AZ103" s="15"/>
      <c r="BA103" s="15"/>
      <c r="BB103" s="15"/>
      <c r="BC103" s="15"/>
      <c r="BD103" s="15"/>
    </row>
    <row r="104" spans="1:56" ht="16.5" customHeight="1">
      <c r="A104" s="18"/>
      <c r="B104" s="18"/>
      <c r="C104" s="18"/>
      <c r="D104" s="18"/>
      <c r="E104" s="18"/>
      <c r="F104" s="15"/>
      <c r="G104" s="17"/>
      <c r="H104" s="17"/>
      <c r="I104" s="15"/>
      <c r="J104" s="15"/>
      <c r="K104" s="15"/>
      <c r="L104" s="15"/>
      <c r="M104" s="15"/>
      <c r="N104" s="15"/>
      <c r="O104" s="15"/>
      <c r="P104" s="15"/>
      <c r="Q104" s="15"/>
      <c r="R104" s="15"/>
      <c r="S104" s="16"/>
      <c r="T104" s="15"/>
      <c r="U104" s="15"/>
      <c r="V104" s="15"/>
      <c r="W104" s="15"/>
      <c r="X104" s="15"/>
      <c r="Y104" s="15"/>
      <c r="Z104" s="15"/>
      <c r="AA104" s="15"/>
      <c r="AB104" s="15"/>
      <c r="AC104" s="15"/>
      <c r="AD104" s="15"/>
      <c r="AE104" s="15"/>
      <c r="AF104" s="15"/>
      <c r="AG104" s="15"/>
      <c r="AH104" s="15"/>
      <c r="AI104" s="15"/>
      <c r="AJ104" s="15"/>
      <c r="AK104" s="15"/>
      <c r="AM104" s="15"/>
      <c r="AN104" s="15"/>
      <c r="AO104" s="15"/>
      <c r="AP104" s="15"/>
      <c r="AQ104" s="15"/>
      <c r="AR104" s="15"/>
      <c r="AS104" s="15"/>
      <c r="AT104" s="15"/>
      <c r="AU104" s="15"/>
      <c r="AV104" s="15"/>
      <c r="AW104" s="15"/>
      <c r="AX104" s="15"/>
      <c r="AY104" s="15"/>
      <c r="AZ104" s="15"/>
      <c r="BA104" s="15"/>
      <c r="BB104" s="15"/>
      <c r="BC104" s="15"/>
      <c r="BD104" s="15"/>
    </row>
    <row r="105" spans="1:56" ht="16.5" customHeight="1">
      <c r="A105" s="18"/>
      <c r="B105" s="18"/>
      <c r="C105" s="18"/>
      <c r="D105" s="18"/>
      <c r="E105" s="18"/>
      <c r="F105" s="15"/>
      <c r="G105" s="17"/>
      <c r="H105" s="17"/>
      <c r="I105" s="15"/>
      <c r="J105" s="15"/>
      <c r="K105" s="15"/>
      <c r="L105" s="15"/>
      <c r="M105" s="15"/>
      <c r="N105" s="15"/>
      <c r="O105" s="15"/>
      <c r="P105" s="15"/>
      <c r="Q105" s="15"/>
      <c r="R105" s="15"/>
      <c r="S105" s="16"/>
      <c r="T105" s="15"/>
      <c r="U105" s="15"/>
      <c r="V105" s="15"/>
      <c r="W105" s="15"/>
      <c r="X105" s="15"/>
      <c r="Y105" s="15"/>
      <c r="Z105" s="15"/>
      <c r="AA105" s="15"/>
      <c r="AB105" s="15"/>
      <c r="AC105" s="15"/>
      <c r="AD105" s="15"/>
      <c r="AE105" s="15"/>
      <c r="AF105" s="15"/>
      <c r="AG105" s="15"/>
      <c r="AH105" s="15"/>
      <c r="AI105" s="15"/>
      <c r="AJ105" s="15"/>
      <c r="AK105" s="15"/>
      <c r="AM105" s="15"/>
      <c r="AN105" s="15"/>
      <c r="AO105" s="15"/>
      <c r="AP105" s="15"/>
      <c r="AQ105" s="15"/>
      <c r="AR105" s="15"/>
      <c r="AS105" s="15"/>
      <c r="AT105" s="15"/>
      <c r="AU105" s="15"/>
      <c r="AV105" s="15"/>
      <c r="AW105" s="15"/>
      <c r="AX105" s="15"/>
      <c r="AY105" s="15"/>
      <c r="AZ105" s="15"/>
      <c r="BA105" s="15"/>
      <c r="BB105" s="15"/>
      <c r="BC105" s="15"/>
      <c r="BD105" s="15"/>
    </row>
    <row r="106" spans="1:56" ht="16.5" customHeight="1">
      <c r="A106" s="18"/>
      <c r="B106" s="18"/>
      <c r="C106" s="18"/>
      <c r="D106" s="18"/>
      <c r="E106" s="18"/>
      <c r="F106" s="15"/>
      <c r="G106" s="17"/>
      <c r="H106" s="17"/>
      <c r="I106" s="15"/>
      <c r="J106" s="15"/>
      <c r="K106" s="15"/>
      <c r="L106" s="15"/>
      <c r="M106" s="15"/>
      <c r="N106" s="15"/>
      <c r="O106" s="15"/>
      <c r="P106" s="15"/>
      <c r="Q106" s="15"/>
      <c r="R106" s="15"/>
      <c r="S106" s="16"/>
      <c r="T106" s="15"/>
      <c r="U106" s="15"/>
      <c r="V106" s="15"/>
      <c r="W106" s="15"/>
      <c r="X106" s="15"/>
      <c r="Y106" s="15"/>
      <c r="Z106" s="15"/>
      <c r="AA106" s="15"/>
      <c r="AB106" s="15"/>
      <c r="AC106" s="15"/>
      <c r="AD106" s="15"/>
      <c r="AE106" s="15"/>
      <c r="AF106" s="15"/>
      <c r="AG106" s="15"/>
      <c r="AH106" s="15"/>
      <c r="AI106" s="15"/>
      <c r="AJ106" s="15"/>
      <c r="AK106" s="15"/>
      <c r="AM106" s="15"/>
      <c r="AN106" s="15"/>
      <c r="AO106" s="15"/>
      <c r="AP106" s="15"/>
      <c r="AQ106" s="15"/>
      <c r="AR106" s="15"/>
      <c r="AS106" s="15"/>
      <c r="AT106" s="15"/>
      <c r="AU106" s="15"/>
      <c r="AV106" s="15"/>
      <c r="AW106" s="15"/>
      <c r="AX106" s="15"/>
      <c r="AY106" s="15"/>
      <c r="AZ106" s="15"/>
      <c r="BA106" s="15"/>
      <c r="BB106" s="15"/>
      <c r="BC106" s="15"/>
      <c r="BD106" s="15"/>
    </row>
    <row r="107" spans="1:56" ht="16.5" customHeight="1">
      <c r="A107" s="18"/>
      <c r="B107" s="18"/>
      <c r="C107" s="18"/>
      <c r="D107" s="18"/>
      <c r="E107" s="18"/>
      <c r="F107" s="15"/>
      <c r="G107" s="17"/>
      <c r="H107" s="17"/>
      <c r="I107" s="15"/>
      <c r="J107" s="15"/>
      <c r="K107" s="15"/>
      <c r="L107" s="15"/>
      <c r="M107" s="15"/>
      <c r="N107" s="15"/>
      <c r="O107" s="15"/>
      <c r="P107" s="15"/>
      <c r="Q107" s="15"/>
      <c r="R107" s="15"/>
      <c r="S107" s="16"/>
      <c r="T107" s="15"/>
      <c r="U107" s="15"/>
      <c r="V107" s="15"/>
      <c r="W107" s="15"/>
      <c r="X107" s="15"/>
      <c r="Y107" s="15"/>
      <c r="Z107" s="15"/>
      <c r="AA107" s="15"/>
      <c r="AB107" s="15"/>
      <c r="AC107" s="15"/>
      <c r="AD107" s="15"/>
      <c r="AE107" s="15"/>
      <c r="AF107" s="15"/>
      <c r="AG107" s="15"/>
      <c r="AH107" s="15"/>
      <c r="AI107" s="15"/>
      <c r="AJ107" s="15"/>
      <c r="AK107" s="15"/>
      <c r="AM107" s="15"/>
      <c r="AN107" s="15"/>
      <c r="AO107" s="15"/>
      <c r="AP107" s="15"/>
      <c r="AQ107" s="15"/>
      <c r="AR107" s="15"/>
      <c r="AS107" s="15"/>
      <c r="AT107" s="15"/>
      <c r="AU107" s="15"/>
      <c r="AV107" s="15"/>
      <c r="AW107" s="15"/>
      <c r="AX107" s="15"/>
      <c r="AY107" s="15"/>
      <c r="AZ107" s="15"/>
      <c r="BA107" s="15"/>
      <c r="BB107" s="15"/>
      <c r="BC107" s="15"/>
      <c r="BD107" s="15"/>
    </row>
    <row r="108" spans="1:56" ht="16.5" customHeight="1">
      <c r="A108" s="18"/>
      <c r="B108" s="18"/>
      <c r="C108" s="18"/>
      <c r="D108" s="18"/>
      <c r="E108" s="18"/>
      <c r="F108" s="15"/>
      <c r="G108" s="17"/>
      <c r="H108" s="17"/>
      <c r="I108" s="15"/>
      <c r="J108" s="15"/>
      <c r="K108" s="15"/>
      <c r="L108" s="15"/>
      <c r="M108" s="15"/>
      <c r="N108" s="15"/>
      <c r="O108" s="15"/>
      <c r="P108" s="15"/>
      <c r="Q108" s="15"/>
      <c r="R108" s="15"/>
      <c r="S108" s="16"/>
      <c r="T108" s="15"/>
      <c r="U108" s="15"/>
      <c r="V108" s="15"/>
      <c r="W108" s="15"/>
      <c r="X108" s="15"/>
      <c r="Y108" s="15"/>
      <c r="Z108" s="15"/>
      <c r="AA108" s="15"/>
      <c r="AB108" s="15"/>
      <c r="AC108" s="15"/>
      <c r="AD108" s="15"/>
      <c r="AE108" s="15"/>
      <c r="AF108" s="15"/>
      <c r="AG108" s="15"/>
      <c r="AH108" s="15"/>
      <c r="AI108" s="15"/>
      <c r="AJ108" s="15"/>
      <c r="AK108" s="15"/>
      <c r="AM108" s="15"/>
      <c r="AN108" s="15"/>
      <c r="AO108" s="15"/>
      <c r="AP108" s="15"/>
      <c r="AQ108" s="15"/>
      <c r="AR108" s="15"/>
      <c r="AS108" s="15"/>
      <c r="AT108" s="15"/>
      <c r="AU108" s="15"/>
      <c r="AV108" s="15"/>
      <c r="AW108" s="15"/>
      <c r="AX108" s="15"/>
      <c r="AY108" s="15"/>
      <c r="AZ108" s="15"/>
      <c r="BA108" s="15"/>
      <c r="BB108" s="15"/>
      <c r="BC108" s="15"/>
      <c r="BD108" s="15"/>
    </row>
    <row r="109" spans="1:56" ht="16.5" customHeight="1">
      <c r="A109" s="18"/>
      <c r="B109" s="18"/>
      <c r="C109" s="18"/>
      <c r="D109" s="18"/>
      <c r="E109" s="18"/>
      <c r="F109" s="15"/>
      <c r="G109" s="17"/>
      <c r="H109" s="17"/>
      <c r="I109" s="15"/>
      <c r="J109" s="15"/>
      <c r="K109" s="15"/>
      <c r="L109" s="15"/>
      <c r="M109" s="15"/>
      <c r="N109" s="15"/>
      <c r="O109" s="15"/>
      <c r="P109" s="15"/>
      <c r="Q109" s="15"/>
      <c r="R109" s="15"/>
      <c r="S109" s="16"/>
      <c r="T109" s="15"/>
      <c r="U109" s="15"/>
      <c r="V109" s="15"/>
      <c r="W109" s="15"/>
      <c r="X109" s="15"/>
      <c r="Y109" s="15"/>
      <c r="Z109" s="15"/>
      <c r="AA109" s="15"/>
      <c r="AB109" s="15"/>
      <c r="AC109" s="15"/>
      <c r="AD109" s="15"/>
      <c r="AE109" s="15"/>
      <c r="AF109" s="15"/>
      <c r="AG109" s="15"/>
      <c r="AH109" s="15"/>
      <c r="AI109" s="15"/>
      <c r="AJ109" s="15"/>
      <c r="AK109" s="15"/>
      <c r="AM109" s="15"/>
      <c r="AN109" s="15"/>
      <c r="AO109" s="15"/>
      <c r="AP109" s="15"/>
      <c r="AQ109" s="15"/>
      <c r="AR109" s="15"/>
      <c r="AS109" s="15"/>
      <c r="AT109" s="15"/>
      <c r="AU109" s="15"/>
      <c r="AV109" s="15"/>
      <c r="AW109" s="15"/>
      <c r="AX109" s="15"/>
      <c r="AY109" s="15"/>
      <c r="AZ109" s="15"/>
      <c r="BA109" s="15"/>
      <c r="BB109" s="15"/>
      <c r="BC109" s="15"/>
      <c r="BD109" s="15"/>
    </row>
    <row r="110" spans="1:56" ht="16.5" customHeight="1">
      <c r="A110" s="18"/>
      <c r="B110" s="18"/>
      <c r="C110" s="18"/>
      <c r="D110" s="18"/>
      <c r="E110" s="18"/>
      <c r="F110" s="15"/>
      <c r="G110" s="17"/>
      <c r="H110" s="17"/>
      <c r="I110" s="15"/>
      <c r="J110" s="15"/>
      <c r="K110" s="15"/>
      <c r="L110" s="15"/>
      <c r="M110" s="15"/>
      <c r="N110" s="15"/>
      <c r="O110" s="15"/>
      <c r="P110" s="15"/>
      <c r="Q110" s="15"/>
      <c r="R110" s="15"/>
      <c r="S110" s="16"/>
      <c r="T110" s="15"/>
      <c r="U110" s="15"/>
      <c r="V110" s="15"/>
      <c r="W110" s="15"/>
      <c r="X110" s="15"/>
      <c r="Y110" s="15"/>
      <c r="Z110" s="15"/>
      <c r="AA110" s="15"/>
      <c r="AB110" s="15"/>
      <c r="AC110" s="15"/>
      <c r="AD110" s="15"/>
      <c r="AE110" s="15"/>
      <c r="AF110" s="15"/>
      <c r="AG110" s="15"/>
      <c r="AH110" s="15"/>
      <c r="AI110" s="15"/>
      <c r="AJ110" s="15"/>
      <c r="AK110" s="15"/>
      <c r="AM110" s="15"/>
      <c r="AN110" s="15"/>
      <c r="AO110" s="15"/>
      <c r="AP110" s="15"/>
      <c r="AQ110" s="15"/>
      <c r="AR110" s="15"/>
      <c r="AS110" s="15"/>
      <c r="AT110" s="15"/>
      <c r="AU110" s="15"/>
      <c r="AV110" s="15"/>
      <c r="AW110" s="15"/>
      <c r="AX110" s="15"/>
      <c r="AY110" s="15"/>
      <c r="AZ110" s="15"/>
      <c r="BA110" s="15"/>
      <c r="BB110" s="15"/>
      <c r="BC110" s="15"/>
      <c r="BD110" s="15"/>
    </row>
    <row r="111" spans="1:56" ht="16.5" customHeight="1">
      <c r="A111" s="18"/>
      <c r="B111" s="18"/>
      <c r="C111" s="18"/>
      <c r="D111" s="18"/>
      <c r="E111" s="18"/>
      <c r="F111" s="15"/>
      <c r="G111" s="17"/>
      <c r="H111" s="17"/>
      <c r="I111" s="15"/>
      <c r="J111" s="15"/>
      <c r="K111" s="15"/>
      <c r="L111" s="15"/>
      <c r="M111" s="15"/>
      <c r="N111" s="15"/>
      <c r="O111" s="15"/>
      <c r="P111" s="15"/>
      <c r="Q111" s="15"/>
      <c r="R111" s="15"/>
      <c r="S111" s="16"/>
      <c r="T111" s="15"/>
      <c r="U111" s="15"/>
      <c r="V111" s="15"/>
      <c r="W111" s="15"/>
      <c r="X111" s="15"/>
      <c r="Y111" s="15"/>
      <c r="Z111" s="15"/>
      <c r="AA111" s="15"/>
      <c r="AB111" s="15"/>
      <c r="AC111" s="15"/>
      <c r="AD111" s="15"/>
      <c r="AE111" s="15"/>
      <c r="AF111" s="15"/>
      <c r="AG111" s="15"/>
      <c r="AH111" s="15"/>
      <c r="AI111" s="15"/>
      <c r="AJ111" s="15"/>
      <c r="AK111" s="15"/>
      <c r="AM111" s="15"/>
      <c r="AN111" s="15"/>
      <c r="AO111" s="15"/>
      <c r="AP111" s="15"/>
      <c r="AQ111" s="15"/>
      <c r="AR111" s="15"/>
      <c r="AS111" s="15"/>
      <c r="AT111" s="15"/>
      <c r="AU111" s="15"/>
      <c r="AV111" s="15"/>
      <c r="AW111" s="15"/>
      <c r="AX111" s="15"/>
      <c r="AY111" s="15"/>
      <c r="AZ111" s="15"/>
      <c r="BA111" s="15"/>
      <c r="BB111" s="15"/>
      <c r="BC111" s="15"/>
      <c r="BD111" s="15"/>
    </row>
    <row r="112" spans="1:56" ht="16.5" customHeight="1">
      <c r="A112" s="18"/>
      <c r="B112" s="18"/>
      <c r="C112" s="18"/>
      <c r="D112" s="18"/>
      <c r="E112" s="18"/>
      <c r="F112" s="15"/>
      <c r="G112" s="17"/>
      <c r="H112" s="17"/>
      <c r="I112" s="15"/>
      <c r="J112" s="15"/>
      <c r="K112" s="15"/>
      <c r="L112" s="15"/>
      <c r="M112" s="15"/>
      <c r="N112" s="15"/>
      <c r="O112" s="15"/>
      <c r="P112" s="15"/>
      <c r="Q112" s="15"/>
      <c r="R112" s="15"/>
      <c r="S112" s="16"/>
      <c r="T112" s="15"/>
      <c r="U112" s="15"/>
      <c r="V112" s="15"/>
      <c r="W112" s="15"/>
      <c r="X112" s="15"/>
      <c r="Y112" s="15"/>
      <c r="Z112" s="15"/>
      <c r="AA112" s="15"/>
      <c r="AB112" s="15"/>
      <c r="AC112" s="15"/>
      <c r="AD112" s="15"/>
      <c r="AE112" s="15"/>
      <c r="AF112" s="15"/>
      <c r="AG112" s="15"/>
      <c r="AH112" s="15"/>
      <c r="AI112" s="15"/>
      <c r="AJ112" s="15"/>
      <c r="AK112" s="15"/>
      <c r="AM112" s="15"/>
      <c r="AN112" s="15"/>
      <c r="AO112" s="15"/>
      <c r="AP112" s="15"/>
      <c r="AQ112" s="15"/>
      <c r="AR112" s="15"/>
      <c r="AS112" s="15"/>
      <c r="AT112" s="15"/>
      <c r="AU112" s="15"/>
      <c r="AV112" s="15"/>
      <c r="AW112" s="15"/>
      <c r="AX112" s="15"/>
      <c r="AY112" s="15"/>
      <c r="AZ112" s="15"/>
      <c r="BA112" s="15"/>
      <c r="BB112" s="15"/>
      <c r="BC112" s="15"/>
      <c r="BD112" s="15"/>
    </row>
    <row r="113" spans="1:56" ht="16.5" customHeight="1">
      <c r="A113" s="18"/>
      <c r="B113" s="18"/>
      <c r="C113" s="18"/>
      <c r="D113" s="18"/>
      <c r="E113" s="18"/>
      <c r="F113" s="15"/>
      <c r="G113" s="17"/>
      <c r="H113" s="17"/>
      <c r="I113" s="15"/>
      <c r="J113" s="15"/>
      <c r="K113" s="15"/>
      <c r="L113" s="15"/>
      <c r="M113" s="15"/>
      <c r="N113" s="15"/>
      <c r="O113" s="15"/>
      <c r="P113" s="15"/>
      <c r="Q113" s="15"/>
      <c r="R113" s="15"/>
      <c r="S113" s="16"/>
      <c r="T113" s="15"/>
      <c r="U113" s="15"/>
      <c r="V113" s="15"/>
      <c r="W113" s="15"/>
      <c r="X113" s="15"/>
      <c r="Y113" s="15"/>
      <c r="Z113" s="15"/>
      <c r="AA113" s="15"/>
      <c r="AB113" s="15"/>
      <c r="AC113" s="15"/>
      <c r="AD113" s="15"/>
      <c r="AE113" s="15"/>
      <c r="AF113" s="15"/>
      <c r="AG113" s="15"/>
      <c r="AH113" s="15"/>
      <c r="AI113" s="15"/>
      <c r="AJ113" s="15"/>
      <c r="AK113" s="15"/>
      <c r="AM113" s="15"/>
      <c r="AN113" s="15"/>
      <c r="AO113" s="15"/>
      <c r="AP113" s="15"/>
      <c r="AQ113" s="15"/>
      <c r="AR113" s="15"/>
      <c r="AS113" s="15"/>
      <c r="AT113" s="15"/>
      <c r="AU113" s="15"/>
      <c r="AV113" s="15"/>
      <c r="AW113" s="15"/>
      <c r="AX113" s="15"/>
      <c r="AY113" s="15"/>
      <c r="AZ113" s="15"/>
      <c r="BA113" s="15"/>
      <c r="BB113" s="15"/>
      <c r="BC113" s="15"/>
      <c r="BD113" s="15"/>
    </row>
    <row r="114" spans="1:56" ht="16.5" customHeight="1">
      <c r="A114" s="18"/>
      <c r="B114" s="18"/>
      <c r="C114" s="18"/>
      <c r="D114" s="18"/>
      <c r="E114" s="18"/>
      <c r="F114" s="15"/>
      <c r="G114" s="17"/>
      <c r="H114" s="17"/>
      <c r="I114" s="15"/>
      <c r="J114" s="15"/>
      <c r="K114" s="15"/>
      <c r="L114" s="15"/>
      <c r="M114" s="15"/>
      <c r="N114" s="15"/>
      <c r="O114" s="15"/>
      <c r="P114" s="15"/>
      <c r="Q114" s="15"/>
      <c r="R114" s="15"/>
      <c r="S114" s="16"/>
      <c r="T114" s="15"/>
      <c r="U114" s="15"/>
      <c r="V114" s="15"/>
      <c r="W114" s="15"/>
      <c r="X114" s="15"/>
      <c r="Y114" s="15"/>
      <c r="Z114" s="15"/>
      <c r="AA114" s="15"/>
      <c r="AB114" s="15"/>
      <c r="AC114" s="15"/>
      <c r="AD114" s="15"/>
      <c r="AE114" s="15"/>
      <c r="AF114" s="15"/>
      <c r="AG114" s="15"/>
      <c r="AH114" s="15"/>
      <c r="AI114" s="15"/>
      <c r="AJ114" s="15"/>
      <c r="AK114" s="15"/>
      <c r="AM114" s="15"/>
      <c r="AN114" s="15"/>
      <c r="AO114" s="15"/>
      <c r="AP114" s="15"/>
      <c r="AQ114" s="15"/>
      <c r="AR114" s="15"/>
      <c r="AS114" s="15"/>
      <c r="AT114" s="15"/>
      <c r="AU114" s="15"/>
      <c r="AV114" s="15"/>
      <c r="AW114" s="15"/>
      <c r="AX114" s="15"/>
      <c r="AY114" s="15"/>
      <c r="AZ114" s="15"/>
      <c r="BA114" s="15"/>
      <c r="BB114" s="15"/>
      <c r="BC114" s="15"/>
      <c r="BD114" s="15"/>
    </row>
    <row r="115" spans="1:56" ht="16.5" customHeight="1">
      <c r="A115" s="18"/>
      <c r="B115" s="18"/>
      <c r="C115" s="18"/>
      <c r="D115" s="18"/>
      <c r="E115" s="18"/>
      <c r="F115" s="15"/>
      <c r="G115" s="17"/>
      <c r="H115" s="17"/>
      <c r="I115" s="15"/>
      <c r="J115" s="15"/>
      <c r="K115" s="15"/>
      <c r="L115" s="15"/>
      <c r="M115" s="15"/>
      <c r="N115" s="15"/>
      <c r="O115" s="15"/>
      <c r="P115" s="15"/>
      <c r="Q115" s="15"/>
      <c r="R115" s="15"/>
      <c r="S115" s="16"/>
      <c r="T115" s="15"/>
      <c r="U115" s="15"/>
      <c r="V115" s="15"/>
      <c r="W115" s="15"/>
      <c r="X115" s="15"/>
      <c r="Y115" s="15"/>
      <c r="Z115" s="15"/>
      <c r="AA115" s="15"/>
      <c r="AB115" s="15"/>
      <c r="AC115" s="15"/>
      <c r="AD115" s="15"/>
      <c r="AE115" s="15"/>
      <c r="AF115" s="15"/>
      <c r="AG115" s="15"/>
      <c r="AH115" s="15"/>
      <c r="AI115" s="15"/>
      <c r="AJ115" s="15"/>
      <c r="AK115" s="15"/>
      <c r="AM115" s="15"/>
      <c r="AN115" s="15"/>
      <c r="AO115" s="15"/>
      <c r="AP115" s="15"/>
      <c r="AQ115" s="15"/>
      <c r="AR115" s="15"/>
      <c r="AS115" s="15"/>
      <c r="AT115" s="15"/>
      <c r="AU115" s="15"/>
      <c r="AV115" s="15"/>
      <c r="AW115" s="15"/>
      <c r="AX115" s="15"/>
      <c r="AY115" s="15"/>
      <c r="AZ115" s="15"/>
      <c r="BA115" s="15"/>
      <c r="BB115" s="15"/>
      <c r="BC115" s="15"/>
      <c r="BD115" s="15"/>
    </row>
    <row r="116" spans="1:56" ht="16.5" customHeight="1">
      <c r="A116" s="18"/>
      <c r="B116" s="18"/>
      <c r="C116" s="18"/>
      <c r="D116" s="18"/>
      <c r="E116" s="18"/>
      <c r="F116" s="15"/>
      <c r="G116" s="17"/>
      <c r="H116" s="17"/>
      <c r="I116" s="15"/>
      <c r="J116" s="15"/>
      <c r="K116" s="15"/>
      <c r="L116" s="15"/>
      <c r="M116" s="15"/>
      <c r="N116" s="15"/>
      <c r="O116" s="15"/>
      <c r="P116" s="15"/>
      <c r="Q116" s="15"/>
      <c r="R116" s="15"/>
      <c r="S116" s="16"/>
      <c r="T116" s="15"/>
      <c r="U116" s="15"/>
      <c r="V116" s="15"/>
      <c r="W116" s="15"/>
      <c r="X116" s="15"/>
      <c r="Y116" s="15"/>
      <c r="Z116" s="15"/>
      <c r="AA116" s="15"/>
      <c r="AB116" s="15"/>
      <c r="AC116" s="15"/>
      <c r="AD116" s="15"/>
      <c r="AE116" s="15"/>
      <c r="AF116" s="15"/>
      <c r="AG116" s="15"/>
      <c r="AH116" s="15"/>
      <c r="AI116" s="15"/>
      <c r="AJ116" s="15"/>
      <c r="AK116" s="15"/>
      <c r="AM116" s="15"/>
      <c r="AN116" s="15"/>
      <c r="AO116" s="15"/>
      <c r="AP116" s="15"/>
      <c r="AQ116" s="15"/>
      <c r="AR116" s="15"/>
      <c r="AS116" s="15"/>
      <c r="AT116" s="15"/>
      <c r="AU116" s="15"/>
      <c r="AV116" s="15"/>
      <c r="AW116" s="15"/>
      <c r="AX116" s="15"/>
      <c r="AY116" s="15"/>
      <c r="AZ116" s="15"/>
      <c r="BA116" s="15"/>
      <c r="BB116" s="15"/>
      <c r="BC116" s="15"/>
      <c r="BD116" s="15"/>
    </row>
    <row r="117" spans="1:56" ht="16.5" customHeight="1">
      <c r="A117" s="18"/>
      <c r="B117" s="18"/>
      <c r="C117" s="18"/>
      <c r="D117" s="18"/>
      <c r="E117" s="18"/>
      <c r="F117" s="15"/>
      <c r="G117" s="17"/>
      <c r="H117" s="17"/>
      <c r="I117" s="15"/>
      <c r="J117" s="15"/>
      <c r="K117" s="15"/>
      <c r="L117" s="15"/>
      <c r="M117" s="15"/>
      <c r="N117" s="15"/>
      <c r="O117" s="15"/>
      <c r="P117" s="15"/>
      <c r="Q117" s="15"/>
      <c r="R117" s="15"/>
      <c r="S117" s="16"/>
      <c r="T117" s="15"/>
      <c r="U117" s="15"/>
      <c r="V117" s="15"/>
      <c r="W117" s="15"/>
      <c r="X117" s="15"/>
      <c r="Y117" s="15"/>
      <c r="Z117" s="15"/>
      <c r="AA117" s="15"/>
      <c r="AB117" s="15"/>
      <c r="AC117" s="15"/>
      <c r="AD117" s="15"/>
      <c r="AE117" s="15"/>
      <c r="AF117" s="15"/>
      <c r="AG117" s="15"/>
      <c r="AH117" s="15"/>
      <c r="AI117" s="15"/>
      <c r="AJ117" s="15"/>
      <c r="AK117" s="15"/>
      <c r="AM117" s="15"/>
      <c r="AN117" s="15"/>
      <c r="AO117" s="15"/>
      <c r="AP117" s="15"/>
      <c r="AQ117" s="15"/>
      <c r="AR117" s="15"/>
      <c r="AS117" s="15"/>
      <c r="AT117" s="15"/>
      <c r="AU117" s="15"/>
      <c r="AV117" s="15"/>
      <c r="AW117" s="15"/>
      <c r="AX117" s="15"/>
      <c r="AY117" s="15"/>
      <c r="AZ117" s="15"/>
      <c r="BA117" s="15"/>
      <c r="BB117" s="15"/>
      <c r="BC117" s="15"/>
      <c r="BD117" s="15"/>
    </row>
    <row r="118" spans="1:56" ht="16.5" customHeight="1">
      <c r="A118" s="18"/>
      <c r="B118" s="18"/>
      <c r="C118" s="18"/>
      <c r="D118" s="18"/>
      <c r="E118" s="18"/>
      <c r="F118" s="15"/>
      <c r="G118" s="17"/>
      <c r="H118" s="17"/>
      <c r="I118" s="15"/>
      <c r="J118" s="15"/>
      <c r="K118" s="15"/>
      <c r="L118" s="15"/>
      <c r="M118" s="15"/>
      <c r="N118" s="15"/>
      <c r="O118" s="15"/>
      <c r="P118" s="15"/>
      <c r="Q118" s="15"/>
      <c r="R118" s="15"/>
      <c r="S118" s="16"/>
      <c r="T118" s="15"/>
      <c r="U118" s="15"/>
      <c r="V118" s="15"/>
      <c r="W118" s="15"/>
      <c r="X118" s="15"/>
      <c r="Y118" s="15"/>
      <c r="Z118" s="15"/>
      <c r="AA118" s="15"/>
      <c r="AB118" s="15"/>
      <c r="AC118" s="15"/>
      <c r="AD118" s="15"/>
      <c r="AE118" s="15"/>
      <c r="AF118" s="15"/>
      <c r="AG118" s="15"/>
      <c r="AH118" s="15"/>
      <c r="AI118" s="15"/>
      <c r="AJ118" s="15"/>
      <c r="AK118" s="15"/>
      <c r="AM118" s="15"/>
      <c r="AN118" s="15"/>
      <c r="AO118" s="15"/>
      <c r="AP118" s="15"/>
      <c r="AQ118" s="15"/>
      <c r="AR118" s="15"/>
      <c r="AS118" s="15"/>
      <c r="AT118" s="15"/>
      <c r="AU118" s="15"/>
      <c r="AV118" s="15"/>
      <c r="AW118" s="15"/>
      <c r="AX118" s="15"/>
      <c r="AY118" s="15"/>
      <c r="AZ118" s="15"/>
      <c r="BA118" s="15"/>
      <c r="BB118" s="15"/>
      <c r="BC118" s="15"/>
      <c r="BD118" s="15"/>
    </row>
    <row r="119" spans="1:56" ht="16.5" customHeight="1">
      <c r="A119" s="18"/>
      <c r="B119" s="18"/>
      <c r="C119" s="18"/>
      <c r="D119" s="18"/>
      <c r="E119" s="18"/>
      <c r="F119" s="15"/>
      <c r="G119" s="17"/>
      <c r="H119" s="17"/>
      <c r="I119" s="15"/>
      <c r="J119" s="15"/>
      <c r="K119" s="15"/>
      <c r="L119" s="15"/>
      <c r="M119" s="15"/>
      <c r="N119" s="15"/>
      <c r="O119" s="15"/>
      <c r="P119" s="15"/>
      <c r="Q119" s="15"/>
      <c r="R119" s="15"/>
      <c r="S119" s="16"/>
      <c r="T119" s="15"/>
      <c r="U119" s="15"/>
      <c r="V119" s="15"/>
      <c r="W119" s="15"/>
      <c r="X119" s="15"/>
      <c r="Y119" s="15"/>
      <c r="Z119" s="15"/>
      <c r="AA119" s="15"/>
      <c r="AB119" s="15"/>
      <c r="AC119" s="15"/>
      <c r="AD119" s="15"/>
      <c r="AE119" s="15"/>
      <c r="AF119" s="15"/>
      <c r="AG119" s="15"/>
      <c r="AH119" s="15"/>
      <c r="AI119" s="15"/>
      <c r="AJ119" s="15"/>
      <c r="AK119" s="15"/>
      <c r="AM119" s="15"/>
      <c r="AN119" s="15"/>
      <c r="AO119" s="15"/>
      <c r="AP119" s="15"/>
      <c r="AQ119" s="15"/>
      <c r="AR119" s="15"/>
      <c r="AS119" s="15"/>
      <c r="AT119" s="15"/>
      <c r="AU119" s="15"/>
      <c r="AV119" s="15"/>
      <c r="AW119" s="15"/>
      <c r="AX119" s="15"/>
      <c r="AY119" s="15"/>
      <c r="AZ119" s="15"/>
      <c r="BA119" s="15"/>
      <c r="BB119" s="15"/>
      <c r="BC119" s="15"/>
      <c r="BD119" s="15"/>
    </row>
    <row r="120" spans="1:56" ht="16.5" customHeight="1">
      <c r="A120" s="18"/>
      <c r="B120" s="18"/>
      <c r="C120" s="18"/>
      <c r="D120" s="18"/>
      <c r="E120" s="18"/>
      <c r="F120" s="15"/>
      <c r="G120" s="17"/>
      <c r="H120" s="17"/>
      <c r="I120" s="15"/>
      <c r="J120" s="15"/>
      <c r="K120" s="15"/>
      <c r="L120" s="15"/>
      <c r="M120" s="15"/>
      <c r="N120" s="15"/>
      <c r="O120" s="15"/>
      <c r="P120" s="15"/>
      <c r="Q120" s="15"/>
      <c r="R120" s="15"/>
      <c r="S120" s="16"/>
      <c r="T120" s="15"/>
      <c r="U120" s="15"/>
      <c r="V120" s="15"/>
      <c r="W120" s="15"/>
      <c r="X120" s="15"/>
      <c r="Y120" s="15"/>
      <c r="Z120" s="15"/>
      <c r="AA120" s="15"/>
      <c r="AB120" s="15"/>
      <c r="AC120" s="15"/>
      <c r="AD120" s="15"/>
      <c r="AE120" s="15"/>
      <c r="AF120" s="15"/>
      <c r="AG120" s="15"/>
      <c r="AH120" s="15"/>
      <c r="AI120" s="15"/>
      <c r="AJ120" s="15"/>
      <c r="AK120" s="15"/>
      <c r="AM120" s="15"/>
      <c r="AN120" s="15"/>
      <c r="AO120" s="15"/>
      <c r="AP120" s="15"/>
      <c r="AQ120" s="15"/>
      <c r="AR120" s="15"/>
      <c r="AS120" s="15"/>
      <c r="AT120" s="15"/>
      <c r="AU120" s="15"/>
      <c r="AV120" s="15"/>
      <c r="AW120" s="15"/>
      <c r="AX120" s="15"/>
      <c r="AY120" s="15"/>
      <c r="AZ120" s="15"/>
      <c r="BA120" s="15"/>
      <c r="BB120" s="15"/>
      <c r="BC120" s="15"/>
      <c r="BD120" s="15"/>
    </row>
    <row r="121" spans="1:56" ht="16.5" customHeight="1">
      <c r="A121" s="18"/>
      <c r="B121" s="18"/>
      <c r="C121" s="18"/>
      <c r="D121" s="18"/>
      <c r="E121" s="18"/>
      <c r="F121" s="15"/>
      <c r="G121" s="17"/>
      <c r="H121" s="17"/>
      <c r="I121" s="15"/>
      <c r="J121" s="15"/>
      <c r="K121" s="15"/>
      <c r="L121" s="15"/>
      <c r="M121" s="15"/>
      <c r="N121" s="15"/>
      <c r="O121" s="15"/>
      <c r="P121" s="15"/>
      <c r="Q121" s="15"/>
      <c r="R121" s="15"/>
      <c r="S121" s="16"/>
      <c r="T121" s="15"/>
      <c r="U121" s="15"/>
      <c r="V121" s="15"/>
      <c r="W121" s="15"/>
      <c r="X121" s="15"/>
      <c r="Y121" s="15"/>
      <c r="Z121" s="15"/>
      <c r="AA121" s="15"/>
      <c r="AB121" s="15"/>
      <c r="AC121" s="15"/>
      <c r="AD121" s="15"/>
      <c r="AE121" s="15"/>
      <c r="AF121" s="15"/>
      <c r="AG121" s="15"/>
      <c r="AH121" s="15"/>
      <c r="AI121" s="15"/>
      <c r="AJ121" s="15"/>
      <c r="AK121" s="15"/>
      <c r="AM121" s="15"/>
      <c r="AN121" s="15"/>
      <c r="AO121" s="15"/>
      <c r="AP121" s="15"/>
      <c r="AQ121" s="15"/>
      <c r="AR121" s="15"/>
      <c r="AS121" s="15"/>
      <c r="AT121" s="15"/>
      <c r="AU121" s="15"/>
      <c r="AV121" s="15"/>
      <c r="AW121" s="15"/>
      <c r="AX121" s="15"/>
      <c r="AY121" s="15"/>
      <c r="AZ121" s="15"/>
      <c r="BA121" s="15"/>
      <c r="BB121" s="15"/>
      <c r="BC121" s="15"/>
      <c r="BD121" s="15"/>
    </row>
    <row r="122" spans="1:56" ht="16.5" customHeight="1">
      <c r="A122" s="18"/>
      <c r="B122" s="18"/>
      <c r="C122" s="18"/>
      <c r="D122" s="18"/>
      <c r="E122" s="18"/>
      <c r="F122" s="15"/>
      <c r="G122" s="17"/>
      <c r="H122" s="17"/>
      <c r="I122" s="15"/>
      <c r="J122" s="15"/>
      <c r="K122" s="15"/>
      <c r="L122" s="15"/>
      <c r="M122" s="15"/>
      <c r="N122" s="15"/>
      <c r="O122" s="15"/>
      <c r="P122" s="15"/>
      <c r="Q122" s="15"/>
      <c r="R122" s="15"/>
      <c r="S122" s="16"/>
      <c r="T122" s="15"/>
      <c r="U122" s="15"/>
      <c r="V122" s="15"/>
      <c r="W122" s="15"/>
      <c r="X122" s="15"/>
      <c r="Y122" s="15"/>
      <c r="Z122" s="15"/>
      <c r="AA122" s="15"/>
      <c r="AB122" s="15"/>
      <c r="AC122" s="15"/>
      <c r="AD122" s="15"/>
      <c r="AE122" s="15"/>
      <c r="AF122" s="15"/>
      <c r="AG122" s="15"/>
      <c r="AH122" s="15"/>
      <c r="AI122" s="15"/>
      <c r="AJ122" s="15"/>
      <c r="AK122" s="15"/>
      <c r="AM122" s="15"/>
      <c r="AN122" s="15"/>
      <c r="AO122" s="15"/>
      <c r="AP122" s="15"/>
      <c r="AQ122" s="15"/>
      <c r="AR122" s="15"/>
      <c r="AS122" s="15"/>
      <c r="AT122" s="15"/>
      <c r="AU122" s="15"/>
      <c r="AV122" s="15"/>
      <c r="AW122" s="15"/>
      <c r="AX122" s="15"/>
      <c r="AY122" s="15"/>
      <c r="AZ122" s="15"/>
      <c r="BA122" s="15"/>
      <c r="BB122" s="15"/>
      <c r="BC122" s="15"/>
      <c r="BD122" s="15"/>
    </row>
    <row r="123" spans="1:56" ht="16.5" customHeight="1">
      <c r="A123" s="18"/>
      <c r="B123" s="18"/>
      <c r="C123" s="18"/>
      <c r="D123" s="18"/>
      <c r="E123" s="18"/>
      <c r="F123" s="15"/>
      <c r="G123" s="17"/>
      <c r="H123" s="17"/>
      <c r="I123" s="15"/>
      <c r="J123" s="15"/>
      <c r="K123" s="15"/>
      <c r="L123" s="15"/>
      <c r="M123" s="15"/>
      <c r="N123" s="15"/>
      <c r="O123" s="15"/>
      <c r="P123" s="15"/>
      <c r="Q123" s="15"/>
      <c r="R123" s="15"/>
      <c r="S123" s="16"/>
      <c r="T123" s="15"/>
      <c r="U123" s="15"/>
      <c r="V123" s="15"/>
      <c r="W123" s="15"/>
      <c r="X123" s="15"/>
      <c r="Y123" s="15"/>
      <c r="Z123" s="15"/>
      <c r="AA123" s="15"/>
      <c r="AB123" s="15"/>
      <c r="AC123" s="15"/>
      <c r="AD123" s="15"/>
      <c r="AE123" s="15"/>
      <c r="AF123" s="15"/>
      <c r="AG123" s="15"/>
      <c r="AH123" s="15"/>
      <c r="AI123" s="15"/>
      <c r="AJ123" s="15"/>
      <c r="AK123" s="15"/>
      <c r="AM123" s="15"/>
      <c r="AN123" s="15"/>
      <c r="AO123" s="15"/>
      <c r="AP123" s="15"/>
      <c r="AQ123" s="15"/>
      <c r="AR123" s="15"/>
      <c r="AS123" s="15"/>
      <c r="AT123" s="15"/>
      <c r="AU123" s="15"/>
      <c r="AV123" s="15"/>
      <c r="AW123" s="15"/>
      <c r="AX123" s="15"/>
      <c r="AY123" s="15"/>
      <c r="AZ123" s="15"/>
      <c r="BA123" s="15"/>
      <c r="BB123" s="15"/>
      <c r="BC123" s="15"/>
      <c r="BD123" s="15"/>
    </row>
    <row r="124" spans="1:56" ht="16.5" customHeight="1">
      <c r="A124" s="18"/>
      <c r="B124" s="18"/>
      <c r="C124" s="18"/>
      <c r="D124" s="18"/>
      <c r="E124" s="18"/>
      <c r="F124" s="15"/>
      <c r="G124" s="17"/>
      <c r="H124" s="17"/>
      <c r="I124" s="15"/>
      <c r="J124" s="15"/>
      <c r="K124" s="15"/>
      <c r="L124" s="15"/>
      <c r="M124" s="15"/>
      <c r="N124" s="15"/>
      <c r="O124" s="15"/>
      <c r="P124" s="15"/>
      <c r="Q124" s="15"/>
      <c r="R124" s="15"/>
      <c r="S124" s="16"/>
      <c r="T124" s="15"/>
      <c r="U124" s="15"/>
      <c r="V124" s="15"/>
      <c r="W124" s="15"/>
      <c r="X124" s="15"/>
      <c r="Y124" s="15"/>
      <c r="Z124" s="15"/>
      <c r="AA124" s="15"/>
      <c r="AB124" s="15"/>
      <c r="AC124" s="15"/>
      <c r="AD124" s="15"/>
      <c r="AE124" s="15"/>
      <c r="AF124" s="15"/>
      <c r="AG124" s="15"/>
      <c r="AH124" s="15"/>
      <c r="AI124" s="15"/>
      <c r="AJ124" s="15"/>
      <c r="AK124" s="15"/>
      <c r="AM124" s="15"/>
      <c r="AN124" s="15"/>
      <c r="AO124" s="15"/>
      <c r="AP124" s="15"/>
      <c r="AQ124" s="15"/>
      <c r="AR124" s="15"/>
      <c r="AS124" s="15"/>
      <c r="AT124" s="15"/>
      <c r="AU124" s="15"/>
      <c r="AV124" s="15"/>
      <c r="AW124" s="15"/>
      <c r="AX124" s="15"/>
      <c r="AY124" s="15"/>
      <c r="AZ124" s="15"/>
      <c r="BA124" s="15"/>
      <c r="BB124" s="15"/>
      <c r="BC124" s="15"/>
      <c r="BD124" s="15"/>
    </row>
    <row r="125" spans="1:56" ht="16.5" customHeight="1">
      <c r="A125" s="18"/>
      <c r="B125" s="18"/>
      <c r="C125" s="18"/>
      <c r="D125" s="18"/>
      <c r="E125" s="18"/>
      <c r="F125" s="15"/>
      <c r="G125" s="17"/>
      <c r="H125" s="17"/>
      <c r="I125" s="15"/>
      <c r="J125" s="15"/>
      <c r="K125" s="15"/>
      <c r="L125" s="15"/>
      <c r="M125" s="15"/>
      <c r="N125" s="15"/>
      <c r="O125" s="15"/>
      <c r="P125" s="15"/>
      <c r="Q125" s="15"/>
      <c r="R125" s="15"/>
      <c r="S125" s="16"/>
      <c r="T125" s="15"/>
      <c r="U125" s="15"/>
      <c r="V125" s="15"/>
      <c r="W125" s="15"/>
      <c r="X125" s="15"/>
      <c r="Y125" s="15"/>
      <c r="Z125" s="15"/>
      <c r="AA125" s="15"/>
      <c r="AB125" s="15"/>
      <c r="AC125" s="15"/>
      <c r="AD125" s="15"/>
      <c r="AE125" s="15"/>
      <c r="AF125" s="15"/>
      <c r="AG125" s="15"/>
      <c r="AH125" s="15"/>
      <c r="AI125" s="15"/>
      <c r="AJ125" s="15"/>
      <c r="AK125" s="15"/>
      <c r="AM125" s="15"/>
      <c r="AN125" s="15"/>
      <c r="AO125" s="15"/>
      <c r="AP125" s="15"/>
      <c r="AQ125" s="15"/>
      <c r="AR125" s="15"/>
      <c r="AS125" s="15"/>
      <c r="AT125" s="15"/>
      <c r="AU125" s="15"/>
      <c r="AV125" s="15"/>
      <c r="AW125" s="15"/>
      <c r="AX125" s="15"/>
      <c r="AY125" s="15"/>
      <c r="AZ125" s="15"/>
      <c r="BA125" s="15"/>
      <c r="BB125" s="15"/>
      <c r="BC125" s="15"/>
      <c r="BD125" s="15"/>
    </row>
    <row r="126" spans="1:56" ht="16.5" customHeight="1">
      <c r="A126" s="18"/>
      <c r="B126" s="18"/>
      <c r="C126" s="18"/>
      <c r="D126" s="18"/>
      <c r="E126" s="18"/>
      <c r="F126" s="15"/>
      <c r="G126" s="17"/>
      <c r="H126" s="17"/>
      <c r="I126" s="15"/>
      <c r="J126" s="15"/>
      <c r="K126" s="15"/>
      <c r="L126" s="15"/>
      <c r="M126" s="15"/>
      <c r="N126" s="15"/>
      <c r="O126" s="15"/>
      <c r="P126" s="15"/>
      <c r="Q126" s="15"/>
      <c r="R126" s="15"/>
      <c r="S126" s="16"/>
      <c r="T126" s="15"/>
      <c r="U126" s="15"/>
      <c r="V126" s="15"/>
      <c r="W126" s="15"/>
      <c r="X126" s="15"/>
      <c r="Y126" s="15"/>
      <c r="Z126" s="15"/>
      <c r="AA126" s="15"/>
      <c r="AB126" s="15"/>
      <c r="AC126" s="15"/>
      <c r="AD126" s="15"/>
      <c r="AE126" s="15"/>
      <c r="AF126" s="15"/>
      <c r="AG126" s="15"/>
      <c r="AH126" s="15"/>
      <c r="AI126" s="15"/>
      <c r="AJ126" s="15"/>
      <c r="AK126" s="15"/>
      <c r="AM126" s="15"/>
      <c r="AN126" s="15"/>
      <c r="AO126" s="15"/>
      <c r="AP126" s="15"/>
      <c r="AQ126" s="15"/>
      <c r="AR126" s="15"/>
      <c r="AS126" s="15"/>
      <c r="AT126" s="15"/>
      <c r="AU126" s="15"/>
      <c r="AV126" s="15"/>
      <c r="AW126" s="15"/>
      <c r="AX126" s="15"/>
      <c r="AY126" s="15"/>
      <c r="AZ126" s="15"/>
      <c r="BA126" s="15"/>
      <c r="BB126" s="15"/>
      <c r="BC126" s="15"/>
      <c r="BD126" s="15"/>
    </row>
    <row r="127" spans="1:56" ht="16.5" customHeight="1">
      <c r="A127" s="18"/>
      <c r="B127" s="18"/>
      <c r="C127" s="18"/>
      <c r="D127" s="18"/>
      <c r="E127" s="18"/>
      <c r="F127" s="15"/>
      <c r="G127" s="17"/>
      <c r="H127" s="17"/>
      <c r="I127" s="15"/>
      <c r="J127" s="15"/>
      <c r="K127" s="15"/>
      <c r="L127" s="15"/>
      <c r="M127" s="15"/>
      <c r="N127" s="15"/>
      <c r="O127" s="15"/>
      <c r="P127" s="15"/>
      <c r="Q127" s="15"/>
      <c r="R127" s="15"/>
      <c r="S127" s="16"/>
      <c r="T127" s="15"/>
      <c r="U127" s="15"/>
      <c r="V127" s="15"/>
      <c r="W127" s="15"/>
      <c r="X127" s="15"/>
      <c r="Y127" s="15"/>
      <c r="Z127" s="15"/>
      <c r="AA127" s="15"/>
      <c r="AB127" s="15"/>
      <c r="AC127" s="15"/>
      <c r="AD127" s="15"/>
      <c r="AE127" s="15"/>
      <c r="AF127" s="15"/>
      <c r="AG127" s="15"/>
      <c r="AH127" s="15"/>
      <c r="AI127" s="15"/>
      <c r="AJ127" s="15"/>
      <c r="AK127" s="15"/>
      <c r="AM127" s="15"/>
      <c r="AN127" s="15"/>
      <c r="AO127" s="15"/>
      <c r="AP127" s="15"/>
      <c r="AQ127" s="15"/>
      <c r="AR127" s="15"/>
      <c r="AS127" s="15"/>
      <c r="AT127" s="15"/>
      <c r="AU127" s="15"/>
      <c r="AV127" s="15"/>
      <c r="AW127" s="15"/>
      <c r="AX127" s="15"/>
      <c r="AY127" s="15"/>
      <c r="AZ127" s="15"/>
      <c r="BA127" s="15"/>
      <c r="BB127" s="15"/>
      <c r="BC127" s="15"/>
      <c r="BD127" s="15"/>
    </row>
    <row r="128" spans="1:56" ht="16.5" customHeight="1">
      <c r="A128" s="18"/>
      <c r="B128" s="18"/>
      <c r="C128" s="18"/>
      <c r="D128" s="18"/>
      <c r="E128" s="18"/>
      <c r="F128" s="15"/>
      <c r="G128" s="17"/>
      <c r="H128" s="17"/>
      <c r="I128" s="15"/>
      <c r="J128" s="15"/>
      <c r="K128" s="15"/>
      <c r="L128" s="15"/>
      <c r="M128" s="15"/>
      <c r="N128" s="15"/>
      <c r="O128" s="15"/>
      <c r="P128" s="15"/>
      <c r="Q128" s="15"/>
      <c r="R128" s="15"/>
      <c r="S128" s="16"/>
      <c r="T128" s="15"/>
      <c r="U128" s="15"/>
      <c r="V128" s="15"/>
      <c r="W128" s="15"/>
      <c r="X128" s="15"/>
      <c r="Y128" s="15"/>
      <c r="Z128" s="15"/>
      <c r="AA128" s="15"/>
      <c r="AB128" s="15"/>
      <c r="AC128" s="15"/>
      <c r="AD128" s="15"/>
      <c r="AE128" s="15"/>
      <c r="AF128" s="15"/>
      <c r="AG128" s="15"/>
      <c r="AH128" s="15"/>
      <c r="AI128" s="15"/>
      <c r="AJ128" s="15"/>
      <c r="AK128" s="15"/>
      <c r="AM128" s="15"/>
      <c r="AN128" s="15"/>
      <c r="AO128" s="15"/>
      <c r="AP128" s="15"/>
      <c r="AQ128" s="15"/>
      <c r="AR128" s="15"/>
      <c r="AS128" s="15"/>
      <c r="AT128" s="15"/>
      <c r="AU128" s="15"/>
      <c r="AV128" s="15"/>
      <c r="AW128" s="15"/>
      <c r="AX128" s="15"/>
      <c r="AY128" s="15"/>
      <c r="AZ128" s="15"/>
      <c r="BA128" s="15"/>
      <c r="BB128" s="15"/>
      <c r="BC128" s="15"/>
      <c r="BD128" s="15"/>
    </row>
    <row r="129" spans="1:56" ht="16.5" customHeight="1">
      <c r="A129" s="18"/>
      <c r="B129" s="18"/>
      <c r="C129" s="18"/>
      <c r="D129" s="18"/>
      <c r="E129" s="18"/>
      <c r="F129" s="15"/>
      <c r="G129" s="17"/>
      <c r="H129" s="17"/>
      <c r="I129" s="15"/>
      <c r="J129" s="15"/>
      <c r="K129" s="15"/>
      <c r="L129" s="15"/>
      <c r="M129" s="15"/>
      <c r="N129" s="15"/>
      <c r="O129" s="15"/>
      <c r="P129" s="15"/>
      <c r="Q129" s="15"/>
      <c r="R129" s="15"/>
      <c r="S129" s="16"/>
      <c r="T129" s="15"/>
      <c r="U129" s="15"/>
      <c r="V129" s="15"/>
      <c r="W129" s="15"/>
      <c r="X129" s="15"/>
      <c r="Y129" s="15"/>
      <c r="Z129" s="15"/>
      <c r="AA129" s="15"/>
      <c r="AB129" s="15"/>
      <c r="AC129" s="15"/>
      <c r="AD129" s="15"/>
      <c r="AE129" s="15"/>
      <c r="AF129" s="15"/>
      <c r="AG129" s="15"/>
      <c r="AH129" s="15"/>
      <c r="AI129" s="15"/>
      <c r="AJ129" s="15"/>
      <c r="AK129" s="15"/>
      <c r="AM129" s="15"/>
      <c r="AN129" s="15"/>
      <c r="AO129" s="15"/>
      <c r="AP129" s="15"/>
      <c r="AQ129" s="15"/>
      <c r="AR129" s="15"/>
      <c r="AS129" s="15"/>
      <c r="AT129" s="15"/>
      <c r="AU129" s="15"/>
      <c r="AV129" s="15"/>
      <c r="AW129" s="15"/>
      <c r="AX129" s="15"/>
      <c r="AY129" s="15"/>
      <c r="AZ129" s="15"/>
      <c r="BA129" s="15"/>
      <c r="BB129" s="15"/>
      <c r="BC129" s="15"/>
      <c r="BD129" s="15"/>
    </row>
    <row r="130" spans="1:56" ht="16.5" customHeight="1">
      <c r="A130" s="18"/>
      <c r="B130" s="18"/>
      <c r="C130" s="18"/>
      <c r="D130" s="18"/>
      <c r="E130" s="18"/>
      <c r="F130" s="15"/>
      <c r="G130" s="17"/>
      <c r="H130" s="17"/>
      <c r="I130" s="15"/>
      <c r="J130" s="15"/>
      <c r="K130" s="15"/>
      <c r="L130" s="15"/>
      <c r="M130" s="15"/>
      <c r="N130" s="15"/>
      <c r="O130" s="15"/>
      <c r="P130" s="15"/>
      <c r="Q130" s="15"/>
      <c r="R130" s="15"/>
      <c r="S130" s="16"/>
      <c r="T130" s="15"/>
      <c r="U130" s="15"/>
      <c r="V130" s="15"/>
      <c r="W130" s="15"/>
      <c r="X130" s="15"/>
      <c r="Y130" s="15"/>
      <c r="Z130" s="15"/>
      <c r="AA130" s="15"/>
      <c r="AB130" s="15"/>
      <c r="AC130" s="15"/>
      <c r="AD130" s="15"/>
      <c r="AE130" s="15"/>
      <c r="AF130" s="15"/>
      <c r="AG130" s="15"/>
      <c r="AH130" s="15"/>
      <c r="AI130" s="15"/>
      <c r="AJ130" s="15"/>
      <c r="AK130" s="15"/>
      <c r="AM130" s="15"/>
      <c r="AN130" s="15"/>
      <c r="AO130" s="15"/>
      <c r="AP130" s="15"/>
      <c r="AQ130" s="15"/>
      <c r="AR130" s="15"/>
      <c r="AS130" s="15"/>
      <c r="AT130" s="15"/>
      <c r="AU130" s="15"/>
      <c r="AV130" s="15"/>
      <c r="AW130" s="15"/>
      <c r="AX130" s="15"/>
      <c r="AY130" s="15"/>
      <c r="AZ130" s="15"/>
      <c r="BA130" s="15"/>
      <c r="BB130" s="15"/>
      <c r="BC130" s="15"/>
      <c r="BD130" s="15"/>
    </row>
    <row r="131" spans="1:56" ht="16.5" customHeight="1">
      <c r="A131" s="18"/>
      <c r="B131" s="18"/>
      <c r="C131" s="18"/>
      <c r="D131" s="18"/>
      <c r="E131" s="18"/>
      <c r="F131" s="15"/>
      <c r="G131" s="17"/>
      <c r="H131" s="17"/>
      <c r="I131" s="15"/>
      <c r="J131" s="15"/>
      <c r="K131" s="15"/>
      <c r="L131" s="15"/>
      <c r="M131" s="15"/>
      <c r="N131" s="15"/>
      <c r="O131" s="15"/>
      <c r="P131" s="15"/>
      <c r="Q131" s="15"/>
      <c r="R131" s="15"/>
      <c r="S131" s="16"/>
      <c r="T131" s="15"/>
      <c r="U131" s="15"/>
      <c r="V131" s="15"/>
      <c r="W131" s="15"/>
      <c r="X131" s="15"/>
      <c r="Y131" s="15"/>
      <c r="Z131" s="15"/>
      <c r="AA131" s="15"/>
      <c r="AB131" s="15"/>
      <c r="AC131" s="15"/>
      <c r="AD131" s="15"/>
      <c r="AE131" s="15"/>
      <c r="AF131" s="15"/>
      <c r="AG131" s="15"/>
      <c r="AH131" s="15"/>
      <c r="AI131" s="15"/>
      <c r="AJ131" s="15"/>
      <c r="AK131" s="15"/>
      <c r="AM131" s="15"/>
      <c r="AN131" s="15"/>
      <c r="AO131" s="15"/>
      <c r="AP131" s="15"/>
      <c r="AQ131" s="15"/>
      <c r="AR131" s="15"/>
      <c r="AS131" s="15"/>
      <c r="AT131" s="15"/>
      <c r="AU131" s="15"/>
      <c r="AV131" s="15"/>
      <c r="AW131" s="15"/>
      <c r="AX131" s="15"/>
      <c r="AY131" s="15"/>
      <c r="AZ131" s="15"/>
      <c r="BA131" s="15"/>
      <c r="BB131" s="15"/>
      <c r="BC131" s="15"/>
      <c r="BD131" s="15"/>
    </row>
    <row r="132" spans="1:56" ht="16.5" customHeight="1">
      <c r="A132" s="18"/>
      <c r="B132" s="18"/>
      <c r="C132" s="18"/>
      <c r="D132" s="18"/>
      <c r="E132" s="18"/>
      <c r="F132" s="15"/>
      <c r="G132" s="17"/>
      <c r="H132" s="17"/>
      <c r="I132" s="15"/>
      <c r="J132" s="15"/>
      <c r="K132" s="15"/>
      <c r="L132" s="15"/>
      <c r="M132" s="15"/>
      <c r="N132" s="15"/>
      <c r="O132" s="15"/>
      <c r="P132" s="15"/>
      <c r="Q132" s="15"/>
      <c r="R132" s="15"/>
      <c r="S132" s="16"/>
      <c r="T132" s="15"/>
      <c r="U132" s="15"/>
      <c r="V132" s="15"/>
      <c r="W132" s="15"/>
      <c r="X132" s="15"/>
      <c r="Y132" s="15"/>
      <c r="Z132" s="15"/>
      <c r="AA132" s="15"/>
      <c r="AB132" s="15"/>
      <c r="AC132" s="15"/>
      <c r="AD132" s="15"/>
      <c r="AE132" s="15"/>
      <c r="AF132" s="15"/>
      <c r="AG132" s="15"/>
      <c r="AH132" s="15"/>
      <c r="AI132" s="15"/>
      <c r="AJ132" s="15"/>
      <c r="AK132" s="15"/>
      <c r="AM132" s="15"/>
      <c r="AN132" s="15"/>
      <c r="AO132" s="15"/>
      <c r="AP132" s="15"/>
      <c r="AQ132" s="15"/>
      <c r="AR132" s="15"/>
      <c r="AS132" s="15"/>
      <c r="AT132" s="15"/>
      <c r="AU132" s="15"/>
      <c r="AV132" s="15"/>
      <c r="AW132" s="15"/>
      <c r="AX132" s="15"/>
      <c r="AY132" s="15"/>
      <c r="AZ132" s="15"/>
      <c r="BA132" s="15"/>
      <c r="BB132" s="15"/>
      <c r="BC132" s="15"/>
      <c r="BD132" s="15"/>
    </row>
    <row r="133" spans="1:56" ht="16.5" customHeight="1">
      <c r="A133" s="18"/>
      <c r="B133" s="18"/>
      <c r="C133" s="18"/>
      <c r="D133" s="18"/>
      <c r="E133" s="18"/>
      <c r="F133" s="15"/>
      <c r="G133" s="17"/>
      <c r="H133" s="17"/>
      <c r="I133" s="15"/>
      <c r="J133" s="15"/>
      <c r="K133" s="15"/>
      <c r="L133" s="15"/>
      <c r="M133" s="15"/>
      <c r="N133" s="15"/>
      <c r="O133" s="15"/>
      <c r="P133" s="15"/>
      <c r="Q133" s="15"/>
      <c r="R133" s="15"/>
      <c r="S133" s="16"/>
      <c r="T133" s="15"/>
      <c r="U133" s="15"/>
      <c r="V133" s="15"/>
      <c r="W133" s="15"/>
      <c r="X133" s="15"/>
      <c r="Y133" s="15"/>
      <c r="Z133" s="15"/>
      <c r="AA133" s="15"/>
      <c r="AB133" s="15"/>
      <c r="AC133" s="15"/>
      <c r="AD133" s="15"/>
      <c r="AE133" s="15"/>
      <c r="AF133" s="15"/>
      <c r="AG133" s="15"/>
      <c r="AH133" s="15"/>
      <c r="AI133" s="15"/>
      <c r="AJ133" s="15"/>
      <c r="AK133" s="15"/>
      <c r="AM133" s="15"/>
      <c r="AN133" s="15"/>
      <c r="AO133" s="15"/>
      <c r="AP133" s="15"/>
      <c r="AQ133" s="15"/>
      <c r="AR133" s="15"/>
      <c r="AS133" s="15"/>
      <c r="AT133" s="15"/>
      <c r="AU133" s="15"/>
      <c r="AV133" s="15"/>
      <c r="AW133" s="15"/>
      <c r="AX133" s="15"/>
      <c r="AY133" s="15"/>
      <c r="AZ133" s="15"/>
      <c r="BA133" s="15"/>
      <c r="BB133" s="15"/>
      <c r="BC133" s="15"/>
      <c r="BD133" s="15"/>
    </row>
    <row r="134" spans="1:56" ht="16.5" customHeight="1">
      <c r="A134" s="18"/>
      <c r="B134" s="18"/>
      <c r="C134" s="18"/>
      <c r="D134" s="18"/>
      <c r="E134" s="18"/>
      <c r="F134" s="15"/>
      <c r="G134" s="17"/>
      <c r="H134" s="17"/>
      <c r="I134" s="15"/>
      <c r="J134" s="15"/>
      <c r="K134" s="15"/>
      <c r="L134" s="15"/>
      <c r="M134" s="15"/>
      <c r="N134" s="15"/>
      <c r="O134" s="15"/>
      <c r="P134" s="15"/>
      <c r="Q134" s="15"/>
      <c r="R134" s="15"/>
      <c r="S134" s="16"/>
      <c r="T134" s="15"/>
      <c r="U134" s="15"/>
      <c r="V134" s="15"/>
      <c r="W134" s="15"/>
      <c r="X134" s="15"/>
      <c r="Y134" s="15"/>
      <c r="Z134" s="15"/>
      <c r="AA134" s="15"/>
      <c r="AB134" s="15"/>
      <c r="AC134" s="15"/>
      <c r="AD134" s="15"/>
      <c r="AE134" s="15"/>
      <c r="AF134" s="15"/>
      <c r="AG134" s="15"/>
      <c r="AH134" s="15"/>
      <c r="AI134" s="15"/>
      <c r="AJ134" s="15"/>
      <c r="AK134" s="15"/>
      <c r="AM134" s="15"/>
      <c r="AN134" s="15"/>
      <c r="AO134" s="15"/>
      <c r="AP134" s="15"/>
      <c r="AQ134" s="15"/>
      <c r="AR134" s="15"/>
      <c r="AS134" s="15"/>
      <c r="AT134" s="15"/>
      <c r="AU134" s="15"/>
      <c r="AV134" s="15"/>
      <c r="AW134" s="15"/>
      <c r="AX134" s="15"/>
      <c r="AY134" s="15"/>
      <c r="AZ134" s="15"/>
      <c r="BA134" s="15"/>
      <c r="BB134" s="15"/>
      <c r="BC134" s="15"/>
      <c r="BD134" s="15"/>
    </row>
    <row r="135" spans="1:56" ht="16.5" customHeight="1">
      <c r="A135" s="18"/>
      <c r="B135" s="18"/>
      <c r="C135" s="18"/>
      <c r="D135" s="18"/>
      <c r="E135" s="18"/>
      <c r="F135" s="15"/>
      <c r="G135" s="17"/>
      <c r="H135" s="17"/>
      <c r="I135" s="15"/>
      <c r="J135" s="15"/>
      <c r="K135" s="15"/>
      <c r="L135" s="15"/>
      <c r="M135" s="15"/>
      <c r="N135" s="15"/>
      <c r="O135" s="15"/>
      <c r="P135" s="15"/>
      <c r="Q135" s="15"/>
      <c r="R135" s="15"/>
      <c r="S135" s="16"/>
      <c r="T135" s="15"/>
      <c r="U135" s="15"/>
      <c r="V135" s="15"/>
      <c r="W135" s="15"/>
      <c r="X135" s="15"/>
      <c r="Y135" s="15"/>
      <c r="Z135" s="15"/>
      <c r="AA135" s="15"/>
      <c r="AB135" s="15"/>
      <c r="AC135" s="15"/>
      <c r="AD135" s="15"/>
      <c r="AE135" s="15"/>
      <c r="AF135" s="15"/>
      <c r="AG135" s="15"/>
      <c r="AH135" s="15"/>
      <c r="AI135" s="15"/>
      <c r="AJ135" s="15"/>
      <c r="AK135" s="15"/>
      <c r="AM135" s="15"/>
      <c r="AN135" s="15"/>
      <c r="AO135" s="15"/>
      <c r="AP135" s="15"/>
      <c r="AQ135" s="15"/>
      <c r="AR135" s="15"/>
      <c r="AS135" s="15"/>
      <c r="AT135" s="15"/>
      <c r="AU135" s="15"/>
      <c r="AV135" s="15"/>
      <c r="AW135" s="15"/>
      <c r="AX135" s="15"/>
      <c r="AY135" s="15"/>
      <c r="AZ135" s="15"/>
      <c r="BA135" s="15"/>
      <c r="BB135" s="15"/>
      <c r="BC135" s="15"/>
      <c r="BD135" s="15"/>
    </row>
    <row r="136" spans="1:56" ht="16.5" customHeight="1">
      <c r="A136" s="18"/>
      <c r="B136" s="18"/>
      <c r="C136" s="18"/>
      <c r="D136" s="18"/>
      <c r="E136" s="18"/>
      <c r="F136" s="15"/>
      <c r="G136" s="17"/>
      <c r="H136" s="17"/>
      <c r="I136" s="15"/>
      <c r="J136" s="15"/>
      <c r="K136" s="15"/>
      <c r="L136" s="15"/>
      <c r="M136" s="15"/>
      <c r="N136" s="15"/>
      <c r="O136" s="15"/>
      <c r="P136" s="15"/>
      <c r="Q136" s="15"/>
      <c r="R136" s="15"/>
      <c r="S136" s="16"/>
      <c r="T136" s="15"/>
      <c r="U136" s="15"/>
      <c r="V136" s="15"/>
      <c r="W136" s="15"/>
      <c r="X136" s="15"/>
      <c r="Y136" s="15"/>
      <c r="Z136" s="15"/>
      <c r="AA136" s="15"/>
      <c r="AB136" s="15"/>
      <c r="AC136" s="15"/>
      <c r="AD136" s="15"/>
      <c r="AE136" s="15"/>
      <c r="AF136" s="15"/>
      <c r="AG136" s="15"/>
      <c r="AH136" s="15"/>
      <c r="AI136" s="15"/>
      <c r="AJ136" s="15"/>
      <c r="AK136" s="15"/>
      <c r="AM136" s="15"/>
      <c r="AN136" s="15"/>
      <c r="AO136" s="15"/>
      <c r="AP136" s="15"/>
      <c r="AQ136" s="15"/>
      <c r="AR136" s="15"/>
      <c r="AS136" s="15"/>
      <c r="AT136" s="15"/>
      <c r="AU136" s="15"/>
      <c r="AV136" s="15"/>
      <c r="AW136" s="15"/>
      <c r="AX136" s="15"/>
      <c r="AY136" s="15"/>
      <c r="AZ136" s="15"/>
      <c r="BA136" s="15"/>
      <c r="BB136" s="15"/>
      <c r="BC136" s="15"/>
      <c r="BD136" s="15"/>
    </row>
    <row r="137" spans="1:56" ht="16.5" customHeight="1">
      <c r="A137" s="18"/>
      <c r="B137" s="18"/>
      <c r="C137" s="18"/>
      <c r="D137" s="18"/>
      <c r="E137" s="18"/>
      <c r="F137" s="15"/>
      <c r="G137" s="17"/>
      <c r="H137" s="17"/>
      <c r="I137" s="15"/>
      <c r="J137" s="15"/>
      <c r="K137" s="15"/>
      <c r="L137" s="15"/>
      <c r="M137" s="15"/>
      <c r="N137" s="15"/>
      <c r="O137" s="15"/>
      <c r="P137" s="15"/>
      <c r="Q137" s="15"/>
      <c r="R137" s="15"/>
      <c r="S137" s="16"/>
      <c r="T137" s="15"/>
      <c r="U137" s="15"/>
      <c r="V137" s="15"/>
      <c r="W137" s="15"/>
      <c r="X137" s="15"/>
      <c r="Y137" s="15"/>
      <c r="Z137" s="15"/>
      <c r="AA137" s="15"/>
      <c r="AB137" s="15"/>
      <c r="AC137" s="15"/>
      <c r="AD137" s="15"/>
      <c r="AE137" s="15"/>
      <c r="AF137" s="15"/>
      <c r="AG137" s="15"/>
      <c r="AH137" s="15"/>
      <c r="AI137" s="15"/>
      <c r="AJ137" s="15"/>
      <c r="AK137" s="15"/>
      <c r="AM137" s="15"/>
      <c r="AN137" s="15"/>
      <c r="AO137" s="15"/>
      <c r="AP137" s="15"/>
      <c r="AQ137" s="15"/>
      <c r="AR137" s="15"/>
      <c r="AS137" s="15"/>
      <c r="AT137" s="15"/>
      <c r="AU137" s="15"/>
      <c r="AV137" s="15"/>
      <c r="AW137" s="15"/>
      <c r="AX137" s="15"/>
      <c r="AY137" s="15"/>
      <c r="AZ137" s="15"/>
      <c r="BA137" s="15"/>
      <c r="BB137" s="15"/>
      <c r="BC137" s="15"/>
      <c r="BD137" s="15"/>
    </row>
    <row r="138" spans="1:56" ht="16.5" customHeight="1">
      <c r="A138" s="18"/>
      <c r="B138" s="18"/>
      <c r="C138" s="18"/>
      <c r="D138" s="18"/>
      <c r="E138" s="18"/>
      <c r="F138" s="15"/>
      <c r="G138" s="17"/>
      <c r="H138" s="17"/>
      <c r="I138" s="15"/>
      <c r="J138" s="15"/>
      <c r="K138" s="15"/>
      <c r="L138" s="15"/>
      <c r="M138" s="15"/>
      <c r="N138" s="15"/>
      <c r="O138" s="15"/>
      <c r="P138" s="15"/>
      <c r="Q138" s="15"/>
      <c r="R138" s="15"/>
      <c r="S138" s="16"/>
      <c r="T138" s="15"/>
      <c r="U138" s="15"/>
      <c r="V138" s="15"/>
      <c r="W138" s="15"/>
      <c r="X138" s="15"/>
      <c r="Y138" s="15"/>
      <c r="Z138" s="15"/>
      <c r="AA138" s="15"/>
      <c r="AB138" s="15"/>
      <c r="AC138" s="15"/>
      <c r="AD138" s="15"/>
      <c r="AE138" s="15"/>
      <c r="AF138" s="15"/>
      <c r="AG138" s="15"/>
      <c r="AH138" s="15"/>
      <c r="AI138" s="15"/>
      <c r="AJ138" s="15"/>
      <c r="AK138" s="15"/>
      <c r="AM138" s="15"/>
      <c r="AN138" s="15"/>
      <c r="AO138" s="15"/>
      <c r="AP138" s="15"/>
      <c r="AQ138" s="15"/>
      <c r="AR138" s="15"/>
      <c r="AS138" s="15"/>
      <c r="AT138" s="15"/>
      <c r="AU138" s="15"/>
      <c r="AV138" s="15"/>
      <c r="AW138" s="15"/>
      <c r="AX138" s="15"/>
      <c r="AY138" s="15"/>
      <c r="AZ138" s="15"/>
      <c r="BA138" s="15"/>
      <c r="BB138" s="15"/>
      <c r="BC138" s="15"/>
      <c r="BD138" s="15"/>
    </row>
    <row r="139" spans="1:56" ht="16.5" customHeight="1">
      <c r="A139" s="18"/>
      <c r="B139" s="18"/>
      <c r="C139" s="18"/>
      <c r="D139" s="18"/>
      <c r="E139" s="18"/>
      <c r="F139" s="15"/>
      <c r="G139" s="17"/>
      <c r="H139" s="17"/>
      <c r="I139" s="15"/>
      <c r="J139" s="15"/>
      <c r="K139" s="15"/>
      <c r="L139" s="15"/>
      <c r="M139" s="15"/>
      <c r="N139" s="15"/>
      <c r="O139" s="15"/>
      <c r="P139" s="15"/>
      <c r="Q139" s="15"/>
      <c r="R139" s="15"/>
      <c r="S139" s="16"/>
      <c r="T139" s="15"/>
      <c r="U139" s="15"/>
      <c r="V139" s="15"/>
      <c r="W139" s="15"/>
      <c r="X139" s="15"/>
      <c r="Y139" s="15"/>
      <c r="Z139" s="15"/>
      <c r="AA139" s="15"/>
      <c r="AB139" s="15"/>
      <c r="AC139" s="15"/>
      <c r="AD139" s="15"/>
      <c r="AE139" s="15"/>
      <c r="AF139" s="15"/>
      <c r="AG139" s="15"/>
      <c r="AH139" s="15"/>
      <c r="AI139" s="15"/>
      <c r="AJ139" s="15"/>
      <c r="AK139" s="15"/>
      <c r="AM139" s="15"/>
      <c r="AN139" s="15"/>
      <c r="AO139" s="15"/>
      <c r="AP139" s="15"/>
      <c r="AQ139" s="15"/>
      <c r="AR139" s="15"/>
      <c r="AS139" s="15"/>
      <c r="AT139" s="15"/>
      <c r="AU139" s="15"/>
      <c r="AV139" s="15"/>
      <c r="AW139" s="15"/>
      <c r="AX139" s="15"/>
      <c r="AY139" s="15"/>
      <c r="AZ139" s="15"/>
      <c r="BA139" s="15"/>
      <c r="BB139" s="15"/>
      <c r="BC139" s="15"/>
      <c r="BD139" s="15"/>
    </row>
    <row r="140" spans="1:56" ht="16.5" customHeight="1">
      <c r="A140" s="18"/>
      <c r="B140" s="18"/>
      <c r="C140" s="18"/>
      <c r="D140" s="18"/>
      <c r="E140" s="18"/>
      <c r="F140" s="15"/>
      <c r="G140" s="17"/>
      <c r="H140" s="17"/>
      <c r="I140" s="15"/>
      <c r="J140" s="15"/>
      <c r="K140" s="15"/>
      <c r="L140" s="15"/>
      <c r="M140" s="15"/>
      <c r="N140" s="15"/>
      <c r="O140" s="15"/>
      <c r="P140" s="15"/>
      <c r="Q140" s="15"/>
      <c r="R140" s="15"/>
      <c r="S140" s="16"/>
      <c r="T140" s="15"/>
      <c r="U140" s="15"/>
      <c r="V140" s="15"/>
      <c r="W140" s="15"/>
      <c r="X140" s="15"/>
      <c r="Y140" s="15"/>
      <c r="Z140" s="15"/>
      <c r="AA140" s="15"/>
      <c r="AB140" s="15"/>
      <c r="AC140" s="15"/>
      <c r="AD140" s="15"/>
      <c r="AE140" s="15"/>
      <c r="AF140" s="15"/>
      <c r="AG140" s="15"/>
      <c r="AH140" s="15"/>
      <c r="AI140" s="15"/>
      <c r="AJ140" s="15"/>
      <c r="AK140" s="15"/>
      <c r="AM140" s="15"/>
      <c r="AN140" s="15"/>
      <c r="AO140" s="15"/>
      <c r="AP140" s="15"/>
      <c r="AQ140" s="15"/>
      <c r="AR140" s="15"/>
      <c r="AS140" s="15"/>
      <c r="AT140" s="15"/>
      <c r="AU140" s="15"/>
      <c r="AV140" s="15"/>
      <c r="AW140" s="15"/>
      <c r="AX140" s="15"/>
      <c r="AY140" s="15"/>
      <c r="AZ140" s="15"/>
      <c r="BA140" s="15"/>
      <c r="BB140" s="15"/>
      <c r="BC140" s="15"/>
      <c r="BD140" s="15"/>
    </row>
    <row r="141" spans="1:56" ht="16.5" customHeight="1">
      <c r="A141" s="18"/>
      <c r="B141" s="18"/>
      <c r="C141" s="18"/>
      <c r="D141" s="18"/>
      <c r="E141" s="18"/>
      <c r="F141" s="15"/>
      <c r="G141" s="17"/>
      <c r="H141" s="17"/>
      <c r="I141" s="15"/>
      <c r="J141" s="15"/>
      <c r="K141" s="15"/>
      <c r="L141" s="15"/>
      <c r="M141" s="15"/>
      <c r="N141" s="15"/>
      <c r="O141" s="15"/>
      <c r="P141" s="15"/>
      <c r="Q141" s="15"/>
      <c r="R141" s="15"/>
      <c r="S141" s="16"/>
      <c r="T141" s="15"/>
      <c r="U141" s="15"/>
      <c r="V141" s="15"/>
      <c r="W141" s="15"/>
      <c r="X141" s="15"/>
      <c r="Y141" s="15"/>
      <c r="Z141" s="15"/>
      <c r="AA141" s="15"/>
      <c r="AB141" s="15"/>
      <c r="AC141" s="15"/>
      <c r="AD141" s="15"/>
      <c r="AE141" s="15"/>
      <c r="AF141" s="15"/>
      <c r="AG141" s="15"/>
      <c r="AH141" s="15"/>
      <c r="AI141" s="15"/>
      <c r="AJ141" s="15"/>
      <c r="AK141" s="15"/>
      <c r="AM141" s="15"/>
      <c r="AN141" s="15"/>
      <c r="AO141" s="15"/>
      <c r="AP141" s="15"/>
      <c r="AQ141" s="15"/>
      <c r="AR141" s="15"/>
      <c r="AS141" s="15"/>
      <c r="AT141" s="15"/>
      <c r="AU141" s="15"/>
      <c r="AV141" s="15"/>
      <c r="AW141" s="15"/>
      <c r="AX141" s="15"/>
      <c r="AY141" s="15"/>
      <c r="AZ141" s="15"/>
      <c r="BA141" s="15"/>
      <c r="BB141" s="15"/>
      <c r="BC141" s="15"/>
      <c r="BD141" s="15"/>
    </row>
    <row r="142" spans="1:56" ht="16.5" customHeight="1">
      <c r="A142" s="18"/>
      <c r="B142" s="18"/>
      <c r="C142" s="18"/>
      <c r="D142" s="18"/>
      <c r="E142" s="18"/>
      <c r="F142" s="15"/>
      <c r="G142" s="17"/>
      <c r="H142" s="17"/>
      <c r="I142" s="15"/>
      <c r="J142" s="15"/>
      <c r="K142" s="15"/>
      <c r="L142" s="15"/>
      <c r="M142" s="15"/>
      <c r="N142" s="15"/>
      <c r="O142" s="15"/>
      <c r="P142" s="15"/>
      <c r="Q142" s="15"/>
      <c r="R142" s="15"/>
      <c r="S142" s="16"/>
      <c r="T142" s="15"/>
      <c r="U142" s="15"/>
      <c r="V142" s="15"/>
      <c r="W142" s="15"/>
      <c r="X142" s="15"/>
      <c r="Y142" s="15"/>
      <c r="Z142" s="15"/>
      <c r="AA142" s="15"/>
      <c r="AB142" s="15"/>
      <c r="AC142" s="15"/>
      <c r="AD142" s="15"/>
      <c r="AE142" s="15"/>
      <c r="AF142" s="15"/>
      <c r="AG142" s="15"/>
      <c r="AH142" s="15"/>
      <c r="AI142" s="15"/>
      <c r="AJ142" s="15"/>
      <c r="AK142" s="15"/>
      <c r="AM142" s="15"/>
      <c r="AN142" s="15"/>
      <c r="AO142" s="15"/>
      <c r="AP142" s="15"/>
      <c r="AQ142" s="15"/>
      <c r="AR142" s="15"/>
      <c r="AS142" s="15"/>
      <c r="AT142" s="15"/>
      <c r="AU142" s="15"/>
      <c r="AV142" s="15"/>
      <c r="AW142" s="15"/>
      <c r="AX142" s="15"/>
      <c r="AY142" s="15"/>
      <c r="AZ142" s="15"/>
      <c r="BA142" s="15"/>
      <c r="BB142" s="15"/>
      <c r="BC142" s="15"/>
      <c r="BD142" s="15"/>
    </row>
    <row r="143" spans="1:56" ht="16.5" customHeight="1">
      <c r="A143" s="18"/>
      <c r="B143" s="18"/>
      <c r="C143" s="18"/>
      <c r="D143" s="18"/>
      <c r="E143" s="18"/>
      <c r="F143" s="15"/>
      <c r="G143" s="17"/>
      <c r="H143" s="17"/>
      <c r="I143" s="15"/>
      <c r="J143" s="15"/>
      <c r="K143" s="15"/>
      <c r="L143" s="15"/>
      <c r="M143" s="15"/>
      <c r="N143" s="15"/>
      <c r="O143" s="15"/>
      <c r="P143" s="15"/>
      <c r="Q143" s="15"/>
      <c r="R143" s="15"/>
      <c r="S143" s="16"/>
      <c r="T143" s="15"/>
      <c r="U143" s="15"/>
      <c r="V143" s="15"/>
      <c r="W143" s="15"/>
      <c r="X143" s="15"/>
      <c r="Y143" s="15"/>
      <c r="Z143" s="15"/>
      <c r="AA143" s="15"/>
      <c r="AB143" s="15"/>
      <c r="AC143" s="15"/>
      <c r="AD143" s="15"/>
      <c r="AE143" s="15"/>
      <c r="AF143" s="15"/>
      <c r="AG143" s="15"/>
      <c r="AH143" s="15"/>
      <c r="AI143" s="15"/>
      <c r="AJ143" s="15"/>
      <c r="AK143" s="15"/>
      <c r="AM143" s="15"/>
      <c r="AN143" s="15"/>
      <c r="AO143" s="15"/>
      <c r="AP143" s="15"/>
      <c r="AQ143" s="15"/>
      <c r="AR143" s="15"/>
      <c r="AS143" s="15"/>
      <c r="AT143" s="15"/>
      <c r="AU143" s="15"/>
      <c r="AV143" s="15"/>
      <c r="AW143" s="15"/>
      <c r="AX143" s="15"/>
      <c r="AY143" s="15"/>
      <c r="AZ143" s="15"/>
      <c r="BA143" s="15"/>
      <c r="BB143" s="15"/>
      <c r="BC143" s="15"/>
      <c r="BD143" s="15"/>
    </row>
    <row r="144" spans="1:56" ht="16.5" customHeight="1">
      <c r="A144" s="18"/>
      <c r="B144" s="18"/>
      <c r="C144" s="18"/>
      <c r="D144" s="18"/>
      <c r="E144" s="18"/>
      <c r="F144" s="15"/>
      <c r="G144" s="17"/>
      <c r="H144" s="17"/>
      <c r="I144" s="15"/>
      <c r="J144" s="15"/>
      <c r="K144" s="15"/>
      <c r="L144" s="15"/>
      <c r="M144" s="15"/>
      <c r="N144" s="15"/>
      <c r="O144" s="15"/>
      <c r="P144" s="15"/>
      <c r="Q144" s="15"/>
      <c r="R144" s="15"/>
      <c r="S144" s="16"/>
      <c r="T144" s="15"/>
      <c r="U144" s="15"/>
      <c r="V144" s="15"/>
      <c r="W144" s="15"/>
      <c r="X144" s="15"/>
      <c r="Y144" s="15"/>
      <c r="Z144" s="15"/>
      <c r="AA144" s="15"/>
      <c r="AB144" s="15"/>
      <c r="AC144" s="15"/>
      <c r="AD144" s="15"/>
      <c r="AE144" s="15"/>
      <c r="AF144" s="15"/>
      <c r="AG144" s="15"/>
      <c r="AH144" s="15"/>
      <c r="AI144" s="15"/>
      <c r="AJ144" s="15"/>
      <c r="AK144" s="15"/>
      <c r="AM144" s="15"/>
      <c r="AN144" s="15"/>
      <c r="AO144" s="15"/>
      <c r="AP144" s="15"/>
      <c r="AQ144" s="15"/>
      <c r="AR144" s="15"/>
      <c r="AS144" s="15"/>
      <c r="AT144" s="15"/>
      <c r="AU144" s="15"/>
      <c r="AV144" s="15"/>
      <c r="AW144" s="15"/>
      <c r="AX144" s="15"/>
      <c r="AY144" s="15"/>
      <c r="AZ144" s="15"/>
      <c r="BA144" s="15"/>
      <c r="BB144" s="15"/>
      <c r="BC144" s="15"/>
      <c r="BD144" s="15"/>
    </row>
    <row r="145" spans="1:56" ht="16.5" customHeight="1">
      <c r="A145" s="18"/>
      <c r="B145" s="18"/>
      <c r="C145" s="18"/>
      <c r="D145" s="18"/>
      <c r="E145" s="18"/>
      <c r="F145" s="15"/>
      <c r="G145" s="17"/>
      <c r="H145" s="17"/>
      <c r="I145" s="15"/>
      <c r="J145" s="15"/>
      <c r="K145" s="15"/>
      <c r="L145" s="15"/>
      <c r="M145" s="15"/>
      <c r="N145" s="15"/>
      <c r="O145" s="15"/>
      <c r="P145" s="15"/>
      <c r="Q145" s="15"/>
      <c r="R145" s="15"/>
      <c r="S145" s="16"/>
      <c r="T145" s="15"/>
      <c r="U145" s="15"/>
      <c r="V145" s="15"/>
      <c r="W145" s="15"/>
      <c r="X145" s="15"/>
      <c r="Y145" s="15"/>
      <c r="Z145" s="15"/>
      <c r="AA145" s="15"/>
      <c r="AB145" s="15"/>
      <c r="AC145" s="15"/>
      <c r="AD145" s="15"/>
      <c r="AE145" s="15"/>
      <c r="AF145" s="15"/>
      <c r="AG145" s="15"/>
      <c r="AH145" s="15"/>
      <c r="AI145" s="15"/>
      <c r="AJ145" s="15"/>
      <c r="AK145" s="15"/>
      <c r="AM145" s="15"/>
      <c r="AN145" s="15"/>
      <c r="AO145" s="15"/>
      <c r="AP145" s="15"/>
      <c r="AQ145" s="15"/>
      <c r="AR145" s="15"/>
      <c r="AS145" s="15"/>
      <c r="AT145" s="15"/>
      <c r="AU145" s="15"/>
      <c r="AV145" s="15"/>
      <c r="AW145" s="15"/>
      <c r="AX145" s="15"/>
      <c r="AY145" s="15"/>
      <c r="AZ145" s="15"/>
      <c r="BA145" s="15"/>
      <c r="BB145" s="15"/>
      <c r="BC145" s="15"/>
      <c r="BD145" s="15"/>
    </row>
    <row r="146" spans="1:56" ht="16.5" customHeight="1">
      <c r="A146" s="18"/>
      <c r="B146" s="18"/>
      <c r="C146" s="18"/>
      <c r="D146" s="18"/>
      <c r="E146" s="18"/>
      <c r="F146" s="15"/>
      <c r="G146" s="17"/>
      <c r="H146" s="17"/>
      <c r="I146" s="15"/>
      <c r="J146" s="15"/>
      <c r="K146" s="15"/>
      <c r="L146" s="15"/>
      <c r="M146" s="15"/>
      <c r="N146" s="15"/>
      <c r="O146" s="15"/>
      <c r="P146" s="15"/>
      <c r="Q146" s="15"/>
      <c r="R146" s="15"/>
      <c r="S146" s="16"/>
      <c r="T146" s="15"/>
      <c r="U146" s="15"/>
      <c r="V146" s="15"/>
      <c r="W146" s="15"/>
      <c r="X146" s="15"/>
      <c r="Y146" s="15"/>
      <c r="Z146" s="15"/>
      <c r="AA146" s="15"/>
      <c r="AB146" s="15"/>
      <c r="AC146" s="15"/>
      <c r="AD146" s="15"/>
      <c r="AE146" s="15"/>
      <c r="AF146" s="15"/>
      <c r="AG146" s="15"/>
      <c r="AH146" s="15"/>
      <c r="AI146" s="15"/>
      <c r="AJ146" s="15"/>
      <c r="AK146" s="15"/>
      <c r="AM146" s="15"/>
      <c r="AN146" s="15"/>
      <c r="AO146" s="15"/>
      <c r="AP146" s="15"/>
      <c r="AQ146" s="15"/>
      <c r="AR146" s="15"/>
      <c r="AS146" s="15"/>
      <c r="AT146" s="15"/>
      <c r="AU146" s="15"/>
      <c r="AV146" s="15"/>
      <c r="AW146" s="15"/>
      <c r="AX146" s="15"/>
      <c r="AY146" s="15"/>
      <c r="AZ146" s="15"/>
      <c r="BA146" s="15"/>
      <c r="BB146" s="15"/>
      <c r="BC146" s="15"/>
      <c r="BD146" s="15"/>
    </row>
    <row r="147" spans="1:56" ht="16.5" customHeight="1">
      <c r="A147" s="18"/>
      <c r="B147" s="18"/>
      <c r="C147" s="18"/>
      <c r="D147" s="18"/>
      <c r="E147" s="18"/>
      <c r="F147" s="15"/>
      <c r="G147" s="17"/>
      <c r="H147" s="17"/>
      <c r="I147" s="15"/>
      <c r="J147" s="15"/>
      <c r="K147" s="15"/>
      <c r="L147" s="15"/>
      <c r="M147" s="15"/>
      <c r="N147" s="15"/>
      <c r="O147" s="15"/>
      <c r="P147" s="15"/>
      <c r="Q147" s="15"/>
      <c r="R147" s="15"/>
      <c r="S147" s="16"/>
      <c r="T147" s="15"/>
      <c r="U147" s="15"/>
      <c r="V147" s="15"/>
      <c r="W147" s="15"/>
      <c r="X147" s="15"/>
      <c r="Y147" s="15"/>
      <c r="Z147" s="15"/>
      <c r="AA147" s="15"/>
      <c r="AB147" s="15"/>
      <c r="AC147" s="15"/>
      <c r="AD147" s="15"/>
      <c r="AE147" s="15"/>
      <c r="AF147" s="15"/>
      <c r="AG147" s="15"/>
      <c r="AH147" s="15"/>
      <c r="AI147" s="15"/>
      <c r="AJ147" s="15"/>
      <c r="AK147" s="15"/>
      <c r="AM147" s="15"/>
      <c r="AN147" s="15"/>
      <c r="AO147" s="15"/>
      <c r="AP147" s="15"/>
      <c r="AQ147" s="15"/>
      <c r="AR147" s="15"/>
      <c r="AS147" s="15"/>
      <c r="AT147" s="15"/>
      <c r="AU147" s="15"/>
      <c r="AV147" s="15"/>
      <c r="AW147" s="15"/>
      <c r="AX147" s="15"/>
      <c r="AY147" s="15"/>
      <c r="AZ147" s="15"/>
      <c r="BA147" s="15"/>
      <c r="BB147" s="15"/>
      <c r="BC147" s="15"/>
      <c r="BD147" s="15"/>
    </row>
    <row r="148" spans="1:56" ht="16.5" customHeight="1">
      <c r="A148" s="18"/>
      <c r="B148" s="18"/>
      <c r="C148" s="18"/>
      <c r="D148" s="18"/>
      <c r="E148" s="18"/>
      <c r="F148" s="15"/>
      <c r="G148" s="17"/>
      <c r="H148" s="17"/>
      <c r="I148" s="15"/>
      <c r="J148" s="15"/>
      <c r="K148" s="15"/>
      <c r="L148" s="15"/>
      <c r="M148" s="15"/>
      <c r="N148" s="15"/>
      <c r="O148" s="15"/>
      <c r="P148" s="15"/>
      <c r="Q148" s="15"/>
      <c r="R148" s="15"/>
      <c r="S148" s="16"/>
      <c r="T148" s="15"/>
      <c r="U148" s="15"/>
      <c r="V148" s="15"/>
      <c r="W148" s="15"/>
      <c r="X148" s="15"/>
      <c r="Y148" s="15"/>
      <c r="Z148" s="15"/>
      <c r="AA148" s="15"/>
      <c r="AB148" s="15"/>
      <c r="AC148" s="15"/>
      <c r="AD148" s="15"/>
      <c r="AE148" s="15"/>
      <c r="AF148" s="15"/>
      <c r="AG148" s="15"/>
      <c r="AH148" s="15"/>
      <c r="AI148" s="15"/>
      <c r="AJ148" s="15"/>
      <c r="AK148" s="15"/>
      <c r="AM148" s="15"/>
      <c r="AN148" s="15"/>
      <c r="AO148" s="15"/>
      <c r="AP148" s="15"/>
      <c r="AQ148" s="15"/>
      <c r="AR148" s="15"/>
      <c r="AS148" s="15"/>
      <c r="AT148" s="15"/>
      <c r="AU148" s="15"/>
      <c r="AV148" s="15"/>
      <c r="AW148" s="15"/>
      <c r="AX148" s="15"/>
      <c r="AY148" s="15"/>
      <c r="AZ148" s="15"/>
      <c r="BA148" s="15"/>
      <c r="BB148" s="15"/>
      <c r="BC148" s="15"/>
      <c r="BD148" s="15"/>
    </row>
    <row r="149" spans="1:56" ht="16.5" customHeight="1">
      <c r="A149" s="18"/>
      <c r="B149" s="18"/>
      <c r="C149" s="18"/>
      <c r="D149" s="18"/>
      <c r="E149" s="18"/>
      <c r="F149" s="15"/>
      <c r="G149" s="17"/>
      <c r="H149" s="17"/>
      <c r="I149" s="15"/>
      <c r="J149" s="15"/>
      <c r="K149" s="15"/>
      <c r="L149" s="15"/>
      <c r="M149" s="15"/>
      <c r="N149" s="15"/>
      <c r="O149" s="15"/>
      <c r="P149" s="15"/>
      <c r="Q149" s="15"/>
      <c r="R149" s="15"/>
      <c r="S149" s="16"/>
      <c r="T149" s="15"/>
      <c r="U149" s="15"/>
      <c r="V149" s="15"/>
      <c r="W149" s="15"/>
      <c r="X149" s="15"/>
      <c r="Y149" s="15"/>
      <c r="Z149" s="15"/>
      <c r="AA149" s="15"/>
      <c r="AB149" s="15"/>
      <c r="AC149" s="15"/>
      <c r="AD149" s="15"/>
      <c r="AE149" s="15"/>
      <c r="AF149" s="15"/>
      <c r="AG149" s="15"/>
      <c r="AH149" s="15"/>
      <c r="AI149" s="15"/>
      <c r="AJ149" s="15"/>
      <c r="AK149" s="15"/>
      <c r="AM149" s="15"/>
      <c r="AN149" s="15"/>
      <c r="AO149" s="15"/>
      <c r="AP149" s="15"/>
      <c r="AQ149" s="15"/>
      <c r="AR149" s="15"/>
      <c r="AS149" s="15"/>
      <c r="AT149" s="15"/>
      <c r="AU149" s="15"/>
      <c r="AV149" s="15"/>
      <c r="AW149" s="15"/>
      <c r="AX149" s="15"/>
      <c r="AY149" s="15"/>
      <c r="AZ149" s="15"/>
      <c r="BA149" s="15"/>
      <c r="BB149" s="15"/>
      <c r="BC149" s="15"/>
      <c r="BD149" s="15"/>
    </row>
    <row r="150" spans="1:56" ht="16.5" customHeight="1">
      <c r="A150" s="18"/>
      <c r="B150" s="18"/>
      <c r="C150" s="18"/>
      <c r="D150" s="18"/>
      <c r="E150" s="18"/>
      <c r="F150" s="15"/>
      <c r="G150" s="17"/>
      <c r="H150" s="17"/>
      <c r="I150" s="15"/>
      <c r="J150" s="15"/>
      <c r="K150" s="15"/>
      <c r="L150" s="15"/>
      <c r="M150" s="15"/>
      <c r="N150" s="15"/>
      <c r="O150" s="15"/>
      <c r="P150" s="15"/>
      <c r="Q150" s="15"/>
      <c r="R150" s="15"/>
      <c r="S150" s="16"/>
      <c r="T150" s="15"/>
      <c r="U150" s="15"/>
      <c r="V150" s="15"/>
      <c r="W150" s="15"/>
      <c r="X150" s="15"/>
      <c r="Y150" s="15"/>
      <c r="Z150" s="15"/>
      <c r="AA150" s="15"/>
      <c r="AB150" s="15"/>
      <c r="AC150" s="15"/>
      <c r="AD150" s="15"/>
      <c r="AE150" s="15"/>
      <c r="AF150" s="15"/>
      <c r="AG150" s="15"/>
      <c r="AH150" s="15"/>
      <c r="AI150" s="15"/>
      <c r="AJ150" s="15"/>
      <c r="AK150" s="15"/>
      <c r="AM150" s="15"/>
      <c r="AN150" s="15"/>
      <c r="AO150" s="15"/>
      <c r="AP150" s="15"/>
      <c r="AQ150" s="15"/>
      <c r="AR150" s="15"/>
      <c r="AS150" s="15"/>
      <c r="AT150" s="15"/>
      <c r="AU150" s="15"/>
      <c r="AV150" s="15"/>
      <c r="AW150" s="15"/>
      <c r="AX150" s="15"/>
      <c r="AY150" s="15"/>
      <c r="AZ150" s="15"/>
      <c r="BA150" s="15"/>
      <c r="BB150" s="15"/>
      <c r="BC150" s="15"/>
      <c r="BD150" s="15"/>
    </row>
    <row r="151" spans="1:56" ht="16.5" customHeight="1">
      <c r="A151" s="18"/>
      <c r="B151" s="18"/>
      <c r="C151" s="18"/>
      <c r="D151" s="18"/>
      <c r="E151" s="18"/>
      <c r="F151" s="15"/>
      <c r="G151" s="17"/>
      <c r="H151" s="17"/>
      <c r="I151" s="15"/>
      <c r="J151" s="15"/>
      <c r="K151" s="15"/>
      <c r="L151" s="15"/>
      <c r="M151" s="15"/>
      <c r="N151" s="15"/>
      <c r="O151" s="15"/>
      <c r="P151" s="15"/>
      <c r="Q151" s="15"/>
      <c r="R151" s="15"/>
      <c r="S151" s="16"/>
      <c r="T151" s="15"/>
      <c r="U151" s="15"/>
      <c r="V151" s="15"/>
      <c r="W151" s="15"/>
      <c r="X151" s="15"/>
      <c r="Y151" s="15"/>
      <c r="Z151" s="15"/>
      <c r="AA151" s="15"/>
      <c r="AB151" s="15"/>
      <c r="AC151" s="15"/>
      <c r="AD151" s="15"/>
      <c r="AE151" s="15"/>
      <c r="AF151" s="15"/>
      <c r="AG151" s="15"/>
      <c r="AH151" s="15"/>
      <c r="AI151" s="15"/>
      <c r="AJ151" s="15"/>
      <c r="AK151" s="15"/>
      <c r="AM151" s="15"/>
      <c r="AN151" s="15"/>
      <c r="AO151" s="15"/>
      <c r="AP151" s="15"/>
      <c r="AQ151" s="15"/>
      <c r="AR151" s="15"/>
      <c r="AS151" s="15"/>
      <c r="AT151" s="15"/>
      <c r="AU151" s="15"/>
      <c r="AV151" s="15"/>
      <c r="AW151" s="15"/>
      <c r="AX151" s="15"/>
      <c r="AY151" s="15"/>
      <c r="AZ151" s="15"/>
      <c r="BA151" s="15"/>
      <c r="BB151" s="15"/>
      <c r="BC151" s="15"/>
      <c r="BD151" s="15"/>
    </row>
    <row r="152" spans="1:56" ht="16.5" customHeight="1">
      <c r="A152" s="18"/>
      <c r="B152" s="18"/>
      <c r="C152" s="18"/>
      <c r="D152" s="18"/>
      <c r="E152" s="18"/>
      <c r="F152" s="15"/>
      <c r="G152" s="17"/>
      <c r="H152" s="17"/>
      <c r="I152" s="15"/>
      <c r="J152" s="15"/>
      <c r="K152" s="15"/>
      <c r="L152" s="15"/>
      <c r="M152" s="15"/>
      <c r="N152" s="15"/>
      <c r="O152" s="15"/>
      <c r="P152" s="15"/>
      <c r="Q152" s="15"/>
      <c r="R152" s="15"/>
      <c r="S152" s="16"/>
      <c r="T152" s="15"/>
      <c r="U152" s="15"/>
      <c r="V152" s="15"/>
      <c r="W152" s="15"/>
      <c r="X152" s="15"/>
      <c r="Y152" s="15"/>
      <c r="Z152" s="15"/>
      <c r="AA152" s="15"/>
      <c r="AB152" s="15"/>
      <c r="AC152" s="15"/>
      <c r="AD152" s="15"/>
      <c r="AE152" s="15"/>
      <c r="AF152" s="15"/>
      <c r="AG152" s="15"/>
      <c r="AH152" s="15"/>
      <c r="AI152" s="15"/>
      <c r="AJ152" s="15"/>
      <c r="AK152" s="15"/>
      <c r="AM152" s="15"/>
      <c r="AN152" s="15"/>
      <c r="AO152" s="15"/>
      <c r="AP152" s="15"/>
      <c r="AQ152" s="15"/>
      <c r="AR152" s="15"/>
      <c r="AS152" s="15"/>
      <c r="AT152" s="15"/>
      <c r="AU152" s="15"/>
      <c r="AV152" s="15"/>
      <c r="AW152" s="15"/>
      <c r="AX152" s="15"/>
      <c r="AY152" s="15"/>
      <c r="AZ152" s="15"/>
      <c r="BA152" s="15"/>
      <c r="BB152" s="15"/>
      <c r="BC152" s="15"/>
      <c r="BD152" s="15"/>
    </row>
    <row r="153" spans="1:56" ht="16.5" customHeight="1">
      <c r="A153" s="18"/>
      <c r="B153" s="18"/>
      <c r="C153" s="18"/>
      <c r="D153" s="18"/>
      <c r="E153" s="18"/>
      <c r="F153" s="15"/>
      <c r="G153" s="17"/>
      <c r="H153" s="17"/>
      <c r="I153" s="15"/>
      <c r="J153" s="15"/>
      <c r="K153" s="15"/>
      <c r="L153" s="15"/>
      <c r="M153" s="15"/>
      <c r="N153" s="15"/>
      <c r="O153" s="15"/>
      <c r="P153" s="15"/>
      <c r="Q153" s="15"/>
      <c r="R153" s="15"/>
      <c r="S153" s="16"/>
      <c r="T153" s="15"/>
      <c r="U153" s="15"/>
      <c r="V153" s="15"/>
      <c r="W153" s="15"/>
      <c r="X153" s="15"/>
      <c r="Y153" s="15"/>
      <c r="Z153" s="15"/>
      <c r="AA153" s="15"/>
      <c r="AB153" s="15"/>
      <c r="AC153" s="15"/>
      <c r="AD153" s="15"/>
      <c r="AE153" s="15"/>
      <c r="AF153" s="15"/>
      <c r="AG153" s="15"/>
      <c r="AH153" s="15"/>
      <c r="AI153" s="15"/>
      <c r="AJ153" s="15"/>
      <c r="AK153" s="15"/>
      <c r="AM153" s="15"/>
      <c r="AN153" s="15"/>
      <c r="AO153" s="15"/>
      <c r="AP153" s="15"/>
      <c r="AQ153" s="15"/>
      <c r="AR153" s="15"/>
      <c r="AS153" s="15"/>
      <c r="AT153" s="15"/>
      <c r="AU153" s="15"/>
      <c r="AV153" s="15"/>
      <c r="AW153" s="15"/>
      <c r="AX153" s="15"/>
      <c r="AY153" s="15"/>
      <c r="AZ153" s="15"/>
      <c r="BA153" s="15"/>
      <c r="BB153" s="15"/>
      <c r="BC153" s="15"/>
      <c r="BD153" s="15"/>
    </row>
    <row r="154" spans="1:56" ht="16.5" customHeight="1">
      <c r="A154" s="18"/>
      <c r="B154" s="18"/>
      <c r="C154" s="18"/>
      <c r="D154" s="18"/>
      <c r="E154" s="18"/>
      <c r="F154" s="15"/>
      <c r="G154" s="17"/>
      <c r="H154" s="17"/>
      <c r="I154" s="15"/>
      <c r="J154" s="15"/>
      <c r="K154" s="15"/>
      <c r="L154" s="15"/>
      <c r="M154" s="15"/>
      <c r="N154" s="15"/>
      <c r="O154" s="15"/>
      <c r="P154" s="15"/>
      <c r="Q154" s="15"/>
      <c r="R154" s="15"/>
      <c r="S154" s="16"/>
      <c r="T154" s="15"/>
      <c r="U154" s="15"/>
      <c r="V154" s="15"/>
      <c r="W154" s="15"/>
      <c r="X154" s="15"/>
      <c r="Y154" s="15"/>
      <c r="Z154" s="15"/>
      <c r="AA154" s="15"/>
      <c r="AB154" s="15"/>
      <c r="AC154" s="15"/>
      <c r="AD154" s="15"/>
      <c r="AE154" s="15"/>
      <c r="AF154" s="15"/>
      <c r="AG154" s="15"/>
      <c r="AH154" s="15"/>
      <c r="AI154" s="15"/>
      <c r="AJ154" s="15"/>
      <c r="AK154" s="15"/>
      <c r="AM154" s="15"/>
      <c r="AN154" s="15"/>
      <c r="AO154" s="15"/>
      <c r="AP154" s="15"/>
      <c r="AQ154" s="15"/>
      <c r="AR154" s="15"/>
      <c r="AS154" s="15"/>
      <c r="AT154" s="15"/>
      <c r="AU154" s="15"/>
      <c r="AV154" s="15"/>
      <c r="AW154" s="15"/>
      <c r="AX154" s="15"/>
      <c r="AY154" s="15"/>
      <c r="AZ154" s="15"/>
      <c r="BA154" s="15"/>
      <c r="BB154" s="15"/>
      <c r="BC154" s="15"/>
      <c r="BD154" s="15"/>
    </row>
    <row r="155" spans="1:56" ht="16.5" customHeight="1">
      <c r="A155" s="18"/>
      <c r="B155" s="18"/>
      <c r="C155" s="18"/>
      <c r="D155" s="18"/>
      <c r="E155" s="18"/>
      <c r="F155" s="15"/>
      <c r="G155" s="17"/>
      <c r="H155" s="17"/>
      <c r="I155" s="15"/>
      <c r="J155" s="15"/>
      <c r="K155" s="15"/>
      <c r="L155" s="15"/>
      <c r="M155" s="15"/>
      <c r="N155" s="15"/>
      <c r="O155" s="15"/>
      <c r="P155" s="15"/>
      <c r="Q155" s="15"/>
      <c r="R155" s="15"/>
      <c r="S155" s="16"/>
      <c r="T155" s="15"/>
      <c r="U155" s="15"/>
      <c r="V155" s="15"/>
      <c r="W155" s="15"/>
      <c r="X155" s="15"/>
      <c r="Y155" s="15"/>
      <c r="Z155" s="15"/>
      <c r="AA155" s="15"/>
      <c r="AB155" s="15"/>
      <c r="AC155" s="15"/>
      <c r="AD155" s="15"/>
      <c r="AE155" s="15"/>
      <c r="AF155" s="15"/>
      <c r="AG155" s="15"/>
      <c r="AH155" s="15"/>
      <c r="AI155" s="15"/>
      <c r="AJ155" s="15"/>
      <c r="AK155" s="15"/>
      <c r="AM155" s="15"/>
      <c r="AN155" s="15"/>
      <c r="AO155" s="15"/>
      <c r="AP155" s="15"/>
      <c r="AQ155" s="15"/>
      <c r="AR155" s="15"/>
      <c r="AS155" s="15"/>
      <c r="AT155" s="15"/>
      <c r="AU155" s="15"/>
      <c r="AV155" s="15"/>
      <c r="AW155" s="15"/>
      <c r="AX155" s="15"/>
      <c r="AY155" s="15"/>
      <c r="AZ155" s="15"/>
      <c r="BA155" s="15"/>
      <c r="BB155" s="15"/>
      <c r="BC155" s="15"/>
      <c r="BD155" s="15"/>
    </row>
    <row r="156" spans="1:56" ht="16.5" customHeight="1">
      <c r="A156" s="18"/>
      <c r="B156" s="18"/>
      <c r="C156" s="18"/>
      <c r="D156" s="18"/>
      <c r="E156" s="18"/>
      <c r="F156" s="15"/>
      <c r="G156" s="17"/>
      <c r="H156" s="17"/>
      <c r="I156" s="15"/>
      <c r="J156" s="15"/>
      <c r="K156" s="15"/>
      <c r="L156" s="15"/>
      <c r="M156" s="15"/>
      <c r="N156" s="15"/>
      <c r="O156" s="15"/>
      <c r="P156" s="15"/>
      <c r="Q156" s="15"/>
      <c r="R156" s="15"/>
      <c r="S156" s="16"/>
      <c r="T156" s="15"/>
      <c r="U156" s="15"/>
      <c r="V156" s="15"/>
      <c r="W156" s="15"/>
      <c r="X156" s="15"/>
      <c r="Y156" s="15"/>
      <c r="Z156" s="15"/>
      <c r="AA156" s="15"/>
      <c r="AB156" s="15"/>
      <c r="AC156" s="15"/>
      <c r="AD156" s="15"/>
      <c r="AE156" s="15"/>
      <c r="AF156" s="15"/>
      <c r="AG156" s="15"/>
      <c r="AH156" s="15"/>
      <c r="AI156" s="15"/>
      <c r="AJ156" s="15"/>
      <c r="AK156" s="15"/>
      <c r="AM156" s="15"/>
      <c r="AN156" s="15"/>
      <c r="AO156" s="15"/>
      <c r="AP156" s="15"/>
      <c r="AQ156" s="15"/>
      <c r="AR156" s="15"/>
      <c r="AS156" s="15"/>
      <c r="AT156" s="15"/>
      <c r="AU156" s="15"/>
      <c r="AV156" s="15"/>
      <c r="AW156" s="15"/>
      <c r="AX156" s="15"/>
      <c r="AY156" s="15"/>
      <c r="AZ156" s="15"/>
      <c r="BA156" s="15"/>
      <c r="BB156" s="15"/>
      <c r="BC156" s="15"/>
      <c r="BD156" s="15"/>
    </row>
    <row r="157" spans="1:56" ht="16.5" customHeight="1">
      <c r="A157" s="18"/>
      <c r="B157" s="18"/>
      <c r="C157" s="18"/>
      <c r="D157" s="18"/>
      <c r="E157" s="18"/>
      <c r="F157" s="15"/>
      <c r="G157" s="17"/>
      <c r="H157" s="17"/>
      <c r="I157" s="15"/>
      <c r="J157" s="15"/>
      <c r="K157" s="15"/>
      <c r="L157" s="15"/>
      <c r="M157" s="15"/>
      <c r="N157" s="15"/>
      <c r="O157" s="15"/>
      <c r="P157" s="15"/>
      <c r="Q157" s="15"/>
      <c r="R157" s="15"/>
      <c r="S157" s="16"/>
      <c r="T157" s="15"/>
      <c r="U157" s="15"/>
      <c r="V157" s="15"/>
      <c r="W157" s="15"/>
      <c r="X157" s="15"/>
      <c r="Y157" s="15"/>
      <c r="Z157" s="15"/>
      <c r="AA157" s="15"/>
      <c r="AB157" s="15"/>
      <c r="AC157" s="15"/>
      <c r="AD157" s="15"/>
      <c r="AE157" s="15"/>
      <c r="AF157" s="15"/>
      <c r="AG157" s="15"/>
      <c r="AH157" s="15"/>
      <c r="AI157" s="15"/>
      <c r="AJ157" s="15"/>
      <c r="AK157" s="15"/>
      <c r="AM157" s="15"/>
      <c r="AN157" s="15"/>
      <c r="AO157" s="15"/>
      <c r="AP157" s="15"/>
      <c r="AQ157" s="15"/>
      <c r="AR157" s="15"/>
      <c r="AS157" s="15"/>
      <c r="AT157" s="15"/>
      <c r="AU157" s="15"/>
      <c r="AV157" s="15"/>
      <c r="AW157" s="15"/>
      <c r="AX157" s="15"/>
      <c r="AY157" s="15"/>
      <c r="AZ157" s="15"/>
      <c r="BA157" s="15"/>
      <c r="BB157" s="15"/>
      <c r="BC157" s="15"/>
      <c r="BD157" s="15"/>
    </row>
    <row r="158" spans="1:56" ht="16.5" customHeight="1">
      <c r="A158" s="18"/>
      <c r="B158" s="18"/>
      <c r="C158" s="18"/>
      <c r="D158" s="18"/>
      <c r="E158" s="18"/>
      <c r="F158" s="15"/>
      <c r="G158" s="17"/>
      <c r="H158" s="17"/>
      <c r="I158" s="15"/>
      <c r="J158" s="15"/>
      <c r="K158" s="15"/>
      <c r="L158" s="15"/>
      <c r="M158" s="15"/>
      <c r="N158" s="15"/>
      <c r="O158" s="15"/>
      <c r="P158" s="15"/>
      <c r="Q158" s="15"/>
      <c r="R158" s="15"/>
      <c r="S158" s="16"/>
      <c r="T158" s="15"/>
      <c r="U158" s="15"/>
      <c r="V158" s="15"/>
      <c r="W158" s="15"/>
      <c r="X158" s="15"/>
      <c r="Y158" s="15"/>
      <c r="Z158" s="15"/>
      <c r="AA158" s="15"/>
      <c r="AB158" s="15"/>
      <c r="AC158" s="15"/>
      <c r="AD158" s="15"/>
      <c r="AE158" s="15"/>
      <c r="AF158" s="15"/>
      <c r="AG158" s="15"/>
      <c r="AH158" s="15"/>
      <c r="AI158" s="15"/>
      <c r="AJ158" s="15"/>
      <c r="AK158" s="15"/>
      <c r="AM158" s="15"/>
      <c r="AN158" s="15"/>
      <c r="AO158" s="15"/>
      <c r="AP158" s="15"/>
      <c r="AQ158" s="15"/>
      <c r="AR158" s="15"/>
      <c r="AS158" s="15"/>
      <c r="AT158" s="15"/>
      <c r="AU158" s="15"/>
      <c r="AV158" s="15"/>
      <c r="AW158" s="15"/>
      <c r="AX158" s="15"/>
      <c r="AY158" s="15"/>
      <c r="AZ158" s="15"/>
      <c r="BA158" s="15"/>
      <c r="BB158" s="15"/>
      <c r="BC158" s="15"/>
      <c r="BD158" s="15"/>
    </row>
    <row r="159" spans="1:56" ht="16.5" customHeight="1">
      <c r="A159" s="18"/>
      <c r="B159" s="18"/>
      <c r="C159" s="18"/>
      <c r="D159" s="18"/>
      <c r="E159" s="18"/>
      <c r="F159" s="15"/>
      <c r="G159" s="17"/>
      <c r="H159" s="17"/>
      <c r="I159" s="15"/>
      <c r="J159" s="15"/>
      <c r="K159" s="15"/>
      <c r="L159" s="15"/>
      <c r="M159" s="15"/>
      <c r="N159" s="15"/>
      <c r="O159" s="15"/>
      <c r="P159" s="15"/>
      <c r="Q159" s="15"/>
      <c r="R159" s="15"/>
      <c r="S159" s="16"/>
      <c r="T159" s="15"/>
      <c r="U159" s="15"/>
      <c r="V159" s="15"/>
      <c r="W159" s="15"/>
      <c r="X159" s="15"/>
      <c r="Y159" s="15"/>
      <c r="Z159" s="15"/>
      <c r="AA159" s="15"/>
      <c r="AB159" s="15"/>
      <c r="AC159" s="15"/>
      <c r="AD159" s="15"/>
      <c r="AE159" s="15"/>
      <c r="AF159" s="15"/>
      <c r="AG159" s="15"/>
      <c r="AH159" s="15"/>
      <c r="AI159" s="15"/>
      <c r="AJ159" s="15"/>
      <c r="AK159" s="15"/>
      <c r="AM159" s="15"/>
      <c r="AN159" s="15"/>
      <c r="AO159" s="15"/>
      <c r="AP159" s="15"/>
      <c r="AQ159" s="15"/>
      <c r="AR159" s="15"/>
      <c r="AS159" s="15"/>
      <c r="AT159" s="15"/>
      <c r="AU159" s="15"/>
      <c r="AV159" s="15"/>
      <c r="AW159" s="15"/>
      <c r="AX159" s="15"/>
      <c r="AY159" s="15"/>
      <c r="AZ159" s="15"/>
      <c r="BA159" s="15"/>
      <c r="BB159" s="15"/>
      <c r="BC159" s="15"/>
      <c r="BD159" s="15"/>
    </row>
    <row r="160" spans="1:56" ht="16.5" customHeight="1">
      <c r="A160" s="18"/>
      <c r="B160" s="18"/>
      <c r="C160" s="18"/>
      <c r="D160" s="18"/>
      <c r="E160" s="18"/>
      <c r="F160" s="15"/>
      <c r="G160" s="17"/>
      <c r="H160" s="17"/>
      <c r="I160" s="15"/>
      <c r="J160" s="15"/>
      <c r="K160" s="15"/>
      <c r="L160" s="15"/>
      <c r="M160" s="15"/>
      <c r="N160" s="15"/>
      <c r="O160" s="15"/>
      <c r="P160" s="15"/>
      <c r="Q160" s="15"/>
      <c r="R160" s="15"/>
      <c r="S160" s="16"/>
      <c r="T160" s="15"/>
      <c r="U160" s="15"/>
      <c r="V160" s="15"/>
      <c r="W160" s="15"/>
      <c r="X160" s="15"/>
      <c r="Y160" s="15"/>
      <c r="Z160" s="15"/>
      <c r="AA160" s="15"/>
      <c r="AB160" s="15"/>
      <c r="AC160" s="15"/>
      <c r="AD160" s="15"/>
      <c r="AE160" s="15"/>
      <c r="AF160" s="15"/>
      <c r="AG160" s="15"/>
      <c r="AH160" s="15"/>
      <c r="AI160" s="15"/>
      <c r="AJ160" s="15"/>
      <c r="AK160" s="15"/>
      <c r="AM160" s="15"/>
      <c r="AN160" s="15"/>
      <c r="AO160" s="15"/>
      <c r="AP160" s="15"/>
      <c r="AQ160" s="15"/>
      <c r="AR160" s="15"/>
      <c r="AS160" s="15"/>
      <c r="AT160" s="15"/>
      <c r="AU160" s="15"/>
      <c r="AV160" s="15"/>
      <c r="AW160" s="15"/>
      <c r="AX160" s="15"/>
      <c r="AY160" s="15"/>
      <c r="AZ160" s="15"/>
      <c r="BA160" s="15"/>
      <c r="BB160" s="15"/>
      <c r="BC160" s="15"/>
      <c r="BD160" s="15"/>
    </row>
    <row r="161" spans="1:56" ht="16.5" customHeight="1">
      <c r="A161" s="18"/>
      <c r="B161" s="18"/>
      <c r="C161" s="18"/>
      <c r="D161" s="18"/>
      <c r="E161" s="18"/>
      <c r="F161" s="15"/>
      <c r="G161" s="17"/>
      <c r="H161" s="17"/>
      <c r="I161" s="15"/>
      <c r="J161" s="15"/>
      <c r="K161" s="15"/>
      <c r="L161" s="15"/>
      <c r="M161" s="15"/>
      <c r="N161" s="15"/>
      <c r="O161" s="15"/>
      <c r="P161" s="15"/>
      <c r="Q161" s="15"/>
      <c r="R161" s="15"/>
      <c r="S161" s="16"/>
      <c r="T161" s="15"/>
      <c r="U161" s="15"/>
      <c r="V161" s="15"/>
      <c r="W161" s="15"/>
      <c r="X161" s="15"/>
      <c r="Y161" s="15"/>
      <c r="Z161" s="15"/>
      <c r="AA161" s="15"/>
      <c r="AB161" s="15"/>
      <c r="AC161" s="15"/>
      <c r="AD161" s="15"/>
      <c r="AE161" s="15"/>
      <c r="AF161" s="15"/>
      <c r="AG161" s="15"/>
      <c r="AH161" s="15"/>
      <c r="AI161" s="15"/>
      <c r="AJ161" s="15"/>
      <c r="AK161" s="15"/>
      <c r="AM161" s="15"/>
      <c r="AN161" s="15"/>
      <c r="AO161" s="15"/>
      <c r="AP161" s="15"/>
      <c r="AQ161" s="15"/>
      <c r="AR161" s="15"/>
      <c r="AS161" s="15"/>
      <c r="AT161" s="15"/>
      <c r="AU161" s="15"/>
      <c r="AV161" s="15"/>
      <c r="AW161" s="15"/>
      <c r="AX161" s="15"/>
      <c r="AY161" s="15"/>
      <c r="AZ161" s="15"/>
      <c r="BA161" s="15"/>
      <c r="BB161" s="15"/>
      <c r="BC161" s="15"/>
      <c r="BD161" s="15"/>
    </row>
    <row r="162" spans="1:56" ht="16.5" customHeight="1">
      <c r="A162" s="18"/>
      <c r="B162" s="18"/>
      <c r="C162" s="18"/>
      <c r="D162" s="18"/>
      <c r="E162" s="18"/>
      <c r="F162" s="15"/>
      <c r="G162" s="17"/>
      <c r="H162" s="17"/>
      <c r="I162" s="15"/>
      <c r="J162" s="15"/>
      <c r="K162" s="15"/>
      <c r="L162" s="15"/>
      <c r="M162" s="15"/>
      <c r="N162" s="15"/>
      <c r="O162" s="15"/>
      <c r="P162" s="15"/>
      <c r="Q162" s="15"/>
      <c r="R162" s="15"/>
      <c r="S162" s="16"/>
      <c r="T162" s="15"/>
      <c r="U162" s="15"/>
      <c r="V162" s="15"/>
      <c r="W162" s="15"/>
      <c r="X162" s="15"/>
      <c r="Y162" s="15"/>
      <c r="Z162" s="15"/>
      <c r="AA162" s="15"/>
      <c r="AB162" s="15"/>
      <c r="AC162" s="15"/>
      <c r="AD162" s="15"/>
      <c r="AE162" s="15"/>
      <c r="AF162" s="15"/>
      <c r="AG162" s="15"/>
      <c r="AH162" s="15"/>
      <c r="AI162" s="15"/>
      <c r="AJ162" s="15"/>
      <c r="AK162" s="15"/>
      <c r="AM162" s="15"/>
      <c r="AN162" s="15"/>
      <c r="AO162" s="15"/>
      <c r="AP162" s="15"/>
      <c r="AQ162" s="15"/>
      <c r="AR162" s="15"/>
      <c r="AS162" s="15"/>
      <c r="AT162" s="15"/>
      <c r="AU162" s="15"/>
      <c r="AV162" s="15"/>
      <c r="AW162" s="15"/>
      <c r="AX162" s="15"/>
      <c r="AY162" s="15"/>
      <c r="AZ162" s="15"/>
      <c r="BA162" s="15"/>
      <c r="BB162" s="15"/>
      <c r="BC162" s="15"/>
      <c r="BD162" s="15"/>
    </row>
    <row r="163" spans="1:56" ht="16.5" customHeight="1">
      <c r="A163" s="18"/>
      <c r="B163" s="18"/>
      <c r="C163" s="18"/>
      <c r="D163" s="18"/>
      <c r="E163" s="18"/>
      <c r="F163" s="15"/>
      <c r="G163" s="17"/>
      <c r="H163" s="17"/>
      <c r="I163" s="15"/>
      <c r="J163" s="15"/>
      <c r="K163" s="15"/>
      <c r="L163" s="15"/>
      <c r="M163" s="15"/>
      <c r="N163" s="15"/>
      <c r="O163" s="15"/>
      <c r="P163" s="15"/>
      <c r="Q163" s="15"/>
      <c r="R163" s="15"/>
      <c r="S163" s="16"/>
      <c r="T163" s="15"/>
      <c r="U163" s="15"/>
      <c r="V163" s="15"/>
      <c r="W163" s="15"/>
      <c r="X163" s="15"/>
      <c r="Y163" s="15"/>
      <c r="Z163" s="15"/>
      <c r="AA163" s="15"/>
      <c r="AB163" s="15"/>
      <c r="AC163" s="15"/>
      <c r="AD163" s="15"/>
      <c r="AE163" s="15"/>
      <c r="AF163" s="15"/>
      <c r="AG163" s="15"/>
      <c r="AH163" s="15"/>
      <c r="AI163" s="15"/>
      <c r="AJ163" s="15"/>
      <c r="AK163" s="15"/>
      <c r="AM163" s="15"/>
      <c r="AN163" s="15"/>
      <c r="AO163" s="15"/>
      <c r="AP163" s="15"/>
      <c r="AQ163" s="15"/>
      <c r="AR163" s="15"/>
      <c r="AS163" s="15"/>
      <c r="AT163" s="15"/>
      <c r="AU163" s="15"/>
      <c r="AV163" s="15"/>
      <c r="AW163" s="15"/>
      <c r="AX163" s="15"/>
      <c r="AY163" s="15"/>
      <c r="AZ163" s="15"/>
      <c r="BA163" s="15"/>
      <c r="BB163" s="15"/>
      <c r="BC163" s="15"/>
      <c r="BD163" s="15"/>
    </row>
    <row r="164" spans="1:56" ht="16.5" customHeight="1">
      <c r="A164" s="18"/>
      <c r="B164" s="18"/>
      <c r="C164" s="18"/>
      <c r="D164" s="18"/>
      <c r="E164" s="18"/>
      <c r="F164" s="15"/>
      <c r="G164" s="17"/>
      <c r="H164" s="17"/>
      <c r="I164" s="15"/>
      <c r="J164" s="15"/>
      <c r="K164" s="15"/>
      <c r="L164" s="15"/>
      <c r="M164" s="15"/>
      <c r="N164" s="15"/>
      <c r="O164" s="15"/>
      <c r="P164" s="15"/>
      <c r="Q164" s="15"/>
      <c r="R164" s="15"/>
      <c r="S164" s="16"/>
      <c r="T164" s="15"/>
      <c r="U164" s="15"/>
      <c r="V164" s="15"/>
      <c r="W164" s="15"/>
      <c r="X164" s="15"/>
      <c r="Y164" s="15"/>
      <c r="Z164" s="15"/>
      <c r="AA164" s="15"/>
      <c r="AB164" s="15"/>
      <c r="AC164" s="15"/>
      <c r="AD164" s="15"/>
      <c r="AE164" s="15"/>
      <c r="AF164" s="15"/>
      <c r="AG164" s="15"/>
      <c r="AH164" s="15"/>
      <c r="AI164" s="15"/>
      <c r="AJ164" s="15"/>
      <c r="AK164" s="15"/>
      <c r="AM164" s="15"/>
      <c r="AN164" s="15"/>
      <c r="AO164" s="15"/>
      <c r="AP164" s="15"/>
      <c r="AQ164" s="15"/>
      <c r="AR164" s="15"/>
      <c r="AS164" s="15"/>
      <c r="AT164" s="15"/>
      <c r="AU164" s="15"/>
      <c r="AV164" s="15"/>
      <c r="AW164" s="15"/>
      <c r="AX164" s="15"/>
      <c r="AY164" s="15"/>
      <c r="AZ164" s="15"/>
      <c r="BA164" s="15"/>
      <c r="BB164" s="15"/>
      <c r="BC164" s="15"/>
      <c r="BD164" s="15"/>
    </row>
    <row r="165" spans="1:56" ht="16.5" customHeight="1">
      <c r="A165" s="18"/>
      <c r="B165" s="18"/>
      <c r="C165" s="18"/>
      <c r="D165" s="18"/>
      <c r="E165" s="18"/>
      <c r="F165" s="15"/>
      <c r="G165" s="17"/>
      <c r="H165" s="17"/>
      <c r="I165" s="15"/>
      <c r="J165" s="15"/>
      <c r="K165" s="15"/>
      <c r="L165" s="15"/>
      <c r="M165" s="15"/>
      <c r="N165" s="15"/>
      <c r="O165" s="15"/>
      <c r="P165" s="15"/>
      <c r="Q165" s="15"/>
      <c r="R165" s="15"/>
      <c r="S165" s="16"/>
      <c r="T165" s="15"/>
      <c r="U165" s="15"/>
      <c r="V165" s="15"/>
      <c r="W165" s="15"/>
      <c r="X165" s="15"/>
      <c r="Y165" s="15"/>
      <c r="Z165" s="15"/>
      <c r="AA165" s="15"/>
      <c r="AB165" s="15"/>
      <c r="AC165" s="15"/>
      <c r="AD165" s="15"/>
      <c r="AE165" s="15"/>
      <c r="AF165" s="15"/>
      <c r="AG165" s="15"/>
      <c r="AH165" s="15"/>
      <c r="AI165" s="15"/>
      <c r="AJ165" s="15"/>
      <c r="AK165" s="15"/>
      <c r="AM165" s="15"/>
      <c r="AN165" s="15"/>
      <c r="AO165" s="15"/>
      <c r="AP165" s="15"/>
      <c r="AQ165" s="15"/>
      <c r="AR165" s="15"/>
      <c r="AS165" s="15"/>
      <c r="AT165" s="15"/>
      <c r="AU165" s="15"/>
      <c r="AV165" s="15"/>
      <c r="AW165" s="15"/>
      <c r="AX165" s="15"/>
      <c r="AY165" s="15"/>
      <c r="AZ165" s="15"/>
      <c r="BA165" s="15"/>
      <c r="BB165" s="15"/>
      <c r="BC165" s="15"/>
      <c r="BD165" s="15"/>
    </row>
    <row r="166" spans="1:56" ht="16.5" customHeight="1">
      <c r="A166" s="18"/>
      <c r="B166" s="18"/>
      <c r="C166" s="18"/>
      <c r="D166" s="18"/>
      <c r="E166" s="18"/>
      <c r="F166" s="15"/>
      <c r="G166" s="17"/>
      <c r="H166" s="17"/>
      <c r="I166" s="15"/>
      <c r="J166" s="15"/>
      <c r="K166" s="15"/>
      <c r="L166" s="15"/>
      <c r="M166" s="15"/>
      <c r="N166" s="15"/>
      <c r="O166" s="15"/>
      <c r="P166" s="15"/>
      <c r="Q166" s="15"/>
      <c r="R166" s="15"/>
      <c r="S166" s="16"/>
      <c r="T166" s="15"/>
      <c r="U166" s="15"/>
      <c r="V166" s="15"/>
      <c r="W166" s="15"/>
      <c r="X166" s="15"/>
      <c r="Y166" s="15"/>
      <c r="Z166" s="15"/>
      <c r="AA166" s="15"/>
      <c r="AB166" s="15"/>
      <c r="AC166" s="15"/>
      <c r="AD166" s="15"/>
      <c r="AE166" s="15"/>
      <c r="AF166" s="15"/>
      <c r="AG166" s="15"/>
      <c r="AH166" s="15"/>
      <c r="AI166" s="15"/>
      <c r="AJ166" s="15"/>
      <c r="AK166" s="15"/>
      <c r="AM166" s="15"/>
      <c r="AN166" s="15"/>
      <c r="AO166" s="15"/>
      <c r="AP166" s="15"/>
      <c r="AQ166" s="15"/>
      <c r="AR166" s="15"/>
      <c r="AS166" s="15"/>
      <c r="AT166" s="15"/>
      <c r="AU166" s="15"/>
      <c r="AV166" s="15"/>
      <c r="AW166" s="15"/>
      <c r="AX166" s="15"/>
      <c r="AY166" s="15"/>
      <c r="AZ166" s="15"/>
      <c r="BA166" s="15"/>
      <c r="BB166" s="15"/>
      <c r="BC166" s="15"/>
      <c r="BD166" s="15"/>
    </row>
    <row r="167" spans="1:56" ht="16.5" customHeight="1">
      <c r="A167" s="18"/>
      <c r="B167" s="18"/>
      <c r="C167" s="18"/>
      <c r="D167" s="18"/>
      <c r="E167" s="18"/>
      <c r="F167" s="15"/>
      <c r="G167" s="17"/>
      <c r="H167" s="17"/>
      <c r="I167" s="15"/>
      <c r="J167" s="15"/>
      <c r="K167" s="15"/>
      <c r="L167" s="15"/>
      <c r="M167" s="15"/>
      <c r="N167" s="15"/>
      <c r="O167" s="15"/>
      <c r="P167" s="15"/>
      <c r="Q167" s="15"/>
      <c r="R167" s="15"/>
      <c r="S167" s="16"/>
      <c r="T167" s="15"/>
      <c r="U167" s="15"/>
      <c r="V167" s="15"/>
      <c r="W167" s="15"/>
      <c r="X167" s="15"/>
      <c r="Y167" s="15"/>
      <c r="Z167" s="15"/>
      <c r="AA167" s="15"/>
      <c r="AB167" s="15"/>
      <c r="AC167" s="15"/>
      <c r="AD167" s="15"/>
      <c r="AE167" s="15"/>
      <c r="AF167" s="15"/>
      <c r="AG167" s="15"/>
      <c r="AH167" s="15"/>
      <c r="AI167" s="15"/>
      <c r="AJ167" s="15"/>
      <c r="AK167" s="15"/>
      <c r="AM167" s="15"/>
      <c r="AN167" s="15"/>
      <c r="AO167" s="15"/>
      <c r="AP167" s="15"/>
      <c r="AQ167" s="15"/>
      <c r="AR167" s="15"/>
      <c r="AS167" s="15"/>
      <c r="AT167" s="15"/>
      <c r="AU167" s="15"/>
      <c r="AV167" s="15"/>
      <c r="AW167" s="15"/>
      <c r="AX167" s="15"/>
      <c r="AY167" s="15"/>
      <c r="AZ167" s="15"/>
      <c r="BA167" s="15"/>
      <c r="BB167" s="15"/>
      <c r="BC167" s="15"/>
      <c r="BD167" s="15"/>
    </row>
    <row r="168" spans="1:56" ht="16.5" customHeight="1">
      <c r="A168" s="18"/>
      <c r="B168" s="18"/>
      <c r="C168" s="18"/>
      <c r="D168" s="18"/>
      <c r="E168" s="18"/>
      <c r="F168" s="15"/>
      <c r="G168" s="17"/>
      <c r="H168" s="17"/>
      <c r="I168" s="15"/>
      <c r="J168" s="15"/>
      <c r="K168" s="15"/>
      <c r="L168" s="15"/>
      <c r="M168" s="15"/>
      <c r="N168" s="15"/>
      <c r="O168" s="15"/>
      <c r="P168" s="15"/>
      <c r="Q168" s="15"/>
      <c r="R168" s="15"/>
      <c r="S168" s="16"/>
      <c r="T168" s="15"/>
      <c r="U168" s="15"/>
      <c r="V168" s="15"/>
      <c r="W168" s="15"/>
      <c r="X168" s="15"/>
      <c r="Y168" s="15"/>
      <c r="Z168" s="15"/>
      <c r="AA168" s="15"/>
      <c r="AB168" s="15"/>
      <c r="AC168" s="15"/>
      <c r="AD168" s="15"/>
      <c r="AE168" s="15"/>
      <c r="AF168" s="15"/>
      <c r="AG168" s="15"/>
      <c r="AH168" s="15"/>
      <c r="AI168" s="15"/>
      <c r="AJ168" s="15"/>
      <c r="AK168" s="15"/>
      <c r="AM168" s="15"/>
      <c r="AN168" s="15"/>
      <c r="AO168" s="15"/>
      <c r="AP168" s="15"/>
      <c r="AQ168" s="15"/>
      <c r="AR168" s="15"/>
      <c r="AS168" s="15"/>
      <c r="AT168" s="15"/>
      <c r="AU168" s="15"/>
      <c r="AV168" s="15"/>
      <c r="AW168" s="15"/>
      <c r="AX168" s="15"/>
      <c r="AY168" s="15"/>
      <c r="AZ168" s="15"/>
      <c r="BA168" s="15"/>
      <c r="BB168" s="15"/>
      <c r="BC168" s="15"/>
      <c r="BD168" s="15"/>
    </row>
    <row r="169" spans="1:56" ht="16.5" customHeight="1">
      <c r="A169" s="18"/>
      <c r="B169" s="18"/>
      <c r="C169" s="18"/>
      <c r="D169" s="18"/>
      <c r="E169" s="18"/>
      <c r="F169" s="15"/>
      <c r="G169" s="17"/>
      <c r="H169" s="17"/>
      <c r="I169" s="15"/>
      <c r="J169" s="15"/>
      <c r="K169" s="15"/>
      <c r="L169" s="15"/>
      <c r="M169" s="15"/>
      <c r="N169" s="15"/>
      <c r="O169" s="15"/>
      <c r="P169" s="15"/>
      <c r="Q169" s="15"/>
      <c r="R169" s="15"/>
      <c r="S169" s="16"/>
      <c r="T169" s="15"/>
      <c r="U169" s="15"/>
      <c r="V169" s="15"/>
      <c r="W169" s="15"/>
      <c r="X169" s="15"/>
      <c r="Y169" s="15"/>
      <c r="Z169" s="15"/>
      <c r="AA169" s="15"/>
      <c r="AB169" s="15"/>
      <c r="AC169" s="15"/>
      <c r="AD169" s="15"/>
      <c r="AE169" s="15"/>
      <c r="AF169" s="15"/>
      <c r="AG169" s="15"/>
      <c r="AH169" s="15"/>
      <c r="AI169" s="15"/>
      <c r="AJ169" s="15"/>
      <c r="AK169" s="15"/>
      <c r="AM169" s="15"/>
      <c r="AN169" s="15"/>
      <c r="AO169" s="15"/>
      <c r="AP169" s="15"/>
      <c r="AQ169" s="15"/>
      <c r="AR169" s="15"/>
      <c r="AS169" s="15"/>
      <c r="AT169" s="15"/>
      <c r="AU169" s="15"/>
      <c r="AV169" s="15"/>
      <c r="AW169" s="15"/>
      <c r="AX169" s="15"/>
      <c r="AY169" s="15"/>
      <c r="AZ169" s="15"/>
      <c r="BA169" s="15"/>
      <c r="BB169" s="15"/>
      <c r="BC169" s="15"/>
      <c r="BD169" s="15"/>
    </row>
    <row r="170" spans="1:56" ht="16.5" customHeight="1">
      <c r="A170" s="18"/>
      <c r="B170" s="18"/>
      <c r="C170" s="18"/>
      <c r="D170" s="18"/>
      <c r="E170" s="18"/>
      <c r="F170" s="15"/>
      <c r="G170" s="17"/>
      <c r="H170" s="17"/>
      <c r="I170" s="15"/>
      <c r="J170" s="15"/>
      <c r="K170" s="15"/>
      <c r="L170" s="15"/>
      <c r="M170" s="15"/>
      <c r="N170" s="15"/>
      <c r="O170" s="15"/>
      <c r="P170" s="15"/>
      <c r="Q170" s="15"/>
      <c r="R170" s="15"/>
      <c r="S170" s="16"/>
      <c r="T170" s="15"/>
      <c r="U170" s="15"/>
      <c r="V170" s="15"/>
      <c r="W170" s="15"/>
      <c r="X170" s="15"/>
      <c r="Y170" s="15"/>
      <c r="Z170" s="15"/>
      <c r="AA170" s="15"/>
      <c r="AB170" s="15"/>
      <c r="AC170" s="15"/>
      <c r="AD170" s="15"/>
      <c r="AE170" s="15"/>
      <c r="AF170" s="15"/>
      <c r="AG170" s="15"/>
      <c r="AH170" s="15"/>
      <c r="AI170" s="15"/>
      <c r="AJ170" s="15"/>
      <c r="AK170" s="15"/>
      <c r="AM170" s="15"/>
      <c r="AN170" s="15"/>
      <c r="AO170" s="15"/>
      <c r="AP170" s="15"/>
      <c r="AQ170" s="15"/>
      <c r="AR170" s="15"/>
      <c r="AS170" s="15"/>
      <c r="AT170" s="15"/>
      <c r="AU170" s="15"/>
      <c r="AV170" s="15"/>
      <c r="AW170" s="15"/>
      <c r="AX170" s="15"/>
      <c r="AY170" s="15"/>
      <c r="AZ170" s="15"/>
      <c r="BA170" s="15"/>
      <c r="BB170" s="15"/>
      <c r="BC170" s="15"/>
      <c r="BD170" s="15"/>
    </row>
    <row r="171" spans="1:56" ht="16.5" customHeight="1">
      <c r="A171" s="18"/>
      <c r="B171" s="18"/>
      <c r="C171" s="18"/>
      <c r="D171" s="18"/>
      <c r="E171" s="18"/>
      <c r="F171" s="15"/>
      <c r="G171" s="17"/>
      <c r="H171" s="17"/>
      <c r="I171" s="15"/>
      <c r="J171" s="15"/>
      <c r="K171" s="15"/>
      <c r="L171" s="15"/>
      <c r="M171" s="15"/>
      <c r="N171" s="15"/>
      <c r="O171" s="15"/>
      <c r="P171" s="15"/>
      <c r="Q171" s="15"/>
      <c r="R171" s="15"/>
      <c r="S171" s="16"/>
      <c r="T171" s="15"/>
      <c r="U171" s="15"/>
      <c r="V171" s="15"/>
      <c r="W171" s="15"/>
      <c r="X171" s="15"/>
      <c r="Y171" s="15"/>
      <c r="Z171" s="15"/>
      <c r="AA171" s="15"/>
      <c r="AB171" s="15"/>
      <c r="AC171" s="15"/>
      <c r="AD171" s="15"/>
      <c r="AE171" s="15"/>
      <c r="AF171" s="15"/>
      <c r="AG171" s="15"/>
      <c r="AH171" s="15"/>
      <c r="AI171" s="15"/>
      <c r="AJ171" s="15"/>
      <c r="AK171" s="15"/>
      <c r="AM171" s="15"/>
      <c r="AN171" s="15"/>
      <c r="AO171" s="15"/>
      <c r="AP171" s="15"/>
      <c r="AQ171" s="15"/>
      <c r="AR171" s="15"/>
      <c r="AS171" s="15"/>
      <c r="AT171" s="15"/>
      <c r="AU171" s="15"/>
      <c r="AV171" s="15"/>
      <c r="AW171" s="15"/>
      <c r="AX171" s="15"/>
      <c r="AY171" s="15"/>
      <c r="AZ171" s="15"/>
      <c r="BA171" s="15"/>
      <c r="BB171" s="15"/>
      <c r="BC171" s="15"/>
      <c r="BD171" s="15"/>
    </row>
    <row r="172" spans="1:56" ht="16.5" customHeight="1">
      <c r="A172" s="18"/>
      <c r="B172" s="18"/>
      <c r="C172" s="18"/>
      <c r="D172" s="18"/>
      <c r="E172" s="18"/>
      <c r="F172" s="15"/>
      <c r="G172" s="17"/>
      <c r="H172" s="17"/>
      <c r="I172" s="15"/>
      <c r="J172" s="15"/>
      <c r="K172" s="15"/>
      <c r="L172" s="15"/>
      <c r="M172" s="15"/>
      <c r="N172" s="15"/>
      <c r="O172" s="15"/>
      <c r="P172" s="15"/>
      <c r="Q172" s="15"/>
      <c r="R172" s="15"/>
      <c r="S172" s="16"/>
      <c r="T172" s="15"/>
      <c r="U172" s="15"/>
      <c r="V172" s="15"/>
      <c r="W172" s="15"/>
      <c r="X172" s="15"/>
      <c r="Y172" s="15"/>
      <c r="Z172" s="15"/>
      <c r="AA172" s="15"/>
      <c r="AB172" s="15"/>
      <c r="AC172" s="15"/>
      <c r="AD172" s="15"/>
      <c r="AE172" s="15"/>
      <c r="AF172" s="15"/>
      <c r="AG172" s="15"/>
      <c r="AH172" s="15"/>
      <c r="AI172" s="15"/>
      <c r="AJ172" s="15"/>
      <c r="AK172" s="15"/>
      <c r="AM172" s="15"/>
      <c r="AN172" s="15"/>
      <c r="AO172" s="15"/>
      <c r="AP172" s="15"/>
      <c r="AQ172" s="15"/>
      <c r="AR172" s="15"/>
      <c r="AS172" s="15"/>
      <c r="AT172" s="15"/>
      <c r="AU172" s="15"/>
      <c r="AV172" s="15"/>
      <c r="AW172" s="15"/>
      <c r="AX172" s="15"/>
      <c r="AY172" s="15"/>
      <c r="AZ172" s="15"/>
      <c r="BA172" s="15"/>
      <c r="BB172" s="15"/>
      <c r="BC172" s="15"/>
      <c r="BD172" s="15"/>
    </row>
    <row r="173" spans="1:56" ht="16.5" customHeight="1">
      <c r="A173" s="18"/>
      <c r="B173" s="18"/>
      <c r="C173" s="18"/>
      <c r="D173" s="18"/>
      <c r="E173" s="18"/>
      <c r="F173" s="15"/>
      <c r="G173" s="17"/>
      <c r="H173" s="17"/>
      <c r="I173" s="15"/>
      <c r="J173" s="15"/>
      <c r="K173" s="15"/>
      <c r="L173" s="15"/>
      <c r="M173" s="15"/>
      <c r="N173" s="15"/>
      <c r="O173" s="15"/>
      <c r="P173" s="15"/>
      <c r="Q173" s="15"/>
      <c r="R173" s="15"/>
      <c r="S173" s="16"/>
      <c r="T173" s="15"/>
      <c r="U173" s="15"/>
      <c r="V173" s="15"/>
      <c r="W173" s="15"/>
      <c r="X173" s="15"/>
      <c r="Y173" s="15"/>
      <c r="Z173" s="15"/>
      <c r="AA173" s="15"/>
      <c r="AB173" s="15"/>
      <c r="AC173" s="15"/>
      <c r="AD173" s="15"/>
      <c r="AE173" s="15"/>
      <c r="AF173" s="15"/>
      <c r="AG173" s="15"/>
      <c r="AH173" s="15"/>
      <c r="AI173" s="15"/>
      <c r="AJ173" s="15"/>
      <c r="AK173" s="15"/>
      <c r="AM173" s="15"/>
      <c r="AN173" s="15"/>
      <c r="AO173" s="15"/>
      <c r="AP173" s="15"/>
      <c r="AQ173" s="15"/>
      <c r="AR173" s="15"/>
      <c r="AS173" s="15"/>
      <c r="AT173" s="15"/>
      <c r="AU173" s="15"/>
      <c r="AV173" s="15"/>
      <c r="AW173" s="15"/>
      <c r="AX173" s="15"/>
      <c r="AY173" s="15"/>
      <c r="AZ173" s="15"/>
      <c r="BA173" s="15"/>
      <c r="BB173" s="15"/>
      <c r="BC173" s="15"/>
      <c r="BD173" s="15"/>
    </row>
    <row r="174" spans="1:56" ht="16.5" customHeight="1">
      <c r="A174" s="18"/>
      <c r="B174" s="18"/>
      <c r="C174" s="18"/>
      <c r="D174" s="18"/>
      <c r="E174" s="18"/>
      <c r="F174" s="15"/>
      <c r="G174" s="17"/>
      <c r="H174" s="17"/>
      <c r="I174" s="15"/>
      <c r="J174" s="15"/>
      <c r="K174" s="15"/>
      <c r="L174" s="15"/>
      <c r="M174" s="15"/>
      <c r="N174" s="15"/>
      <c r="O174" s="15"/>
      <c r="P174" s="15"/>
      <c r="Q174" s="15"/>
      <c r="R174" s="15"/>
      <c r="S174" s="16"/>
      <c r="T174" s="15"/>
      <c r="U174" s="15"/>
      <c r="V174" s="15"/>
      <c r="W174" s="15"/>
      <c r="X174" s="15"/>
      <c r="Y174" s="15"/>
      <c r="Z174" s="15"/>
      <c r="AA174" s="15"/>
      <c r="AB174" s="15"/>
      <c r="AC174" s="15"/>
      <c r="AD174" s="15"/>
      <c r="AE174" s="15"/>
      <c r="AF174" s="15"/>
      <c r="AG174" s="15"/>
      <c r="AH174" s="15"/>
      <c r="AI174" s="15"/>
      <c r="AJ174" s="15"/>
      <c r="AK174" s="15"/>
      <c r="AM174" s="15"/>
      <c r="AN174" s="15"/>
      <c r="AO174" s="15"/>
      <c r="AP174" s="15"/>
      <c r="AQ174" s="15"/>
      <c r="AR174" s="15"/>
      <c r="AS174" s="15"/>
      <c r="AT174" s="15"/>
      <c r="AU174" s="15"/>
      <c r="AV174" s="15"/>
      <c r="AW174" s="15"/>
      <c r="AX174" s="15"/>
      <c r="AY174" s="15"/>
      <c r="AZ174" s="15"/>
      <c r="BA174" s="15"/>
      <c r="BB174" s="15"/>
      <c r="BC174" s="15"/>
      <c r="BD174" s="15"/>
    </row>
    <row r="175" spans="1:56" ht="16.5" customHeight="1">
      <c r="A175" s="18"/>
      <c r="B175" s="18"/>
      <c r="C175" s="18"/>
      <c r="D175" s="18"/>
      <c r="E175" s="18"/>
      <c r="F175" s="15"/>
      <c r="G175" s="17"/>
      <c r="H175" s="17"/>
      <c r="I175" s="15"/>
      <c r="J175" s="15"/>
      <c r="K175" s="15"/>
      <c r="L175" s="15"/>
      <c r="M175" s="15"/>
      <c r="N175" s="15"/>
      <c r="O175" s="15"/>
      <c r="P175" s="15"/>
      <c r="Q175" s="15"/>
      <c r="R175" s="15"/>
      <c r="S175" s="16"/>
      <c r="T175" s="15"/>
      <c r="U175" s="15"/>
      <c r="V175" s="15"/>
      <c r="W175" s="15"/>
      <c r="X175" s="15"/>
      <c r="Y175" s="15"/>
      <c r="Z175" s="15"/>
      <c r="AA175" s="15"/>
      <c r="AB175" s="15"/>
      <c r="AC175" s="15"/>
      <c r="AD175" s="15"/>
      <c r="AE175" s="15"/>
      <c r="AF175" s="15"/>
      <c r="AG175" s="15"/>
      <c r="AH175" s="15"/>
      <c r="AI175" s="15"/>
      <c r="AJ175" s="15"/>
      <c r="AK175" s="15"/>
      <c r="AM175" s="15"/>
      <c r="AN175" s="15"/>
      <c r="AO175" s="15"/>
      <c r="AP175" s="15"/>
      <c r="AQ175" s="15"/>
      <c r="AR175" s="15"/>
      <c r="AS175" s="15"/>
      <c r="AT175" s="15"/>
      <c r="AU175" s="15"/>
      <c r="AV175" s="15"/>
      <c r="AW175" s="15"/>
      <c r="AX175" s="15"/>
      <c r="AY175" s="15"/>
      <c r="AZ175" s="15"/>
      <c r="BA175" s="15"/>
      <c r="BB175" s="15"/>
      <c r="BC175" s="15"/>
      <c r="BD175" s="15"/>
    </row>
    <row r="176" spans="1:56" ht="16.5" customHeight="1">
      <c r="A176" s="18"/>
      <c r="B176" s="18"/>
      <c r="C176" s="18"/>
      <c r="D176" s="18"/>
      <c r="E176" s="18"/>
      <c r="F176" s="15"/>
      <c r="G176" s="17"/>
      <c r="H176" s="17"/>
      <c r="I176" s="15"/>
      <c r="J176" s="15"/>
      <c r="K176" s="15"/>
      <c r="L176" s="15"/>
      <c r="M176" s="15"/>
      <c r="N176" s="15"/>
      <c r="O176" s="15"/>
      <c r="P176" s="15"/>
      <c r="Q176" s="15"/>
      <c r="R176" s="15"/>
      <c r="S176" s="16"/>
      <c r="T176" s="15"/>
      <c r="U176" s="15"/>
      <c r="V176" s="15"/>
      <c r="W176" s="15"/>
      <c r="X176" s="15"/>
      <c r="Y176" s="15"/>
      <c r="Z176" s="15"/>
      <c r="AA176" s="15"/>
      <c r="AB176" s="15"/>
      <c r="AC176" s="15"/>
      <c r="AD176" s="15"/>
      <c r="AE176" s="15"/>
      <c r="AF176" s="15"/>
      <c r="AG176" s="15"/>
      <c r="AH176" s="15"/>
      <c r="AI176" s="15"/>
      <c r="AJ176" s="15"/>
      <c r="AK176" s="15"/>
      <c r="AM176" s="15"/>
      <c r="AN176" s="15"/>
      <c r="AO176" s="15"/>
      <c r="AP176" s="15"/>
      <c r="AQ176" s="15"/>
      <c r="AR176" s="15"/>
      <c r="AS176" s="15"/>
      <c r="AT176" s="15"/>
      <c r="AU176" s="15"/>
      <c r="AV176" s="15"/>
      <c r="AW176" s="15"/>
      <c r="AX176" s="15"/>
      <c r="AY176" s="15"/>
      <c r="AZ176" s="15"/>
      <c r="BA176" s="15"/>
      <c r="BB176" s="15"/>
      <c r="BC176" s="15"/>
      <c r="BD176" s="15"/>
    </row>
    <row r="177" spans="1:56" ht="16.5" customHeight="1">
      <c r="A177" s="18"/>
      <c r="B177" s="18"/>
      <c r="C177" s="18"/>
      <c r="D177" s="18"/>
      <c r="E177" s="18"/>
      <c r="F177" s="15"/>
      <c r="G177" s="17"/>
      <c r="H177" s="17"/>
      <c r="I177" s="15"/>
      <c r="J177" s="15"/>
      <c r="K177" s="15"/>
      <c r="L177" s="15"/>
      <c r="M177" s="15"/>
      <c r="N177" s="15"/>
      <c r="O177" s="15"/>
      <c r="P177" s="15"/>
      <c r="Q177" s="15"/>
      <c r="R177" s="15"/>
      <c r="S177" s="16"/>
      <c r="T177" s="15"/>
      <c r="U177" s="15"/>
      <c r="V177" s="15"/>
      <c r="W177" s="15"/>
      <c r="X177" s="15"/>
      <c r="Y177" s="15"/>
      <c r="Z177" s="15"/>
      <c r="AA177" s="15"/>
      <c r="AB177" s="15"/>
      <c r="AC177" s="15"/>
      <c r="AD177" s="15"/>
      <c r="AE177" s="15"/>
      <c r="AF177" s="15"/>
      <c r="AG177" s="15"/>
      <c r="AH177" s="15"/>
      <c r="AI177" s="15"/>
      <c r="AJ177" s="15"/>
      <c r="AK177" s="15"/>
      <c r="AM177" s="15"/>
      <c r="AN177" s="15"/>
      <c r="AO177" s="15"/>
      <c r="AP177" s="15"/>
      <c r="AQ177" s="15"/>
      <c r="AR177" s="15"/>
      <c r="AS177" s="15"/>
      <c r="AT177" s="15"/>
      <c r="AU177" s="15"/>
      <c r="AV177" s="15"/>
      <c r="AW177" s="15"/>
      <c r="AX177" s="15"/>
      <c r="AY177" s="15"/>
      <c r="AZ177" s="15"/>
      <c r="BA177" s="15"/>
      <c r="BB177" s="15"/>
      <c r="BC177" s="15"/>
      <c r="BD177" s="15"/>
    </row>
    <row r="178" spans="1:56" ht="16.5" customHeight="1">
      <c r="A178" s="18"/>
      <c r="B178" s="18"/>
      <c r="C178" s="18"/>
      <c r="D178" s="18"/>
      <c r="E178" s="18"/>
      <c r="F178" s="15"/>
      <c r="G178" s="17"/>
      <c r="H178" s="17"/>
      <c r="I178" s="15"/>
      <c r="J178" s="15"/>
      <c r="K178" s="15"/>
      <c r="L178" s="15"/>
      <c r="M178" s="15"/>
      <c r="N178" s="15"/>
      <c r="O178" s="15"/>
      <c r="P178" s="15"/>
      <c r="Q178" s="15"/>
      <c r="R178" s="15"/>
      <c r="S178" s="16"/>
      <c r="T178" s="15"/>
      <c r="U178" s="15"/>
      <c r="V178" s="15"/>
      <c r="W178" s="15"/>
      <c r="X178" s="15"/>
      <c r="Y178" s="15"/>
      <c r="Z178" s="15"/>
      <c r="AA178" s="15"/>
      <c r="AB178" s="15"/>
      <c r="AC178" s="15"/>
      <c r="AD178" s="15"/>
      <c r="AE178" s="15"/>
      <c r="AF178" s="15"/>
      <c r="AG178" s="15"/>
      <c r="AH178" s="15"/>
      <c r="AI178" s="15"/>
      <c r="AJ178" s="15"/>
      <c r="AK178" s="15"/>
      <c r="AM178" s="15"/>
      <c r="AN178" s="15"/>
      <c r="AO178" s="15"/>
      <c r="AP178" s="15"/>
      <c r="AQ178" s="15"/>
      <c r="AR178" s="15"/>
      <c r="AS178" s="15"/>
      <c r="AT178" s="15"/>
      <c r="AU178" s="15"/>
      <c r="AV178" s="15"/>
      <c r="AW178" s="15"/>
      <c r="AX178" s="15"/>
      <c r="AY178" s="15"/>
      <c r="AZ178" s="15"/>
      <c r="BA178" s="15"/>
      <c r="BB178" s="15"/>
      <c r="BC178" s="15"/>
      <c r="BD178" s="15"/>
    </row>
    <row r="179" spans="1:56" ht="16.5" customHeight="1">
      <c r="A179" s="18"/>
      <c r="B179" s="18"/>
      <c r="C179" s="18"/>
      <c r="D179" s="18"/>
      <c r="E179" s="18"/>
      <c r="F179" s="15"/>
      <c r="G179" s="17"/>
      <c r="H179" s="17"/>
      <c r="I179" s="15"/>
      <c r="J179" s="15"/>
      <c r="K179" s="15"/>
      <c r="L179" s="15"/>
      <c r="M179" s="15"/>
      <c r="N179" s="15"/>
      <c r="O179" s="15"/>
      <c r="P179" s="15"/>
      <c r="Q179" s="15"/>
      <c r="R179" s="15"/>
      <c r="S179" s="16"/>
      <c r="T179" s="15"/>
      <c r="U179" s="15"/>
      <c r="V179" s="15"/>
      <c r="W179" s="15"/>
      <c r="X179" s="15"/>
      <c r="Y179" s="15"/>
      <c r="Z179" s="15"/>
      <c r="AA179" s="15"/>
      <c r="AB179" s="15"/>
      <c r="AC179" s="15"/>
      <c r="AD179" s="15"/>
      <c r="AE179" s="15"/>
      <c r="AF179" s="15"/>
      <c r="AG179" s="15"/>
      <c r="AH179" s="15"/>
      <c r="AI179" s="15"/>
      <c r="AJ179" s="15"/>
      <c r="AK179" s="15"/>
      <c r="AM179" s="15"/>
      <c r="AN179" s="15"/>
      <c r="AO179" s="15"/>
      <c r="AP179" s="15"/>
      <c r="AQ179" s="15"/>
      <c r="AR179" s="15"/>
      <c r="AS179" s="15"/>
      <c r="AT179" s="15"/>
      <c r="AU179" s="15"/>
      <c r="AV179" s="15"/>
      <c r="AW179" s="15"/>
      <c r="AX179" s="15"/>
      <c r="AY179" s="15"/>
      <c r="AZ179" s="15"/>
      <c r="BA179" s="15"/>
      <c r="BB179" s="15"/>
      <c r="BC179" s="15"/>
      <c r="BD179" s="15"/>
    </row>
    <row r="180" spans="1:56" ht="16.5" customHeight="1">
      <c r="A180" s="18"/>
      <c r="B180" s="18"/>
      <c r="C180" s="18"/>
      <c r="D180" s="18"/>
      <c r="E180" s="18"/>
      <c r="F180" s="15"/>
      <c r="G180" s="17"/>
      <c r="H180" s="17"/>
      <c r="I180" s="15"/>
      <c r="J180" s="15"/>
      <c r="K180" s="15"/>
      <c r="L180" s="15"/>
      <c r="M180" s="15"/>
      <c r="N180" s="15"/>
      <c r="O180" s="15"/>
      <c r="P180" s="15"/>
      <c r="Q180" s="15"/>
      <c r="R180" s="15"/>
      <c r="S180" s="16"/>
      <c r="T180" s="15"/>
      <c r="U180" s="15"/>
      <c r="V180" s="15"/>
      <c r="W180" s="15"/>
      <c r="X180" s="15"/>
      <c r="Y180" s="15"/>
      <c r="Z180" s="15"/>
      <c r="AA180" s="15"/>
      <c r="AB180" s="15"/>
      <c r="AC180" s="15"/>
      <c r="AD180" s="15"/>
      <c r="AE180" s="15"/>
      <c r="AF180" s="15"/>
      <c r="AG180" s="15"/>
      <c r="AH180" s="15"/>
      <c r="AI180" s="15"/>
      <c r="AJ180" s="15"/>
      <c r="AK180" s="15"/>
      <c r="AM180" s="15"/>
      <c r="AN180" s="15"/>
      <c r="AO180" s="15"/>
      <c r="AP180" s="15"/>
      <c r="AQ180" s="15"/>
      <c r="AR180" s="15"/>
      <c r="AS180" s="15"/>
      <c r="AT180" s="15"/>
      <c r="AU180" s="15"/>
      <c r="AV180" s="15"/>
      <c r="AW180" s="15"/>
      <c r="AX180" s="15"/>
      <c r="AY180" s="15"/>
      <c r="AZ180" s="15"/>
      <c r="BA180" s="15"/>
      <c r="BB180" s="15"/>
      <c r="BC180" s="15"/>
      <c r="BD180" s="15"/>
    </row>
    <row r="181" spans="1:56" ht="16.5" customHeight="1">
      <c r="A181" s="18"/>
      <c r="B181" s="18"/>
      <c r="C181" s="18"/>
      <c r="D181" s="18"/>
      <c r="E181" s="18"/>
      <c r="F181" s="15"/>
      <c r="G181" s="17"/>
      <c r="H181" s="17"/>
      <c r="I181" s="15"/>
      <c r="J181" s="15"/>
      <c r="K181" s="15"/>
      <c r="L181" s="15"/>
      <c r="M181" s="15"/>
      <c r="N181" s="15"/>
      <c r="O181" s="15"/>
      <c r="P181" s="15"/>
      <c r="Q181" s="15"/>
      <c r="R181" s="15"/>
      <c r="S181" s="16"/>
      <c r="T181" s="15"/>
      <c r="U181" s="15"/>
      <c r="V181" s="15"/>
      <c r="W181" s="15"/>
      <c r="X181" s="15"/>
      <c r="Y181" s="15"/>
      <c r="Z181" s="15"/>
      <c r="AA181" s="15"/>
      <c r="AB181" s="15"/>
      <c r="AC181" s="15"/>
      <c r="AD181" s="15"/>
      <c r="AE181" s="15"/>
      <c r="AF181" s="15"/>
      <c r="AG181" s="15"/>
      <c r="AH181" s="15"/>
      <c r="AI181" s="15"/>
      <c r="AJ181" s="15"/>
      <c r="AK181" s="15"/>
      <c r="AM181" s="15"/>
      <c r="AN181" s="15"/>
      <c r="AO181" s="15"/>
      <c r="AP181" s="15"/>
      <c r="AQ181" s="15"/>
      <c r="AR181" s="15"/>
      <c r="AS181" s="15"/>
      <c r="AT181" s="15"/>
      <c r="AU181" s="15"/>
      <c r="AV181" s="15"/>
      <c r="AW181" s="15"/>
      <c r="AX181" s="15"/>
      <c r="AY181" s="15"/>
      <c r="AZ181" s="15"/>
      <c r="BA181" s="15"/>
      <c r="BB181" s="15"/>
      <c r="BC181" s="15"/>
      <c r="BD181" s="15"/>
    </row>
    <row r="182" spans="1:56" ht="16.5" customHeight="1">
      <c r="A182" s="18"/>
      <c r="B182" s="18"/>
      <c r="C182" s="18"/>
      <c r="D182" s="18"/>
      <c r="E182" s="18"/>
      <c r="F182" s="15"/>
      <c r="G182" s="17"/>
      <c r="H182" s="17"/>
      <c r="I182" s="15"/>
      <c r="J182" s="15"/>
      <c r="K182" s="15"/>
      <c r="L182" s="15"/>
      <c r="M182" s="15"/>
      <c r="N182" s="15"/>
      <c r="O182" s="15"/>
      <c r="P182" s="15"/>
      <c r="Q182" s="15"/>
      <c r="R182" s="15"/>
      <c r="S182" s="16"/>
      <c r="T182" s="15"/>
      <c r="U182" s="15"/>
      <c r="V182" s="15"/>
      <c r="W182" s="15"/>
      <c r="X182" s="15"/>
      <c r="Y182" s="15"/>
      <c r="Z182" s="15"/>
      <c r="AA182" s="15"/>
      <c r="AB182" s="15"/>
      <c r="AC182" s="15"/>
      <c r="AD182" s="15"/>
      <c r="AE182" s="15"/>
      <c r="AF182" s="15"/>
      <c r="AG182" s="15"/>
      <c r="AH182" s="15"/>
      <c r="AI182" s="15"/>
      <c r="AJ182" s="15"/>
      <c r="AK182" s="15"/>
      <c r="AM182" s="15"/>
      <c r="AN182" s="15"/>
      <c r="AO182" s="15"/>
      <c r="AP182" s="15"/>
      <c r="AQ182" s="15"/>
      <c r="AR182" s="15"/>
      <c r="AS182" s="15"/>
      <c r="AT182" s="15"/>
      <c r="AU182" s="15"/>
      <c r="AV182" s="15"/>
      <c r="AW182" s="15"/>
      <c r="AX182" s="15"/>
      <c r="AY182" s="15"/>
      <c r="AZ182" s="15"/>
      <c r="BA182" s="15"/>
      <c r="BB182" s="15"/>
      <c r="BC182" s="15"/>
      <c r="BD182" s="15"/>
    </row>
    <row r="183" spans="1:56" ht="16.5" customHeight="1">
      <c r="A183" s="18"/>
      <c r="B183" s="18"/>
      <c r="C183" s="18"/>
      <c r="D183" s="18"/>
      <c r="E183" s="18"/>
      <c r="F183" s="15"/>
      <c r="G183" s="17"/>
      <c r="H183" s="17"/>
      <c r="I183" s="15"/>
      <c r="J183" s="15"/>
      <c r="K183" s="15"/>
      <c r="L183" s="15"/>
      <c r="M183" s="15"/>
      <c r="N183" s="15"/>
      <c r="O183" s="15"/>
      <c r="P183" s="15"/>
      <c r="Q183" s="15"/>
      <c r="R183" s="15"/>
      <c r="S183" s="16"/>
      <c r="T183" s="15"/>
      <c r="U183" s="15"/>
      <c r="V183" s="15"/>
      <c r="W183" s="15"/>
      <c r="X183" s="15"/>
      <c r="Y183" s="15"/>
      <c r="Z183" s="15"/>
      <c r="AA183" s="15"/>
      <c r="AB183" s="15"/>
      <c r="AC183" s="15"/>
      <c r="AD183" s="15"/>
      <c r="AE183" s="15"/>
      <c r="AF183" s="15"/>
      <c r="AG183" s="15"/>
      <c r="AH183" s="15"/>
      <c r="AI183" s="15"/>
      <c r="AJ183" s="15"/>
      <c r="AK183" s="15"/>
      <c r="AM183" s="15"/>
      <c r="AN183" s="15"/>
      <c r="AO183" s="15"/>
      <c r="AP183" s="15"/>
      <c r="AQ183" s="15"/>
      <c r="AR183" s="15"/>
      <c r="AS183" s="15"/>
      <c r="AT183" s="15"/>
      <c r="AU183" s="15"/>
      <c r="AV183" s="15"/>
      <c r="AW183" s="15"/>
      <c r="AX183" s="15"/>
      <c r="AY183" s="15"/>
      <c r="AZ183" s="15"/>
      <c r="BA183" s="15"/>
      <c r="BB183" s="15"/>
      <c r="BC183" s="15"/>
      <c r="BD183" s="15"/>
    </row>
    <row r="184" spans="1:56" ht="16.5" customHeight="1">
      <c r="A184" s="18"/>
      <c r="B184" s="18"/>
      <c r="C184" s="18"/>
      <c r="D184" s="18"/>
      <c r="E184" s="18"/>
      <c r="F184" s="15"/>
      <c r="G184" s="17"/>
      <c r="H184" s="17"/>
      <c r="I184" s="15"/>
      <c r="J184" s="15"/>
      <c r="K184" s="15"/>
      <c r="L184" s="15"/>
      <c r="M184" s="15"/>
      <c r="N184" s="15"/>
      <c r="O184" s="15"/>
      <c r="P184" s="15"/>
      <c r="Q184" s="15"/>
      <c r="R184" s="15"/>
      <c r="S184" s="16"/>
      <c r="T184" s="15"/>
      <c r="U184" s="15"/>
      <c r="V184" s="15"/>
      <c r="W184" s="15"/>
      <c r="X184" s="15"/>
      <c r="Y184" s="15"/>
      <c r="Z184" s="15"/>
      <c r="AA184" s="15"/>
      <c r="AB184" s="15"/>
      <c r="AC184" s="15"/>
      <c r="AD184" s="15"/>
      <c r="AE184" s="15"/>
      <c r="AF184" s="15"/>
      <c r="AG184" s="15"/>
      <c r="AH184" s="15"/>
      <c r="AI184" s="15"/>
      <c r="AJ184" s="15"/>
      <c r="AK184" s="15"/>
      <c r="AM184" s="15"/>
      <c r="AN184" s="15"/>
      <c r="AO184" s="15"/>
      <c r="AP184" s="15"/>
      <c r="AQ184" s="15"/>
      <c r="AR184" s="15"/>
      <c r="AS184" s="15"/>
      <c r="AT184" s="15"/>
      <c r="AU184" s="15"/>
      <c r="AV184" s="15"/>
      <c r="AW184" s="15"/>
      <c r="AX184" s="15"/>
      <c r="AY184" s="15"/>
      <c r="AZ184" s="15"/>
      <c r="BA184" s="15"/>
      <c r="BB184" s="15"/>
      <c r="BC184" s="15"/>
      <c r="BD184" s="15"/>
    </row>
    <row r="185" spans="1:56" ht="16.5" customHeight="1">
      <c r="A185" s="18"/>
      <c r="B185" s="18"/>
      <c r="C185" s="18"/>
      <c r="D185" s="18"/>
      <c r="E185" s="18"/>
      <c r="F185" s="15"/>
      <c r="G185" s="17"/>
      <c r="H185" s="17"/>
      <c r="I185" s="15"/>
      <c r="J185" s="15"/>
      <c r="K185" s="15"/>
      <c r="L185" s="15"/>
      <c r="M185" s="15"/>
      <c r="N185" s="15"/>
      <c r="O185" s="15"/>
      <c r="P185" s="15"/>
      <c r="Q185" s="15"/>
      <c r="R185" s="15"/>
      <c r="S185" s="16"/>
      <c r="T185" s="15"/>
      <c r="U185" s="15"/>
      <c r="V185" s="15"/>
      <c r="W185" s="15"/>
      <c r="X185" s="15"/>
      <c r="Y185" s="15"/>
      <c r="Z185" s="15"/>
      <c r="AA185" s="15"/>
      <c r="AB185" s="15"/>
      <c r="AC185" s="15"/>
      <c r="AD185" s="15"/>
      <c r="AE185" s="15"/>
      <c r="AF185" s="15"/>
      <c r="AG185" s="15"/>
      <c r="AH185" s="15"/>
      <c r="AI185" s="15"/>
      <c r="AJ185" s="15"/>
      <c r="AK185" s="15"/>
      <c r="AM185" s="15"/>
      <c r="AN185" s="15"/>
      <c r="AO185" s="15"/>
      <c r="AP185" s="15"/>
      <c r="AQ185" s="15"/>
      <c r="AR185" s="15"/>
      <c r="AS185" s="15"/>
      <c r="AT185" s="15"/>
      <c r="AU185" s="15"/>
      <c r="AV185" s="15"/>
      <c r="AW185" s="15"/>
      <c r="AX185" s="15"/>
      <c r="AY185" s="15"/>
      <c r="AZ185" s="15"/>
      <c r="BA185" s="15"/>
      <c r="BB185" s="15"/>
      <c r="BC185" s="15"/>
      <c r="BD185" s="15"/>
    </row>
    <row r="186" spans="1:56" ht="16.5" customHeight="1">
      <c r="A186" s="18"/>
      <c r="B186" s="18"/>
      <c r="C186" s="18"/>
      <c r="D186" s="18"/>
      <c r="E186" s="18"/>
      <c r="F186" s="15"/>
      <c r="G186" s="17"/>
      <c r="H186" s="17"/>
      <c r="I186" s="15"/>
      <c r="J186" s="15"/>
      <c r="K186" s="15"/>
      <c r="L186" s="15"/>
      <c r="M186" s="15"/>
      <c r="N186" s="15"/>
      <c r="O186" s="15"/>
      <c r="P186" s="15"/>
      <c r="Q186" s="15"/>
      <c r="R186" s="15"/>
      <c r="S186" s="16"/>
      <c r="T186" s="15"/>
      <c r="U186" s="15"/>
      <c r="V186" s="15"/>
      <c r="W186" s="15"/>
      <c r="X186" s="15"/>
      <c r="Y186" s="15"/>
      <c r="Z186" s="15"/>
      <c r="AA186" s="15"/>
      <c r="AB186" s="15"/>
      <c r="AC186" s="15"/>
      <c r="AD186" s="15"/>
      <c r="AE186" s="15"/>
      <c r="AF186" s="15"/>
      <c r="AG186" s="15"/>
      <c r="AH186" s="15"/>
      <c r="AI186" s="15"/>
      <c r="AJ186" s="15"/>
      <c r="AK186" s="15"/>
      <c r="AM186" s="15"/>
      <c r="AN186" s="15"/>
      <c r="AO186" s="15"/>
      <c r="AP186" s="15"/>
      <c r="AQ186" s="15"/>
      <c r="AR186" s="15"/>
      <c r="AS186" s="15"/>
      <c r="AT186" s="15"/>
      <c r="AU186" s="15"/>
      <c r="AV186" s="15"/>
      <c r="AW186" s="15"/>
      <c r="AX186" s="15"/>
      <c r="AY186" s="15"/>
      <c r="AZ186" s="15"/>
      <c r="BA186" s="15"/>
      <c r="BB186" s="15"/>
      <c r="BC186" s="15"/>
      <c r="BD186" s="15"/>
    </row>
    <row r="187" spans="1:56" ht="16.5" customHeight="1">
      <c r="A187" s="18"/>
      <c r="B187" s="18"/>
      <c r="C187" s="18"/>
      <c r="D187" s="18"/>
      <c r="E187" s="18"/>
      <c r="F187" s="15"/>
      <c r="G187" s="17"/>
      <c r="H187" s="17"/>
      <c r="I187" s="15"/>
      <c r="J187" s="15"/>
      <c r="K187" s="15"/>
      <c r="L187" s="15"/>
      <c r="M187" s="15"/>
      <c r="N187" s="15"/>
      <c r="O187" s="15"/>
      <c r="P187" s="15"/>
      <c r="Q187" s="15"/>
      <c r="R187" s="15"/>
      <c r="S187" s="16"/>
      <c r="T187" s="15"/>
      <c r="U187" s="15"/>
      <c r="V187" s="15"/>
      <c r="W187" s="15"/>
      <c r="X187" s="15"/>
      <c r="Y187" s="15"/>
      <c r="Z187" s="15"/>
      <c r="AA187" s="15"/>
      <c r="AB187" s="15"/>
      <c r="AC187" s="15"/>
      <c r="AD187" s="15"/>
      <c r="AE187" s="15"/>
      <c r="AF187" s="15"/>
      <c r="AG187" s="15"/>
      <c r="AH187" s="15"/>
      <c r="AI187" s="15"/>
      <c r="AJ187" s="15"/>
      <c r="AK187" s="15"/>
      <c r="AM187" s="15"/>
      <c r="AN187" s="15"/>
      <c r="AO187" s="15"/>
      <c r="AP187" s="15"/>
      <c r="AQ187" s="15"/>
      <c r="AR187" s="15"/>
      <c r="AS187" s="15"/>
      <c r="AT187" s="15"/>
      <c r="AU187" s="15"/>
      <c r="AV187" s="15"/>
      <c r="AW187" s="15"/>
      <c r="AX187" s="15"/>
      <c r="AY187" s="15"/>
      <c r="AZ187" s="15"/>
      <c r="BA187" s="15"/>
      <c r="BB187" s="15"/>
      <c r="BC187" s="15"/>
      <c r="BD187" s="15"/>
    </row>
    <row r="188" spans="1:56" ht="16.5" customHeight="1">
      <c r="A188" s="18"/>
      <c r="B188" s="18"/>
      <c r="C188" s="18"/>
      <c r="D188" s="18"/>
      <c r="E188" s="18"/>
      <c r="F188" s="15"/>
      <c r="G188" s="17"/>
      <c r="H188" s="17"/>
      <c r="I188" s="15"/>
      <c r="J188" s="15"/>
      <c r="K188" s="15"/>
      <c r="L188" s="15"/>
      <c r="M188" s="15"/>
      <c r="N188" s="15"/>
      <c r="O188" s="15"/>
      <c r="P188" s="15"/>
      <c r="Q188" s="15"/>
      <c r="R188" s="15"/>
      <c r="S188" s="16"/>
      <c r="T188" s="15"/>
      <c r="U188" s="15"/>
      <c r="V188" s="15"/>
      <c r="W188" s="15"/>
      <c r="X188" s="15"/>
      <c r="Y188" s="15"/>
      <c r="Z188" s="15"/>
      <c r="AA188" s="15"/>
      <c r="AB188" s="15"/>
      <c r="AC188" s="15"/>
      <c r="AD188" s="15"/>
      <c r="AE188" s="15"/>
      <c r="AF188" s="15"/>
      <c r="AG188" s="15"/>
      <c r="AH188" s="15"/>
      <c r="AI188" s="15"/>
      <c r="AJ188" s="15"/>
      <c r="AK188" s="15"/>
      <c r="AM188" s="15"/>
      <c r="AN188" s="15"/>
      <c r="AO188" s="15"/>
      <c r="AP188" s="15"/>
      <c r="AQ188" s="15"/>
      <c r="AR188" s="15"/>
      <c r="AS188" s="15"/>
      <c r="AT188" s="15"/>
      <c r="AU188" s="15"/>
      <c r="AV188" s="15"/>
      <c r="AW188" s="15"/>
      <c r="AX188" s="15"/>
      <c r="AY188" s="15"/>
      <c r="AZ188" s="15"/>
      <c r="BA188" s="15"/>
      <c r="BB188" s="15"/>
      <c r="BC188" s="15"/>
      <c r="BD188" s="15"/>
    </row>
    <row r="189" spans="1:56" ht="16.5" customHeight="1">
      <c r="A189" s="18"/>
      <c r="B189" s="18"/>
      <c r="C189" s="18"/>
      <c r="D189" s="18"/>
      <c r="E189" s="18"/>
      <c r="F189" s="15"/>
      <c r="G189" s="17"/>
      <c r="H189" s="17"/>
      <c r="I189" s="15"/>
      <c r="J189" s="15"/>
      <c r="K189" s="15"/>
      <c r="L189" s="15"/>
      <c r="M189" s="15"/>
      <c r="N189" s="15"/>
      <c r="O189" s="15"/>
      <c r="P189" s="15"/>
      <c r="Q189" s="15"/>
      <c r="R189" s="15"/>
      <c r="S189" s="16"/>
      <c r="T189" s="15"/>
      <c r="U189" s="15"/>
      <c r="V189" s="15"/>
      <c r="W189" s="15"/>
      <c r="X189" s="15"/>
      <c r="Y189" s="15"/>
      <c r="Z189" s="15"/>
      <c r="AA189" s="15"/>
      <c r="AB189" s="15"/>
      <c r="AC189" s="15"/>
      <c r="AD189" s="15"/>
      <c r="AE189" s="15"/>
      <c r="AF189" s="15"/>
      <c r="AG189" s="15"/>
      <c r="AH189" s="15"/>
      <c r="AI189" s="15"/>
      <c r="AJ189" s="15"/>
      <c r="AK189" s="15"/>
      <c r="AM189" s="15"/>
      <c r="AN189" s="15"/>
      <c r="AO189" s="15"/>
      <c r="AP189" s="15"/>
      <c r="AQ189" s="15"/>
      <c r="AR189" s="15"/>
      <c r="AS189" s="15"/>
      <c r="AT189" s="15"/>
      <c r="AU189" s="15"/>
      <c r="AV189" s="15"/>
      <c r="AW189" s="15"/>
      <c r="AX189" s="15"/>
      <c r="AY189" s="15"/>
      <c r="AZ189" s="15"/>
      <c r="BA189" s="15"/>
      <c r="BB189" s="15"/>
      <c r="BC189" s="15"/>
      <c r="BD189" s="15"/>
    </row>
    <row r="190" spans="1:56" ht="16.5" customHeight="1">
      <c r="A190" s="18"/>
      <c r="B190" s="18"/>
      <c r="C190" s="18"/>
      <c r="D190" s="18"/>
      <c r="E190" s="18"/>
      <c r="F190" s="15"/>
      <c r="G190" s="17"/>
      <c r="H190" s="17"/>
      <c r="I190" s="15"/>
      <c r="J190" s="15"/>
      <c r="K190" s="15"/>
      <c r="L190" s="15"/>
      <c r="M190" s="15"/>
      <c r="N190" s="15"/>
      <c r="O190" s="15"/>
      <c r="P190" s="15"/>
      <c r="Q190" s="15"/>
      <c r="R190" s="15"/>
      <c r="S190" s="16"/>
      <c r="T190" s="15"/>
      <c r="U190" s="15"/>
      <c r="V190" s="15"/>
      <c r="W190" s="15"/>
      <c r="X190" s="15"/>
      <c r="Y190" s="15"/>
      <c r="Z190" s="15"/>
      <c r="AA190" s="15"/>
      <c r="AB190" s="15"/>
      <c r="AC190" s="15"/>
      <c r="AD190" s="15"/>
      <c r="AE190" s="15"/>
      <c r="AF190" s="15"/>
      <c r="AG190" s="15"/>
      <c r="AH190" s="15"/>
      <c r="AI190" s="15"/>
      <c r="AJ190" s="15"/>
      <c r="AK190" s="15"/>
      <c r="AM190" s="15"/>
      <c r="AN190" s="15"/>
      <c r="AO190" s="15"/>
      <c r="AP190" s="15"/>
      <c r="AQ190" s="15"/>
      <c r="AR190" s="15"/>
      <c r="AS190" s="15"/>
      <c r="AT190" s="15"/>
      <c r="AU190" s="15"/>
      <c r="AV190" s="15"/>
      <c r="AW190" s="15"/>
      <c r="AX190" s="15"/>
      <c r="AY190" s="15"/>
      <c r="AZ190" s="15"/>
      <c r="BA190" s="15"/>
      <c r="BB190" s="15"/>
      <c r="BC190" s="15"/>
      <c r="BD190" s="15"/>
    </row>
    <row r="191" spans="1:56" ht="16.5" customHeight="1">
      <c r="A191" s="18"/>
      <c r="B191" s="18"/>
      <c r="C191" s="18"/>
      <c r="D191" s="18"/>
      <c r="E191" s="18"/>
      <c r="F191" s="15"/>
      <c r="G191" s="17"/>
      <c r="H191" s="17"/>
      <c r="I191" s="15"/>
      <c r="J191" s="15"/>
      <c r="K191" s="15"/>
      <c r="L191" s="15"/>
      <c r="M191" s="15"/>
      <c r="N191" s="15"/>
      <c r="O191" s="15"/>
      <c r="P191" s="15"/>
      <c r="Q191" s="15"/>
      <c r="R191" s="15"/>
      <c r="S191" s="16"/>
      <c r="T191" s="15"/>
      <c r="U191" s="15"/>
      <c r="V191" s="15"/>
      <c r="W191" s="15"/>
      <c r="X191" s="15"/>
      <c r="Y191" s="15"/>
      <c r="Z191" s="15"/>
      <c r="AA191" s="15"/>
      <c r="AB191" s="15"/>
      <c r="AC191" s="15"/>
      <c r="AD191" s="15"/>
      <c r="AE191" s="15"/>
      <c r="AF191" s="15"/>
      <c r="AG191" s="15"/>
      <c r="AH191" s="15"/>
      <c r="AI191" s="15"/>
      <c r="AJ191" s="15"/>
      <c r="AK191" s="15"/>
      <c r="AM191" s="15"/>
      <c r="AN191" s="15"/>
      <c r="AO191" s="15"/>
      <c r="AP191" s="15"/>
      <c r="AQ191" s="15"/>
      <c r="AR191" s="15"/>
      <c r="AS191" s="15"/>
      <c r="AT191" s="15"/>
      <c r="AU191" s="15"/>
      <c r="AV191" s="15"/>
      <c r="AW191" s="15"/>
      <c r="AX191" s="15"/>
      <c r="AY191" s="15"/>
      <c r="AZ191" s="15"/>
      <c r="BA191" s="15"/>
      <c r="BB191" s="15"/>
      <c r="BC191" s="15"/>
      <c r="BD191" s="15"/>
    </row>
    <row r="192" spans="1:56" ht="16.5" customHeight="1">
      <c r="A192" s="18"/>
      <c r="B192" s="18"/>
      <c r="C192" s="18"/>
      <c r="D192" s="18"/>
      <c r="E192" s="18"/>
      <c r="F192" s="15"/>
      <c r="G192" s="17"/>
      <c r="H192" s="17"/>
      <c r="I192" s="15"/>
      <c r="J192" s="15"/>
      <c r="K192" s="15"/>
      <c r="L192" s="15"/>
      <c r="M192" s="15"/>
      <c r="N192" s="15"/>
      <c r="O192" s="15"/>
      <c r="P192" s="15"/>
      <c r="Q192" s="15"/>
      <c r="R192" s="15"/>
      <c r="S192" s="16"/>
      <c r="T192" s="15"/>
      <c r="U192" s="15"/>
      <c r="V192" s="15"/>
      <c r="W192" s="15"/>
      <c r="X192" s="15"/>
      <c r="Y192" s="15"/>
      <c r="Z192" s="15"/>
      <c r="AA192" s="15"/>
      <c r="AB192" s="15"/>
      <c r="AC192" s="15"/>
      <c r="AD192" s="15"/>
      <c r="AE192" s="15"/>
      <c r="AF192" s="15"/>
      <c r="AG192" s="15"/>
      <c r="AH192" s="15"/>
      <c r="AI192" s="15"/>
      <c r="AJ192" s="15"/>
      <c r="AK192" s="15"/>
      <c r="AM192" s="15"/>
      <c r="AN192" s="15"/>
      <c r="AO192" s="15"/>
      <c r="AP192" s="15"/>
      <c r="AQ192" s="15"/>
      <c r="AR192" s="15"/>
      <c r="AS192" s="15"/>
      <c r="AT192" s="15"/>
      <c r="AU192" s="15"/>
      <c r="AV192" s="15"/>
      <c r="AW192" s="15"/>
      <c r="AX192" s="15"/>
      <c r="AY192" s="15"/>
      <c r="AZ192" s="15"/>
      <c r="BA192" s="15"/>
      <c r="BB192" s="15"/>
      <c r="BC192" s="15"/>
      <c r="BD192" s="15"/>
    </row>
    <row r="193" spans="1:56" ht="16.5" customHeight="1">
      <c r="A193" s="18"/>
      <c r="B193" s="18"/>
      <c r="C193" s="18"/>
      <c r="D193" s="18"/>
      <c r="E193" s="18"/>
      <c r="F193" s="15"/>
      <c r="G193" s="17"/>
      <c r="H193" s="17"/>
      <c r="I193" s="15"/>
      <c r="J193" s="15"/>
      <c r="K193" s="15"/>
      <c r="L193" s="15"/>
      <c r="M193" s="15"/>
      <c r="N193" s="15"/>
      <c r="O193" s="15"/>
      <c r="P193" s="15"/>
      <c r="Q193" s="15"/>
      <c r="R193" s="15"/>
      <c r="S193" s="16"/>
      <c r="T193" s="15"/>
      <c r="U193" s="15"/>
      <c r="V193" s="15"/>
      <c r="W193" s="15"/>
      <c r="X193" s="15"/>
      <c r="Y193" s="15"/>
      <c r="Z193" s="15"/>
      <c r="AA193" s="15"/>
      <c r="AB193" s="15"/>
      <c r="AC193" s="15"/>
      <c r="AD193" s="15"/>
      <c r="AE193" s="15"/>
      <c r="AF193" s="15"/>
      <c r="AG193" s="15"/>
      <c r="AH193" s="15"/>
      <c r="AI193" s="15"/>
      <c r="AJ193" s="15"/>
      <c r="AK193" s="15"/>
      <c r="AM193" s="15"/>
      <c r="AN193" s="15"/>
      <c r="AO193" s="15"/>
      <c r="AP193" s="15"/>
      <c r="AQ193" s="15"/>
      <c r="AR193" s="15"/>
      <c r="AS193" s="15"/>
      <c r="AT193" s="15"/>
      <c r="AU193" s="15"/>
      <c r="AV193" s="15"/>
      <c r="AW193" s="15"/>
      <c r="AX193" s="15"/>
      <c r="AY193" s="15"/>
      <c r="AZ193" s="15"/>
      <c r="BA193" s="15"/>
      <c r="BB193" s="15"/>
      <c r="BC193" s="15"/>
      <c r="BD193" s="15"/>
    </row>
    <row r="194" spans="1:56" ht="16.5" customHeight="1">
      <c r="A194" s="18"/>
      <c r="B194" s="18"/>
      <c r="C194" s="18"/>
      <c r="D194" s="18"/>
      <c r="E194" s="18"/>
      <c r="F194" s="15"/>
      <c r="G194" s="17"/>
      <c r="H194" s="17"/>
      <c r="I194" s="15"/>
      <c r="J194" s="15"/>
      <c r="K194" s="15"/>
      <c r="L194" s="15"/>
      <c r="M194" s="15"/>
      <c r="N194" s="15"/>
      <c r="O194" s="15"/>
      <c r="P194" s="15"/>
      <c r="Q194" s="15"/>
      <c r="R194" s="15"/>
      <c r="S194" s="16"/>
      <c r="T194" s="15"/>
      <c r="U194" s="15"/>
      <c r="V194" s="15"/>
      <c r="W194" s="15"/>
      <c r="X194" s="15"/>
      <c r="Y194" s="15"/>
      <c r="Z194" s="15"/>
      <c r="AA194" s="15"/>
      <c r="AB194" s="15"/>
      <c r="AC194" s="15"/>
      <c r="AD194" s="15"/>
      <c r="AE194" s="15"/>
      <c r="AF194" s="15"/>
      <c r="AG194" s="15"/>
      <c r="AH194" s="15"/>
      <c r="AI194" s="15"/>
      <c r="AJ194" s="15"/>
      <c r="AK194" s="15"/>
      <c r="AM194" s="15"/>
      <c r="AN194" s="15"/>
      <c r="AO194" s="15"/>
      <c r="AP194" s="15"/>
      <c r="AQ194" s="15"/>
      <c r="AR194" s="15"/>
      <c r="AS194" s="15"/>
      <c r="AT194" s="15"/>
      <c r="AU194" s="15"/>
      <c r="AV194" s="15"/>
      <c r="AW194" s="15"/>
      <c r="AX194" s="15"/>
      <c r="AY194" s="15"/>
      <c r="AZ194" s="15"/>
      <c r="BA194" s="15"/>
      <c r="BB194" s="15"/>
      <c r="BC194" s="15"/>
      <c r="BD194" s="15"/>
    </row>
    <row r="195" spans="1:56" ht="16.5" customHeight="1">
      <c r="A195" s="18"/>
      <c r="B195" s="18"/>
      <c r="C195" s="18"/>
      <c r="D195" s="18"/>
      <c r="E195" s="18"/>
      <c r="F195" s="15"/>
      <c r="G195" s="17"/>
      <c r="H195" s="17"/>
      <c r="I195" s="15"/>
      <c r="J195" s="15"/>
      <c r="K195" s="15"/>
      <c r="L195" s="15"/>
      <c r="M195" s="15"/>
      <c r="N195" s="15"/>
      <c r="O195" s="15"/>
      <c r="P195" s="15"/>
      <c r="Q195" s="15"/>
      <c r="R195" s="15"/>
      <c r="S195" s="16"/>
      <c r="T195" s="15"/>
      <c r="U195" s="15"/>
      <c r="V195" s="15"/>
      <c r="W195" s="15"/>
      <c r="X195" s="15"/>
      <c r="Y195" s="15"/>
      <c r="Z195" s="15"/>
      <c r="AA195" s="15"/>
      <c r="AB195" s="15"/>
      <c r="AC195" s="15"/>
      <c r="AD195" s="15"/>
      <c r="AE195" s="15"/>
      <c r="AF195" s="15"/>
      <c r="AG195" s="15"/>
      <c r="AH195" s="15"/>
      <c r="AI195" s="15"/>
      <c r="AJ195" s="15"/>
      <c r="AK195" s="15"/>
      <c r="AM195" s="15"/>
      <c r="AN195" s="15"/>
      <c r="AO195" s="15"/>
      <c r="AP195" s="15"/>
      <c r="AQ195" s="15"/>
      <c r="AR195" s="15"/>
      <c r="AS195" s="15"/>
      <c r="AT195" s="15"/>
      <c r="AU195" s="15"/>
      <c r="AV195" s="15"/>
      <c r="AW195" s="15"/>
      <c r="AX195" s="15"/>
      <c r="AY195" s="15"/>
      <c r="AZ195" s="15"/>
      <c r="BA195" s="15"/>
      <c r="BB195" s="15"/>
      <c r="BC195" s="15"/>
      <c r="BD195" s="15"/>
    </row>
    <row r="196" spans="1:56" ht="16.5" customHeight="1">
      <c r="A196" s="18"/>
      <c r="B196" s="18"/>
      <c r="C196" s="18"/>
      <c r="D196" s="18"/>
      <c r="E196" s="18"/>
      <c r="F196" s="15"/>
      <c r="G196" s="17"/>
      <c r="H196" s="17"/>
      <c r="I196" s="15"/>
      <c r="J196" s="15"/>
      <c r="K196" s="15"/>
      <c r="L196" s="15"/>
      <c r="M196" s="15"/>
      <c r="N196" s="15"/>
      <c r="O196" s="15"/>
      <c r="P196" s="15"/>
      <c r="Q196" s="15"/>
      <c r="R196" s="15"/>
      <c r="S196" s="16"/>
      <c r="T196" s="15"/>
      <c r="U196" s="15"/>
      <c r="V196" s="15"/>
      <c r="W196" s="15"/>
      <c r="X196" s="15"/>
      <c r="Y196" s="15"/>
      <c r="Z196" s="15"/>
      <c r="AA196" s="15"/>
      <c r="AB196" s="15"/>
      <c r="AC196" s="15"/>
      <c r="AD196" s="15"/>
      <c r="AE196" s="15"/>
      <c r="AF196" s="15"/>
      <c r="AG196" s="15"/>
      <c r="AH196" s="15"/>
      <c r="AI196" s="15"/>
      <c r="AJ196" s="15"/>
      <c r="AK196" s="15"/>
      <c r="AM196" s="15"/>
      <c r="AN196" s="15"/>
      <c r="AO196" s="15"/>
      <c r="AP196" s="15"/>
      <c r="AQ196" s="15"/>
      <c r="AR196" s="15"/>
      <c r="AS196" s="15"/>
      <c r="AT196" s="15"/>
      <c r="AU196" s="15"/>
      <c r="AV196" s="15"/>
      <c r="AW196" s="15"/>
      <c r="AX196" s="15"/>
      <c r="AY196" s="15"/>
      <c r="AZ196" s="15"/>
      <c r="BA196" s="15"/>
      <c r="BB196" s="15"/>
      <c r="BC196" s="15"/>
      <c r="BD196" s="15"/>
    </row>
    <row r="197" spans="1:56" ht="16.5" customHeight="1">
      <c r="A197" s="18"/>
      <c r="B197" s="18"/>
      <c r="C197" s="18"/>
      <c r="D197" s="18"/>
      <c r="E197" s="18"/>
      <c r="F197" s="15"/>
      <c r="G197" s="17"/>
      <c r="H197" s="17"/>
      <c r="I197" s="15"/>
      <c r="J197" s="15"/>
      <c r="K197" s="15"/>
      <c r="L197" s="15"/>
      <c r="M197" s="15"/>
      <c r="N197" s="15"/>
      <c r="O197" s="15"/>
      <c r="P197" s="15"/>
      <c r="Q197" s="15"/>
      <c r="R197" s="15"/>
      <c r="S197" s="16"/>
      <c r="T197" s="15"/>
      <c r="U197" s="15"/>
      <c r="V197" s="15"/>
      <c r="W197" s="15"/>
      <c r="X197" s="15"/>
      <c r="Y197" s="15"/>
      <c r="Z197" s="15"/>
      <c r="AA197" s="15"/>
      <c r="AB197" s="15"/>
      <c r="AC197" s="15"/>
      <c r="AD197" s="15"/>
      <c r="AE197" s="15"/>
      <c r="AF197" s="15"/>
      <c r="AG197" s="15"/>
      <c r="AH197" s="15"/>
      <c r="AI197" s="15"/>
      <c r="AJ197" s="15"/>
      <c r="AK197" s="15"/>
      <c r="AM197" s="15"/>
      <c r="AN197" s="15"/>
      <c r="AO197" s="15"/>
      <c r="AP197" s="15"/>
      <c r="AQ197" s="15"/>
      <c r="AR197" s="15"/>
      <c r="AS197" s="15"/>
      <c r="AT197" s="15"/>
      <c r="AU197" s="15"/>
      <c r="AV197" s="15"/>
      <c r="AW197" s="15"/>
      <c r="AX197" s="15"/>
      <c r="AY197" s="15"/>
      <c r="AZ197" s="15"/>
      <c r="BA197" s="15"/>
      <c r="BB197" s="15"/>
      <c r="BC197" s="15"/>
      <c r="BD197" s="15"/>
    </row>
    <row r="198" spans="1:56" ht="16.5" customHeight="1">
      <c r="A198" s="18"/>
      <c r="B198" s="18"/>
      <c r="C198" s="18"/>
      <c r="D198" s="18"/>
      <c r="E198" s="18"/>
      <c r="F198" s="15"/>
      <c r="G198" s="17"/>
      <c r="H198" s="17"/>
      <c r="I198" s="15"/>
      <c r="J198" s="15"/>
      <c r="K198" s="15"/>
      <c r="L198" s="15"/>
      <c r="M198" s="15"/>
      <c r="N198" s="15"/>
      <c r="O198" s="15"/>
      <c r="P198" s="15"/>
      <c r="Q198" s="15"/>
      <c r="R198" s="15"/>
      <c r="S198" s="16"/>
      <c r="T198" s="15"/>
      <c r="U198" s="15"/>
      <c r="V198" s="15"/>
      <c r="W198" s="15"/>
      <c r="X198" s="15"/>
      <c r="Y198" s="15"/>
      <c r="Z198" s="15"/>
      <c r="AA198" s="15"/>
      <c r="AB198" s="15"/>
      <c r="AC198" s="15"/>
      <c r="AD198" s="15"/>
      <c r="AE198" s="15"/>
      <c r="AF198" s="15"/>
      <c r="AG198" s="15"/>
      <c r="AH198" s="15"/>
      <c r="AI198" s="15"/>
      <c r="AJ198" s="15"/>
      <c r="AK198" s="15"/>
      <c r="AM198" s="15"/>
      <c r="AN198" s="15"/>
      <c r="AO198" s="15"/>
      <c r="AP198" s="15"/>
      <c r="AQ198" s="15"/>
      <c r="AR198" s="15"/>
      <c r="AS198" s="15"/>
      <c r="AT198" s="15"/>
      <c r="AU198" s="15"/>
      <c r="AV198" s="15"/>
      <c r="AW198" s="15"/>
      <c r="AX198" s="15"/>
      <c r="AY198" s="15"/>
      <c r="AZ198" s="15"/>
      <c r="BA198" s="15"/>
      <c r="BB198" s="15"/>
      <c r="BC198" s="15"/>
      <c r="BD198" s="15"/>
    </row>
    <row r="199" spans="1:56" ht="16.5" customHeight="1">
      <c r="A199" s="18"/>
      <c r="B199" s="18"/>
      <c r="C199" s="18"/>
      <c r="D199" s="18"/>
      <c r="E199" s="18"/>
      <c r="F199" s="15"/>
      <c r="G199" s="17"/>
      <c r="H199" s="17"/>
      <c r="I199" s="15"/>
      <c r="J199" s="15"/>
      <c r="K199" s="15"/>
      <c r="L199" s="15"/>
      <c r="M199" s="15"/>
      <c r="N199" s="15"/>
      <c r="O199" s="15"/>
      <c r="P199" s="15"/>
      <c r="Q199" s="15"/>
      <c r="R199" s="15"/>
      <c r="S199" s="16"/>
      <c r="T199" s="15"/>
      <c r="U199" s="15"/>
      <c r="V199" s="15"/>
      <c r="W199" s="15"/>
      <c r="X199" s="15"/>
      <c r="Y199" s="15"/>
      <c r="Z199" s="15"/>
      <c r="AA199" s="15"/>
      <c r="AB199" s="15"/>
      <c r="AC199" s="15"/>
      <c r="AD199" s="15"/>
      <c r="AE199" s="15"/>
      <c r="AF199" s="15"/>
      <c r="AG199" s="15"/>
      <c r="AH199" s="15"/>
      <c r="AI199" s="15"/>
      <c r="AJ199" s="15"/>
      <c r="AK199" s="15"/>
      <c r="AM199" s="15"/>
      <c r="AN199" s="15"/>
      <c r="AO199" s="15"/>
      <c r="AP199" s="15"/>
      <c r="AQ199" s="15"/>
      <c r="AR199" s="15"/>
      <c r="AS199" s="15"/>
      <c r="AT199" s="15"/>
      <c r="AU199" s="15"/>
      <c r="AV199" s="15"/>
      <c r="AW199" s="15"/>
      <c r="AX199" s="15"/>
      <c r="AY199" s="15"/>
      <c r="AZ199" s="15"/>
      <c r="BA199" s="15"/>
      <c r="BB199" s="15"/>
      <c r="BC199" s="15"/>
      <c r="BD199" s="15"/>
    </row>
    <row r="200" spans="1:56" ht="16.5" customHeight="1">
      <c r="A200" s="18"/>
      <c r="B200" s="18"/>
      <c r="C200" s="18"/>
      <c r="D200" s="18"/>
      <c r="E200" s="18"/>
      <c r="F200" s="15"/>
      <c r="G200" s="17"/>
      <c r="H200" s="17"/>
      <c r="I200" s="15"/>
      <c r="J200" s="15"/>
      <c r="K200" s="15"/>
      <c r="L200" s="15"/>
      <c r="M200" s="15"/>
      <c r="N200" s="15"/>
      <c r="O200" s="15"/>
      <c r="P200" s="15"/>
      <c r="Q200" s="15"/>
      <c r="R200" s="15"/>
      <c r="S200" s="16"/>
      <c r="T200" s="15"/>
      <c r="U200" s="15"/>
      <c r="V200" s="15"/>
      <c r="W200" s="15"/>
      <c r="X200" s="15"/>
      <c r="Y200" s="15"/>
      <c r="Z200" s="15"/>
      <c r="AA200" s="15"/>
      <c r="AB200" s="15"/>
      <c r="AC200" s="15"/>
      <c r="AD200" s="15"/>
      <c r="AE200" s="15"/>
      <c r="AF200" s="15"/>
      <c r="AG200" s="15"/>
      <c r="AH200" s="15"/>
      <c r="AI200" s="15"/>
      <c r="AJ200" s="15"/>
      <c r="AK200" s="15"/>
      <c r="AM200" s="15"/>
      <c r="AN200" s="15"/>
      <c r="AO200" s="15"/>
      <c r="AP200" s="15"/>
      <c r="AQ200" s="15"/>
      <c r="AR200" s="15"/>
      <c r="AS200" s="15"/>
      <c r="AT200" s="15"/>
      <c r="AU200" s="15"/>
      <c r="AV200" s="15"/>
      <c r="AW200" s="15"/>
      <c r="AX200" s="15"/>
      <c r="AY200" s="15"/>
      <c r="AZ200" s="15"/>
      <c r="BA200" s="15"/>
      <c r="BB200" s="15"/>
      <c r="BC200" s="15"/>
      <c r="BD200" s="15"/>
    </row>
    <row r="201" spans="1:56" ht="16.5" customHeight="1">
      <c r="A201" s="18"/>
      <c r="B201" s="18"/>
      <c r="C201" s="18"/>
      <c r="D201" s="18"/>
      <c r="E201" s="18"/>
      <c r="F201" s="15"/>
      <c r="G201" s="17"/>
      <c r="H201" s="17"/>
      <c r="I201" s="15"/>
      <c r="J201" s="15"/>
      <c r="K201" s="15"/>
      <c r="L201" s="15"/>
      <c r="M201" s="15"/>
      <c r="N201" s="15"/>
      <c r="O201" s="15"/>
      <c r="P201" s="15"/>
      <c r="Q201" s="15"/>
      <c r="R201" s="15"/>
      <c r="S201" s="16"/>
      <c r="T201" s="15"/>
      <c r="U201" s="15"/>
      <c r="V201" s="15"/>
      <c r="W201" s="15"/>
      <c r="X201" s="15"/>
      <c r="Y201" s="15"/>
      <c r="Z201" s="15"/>
      <c r="AA201" s="15"/>
      <c r="AB201" s="15"/>
      <c r="AC201" s="15"/>
      <c r="AD201" s="15"/>
      <c r="AE201" s="15"/>
      <c r="AF201" s="15"/>
      <c r="AG201" s="15"/>
      <c r="AH201" s="15"/>
      <c r="AI201" s="15"/>
      <c r="AJ201" s="15"/>
      <c r="AK201" s="15"/>
      <c r="AM201" s="15"/>
      <c r="AN201" s="15"/>
      <c r="AO201" s="15"/>
      <c r="AP201" s="15"/>
      <c r="AQ201" s="15"/>
      <c r="AR201" s="15"/>
      <c r="AS201" s="15"/>
      <c r="AT201" s="15"/>
      <c r="AU201" s="15"/>
      <c r="AV201" s="15"/>
      <c r="AW201" s="15"/>
      <c r="AX201" s="15"/>
      <c r="AY201" s="15"/>
      <c r="AZ201" s="15"/>
      <c r="BA201" s="15"/>
      <c r="BB201" s="15"/>
      <c r="BC201" s="15"/>
      <c r="BD201" s="15"/>
    </row>
    <row r="202" spans="1:56" ht="16.5" customHeight="1">
      <c r="A202" s="18"/>
      <c r="B202" s="18"/>
      <c r="C202" s="18"/>
      <c r="D202" s="18"/>
      <c r="E202" s="18"/>
      <c r="F202" s="15"/>
      <c r="G202" s="17"/>
      <c r="H202" s="17"/>
      <c r="I202" s="15"/>
      <c r="J202" s="15"/>
      <c r="K202" s="15"/>
      <c r="L202" s="15"/>
      <c r="M202" s="15"/>
      <c r="N202" s="15"/>
      <c r="O202" s="15"/>
      <c r="P202" s="15"/>
      <c r="Q202" s="15"/>
      <c r="R202" s="15"/>
      <c r="S202" s="16"/>
      <c r="T202" s="15"/>
      <c r="U202" s="15"/>
      <c r="V202" s="15"/>
      <c r="W202" s="15"/>
      <c r="X202" s="15"/>
      <c r="Y202" s="15"/>
      <c r="Z202" s="15"/>
      <c r="AA202" s="15"/>
      <c r="AB202" s="15"/>
      <c r="AC202" s="15"/>
      <c r="AD202" s="15"/>
      <c r="AE202" s="15"/>
      <c r="AF202" s="15"/>
      <c r="AG202" s="15"/>
      <c r="AH202" s="15"/>
      <c r="AI202" s="15"/>
      <c r="AJ202" s="15"/>
      <c r="AK202" s="15"/>
      <c r="AM202" s="15"/>
      <c r="AN202" s="15"/>
      <c r="AO202" s="15"/>
      <c r="AP202" s="15"/>
      <c r="AQ202" s="15"/>
      <c r="AR202" s="15"/>
      <c r="AS202" s="15"/>
      <c r="AT202" s="15"/>
      <c r="AU202" s="15"/>
      <c r="AV202" s="15"/>
      <c r="AW202" s="15"/>
      <c r="AX202" s="15"/>
      <c r="AY202" s="15"/>
      <c r="AZ202" s="15"/>
      <c r="BA202" s="15"/>
      <c r="BB202" s="15"/>
      <c r="BC202" s="15"/>
      <c r="BD202" s="15"/>
    </row>
    <row r="203" spans="1:56" ht="16.5" customHeight="1">
      <c r="A203" s="18"/>
      <c r="B203" s="18"/>
      <c r="C203" s="18"/>
      <c r="D203" s="18"/>
      <c r="E203" s="18"/>
      <c r="F203" s="15"/>
      <c r="G203" s="17"/>
      <c r="H203" s="17"/>
      <c r="I203" s="15"/>
      <c r="J203" s="15"/>
      <c r="K203" s="15"/>
      <c r="L203" s="15"/>
      <c r="M203" s="15"/>
      <c r="N203" s="15"/>
      <c r="O203" s="15"/>
      <c r="P203" s="15"/>
      <c r="Q203" s="15"/>
      <c r="R203" s="15"/>
      <c r="S203" s="16"/>
      <c r="T203" s="15"/>
      <c r="U203" s="15"/>
      <c r="V203" s="15"/>
      <c r="W203" s="15"/>
      <c r="X203" s="15"/>
      <c r="Y203" s="15"/>
      <c r="Z203" s="15"/>
      <c r="AA203" s="15"/>
      <c r="AB203" s="15"/>
      <c r="AC203" s="15"/>
      <c r="AD203" s="15"/>
      <c r="AE203" s="15"/>
      <c r="AF203" s="15"/>
      <c r="AG203" s="15"/>
      <c r="AH203" s="15"/>
      <c r="AI203" s="15"/>
      <c r="AJ203" s="15"/>
      <c r="AK203" s="15"/>
      <c r="AM203" s="15"/>
      <c r="AN203" s="15"/>
      <c r="AO203" s="15"/>
      <c r="AP203" s="15"/>
      <c r="AQ203" s="15"/>
      <c r="AR203" s="15"/>
      <c r="AS203" s="15"/>
      <c r="AT203" s="15"/>
      <c r="AU203" s="15"/>
      <c r="AV203" s="15"/>
      <c r="AW203" s="15"/>
      <c r="AX203" s="15"/>
      <c r="AY203" s="15"/>
      <c r="AZ203" s="15"/>
      <c r="BA203" s="15"/>
      <c r="BB203" s="15"/>
      <c r="BC203" s="15"/>
      <c r="BD203" s="15"/>
    </row>
    <row r="204" spans="1:56" ht="16.5" customHeight="1">
      <c r="A204" s="18"/>
      <c r="B204" s="18"/>
      <c r="C204" s="18"/>
      <c r="D204" s="18"/>
      <c r="E204" s="18"/>
      <c r="F204" s="15"/>
      <c r="G204" s="17"/>
      <c r="H204" s="17"/>
      <c r="I204" s="15"/>
      <c r="J204" s="15"/>
      <c r="K204" s="15"/>
      <c r="L204" s="15"/>
      <c r="M204" s="15"/>
      <c r="N204" s="15"/>
      <c r="O204" s="15"/>
      <c r="P204" s="15"/>
      <c r="Q204" s="15"/>
      <c r="R204" s="15"/>
      <c r="S204" s="16"/>
      <c r="T204" s="15"/>
      <c r="U204" s="15"/>
      <c r="V204" s="15"/>
      <c r="W204" s="15"/>
      <c r="X204" s="15"/>
      <c r="Y204" s="15"/>
      <c r="Z204" s="15"/>
      <c r="AA204" s="15"/>
      <c r="AB204" s="15"/>
      <c r="AC204" s="15"/>
      <c r="AD204" s="15"/>
      <c r="AE204" s="15"/>
      <c r="AF204" s="15"/>
      <c r="AG204" s="15"/>
      <c r="AH204" s="15"/>
      <c r="AI204" s="15"/>
      <c r="AJ204" s="15"/>
      <c r="AK204" s="15"/>
      <c r="AM204" s="15"/>
      <c r="AN204" s="15"/>
      <c r="AO204" s="15"/>
      <c r="AP204" s="15"/>
      <c r="AQ204" s="15"/>
      <c r="AR204" s="15"/>
      <c r="AS204" s="15"/>
      <c r="AT204" s="15"/>
      <c r="AU204" s="15"/>
      <c r="AV204" s="15"/>
      <c r="AW204" s="15"/>
      <c r="AX204" s="15"/>
      <c r="AY204" s="15"/>
      <c r="AZ204" s="15"/>
      <c r="BA204" s="15"/>
      <c r="BB204" s="15"/>
      <c r="BC204" s="15"/>
      <c r="BD204" s="15"/>
    </row>
    <row r="205" spans="1:56" ht="16.5" customHeight="1">
      <c r="A205" s="18"/>
      <c r="B205" s="18"/>
      <c r="C205" s="18"/>
      <c r="D205" s="18"/>
      <c r="E205" s="18"/>
      <c r="F205" s="15"/>
      <c r="G205" s="17"/>
      <c r="H205" s="17"/>
      <c r="I205" s="15"/>
      <c r="J205" s="15"/>
      <c r="K205" s="15"/>
      <c r="L205" s="15"/>
      <c r="M205" s="15"/>
      <c r="N205" s="15"/>
      <c r="O205" s="15"/>
      <c r="P205" s="15"/>
      <c r="Q205" s="15"/>
      <c r="R205" s="15"/>
      <c r="S205" s="16"/>
      <c r="T205" s="15"/>
      <c r="U205" s="15"/>
      <c r="V205" s="15"/>
      <c r="W205" s="15"/>
      <c r="X205" s="15"/>
      <c r="Y205" s="15"/>
      <c r="Z205" s="15"/>
      <c r="AA205" s="15"/>
      <c r="AB205" s="15"/>
      <c r="AC205" s="15"/>
      <c r="AD205" s="15"/>
      <c r="AE205" s="15"/>
      <c r="AF205" s="15"/>
      <c r="AG205" s="15"/>
      <c r="AH205" s="15"/>
      <c r="AI205" s="15"/>
      <c r="AJ205" s="15"/>
      <c r="AK205" s="15"/>
      <c r="AM205" s="15"/>
      <c r="AN205" s="15"/>
      <c r="AO205" s="15"/>
      <c r="AP205" s="15"/>
      <c r="AQ205" s="15"/>
      <c r="AR205" s="15"/>
      <c r="AS205" s="15"/>
      <c r="AT205" s="15"/>
      <c r="AU205" s="15"/>
      <c r="AV205" s="15"/>
      <c r="AW205" s="15"/>
      <c r="AX205" s="15"/>
      <c r="AY205" s="15"/>
      <c r="AZ205" s="15"/>
      <c r="BA205" s="15"/>
      <c r="BB205" s="15"/>
      <c r="BC205" s="15"/>
      <c r="BD205" s="15"/>
    </row>
    <row r="206" spans="1:56" ht="16.5" customHeight="1">
      <c r="A206" s="18"/>
      <c r="B206" s="18"/>
      <c r="C206" s="18"/>
      <c r="D206" s="18"/>
      <c r="E206" s="18"/>
      <c r="F206" s="15"/>
      <c r="G206" s="17"/>
      <c r="H206" s="17"/>
      <c r="I206" s="15"/>
      <c r="J206" s="15"/>
      <c r="K206" s="15"/>
      <c r="L206" s="15"/>
      <c r="M206" s="15"/>
      <c r="N206" s="15"/>
      <c r="O206" s="15"/>
      <c r="P206" s="15"/>
      <c r="Q206" s="15"/>
      <c r="R206" s="15"/>
      <c r="S206" s="16"/>
      <c r="T206" s="15"/>
      <c r="U206" s="15"/>
      <c r="V206" s="15"/>
      <c r="W206" s="15"/>
      <c r="X206" s="15"/>
      <c r="Y206" s="15"/>
      <c r="Z206" s="15"/>
      <c r="AA206" s="15"/>
      <c r="AB206" s="15"/>
      <c r="AC206" s="15"/>
      <c r="AD206" s="15"/>
      <c r="AE206" s="15"/>
      <c r="AF206" s="15"/>
      <c r="AG206" s="15"/>
      <c r="AH206" s="15"/>
      <c r="AI206" s="15"/>
      <c r="AJ206" s="15"/>
      <c r="AK206" s="15"/>
      <c r="AM206" s="15"/>
      <c r="AN206" s="15"/>
      <c r="AO206" s="15"/>
      <c r="AP206" s="15"/>
      <c r="AQ206" s="15"/>
      <c r="AR206" s="15"/>
      <c r="AS206" s="15"/>
      <c r="AT206" s="15"/>
      <c r="AU206" s="15"/>
      <c r="AV206" s="15"/>
      <c r="AW206" s="15"/>
      <c r="AX206" s="15"/>
      <c r="AY206" s="15"/>
      <c r="AZ206" s="15"/>
      <c r="BA206" s="15"/>
      <c r="BB206" s="15"/>
      <c r="BC206" s="15"/>
      <c r="BD206" s="15"/>
    </row>
    <row r="207" spans="1:56" ht="16.5" customHeight="1">
      <c r="A207" s="18"/>
      <c r="B207" s="18"/>
      <c r="C207" s="18"/>
      <c r="D207" s="18"/>
      <c r="E207" s="18"/>
      <c r="F207" s="15"/>
      <c r="G207" s="17"/>
      <c r="H207" s="17"/>
      <c r="I207" s="15"/>
      <c r="J207" s="15"/>
      <c r="K207" s="15"/>
      <c r="L207" s="15"/>
      <c r="M207" s="15"/>
      <c r="N207" s="15"/>
      <c r="O207" s="15"/>
      <c r="P207" s="15"/>
      <c r="Q207" s="15"/>
      <c r="R207" s="15"/>
      <c r="S207" s="16"/>
      <c r="T207" s="15"/>
      <c r="U207" s="15"/>
      <c r="V207" s="15"/>
      <c r="W207" s="15"/>
      <c r="X207" s="15"/>
      <c r="Y207" s="15"/>
      <c r="Z207" s="15"/>
      <c r="AA207" s="15"/>
      <c r="AB207" s="15"/>
      <c r="AC207" s="15"/>
      <c r="AD207" s="15"/>
      <c r="AE207" s="15"/>
      <c r="AF207" s="15"/>
      <c r="AG207" s="15"/>
      <c r="AH207" s="15"/>
      <c r="AI207" s="15"/>
      <c r="AJ207" s="15"/>
      <c r="AK207" s="15"/>
      <c r="AM207" s="15"/>
      <c r="AN207" s="15"/>
      <c r="AO207" s="15"/>
      <c r="AP207" s="15"/>
      <c r="AQ207" s="15"/>
      <c r="AR207" s="15"/>
      <c r="AS207" s="15"/>
      <c r="AT207" s="15"/>
      <c r="AU207" s="15"/>
      <c r="AV207" s="15"/>
      <c r="AW207" s="15"/>
      <c r="AX207" s="15"/>
      <c r="AY207" s="15"/>
      <c r="AZ207" s="15"/>
      <c r="BA207" s="15"/>
      <c r="BB207" s="15"/>
      <c r="BC207" s="15"/>
      <c r="BD207" s="15"/>
    </row>
    <row r="208" spans="1:56" ht="16.5" customHeight="1">
      <c r="A208" s="18"/>
      <c r="B208" s="18"/>
      <c r="C208" s="18"/>
      <c r="D208" s="18"/>
      <c r="E208" s="18"/>
      <c r="F208" s="15"/>
      <c r="G208" s="17"/>
      <c r="H208" s="17"/>
      <c r="I208" s="15"/>
      <c r="J208" s="15"/>
      <c r="K208" s="15"/>
      <c r="L208" s="15"/>
      <c r="M208" s="15"/>
      <c r="N208" s="15"/>
      <c r="O208" s="15"/>
      <c r="P208" s="15"/>
      <c r="Q208" s="15"/>
      <c r="R208" s="15"/>
      <c r="S208" s="16"/>
      <c r="T208" s="15"/>
      <c r="U208" s="15"/>
      <c r="V208" s="15"/>
      <c r="W208" s="15"/>
      <c r="X208" s="15"/>
      <c r="Y208" s="15"/>
      <c r="Z208" s="15"/>
      <c r="AA208" s="15"/>
      <c r="AB208" s="15"/>
      <c r="AC208" s="15"/>
      <c r="AD208" s="15"/>
      <c r="AE208" s="15"/>
      <c r="AF208" s="15"/>
      <c r="AG208" s="15"/>
      <c r="AH208" s="15"/>
      <c r="AI208" s="15"/>
      <c r="AJ208" s="15"/>
      <c r="AK208" s="15"/>
      <c r="AM208" s="15"/>
      <c r="AN208" s="15"/>
      <c r="AO208" s="15"/>
      <c r="AP208" s="15"/>
      <c r="AQ208" s="15"/>
      <c r="AR208" s="15"/>
      <c r="AS208" s="15"/>
      <c r="AT208" s="15"/>
      <c r="AU208" s="15"/>
      <c r="AV208" s="15"/>
      <c r="AW208" s="15"/>
      <c r="AX208" s="15"/>
      <c r="AY208" s="15"/>
      <c r="AZ208" s="15"/>
      <c r="BA208" s="15"/>
      <c r="BB208" s="15"/>
      <c r="BC208" s="15"/>
      <c r="BD208" s="15"/>
    </row>
    <row r="209" spans="1:56" ht="16.5" customHeight="1">
      <c r="A209" s="18"/>
      <c r="B209" s="18"/>
      <c r="C209" s="18"/>
      <c r="D209" s="18"/>
      <c r="E209" s="18"/>
      <c r="F209" s="15"/>
      <c r="G209" s="17"/>
      <c r="H209" s="17"/>
      <c r="I209" s="15"/>
      <c r="J209" s="15"/>
      <c r="K209" s="15"/>
      <c r="L209" s="15"/>
      <c r="M209" s="15"/>
      <c r="N209" s="15"/>
      <c r="O209" s="15"/>
      <c r="P209" s="15"/>
      <c r="Q209" s="15"/>
      <c r="R209" s="15"/>
      <c r="S209" s="16"/>
      <c r="T209" s="15"/>
      <c r="U209" s="15"/>
      <c r="V209" s="15"/>
      <c r="W209" s="15"/>
      <c r="X209" s="15"/>
      <c r="Y209" s="15"/>
      <c r="Z209" s="15"/>
      <c r="AA209" s="15"/>
      <c r="AB209" s="15"/>
      <c r="AC209" s="15"/>
      <c r="AD209" s="15"/>
      <c r="AE209" s="15"/>
      <c r="AF209" s="15"/>
      <c r="AG209" s="15"/>
      <c r="AH209" s="15"/>
      <c r="AI209" s="15"/>
      <c r="AJ209" s="15"/>
      <c r="AK209" s="15"/>
      <c r="AM209" s="15"/>
      <c r="AN209" s="15"/>
      <c r="AO209" s="15"/>
      <c r="AP209" s="15"/>
      <c r="AQ209" s="15"/>
      <c r="AR209" s="15"/>
      <c r="AS209" s="15"/>
      <c r="AT209" s="15"/>
      <c r="AU209" s="15"/>
      <c r="AV209" s="15"/>
      <c r="AW209" s="15"/>
      <c r="AX209" s="15"/>
      <c r="AY209" s="15"/>
      <c r="AZ209" s="15"/>
      <c r="BA209" s="15"/>
      <c r="BB209" s="15"/>
      <c r="BC209" s="15"/>
      <c r="BD209" s="15"/>
    </row>
    <row r="210" spans="1:56" ht="16.5" customHeight="1">
      <c r="A210" s="18"/>
      <c r="B210" s="18"/>
      <c r="C210" s="18"/>
      <c r="D210" s="18"/>
      <c r="E210" s="18"/>
      <c r="F210" s="15"/>
      <c r="G210" s="17"/>
      <c r="H210" s="17"/>
      <c r="I210" s="15"/>
      <c r="J210" s="15"/>
      <c r="K210" s="15"/>
      <c r="L210" s="15"/>
      <c r="M210" s="15"/>
      <c r="N210" s="15"/>
      <c r="O210" s="15"/>
      <c r="P210" s="15"/>
      <c r="Q210" s="15"/>
      <c r="R210" s="15"/>
      <c r="S210" s="16"/>
      <c r="T210" s="15"/>
      <c r="U210" s="15"/>
      <c r="V210" s="15"/>
      <c r="W210" s="15"/>
      <c r="X210" s="15"/>
      <c r="Y210" s="15"/>
      <c r="Z210" s="15"/>
      <c r="AA210" s="15"/>
      <c r="AB210" s="15"/>
      <c r="AC210" s="15"/>
      <c r="AD210" s="15"/>
      <c r="AE210" s="15"/>
      <c r="AF210" s="15"/>
      <c r="AG210" s="15"/>
      <c r="AH210" s="15"/>
      <c r="AI210" s="15"/>
      <c r="AJ210" s="15"/>
      <c r="AK210" s="15"/>
      <c r="AM210" s="15"/>
      <c r="AN210" s="15"/>
      <c r="AO210" s="15"/>
      <c r="AP210" s="15"/>
      <c r="AQ210" s="15"/>
      <c r="AR210" s="15"/>
      <c r="AS210" s="15"/>
      <c r="AT210" s="15"/>
      <c r="AU210" s="15"/>
      <c r="AV210" s="15"/>
      <c r="AW210" s="15"/>
      <c r="AX210" s="15"/>
      <c r="AY210" s="15"/>
      <c r="AZ210" s="15"/>
      <c r="BA210" s="15"/>
      <c r="BB210" s="15"/>
      <c r="BC210" s="15"/>
      <c r="BD210" s="15"/>
    </row>
    <row r="211" spans="1:56" ht="16.5" customHeight="1">
      <c r="A211" s="18"/>
      <c r="B211" s="18"/>
      <c r="C211" s="18"/>
      <c r="D211" s="18"/>
      <c r="E211" s="18"/>
      <c r="F211" s="15"/>
      <c r="G211" s="17"/>
      <c r="H211" s="17"/>
      <c r="I211" s="15"/>
      <c r="J211" s="15"/>
      <c r="K211" s="15"/>
      <c r="L211" s="15"/>
      <c r="M211" s="15"/>
      <c r="N211" s="15"/>
      <c r="O211" s="15"/>
      <c r="P211" s="15"/>
      <c r="Q211" s="15"/>
      <c r="R211" s="15"/>
      <c r="S211" s="16"/>
      <c r="T211" s="15"/>
      <c r="U211" s="15"/>
      <c r="V211" s="15"/>
      <c r="W211" s="15"/>
      <c r="X211" s="15"/>
      <c r="Y211" s="15"/>
      <c r="Z211" s="15"/>
      <c r="AA211" s="15"/>
      <c r="AB211" s="15"/>
      <c r="AC211" s="15"/>
      <c r="AD211" s="15"/>
      <c r="AE211" s="15"/>
      <c r="AF211" s="15"/>
      <c r="AG211" s="15"/>
      <c r="AH211" s="15"/>
      <c r="AI211" s="15"/>
      <c r="AJ211" s="15"/>
      <c r="AK211" s="15"/>
      <c r="AM211" s="15"/>
      <c r="AN211" s="15"/>
      <c r="AO211" s="15"/>
      <c r="AP211" s="15"/>
      <c r="AQ211" s="15"/>
      <c r="AR211" s="15"/>
      <c r="AS211" s="15"/>
      <c r="AT211" s="15"/>
      <c r="AU211" s="15"/>
      <c r="AV211" s="15"/>
      <c r="AW211" s="15"/>
      <c r="AX211" s="15"/>
      <c r="AY211" s="15"/>
      <c r="AZ211" s="15"/>
      <c r="BA211" s="15"/>
      <c r="BB211" s="15"/>
      <c r="BC211" s="15"/>
      <c r="BD211" s="15"/>
    </row>
    <row r="212" spans="1:56" ht="16.5" customHeight="1">
      <c r="A212" s="18"/>
      <c r="B212" s="18"/>
      <c r="C212" s="18"/>
      <c r="D212" s="18"/>
      <c r="E212" s="18"/>
      <c r="F212" s="15"/>
      <c r="G212" s="17"/>
      <c r="H212" s="17"/>
      <c r="I212" s="15"/>
      <c r="J212" s="15"/>
      <c r="K212" s="15"/>
      <c r="L212" s="15"/>
      <c r="M212" s="15"/>
      <c r="N212" s="15"/>
      <c r="O212" s="15"/>
      <c r="P212" s="15"/>
      <c r="Q212" s="15"/>
      <c r="R212" s="15"/>
      <c r="S212" s="16"/>
      <c r="T212" s="15"/>
      <c r="U212" s="15"/>
      <c r="V212" s="15"/>
      <c r="W212" s="15"/>
      <c r="X212" s="15"/>
      <c r="Y212" s="15"/>
      <c r="Z212" s="15"/>
      <c r="AA212" s="15"/>
      <c r="AB212" s="15"/>
      <c r="AC212" s="15"/>
      <c r="AD212" s="15"/>
      <c r="AE212" s="15"/>
      <c r="AF212" s="15"/>
      <c r="AG212" s="15"/>
      <c r="AH212" s="15"/>
      <c r="AI212" s="15"/>
      <c r="AJ212" s="15"/>
      <c r="AK212" s="15"/>
      <c r="AM212" s="15"/>
      <c r="AN212" s="15"/>
      <c r="AO212" s="15"/>
      <c r="AP212" s="15"/>
      <c r="AQ212" s="15"/>
      <c r="AR212" s="15"/>
      <c r="AS212" s="15"/>
      <c r="AT212" s="15"/>
      <c r="AU212" s="15"/>
      <c r="AV212" s="15"/>
      <c r="AW212" s="15"/>
      <c r="AX212" s="15"/>
      <c r="AY212" s="15"/>
      <c r="AZ212" s="15"/>
      <c r="BA212" s="15"/>
      <c r="BB212" s="15"/>
      <c r="BC212" s="15"/>
      <c r="BD212" s="15"/>
    </row>
    <row r="213" spans="1:56" ht="16.5" customHeight="1">
      <c r="A213" s="18"/>
      <c r="B213" s="18"/>
      <c r="C213" s="18"/>
      <c r="D213" s="18"/>
      <c r="E213" s="18"/>
      <c r="F213" s="15"/>
      <c r="G213" s="17"/>
      <c r="H213" s="17"/>
      <c r="I213" s="15"/>
      <c r="J213" s="15"/>
      <c r="K213" s="15"/>
      <c r="L213" s="15"/>
      <c r="M213" s="15"/>
      <c r="N213" s="15"/>
      <c r="O213" s="15"/>
      <c r="P213" s="15"/>
      <c r="Q213" s="15"/>
      <c r="R213" s="15"/>
      <c r="S213" s="16"/>
      <c r="T213" s="15"/>
      <c r="U213" s="15"/>
      <c r="V213" s="15"/>
      <c r="W213" s="15"/>
      <c r="X213" s="15"/>
      <c r="Y213" s="15"/>
      <c r="Z213" s="15"/>
      <c r="AA213" s="15"/>
      <c r="AB213" s="15"/>
      <c r="AC213" s="15"/>
      <c r="AD213" s="15"/>
      <c r="AE213" s="15"/>
      <c r="AF213" s="15"/>
      <c r="AG213" s="15"/>
      <c r="AH213" s="15"/>
      <c r="AI213" s="15"/>
      <c r="AJ213" s="15"/>
      <c r="AK213" s="15"/>
      <c r="AM213" s="15"/>
      <c r="AN213" s="15"/>
      <c r="AO213" s="15"/>
      <c r="AP213" s="15"/>
      <c r="AQ213" s="15"/>
      <c r="AR213" s="15"/>
      <c r="AS213" s="15"/>
      <c r="AT213" s="15"/>
      <c r="AU213" s="15"/>
      <c r="AV213" s="15"/>
      <c r="AW213" s="15"/>
      <c r="AX213" s="15"/>
      <c r="AY213" s="15"/>
      <c r="AZ213" s="15"/>
      <c r="BA213" s="15"/>
      <c r="BB213" s="15"/>
      <c r="BC213" s="15"/>
      <c r="BD213" s="15"/>
    </row>
    <row r="214" spans="1:56" ht="16.5" customHeight="1">
      <c r="A214" s="18"/>
      <c r="B214" s="18"/>
      <c r="C214" s="18"/>
      <c r="D214" s="18"/>
      <c r="E214" s="18"/>
      <c r="F214" s="15"/>
      <c r="G214" s="17"/>
      <c r="H214" s="17"/>
      <c r="I214" s="15"/>
      <c r="J214" s="15"/>
      <c r="K214" s="15"/>
      <c r="L214" s="15"/>
      <c r="M214" s="15"/>
      <c r="N214" s="15"/>
      <c r="O214" s="15"/>
      <c r="P214" s="15"/>
      <c r="Q214" s="15"/>
      <c r="R214" s="15"/>
      <c r="S214" s="16"/>
      <c r="T214" s="15"/>
      <c r="U214" s="15"/>
      <c r="V214" s="15"/>
      <c r="W214" s="15"/>
      <c r="X214" s="15"/>
      <c r="Y214" s="15"/>
      <c r="Z214" s="15"/>
      <c r="AA214" s="15"/>
      <c r="AB214" s="15"/>
      <c r="AC214" s="15"/>
      <c r="AD214" s="15"/>
      <c r="AE214" s="15"/>
      <c r="AF214" s="15"/>
      <c r="AG214" s="15"/>
      <c r="AH214" s="15"/>
      <c r="AI214" s="15"/>
      <c r="AJ214" s="15"/>
      <c r="AK214" s="15"/>
      <c r="AM214" s="15"/>
      <c r="AN214" s="15"/>
      <c r="AO214" s="15"/>
      <c r="AP214" s="15"/>
      <c r="AQ214" s="15"/>
      <c r="AR214" s="15"/>
      <c r="AS214" s="15"/>
      <c r="AT214" s="15"/>
      <c r="AU214" s="15"/>
      <c r="AV214" s="15"/>
      <c r="AW214" s="15"/>
      <c r="AX214" s="15"/>
      <c r="AY214" s="15"/>
      <c r="AZ214" s="15"/>
      <c r="BA214" s="15"/>
      <c r="BB214" s="15"/>
      <c r="BC214" s="15"/>
      <c r="BD214" s="15"/>
    </row>
    <row r="215" spans="1:56" ht="16.5" customHeight="1">
      <c r="A215" s="18"/>
      <c r="B215" s="18"/>
      <c r="C215" s="18"/>
      <c r="D215" s="18"/>
      <c r="E215" s="18"/>
      <c r="F215" s="15"/>
      <c r="G215" s="17"/>
      <c r="H215" s="17"/>
      <c r="I215" s="15"/>
      <c r="J215" s="15"/>
      <c r="K215" s="15"/>
      <c r="L215" s="15"/>
      <c r="M215" s="15"/>
      <c r="N215" s="15"/>
      <c r="O215" s="15"/>
      <c r="P215" s="15"/>
      <c r="Q215" s="15"/>
      <c r="R215" s="15"/>
      <c r="S215" s="16"/>
      <c r="T215" s="15"/>
      <c r="U215" s="15"/>
      <c r="V215" s="15"/>
      <c r="W215" s="15"/>
      <c r="X215" s="15"/>
      <c r="Y215" s="15"/>
      <c r="Z215" s="15"/>
      <c r="AA215" s="15"/>
      <c r="AB215" s="15"/>
      <c r="AC215" s="15"/>
      <c r="AD215" s="15"/>
      <c r="AE215" s="15"/>
      <c r="AF215" s="15"/>
      <c r="AG215" s="15"/>
      <c r="AH215" s="15"/>
      <c r="AI215" s="15"/>
      <c r="AJ215" s="15"/>
      <c r="AK215" s="15"/>
      <c r="AM215" s="15"/>
      <c r="AN215" s="15"/>
      <c r="AO215" s="15"/>
      <c r="AP215" s="15"/>
      <c r="AQ215" s="15"/>
      <c r="AR215" s="15"/>
      <c r="AS215" s="15"/>
      <c r="AT215" s="15"/>
      <c r="AU215" s="15"/>
      <c r="AV215" s="15"/>
      <c r="AW215" s="15"/>
      <c r="AX215" s="15"/>
      <c r="AY215" s="15"/>
      <c r="AZ215" s="15"/>
      <c r="BA215" s="15"/>
      <c r="BB215" s="15"/>
      <c r="BC215" s="15"/>
      <c r="BD215" s="15"/>
    </row>
    <row r="216" spans="1:56" ht="16.5" customHeight="1">
      <c r="A216" s="18"/>
      <c r="B216" s="18"/>
      <c r="C216" s="18"/>
      <c r="D216" s="18"/>
      <c r="E216" s="18"/>
      <c r="F216" s="15"/>
      <c r="G216" s="17"/>
      <c r="H216" s="17"/>
      <c r="I216" s="15"/>
      <c r="J216" s="15"/>
      <c r="K216" s="15"/>
      <c r="L216" s="15"/>
      <c r="M216" s="15"/>
      <c r="N216" s="15"/>
      <c r="O216" s="15"/>
      <c r="P216" s="15"/>
      <c r="Q216" s="15"/>
      <c r="R216" s="15"/>
      <c r="S216" s="16"/>
      <c r="T216" s="15"/>
      <c r="U216" s="15"/>
      <c r="V216" s="15"/>
      <c r="W216" s="15"/>
      <c r="X216" s="15"/>
      <c r="Y216" s="15"/>
      <c r="Z216" s="15"/>
      <c r="AA216" s="15"/>
      <c r="AB216" s="15"/>
      <c r="AC216" s="15"/>
      <c r="AD216" s="15"/>
      <c r="AE216" s="15"/>
      <c r="AF216" s="15"/>
      <c r="AG216" s="15"/>
      <c r="AH216" s="15"/>
      <c r="AI216" s="15"/>
      <c r="AJ216" s="15"/>
      <c r="AK216" s="15"/>
      <c r="AM216" s="15"/>
      <c r="AN216" s="15"/>
      <c r="AO216" s="15"/>
      <c r="AP216" s="15"/>
      <c r="AQ216" s="15"/>
      <c r="AR216" s="15"/>
      <c r="AS216" s="15"/>
      <c r="AT216" s="15"/>
      <c r="AU216" s="15"/>
      <c r="AV216" s="15"/>
      <c r="AW216" s="15"/>
      <c r="AX216" s="15"/>
      <c r="AY216" s="15"/>
      <c r="AZ216" s="15"/>
      <c r="BA216" s="15"/>
      <c r="BB216" s="15"/>
      <c r="BC216" s="15"/>
      <c r="BD216" s="15"/>
    </row>
    <row r="217" spans="1:56" ht="16.5" customHeight="1">
      <c r="A217" s="18"/>
      <c r="B217" s="18"/>
      <c r="C217" s="18"/>
      <c r="D217" s="18"/>
      <c r="E217" s="18"/>
      <c r="F217" s="15"/>
      <c r="G217" s="17"/>
      <c r="H217" s="17"/>
      <c r="I217" s="15"/>
      <c r="J217" s="15"/>
      <c r="K217" s="15"/>
      <c r="L217" s="15"/>
      <c r="M217" s="15"/>
      <c r="N217" s="15"/>
      <c r="O217" s="15"/>
      <c r="P217" s="15"/>
      <c r="Q217" s="15"/>
      <c r="R217" s="15"/>
      <c r="S217" s="16"/>
      <c r="T217" s="15"/>
      <c r="U217" s="15"/>
      <c r="V217" s="15"/>
      <c r="W217" s="15"/>
      <c r="X217" s="15"/>
      <c r="Y217" s="15"/>
      <c r="Z217" s="15"/>
      <c r="AA217" s="15"/>
      <c r="AB217" s="15"/>
      <c r="AC217" s="15"/>
      <c r="AD217" s="15"/>
      <c r="AE217" s="15"/>
      <c r="AF217" s="15"/>
      <c r="AG217" s="15"/>
      <c r="AH217" s="15"/>
      <c r="AI217" s="15"/>
      <c r="AJ217" s="15"/>
      <c r="AK217" s="15"/>
      <c r="AM217" s="15"/>
      <c r="AN217" s="15"/>
      <c r="AO217" s="15"/>
      <c r="AP217" s="15"/>
      <c r="AQ217" s="15"/>
      <c r="AR217" s="15"/>
      <c r="AS217" s="15"/>
      <c r="AT217" s="15"/>
      <c r="AU217" s="15"/>
      <c r="AV217" s="15"/>
      <c r="AW217" s="15"/>
      <c r="AX217" s="15"/>
      <c r="AY217" s="15"/>
      <c r="AZ217" s="15"/>
      <c r="BA217" s="15"/>
      <c r="BB217" s="15"/>
      <c r="BC217" s="15"/>
      <c r="BD217" s="15"/>
    </row>
    <row r="218" spans="1:56" ht="16.5" customHeight="1">
      <c r="A218" s="18"/>
      <c r="B218" s="18"/>
      <c r="C218" s="18"/>
      <c r="D218" s="18"/>
      <c r="E218" s="18"/>
      <c r="F218" s="15"/>
      <c r="G218" s="17"/>
      <c r="H218" s="17"/>
      <c r="I218" s="15"/>
      <c r="J218" s="15"/>
      <c r="K218" s="15"/>
      <c r="L218" s="15"/>
      <c r="M218" s="15"/>
      <c r="N218" s="15"/>
      <c r="O218" s="15"/>
      <c r="P218" s="15"/>
      <c r="Q218" s="15"/>
      <c r="R218" s="15"/>
      <c r="S218" s="16"/>
      <c r="T218" s="15"/>
      <c r="U218" s="15"/>
      <c r="V218" s="15"/>
      <c r="W218" s="15"/>
      <c r="X218" s="15"/>
      <c r="Y218" s="15"/>
      <c r="Z218" s="15"/>
      <c r="AA218" s="15"/>
      <c r="AB218" s="15"/>
      <c r="AC218" s="15"/>
      <c r="AD218" s="15"/>
      <c r="AE218" s="15"/>
      <c r="AF218" s="15"/>
      <c r="AG218" s="15"/>
      <c r="AH218" s="15"/>
      <c r="AI218" s="15"/>
      <c r="AJ218" s="15"/>
      <c r="AK218" s="15"/>
      <c r="AM218" s="15"/>
      <c r="AN218" s="15"/>
      <c r="AO218" s="15"/>
      <c r="AP218" s="15"/>
      <c r="AQ218" s="15"/>
      <c r="AR218" s="15"/>
      <c r="AS218" s="15"/>
      <c r="AT218" s="15"/>
      <c r="AU218" s="15"/>
      <c r="AV218" s="15"/>
      <c r="AW218" s="15"/>
      <c r="AX218" s="15"/>
      <c r="AY218" s="15"/>
      <c r="AZ218" s="15"/>
      <c r="BA218" s="15"/>
      <c r="BB218" s="15"/>
      <c r="BC218" s="15"/>
      <c r="BD218" s="15"/>
    </row>
    <row r="219" spans="1:56" ht="16.5" customHeight="1">
      <c r="A219" s="18"/>
      <c r="B219" s="18"/>
      <c r="C219" s="18"/>
      <c r="D219" s="18"/>
      <c r="E219" s="18"/>
      <c r="F219" s="15"/>
      <c r="G219" s="17"/>
      <c r="H219" s="17"/>
      <c r="I219" s="15"/>
      <c r="J219" s="15"/>
      <c r="K219" s="15"/>
      <c r="L219" s="15"/>
      <c r="M219" s="15"/>
      <c r="N219" s="15"/>
      <c r="O219" s="15"/>
      <c r="P219" s="15"/>
      <c r="Q219" s="15"/>
      <c r="R219" s="15"/>
      <c r="S219" s="16"/>
      <c r="T219" s="15"/>
      <c r="U219" s="15"/>
      <c r="V219" s="15"/>
      <c r="W219" s="15"/>
      <c r="X219" s="15"/>
      <c r="Y219" s="15"/>
      <c r="Z219" s="15"/>
      <c r="AA219" s="15"/>
      <c r="AB219" s="15"/>
      <c r="AC219" s="15"/>
      <c r="AD219" s="15"/>
      <c r="AE219" s="15"/>
      <c r="AF219" s="15"/>
      <c r="AG219" s="15"/>
      <c r="AH219" s="15"/>
      <c r="AI219" s="15"/>
      <c r="AJ219" s="15"/>
      <c r="AK219" s="15"/>
      <c r="AM219" s="15"/>
      <c r="AN219" s="15"/>
      <c r="AO219" s="15"/>
      <c r="AP219" s="15"/>
      <c r="AQ219" s="15"/>
      <c r="AR219" s="15"/>
      <c r="AS219" s="15"/>
      <c r="AT219" s="15"/>
      <c r="AU219" s="15"/>
      <c r="AV219" s="15"/>
      <c r="AW219" s="15"/>
      <c r="AX219" s="15"/>
      <c r="AY219" s="15"/>
      <c r="AZ219" s="15"/>
      <c r="BA219" s="15"/>
      <c r="BB219" s="15"/>
      <c r="BC219" s="15"/>
      <c r="BD219" s="15"/>
    </row>
    <row r="220" spans="1:56" ht="16.5" customHeight="1">
      <c r="A220" s="18"/>
      <c r="B220" s="18"/>
      <c r="C220" s="18"/>
      <c r="D220" s="18"/>
      <c r="E220" s="18"/>
      <c r="F220" s="15"/>
      <c r="G220" s="17"/>
      <c r="H220" s="17"/>
      <c r="I220" s="15"/>
      <c r="J220" s="15"/>
      <c r="K220" s="15"/>
      <c r="L220" s="15"/>
      <c r="M220" s="15"/>
      <c r="N220" s="15"/>
      <c r="O220" s="15"/>
      <c r="P220" s="15"/>
      <c r="Q220" s="15"/>
      <c r="R220" s="15"/>
      <c r="S220" s="16"/>
      <c r="T220" s="15"/>
      <c r="U220" s="15"/>
      <c r="V220" s="15"/>
      <c r="W220" s="15"/>
      <c r="X220" s="15"/>
      <c r="Y220" s="15"/>
      <c r="Z220" s="15"/>
      <c r="AA220" s="15"/>
      <c r="AB220" s="15"/>
      <c r="AC220" s="15"/>
      <c r="AD220" s="15"/>
      <c r="AE220" s="15"/>
      <c r="AF220" s="15"/>
      <c r="AG220" s="15"/>
      <c r="AH220" s="15"/>
      <c r="AI220" s="15"/>
      <c r="AJ220" s="15"/>
      <c r="AK220" s="15"/>
      <c r="AM220" s="15"/>
      <c r="AN220" s="15"/>
      <c r="AO220" s="15"/>
      <c r="AP220" s="15"/>
      <c r="AQ220" s="15"/>
      <c r="AR220" s="15"/>
      <c r="AS220" s="15"/>
      <c r="AT220" s="15"/>
      <c r="AU220" s="15"/>
      <c r="AV220" s="15"/>
      <c r="AW220" s="15"/>
      <c r="AX220" s="15"/>
      <c r="AY220" s="15"/>
      <c r="AZ220" s="15"/>
      <c r="BA220" s="15"/>
      <c r="BB220" s="15"/>
      <c r="BC220" s="15"/>
      <c r="BD220" s="15"/>
    </row>
    <row r="221" spans="1:56" ht="16.5" customHeight="1">
      <c r="A221" s="18"/>
      <c r="B221" s="18"/>
      <c r="C221" s="18"/>
      <c r="D221" s="18"/>
      <c r="E221" s="18"/>
      <c r="F221" s="15"/>
      <c r="G221" s="17"/>
      <c r="H221" s="17"/>
      <c r="I221" s="15"/>
      <c r="J221" s="15"/>
      <c r="K221" s="15"/>
      <c r="L221" s="15"/>
      <c r="M221" s="15"/>
      <c r="N221" s="15"/>
      <c r="O221" s="15"/>
      <c r="P221" s="15"/>
      <c r="Q221" s="15"/>
      <c r="R221" s="15"/>
      <c r="S221" s="16"/>
      <c r="T221" s="15"/>
      <c r="U221" s="15"/>
      <c r="V221" s="15"/>
      <c r="W221" s="15"/>
      <c r="X221" s="15"/>
      <c r="Y221" s="15"/>
      <c r="Z221" s="15"/>
      <c r="AA221" s="15"/>
      <c r="AB221" s="15"/>
      <c r="AC221" s="15"/>
      <c r="AD221" s="15"/>
      <c r="AE221" s="15"/>
      <c r="AF221" s="15"/>
      <c r="AG221" s="15"/>
      <c r="AH221" s="15"/>
      <c r="AI221" s="15"/>
      <c r="AJ221" s="15"/>
      <c r="AK221" s="15"/>
      <c r="AM221" s="15"/>
      <c r="AN221" s="15"/>
      <c r="AO221" s="15"/>
      <c r="AP221" s="15"/>
      <c r="AQ221" s="15"/>
      <c r="AR221" s="15"/>
      <c r="AS221" s="15"/>
      <c r="AT221" s="15"/>
      <c r="AU221" s="15"/>
      <c r="AV221" s="15"/>
      <c r="AW221" s="15"/>
      <c r="AX221" s="15"/>
      <c r="AY221" s="15"/>
      <c r="AZ221" s="15"/>
      <c r="BA221" s="15"/>
      <c r="BB221" s="15"/>
      <c r="BC221" s="15"/>
      <c r="BD221" s="15"/>
    </row>
    <row r="222" spans="1:56" ht="16.5" customHeight="1">
      <c r="A222" s="18"/>
      <c r="B222" s="18"/>
      <c r="C222" s="18"/>
      <c r="D222" s="18"/>
      <c r="E222" s="18"/>
      <c r="F222" s="15"/>
      <c r="G222" s="17"/>
      <c r="H222" s="17"/>
      <c r="I222" s="15"/>
      <c r="J222" s="15"/>
      <c r="K222" s="15"/>
      <c r="L222" s="15"/>
      <c r="M222" s="15"/>
      <c r="N222" s="15"/>
      <c r="O222" s="15"/>
      <c r="P222" s="15"/>
      <c r="Q222" s="15"/>
      <c r="R222" s="15"/>
      <c r="S222" s="16"/>
      <c r="T222" s="15"/>
      <c r="U222" s="15"/>
      <c r="V222" s="15"/>
      <c r="W222" s="15"/>
      <c r="X222" s="15"/>
      <c r="Y222" s="15"/>
      <c r="Z222" s="15"/>
      <c r="AA222" s="15"/>
      <c r="AB222" s="15"/>
      <c r="AC222" s="15"/>
      <c r="AD222" s="15"/>
      <c r="AE222" s="15"/>
      <c r="AF222" s="15"/>
      <c r="AG222" s="15"/>
      <c r="AH222" s="15"/>
      <c r="AI222" s="15"/>
      <c r="AJ222" s="15"/>
      <c r="AK222" s="15"/>
      <c r="AM222" s="15"/>
      <c r="AN222" s="15"/>
      <c r="AO222" s="15"/>
      <c r="AP222" s="15"/>
      <c r="AQ222" s="15"/>
      <c r="AR222" s="15"/>
      <c r="AS222" s="15"/>
      <c r="AT222" s="15"/>
      <c r="AU222" s="15"/>
      <c r="AV222" s="15"/>
      <c r="AW222" s="15"/>
      <c r="AX222" s="15"/>
      <c r="AY222" s="15"/>
      <c r="AZ222" s="15"/>
      <c r="BA222" s="15"/>
      <c r="BB222" s="15"/>
      <c r="BC222" s="15"/>
      <c r="BD222" s="15"/>
    </row>
    <row r="223" spans="1:56" ht="16.5" customHeight="1">
      <c r="A223" s="18"/>
      <c r="B223" s="18"/>
      <c r="C223" s="18"/>
      <c r="D223" s="18"/>
      <c r="E223" s="18"/>
      <c r="F223" s="15"/>
      <c r="G223" s="17"/>
      <c r="H223" s="17"/>
      <c r="I223" s="15"/>
      <c r="J223" s="15"/>
      <c r="K223" s="15"/>
      <c r="L223" s="15"/>
      <c r="M223" s="15"/>
      <c r="N223" s="15"/>
      <c r="O223" s="15"/>
      <c r="P223" s="15"/>
      <c r="Q223" s="15"/>
      <c r="R223" s="15"/>
      <c r="S223" s="16"/>
      <c r="T223" s="15"/>
      <c r="U223" s="15"/>
      <c r="V223" s="15"/>
      <c r="W223" s="15"/>
      <c r="X223" s="15"/>
      <c r="Y223" s="15"/>
      <c r="Z223" s="15"/>
      <c r="AA223" s="15"/>
      <c r="AB223" s="15"/>
      <c r="AC223" s="15"/>
      <c r="AD223" s="15"/>
      <c r="AE223" s="15"/>
      <c r="AF223" s="15"/>
      <c r="AG223" s="15"/>
      <c r="AH223" s="15"/>
      <c r="AI223" s="15"/>
      <c r="AJ223" s="15"/>
      <c r="AK223" s="15"/>
      <c r="AM223" s="15"/>
      <c r="AN223" s="15"/>
      <c r="AO223" s="15"/>
      <c r="AP223" s="15"/>
      <c r="AQ223" s="15"/>
      <c r="AR223" s="15"/>
      <c r="AS223" s="15"/>
      <c r="AT223" s="15"/>
      <c r="AU223" s="15"/>
      <c r="AV223" s="15"/>
      <c r="AW223" s="15"/>
      <c r="AX223" s="15"/>
      <c r="AY223" s="15"/>
      <c r="AZ223" s="15"/>
      <c r="BA223" s="15"/>
      <c r="BB223" s="15"/>
      <c r="BC223" s="15"/>
      <c r="BD223" s="15"/>
    </row>
    <row r="224" spans="1:56" ht="16.5" customHeight="1">
      <c r="A224" s="18"/>
      <c r="B224" s="18"/>
      <c r="C224" s="18"/>
      <c r="D224" s="18"/>
      <c r="E224" s="18"/>
      <c r="F224" s="15"/>
      <c r="G224" s="17"/>
      <c r="H224" s="17"/>
      <c r="I224" s="15"/>
      <c r="J224" s="15"/>
      <c r="K224" s="15"/>
      <c r="L224" s="15"/>
      <c r="M224" s="15"/>
      <c r="N224" s="15"/>
      <c r="O224" s="15"/>
      <c r="P224" s="15"/>
      <c r="Q224" s="15"/>
      <c r="R224" s="15"/>
      <c r="S224" s="16"/>
      <c r="T224" s="15"/>
      <c r="U224" s="15"/>
      <c r="V224" s="15"/>
      <c r="W224" s="15"/>
      <c r="X224" s="15"/>
      <c r="Y224" s="15"/>
      <c r="Z224" s="15"/>
      <c r="AA224" s="15"/>
      <c r="AB224" s="15"/>
      <c r="AC224" s="15"/>
      <c r="AD224" s="15"/>
      <c r="AE224" s="15"/>
      <c r="AF224" s="15"/>
      <c r="AG224" s="15"/>
      <c r="AH224" s="15"/>
      <c r="AI224" s="15"/>
      <c r="AJ224" s="15"/>
      <c r="AK224" s="15"/>
      <c r="AM224" s="15"/>
      <c r="AN224" s="15"/>
      <c r="AO224" s="15"/>
      <c r="AP224" s="15"/>
      <c r="AQ224" s="15"/>
      <c r="AR224" s="15"/>
      <c r="AS224" s="15"/>
      <c r="AT224" s="15"/>
      <c r="AU224" s="15"/>
      <c r="AV224" s="15"/>
      <c r="AW224" s="15"/>
      <c r="AX224" s="15"/>
      <c r="AY224" s="15"/>
      <c r="AZ224" s="15"/>
      <c r="BA224" s="15"/>
      <c r="BB224" s="15"/>
      <c r="BC224" s="15"/>
      <c r="BD224" s="15"/>
    </row>
    <row r="225" spans="1:56" ht="16.5" customHeight="1">
      <c r="A225" s="18"/>
      <c r="B225" s="18"/>
      <c r="C225" s="18"/>
      <c r="D225" s="18"/>
      <c r="E225" s="18"/>
      <c r="F225" s="15"/>
      <c r="G225" s="17"/>
      <c r="H225" s="17"/>
      <c r="I225" s="15"/>
      <c r="J225" s="15"/>
      <c r="K225" s="15"/>
      <c r="L225" s="15"/>
      <c r="M225" s="15"/>
      <c r="N225" s="15"/>
      <c r="O225" s="15"/>
      <c r="P225" s="15"/>
      <c r="Q225" s="15"/>
      <c r="R225" s="15"/>
      <c r="S225" s="16"/>
      <c r="T225" s="15"/>
      <c r="U225" s="15"/>
      <c r="V225" s="15"/>
      <c r="W225" s="15"/>
      <c r="X225" s="15"/>
      <c r="Y225" s="15"/>
      <c r="Z225" s="15"/>
      <c r="AA225" s="15"/>
      <c r="AB225" s="15"/>
      <c r="AC225" s="15"/>
      <c r="AD225" s="15"/>
      <c r="AE225" s="15"/>
      <c r="AF225" s="15"/>
      <c r="AG225" s="15"/>
      <c r="AH225" s="15"/>
      <c r="AI225" s="15"/>
      <c r="AJ225" s="15"/>
      <c r="AK225" s="15"/>
      <c r="AM225" s="15"/>
      <c r="AN225" s="15"/>
      <c r="AO225" s="15"/>
      <c r="AP225" s="15"/>
      <c r="AQ225" s="15"/>
      <c r="AR225" s="15"/>
      <c r="AS225" s="15"/>
      <c r="AT225" s="15"/>
      <c r="AU225" s="15"/>
      <c r="AV225" s="15"/>
      <c r="AW225" s="15"/>
      <c r="AX225" s="15"/>
      <c r="AY225" s="15"/>
      <c r="AZ225" s="15"/>
      <c r="BA225" s="15"/>
      <c r="BB225" s="15"/>
      <c r="BC225" s="15"/>
      <c r="BD225" s="15"/>
    </row>
    <row r="226" spans="1:56" ht="16.5" customHeight="1">
      <c r="A226" s="18"/>
      <c r="B226" s="18"/>
      <c r="C226" s="18"/>
      <c r="D226" s="18"/>
      <c r="E226" s="18"/>
      <c r="F226" s="15"/>
      <c r="G226" s="17"/>
      <c r="H226" s="17"/>
      <c r="I226" s="15"/>
      <c r="J226" s="15"/>
      <c r="K226" s="15"/>
      <c r="L226" s="15"/>
      <c r="M226" s="15"/>
      <c r="N226" s="15"/>
      <c r="O226" s="15"/>
      <c r="P226" s="15"/>
      <c r="Q226" s="15"/>
      <c r="R226" s="15"/>
      <c r="S226" s="16"/>
      <c r="T226" s="15"/>
      <c r="U226" s="15"/>
      <c r="V226" s="15"/>
      <c r="W226" s="15"/>
      <c r="X226" s="15"/>
      <c r="Y226" s="15"/>
      <c r="Z226" s="15"/>
      <c r="AA226" s="15"/>
      <c r="AB226" s="15"/>
      <c r="AC226" s="15"/>
      <c r="AD226" s="15"/>
      <c r="AE226" s="15"/>
      <c r="AF226" s="15"/>
      <c r="AG226" s="15"/>
      <c r="AH226" s="15"/>
      <c r="AI226" s="15"/>
      <c r="AJ226" s="15"/>
      <c r="AK226" s="15"/>
      <c r="AM226" s="15"/>
      <c r="AN226" s="15"/>
      <c r="AO226" s="15"/>
      <c r="AP226" s="15"/>
      <c r="AQ226" s="15"/>
      <c r="AR226" s="15"/>
      <c r="AS226" s="15"/>
      <c r="AT226" s="15"/>
      <c r="AU226" s="15"/>
      <c r="AV226" s="15"/>
      <c r="AW226" s="15"/>
      <c r="AX226" s="15"/>
      <c r="AY226" s="15"/>
      <c r="AZ226" s="15"/>
      <c r="BA226" s="15"/>
      <c r="BB226" s="15"/>
      <c r="BC226" s="15"/>
      <c r="BD226" s="15"/>
    </row>
    <row r="227" spans="1:56" ht="16.5" customHeight="1">
      <c r="A227" s="18"/>
      <c r="B227" s="18"/>
      <c r="C227" s="18"/>
      <c r="D227" s="18"/>
      <c r="E227" s="18"/>
      <c r="F227" s="15"/>
      <c r="G227" s="17"/>
      <c r="H227" s="17"/>
      <c r="I227" s="15"/>
      <c r="J227" s="15"/>
      <c r="K227" s="15"/>
      <c r="L227" s="15"/>
      <c r="M227" s="15"/>
      <c r="N227" s="15"/>
      <c r="O227" s="15"/>
      <c r="P227" s="15"/>
      <c r="Q227" s="15"/>
      <c r="R227" s="15"/>
      <c r="S227" s="16"/>
      <c r="T227" s="15"/>
      <c r="U227" s="15"/>
      <c r="V227" s="15"/>
      <c r="W227" s="15"/>
      <c r="X227" s="15"/>
      <c r="Y227" s="15"/>
      <c r="Z227" s="15"/>
      <c r="AA227" s="15"/>
      <c r="AB227" s="15"/>
      <c r="AC227" s="15"/>
      <c r="AD227" s="15"/>
      <c r="AE227" s="15"/>
      <c r="AF227" s="15"/>
      <c r="AG227" s="15"/>
      <c r="AH227" s="15"/>
      <c r="AI227" s="15"/>
      <c r="AJ227" s="15"/>
      <c r="AK227" s="15"/>
      <c r="AM227" s="15"/>
      <c r="AN227" s="15"/>
      <c r="AO227" s="15"/>
      <c r="AP227" s="15"/>
      <c r="AQ227" s="15"/>
      <c r="AR227" s="15"/>
      <c r="AS227" s="15"/>
      <c r="AT227" s="15"/>
      <c r="AU227" s="15"/>
      <c r="AV227" s="15"/>
      <c r="AW227" s="15"/>
      <c r="AX227" s="15"/>
      <c r="AY227" s="15"/>
      <c r="AZ227" s="15"/>
      <c r="BA227" s="15"/>
      <c r="BB227" s="15"/>
      <c r="BC227" s="15"/>
      <c r="BD227" s="15"/>
    </row>
    <row r="228" spans="1:56" ht="16.5" customHeight="1">
      <c r="A228" s="18"/>
      <c r="B228" s="18"/>
      <c r="C228" s="18"/>
      <c r="D228" s="18"/>
      <c r="E228" s="18"/>
      <c r="F228" s="15"/>
      <c r="G228" s="17"/>
      <c r="H228" s="17"/>
      <c r="I228" s="15"/>
      <c r="J228" s="15"/>
      <c r="K228" s="15"/>
      <c r="L228" s="15"/>
      <c r="M228" s="15"/>
      <c r="N228" s="15"/>
      <c r="O228" s="15"/>
      <c r="P228" s="15"/>
      <c r="Q228" s="15"/>
      <c r="R228" s="15"/>
      <c r="S228" s="16"/>
      <c r="T228" s="15"/>
      <c r="U228" s="15"/>
      <c r="V228" s="15"/>
      <c r="W228" s="15"/>
      <c r="X228" s="15"/>
      <c r="Y228" s="15"/>
      <c r="Z228" s="15"/>
      <c r="AA228" s="15"/>
      <c r="AB228" s="15"/>
      <c r="AC228" s="15"/>
      <c r="AD228" s="15"/>
      <c r="AE228" s="15"/>
      <c r="AF228" s="15"/>
      <c r="AG228" s="15"/>
      <c r="AH228" s="15"/>
      <c r="AI228" s="15"/>
      <c r="AJ228" s="15"/>
      <c r="AK228" s="15"/>
      <c r="AM228" s="15"/>
      <c r="AN228" s="15"/>
      <c r="AO228" s="15"/>
      <c r="AP228" s="15"/>
      <c r="AQ228" s="15"/>
      <c r="AR228" s="15"/>
      <c r="AS228" s="15"/>
      <c r="AT228" s="15"/>
      <c r="AU228" s="15"/>
      <c r="AV228" s="15"/>
      <c r="AW228" s="15"/>
      <c r="AX228" s="15"/>
      <c r="AY228" s="15"/>
      <c r="AZ228" s="15"/>
      <c r="BA228" s="15"/>
      <c r="BB228" s="15"/>
      <c r="BC228" s="15"/>
      <c r="BD228" s="15"/>
    </row>
    <row r="229" spans="1:56" ht="16.5" customHeight="1">
      <c r="A229" s="18"/>
      <c r="B229" s="18"/>
      <c r="C229" s="18"/>
      <c r="D229" s="18"/>
      <c r="E229" s="18"/>
      <c r="F229" s="15"/>
      <c r="G229" s="17"/>
      <c r="H229" s="17"/>
      <c r="I229" s="15"/>
      <c r="J229" s="15"/>
      <c r="K229" s="15"/>
      <c r="L229" s="15"/>
      <c r="M229" s="15"/>
      <c r="N229" s="15"/>
      <c r="O229" s="15"/>
      <c r="P229" s="15"/>
      <c r="Q229" s="15"/>
      <c r="R229" s="15"/>
      <c r="S229" s="16"/>
      <c r="T229" s="15"/>
      <c r="U229" s="15"/>
      <c r="V229" s="15"/>
      <c r="W229" s="15"/>
      <c r="X229" s="15"/>
      <c r="Y229" s="15"/>
      <c r="Z229" s="15"/>
      <c r="AA229" s="15"/>
      <c r="AB229" s="15"/>
      <c r="AC229" s="15"/>
      <c r="AD229" s="15"/>
      <c r="AE229" s="15"/>
      <c r="AF229" s="15"/>
      <c r="AG229" s="15"/>
      <c r="AH229" s="15"/>
      <c r="AI229" s="15"/>
      <c r="AJ229" s="15"/>
      <c r="AK229" s="15"/>
      <c r="AM229" s="15"/>
      <c r="AN229" s="15"/>
      <c r="AO229" s="15"/>
      <c r="AP229" s="15"/>
      <c r="AQ229" s="15"/>
      <c r="AR229" s="15"/>
      <c r="AS229" s="15"/>
      <c r="AT229" s="15"/>
      <c r="AU229" s="15"/>
      <c r="AV229" s="15"/>
      <c r="AW229" s="15"/>
      <c r="AX229" s="15"/>
      <c r="AY229" s="15"/>
      <c r="AZ229" s="15"/>
      <c r="BA229" s="15"/>
      <c r="BB229" s="15"/>
      <c r="BC229" s="15"/>
      <c r="BD229" s="15"/>
    </row>
    <row r="230" spans="1:56" ht="16.5" customHeight="1">
      <c r="A230" s="18"/>
      <c r="B230" s="18"/>
      <c r="C230" s="18"/>
      <c r="D230" s="18"/>
      <c r="E230" s="18"/>
      <c r="F230" s="15"/>
      <c r="G230" s="17"/>
      <c r="H230" s="17"/>
      <c r="I230" s="15"/>
      <c r="J230" s="15"/>
      <c r="K230" s="15"/>
      <c r="L230" s="15"/>
      <c r="M230" s="15"/>
      <c r="N230" s="15"/>
      <c r="O230" s="15"/>
      <c r="P230" s="15"/>
      <c r="Q230" s="15"/>
      <c r="R230" s="15"/>
      <c r="S230" s="16"/>
      <c r="T230" s="15"/>
      <c r="U230" s="15"/>
      <c r="V230" s="15"/>
      <c r="W230" s="15"/>
      <c r="X230" s="15"/>
      <c r="Y230" s="15"/>
      <c r="Z230" s="15"/>
      <c r="AA230" s="15"/>
      <c r="AB230" s="15"/>
      <c r="AC230" s="15"/>
      <c r="AD230" s="15"/>
      <c r="AE230" s="15"/>
      <c r="AF230" s="15"/>
      <c r="AG230" s="15"/>
      <c r="AH230" s="15"/>
      <c r="AI230" s="15"/>
      <c r="AJ230" s="15"/>
      <c r="AK230" s="15"/>
      <c r="AM230" s="15"/>
      <c r="AN230" s="15"/>
      <c r="AO230" s="15"/>
      <c r="AP230" s="15"/>
      <c r="AQ230" s="15"/>
      <c r="AR230" s="15"/>
      <c r="AS230" s="15"/>
      <c r="AT230" s="15"/>
      <c r="AU230" s="15"/>
      <c r="AV230" s="15"/>
      <c r="AW230" s="15"/>
      <c r="AX230" s="15"/>
      <c r="AY230" s="15"/>
      <c r="AZ230" s="15"/>
      <c r="BA230" s="15"/>
      <c r="BB230" s="15"/>
      <c r="BC230" s="15"/>
      <c r="BD230" s="15"/>
    </row>
    <row r="231" spans="1:56" ht="16.5" customHeight="1">
      <c r="A231" s="18"/>
      <c r="B231" s="18"/>
      <c r="C231" s="18"/>
      <c r="D231" s="18"/>
      <c r="E231" s="18"/>
      <c r="F231" s="15"/>
      <c r="G231" s="17"/>
      <c r="H231" s="17"/>
      <c r="I231" s="15"/>
      <c r="J231" s="15"/>
      <c r="K231" s="15"/>
      <c r="L231" s="15"/>
      <c r="M231" s="15"/>
      <c r="N231" s="15"/>
      <c r="O231" s="15"/>
      <c r="P231" s="15"/>
      <c r="Q231" s="15"/>
      <c r="R231" s="15"/>
      <c r="S231" s="16"/>
      <c r="T231" s="15"/>
      <c r="U231" s="15"/>
      <c r="V231" s="15"/>
      <c r="W231" s="15"/>
      <c r="X231" s="15"/>
      <c r="Y231" s="15"/>
      <c r="Z231" s="15"/>
      <c r="AA231" s="15"/>
      <c r="AB231" s="15"/>
      <c r="AC231" s="15"/>
      <c r="AD231" s="15"/>
      <c r="AE231" s="15"/>
      <c r="AF231" s="15"/>
      <c r="AG231" s="15"/>
      <c r="AH231" s="15"/>
      <c r="AI231" s="15"/>
      <c r="AJ231" s="15"/>
      <c r="AK231" s="15"/>
      <c r="AM231" s="15"/>
      <c r="AN231" s="15"/>
      <c r="AO231" s="15"/>
      <c r="AP231" s="15"/>
      <c r="AQ231" s="15"/>
      <c r="AR231" s="15"/>
      <c r="AS231" s="15"/>
      <c r="AT231" s="15"/>
      <c r="AU231" s="15"/>
      <c r="AV231" s="15"/>
      <c r="AW231" s="15"/>
      <c r="AX231" s="15"/>
      <c r="AY231" s="15"/>
      <c r="AZ231" s="15"/>
      <c r="BA231" s="15"/>
      <c r="BB231" s="15"/>
      <c r="BC231" s="15"/>
      <c r="BD231" s="15"/>
    </row>
    <row r="232" spans="1:56" ht="16.5" customHeight="1">
      <c r="A232" s="18"/>
      <c r="B232" s="18"/>
      <c r="C232" s="18"/>
      <c r="D232" s="18"/>
      <c r="E232" s="18"/>
      <c r="F232" s="15"/>
      <c r="G232" s="17"/>
      <c r="H232" s="17"/>
      <c r="I232" s="15"/>
      <c r="J232" s="15"/>
      <c r="K232" s="15"/>
      <c r="L232" s="15"/>
      <c r="M232" s="15"/>
      <c r="N232" s="15"/>
      <c r="O232" s="15"/>
      <c r="P232" s="15"/>
      <c r="Q232" s="15"/>
      <c r="R232" s="15"/>
      <c r="S232" s="16"/>
      <c r="T232" s="15"/>
      <c r="U232" s="15"/>
      <c r="V232" s="15"/>
      <c r="W232" s="15"/>
      <c r="X232" s="15"/>
      <c r="Y232" s="15"/>
      <c r="Z232" s="15"/>
      <c r="AA232" s="15"/>
      <c r="AB232" s="15"/>
      <c r="AC232" s="15"/>
      <c r="AD232" s="15"/>
      <c r="AE232" s="15"/>
      <c r="AF232" s="15"/>
      <c r="AG232" s="15"/>
      <c r="AH232" s="15"/>
      <c r="AI232" s="15"/>
      <c r="AJ232" s="15"/>
      <c r="AK232" s="15"/>
      <c r="AM232" s="15"/>
      <c r="AN232" s="15"/>
      <c r="AO232" s="15"/>
      <c r="AP232" s="15"/>
      <c r="AQ232" s="15"/>
      <c r="AR232" s="15"/>
      <c r="AS232" s="15"/>
      <c r="AT232" s="15"/>
      <c r="AU232" s="15"/>
      <c r="AV232" s="15"/>
      <c r="AW232" s="15"/>
      <c r="AX232" s="15"/>
      <c r="AY232" s="15"/>
      <c r="AZ232" s="15"/>
      <c r="BA232" s="15"/>
      <c r="BB232" s="15"/>
      <c r="BC232" s="15"/>
      <c r="BD232" s="15"/>
    </row>
    <row r="233" spans="1:56" ht="16.5" customHeight="1">
      <c r="A233" s="18"/>
      <c r="B233" s="18"/>
      <c r="C233" s="18"/>
      <c r="D233" s="18"/>
      <c r="E233" s="18"/>
      <c r="F233" s="15"/>
      <c r="G233" s="17"/>
      <c r="H233" s="17"/>
      <c r="I233" s="15"/>
      <c r="J233" s="15"/>
      <c r="K233" s="15"/>
      <c r="L233" s="15"/>
      <c r="M233" s="15"/>
      <c r="N233" s="15"/>
      <c r="O233" s="15"/>
      <c r="P233" s="15"/>
      <c r="Q233" s="15"/>
      <c r="R233" s="15"/>
      <c r="S233" s="16"/>
      <c r="T233" s="15"/>
      <c r="U233" s="15"/>
      <c r="V233" s="15"/>
      <c r="W233" s="15"/>
      <c r="X233" s="15"/>
      <c r="Y233" s="15"/>
      <c r="Z233" s="15"/>
      <c r="AA233" s="15"/>
      <c r="AB233" s="15"/>
      <c r="AC233" s="15"/>
      <c r="AD233" s="15"/>
      <c r="AE233" s="15"/>
      <c r="AF233" s="15"/>
      <c r="AG233" s="15"/>
      <c r="AH233" s="15"/>
      <c r="AI233" s="15"/>
      <c r="AJ233" s="15"/>
      <c r="AK233" s="15"/>
      <c r="AM233" s="15"/>
      <c r="AN233" s="15"/>
      <c r="AO233" s="15"/>
      <c r="AP233" s="15"/>
      <c r="AQ233" s="15"/>
      <c r="AR233" s="15"/>
      <c r="AS233" s="15"/>
      <c r="AT233" s="15"/>
      <c r="AU233" s="15"/>
      <c r="AV233" s="15"/>
      <c r="AW233" s="15"/>
      <c r="AX233" s="15"/>
      <c r="AY233" s="15"/>
      <c r="AZ233" s="15"/>
      <c r="BA233" s="15"/>
      <c r="BB233" s="15"/>
      <c r="BC233" s="15"/>
      <c r="BD233" s="15"/>
    </row>
    <row r="234" spans="1:56" ht="16.5" customHeight="1">
      <c r="A234" s="18"/>
      <c r="B234" s="18"/>
      <c r="C234" s="18"/>
      <c r="D234" s="18"/>
      <c r="E234" s="18"/>
      <c r="F234" s="15"/>
      <c r="G234" s="17"/>
      <c r="H234" s="17"/>
      <c r="I234" s="15"/>
      <c r="J234" s="15"/>
      <c r="K234" s="15"/>
      <c r="L234" s="15"/>
      <c r="M234" s="15"/>
      <c r="N234" s="15"/>
      <c r="O234" s="15"/>
      <c r="P234" s="15"/>
      <c r="Q234" s="15"/>
      <c r="R234" s="15"/>
      <c r="S234" s="16"/>
      <c r="T234" s="15"/>
      <c r="U234" s="15"/>
      <c r="V234" s="15"/>
      <c r="W234" s="15"/>
      <c r="X234" s="15"/>
      <c r="Y234" s="15"/>
      <c r="Z234" s="15"/>
      <c r="AA234" s="15"/>
      <c r="AB234" s="15"/>
      <c r="AC234" s="15"/>
      <c r="AD234" s="15"/>
      <c r="AE234" s="15"/>
      <c r="AF234" s="15"/>
      <c r="AG234" s="15"/>
      <c r="AH234" s="15"/>
      <c r="AI234" s="15"/>
      <c r="AJ234" s="15"/>
      <c r="AK234" s="15"/>
      <c r="AM234" s="15"/>
      <c r="AN234" s="15"/>
      <c r="AO234" s="15"/>
      <c r="AP234" s="15"/>
      <c r="AQ234" s="15"/>
      <c r="AR234" s="15"/>
      <c r="AS234" s="15"/>
      <c r="AT234" s="15"/>
      <c r="AU234" s="15"/>
      <c r="AV234" s="15"/>
      <c r="AW234" s="15"/>
      <c r="AX234" s="15"/>
      <c r="AY234" s="15"/>
      <c r="AZ234" s="15"/>
      <c r="BA234" s="15"/>
      <c r="BB234" s="15"/>
      <c r="BC234" s="15"/>
      <c r="BD234" s="15"/>
    </row>
    <row r="235" spans="1:56" ht="16.5" customHeight="1">
      <c r="A235" s="18"/>
      <c r="B235" s="18"/>
      <c r="C235" s="18"/>
      <c r="D235" s="18"/>
      <c r="E235" s="18"/>
      <c r="F235" s="15"/>
      <c r="G235" s="17"/>
      <c r="H235" s="17"/>
      <c r="I235" s="15"/>
      <c r="J235" s="15"/>
      <c r="K235" s="15"/>
      <c r="L235" s="15"/>
      <c r="M235" s="15"/>
      <c r="N235" s="15"/>
      <c r="O235" s="15"/>
      <c r="P235" s="15"/>
      <c r="Q235" s="15"/>
      <c r="R235" s="15"/>
      <c r="S235" s="16"/>
      <c r="T235" s="15"/>
      <c r="U235" s="15"/>
      <c r="V235" s="15"/>
      <c r="W235" s="15"/>
      <c r="X235" s="15"/>
      <c r="Y235" s="15"/>
      <c r="Z235" s="15"/>
      <c r="AA235" s="15"/>
      <c r="AB235" s="15"/>
      <c r="AC235" s="15"/>
      <c r="AD235" s="15"/>
      <c r="AE235" s="15"/>
      <c r="AF235" s="15"/>
      <c r="AG235" s="15"/>
      <c r="AH235" s="15"/>
      <c r="AI235" s="15"/>
      <c r="AJ235" s="15"/>
      <c r="AK235" s="15"/>
      <c r="AM235" s="15"/>
      <c r="AN235" s="15"/>
      <c r="AO235" s="15"/>
      <c r="AP235" s="15"/>
      <c r="AQ235" s="15"/>
      <c r="AR235" s="15"/>
      <c r="AS235" s="15"/>
      <c r="AT235" s="15"/>
      <c r="AU235" s="15"/>
      <c r="AV235" s="15"/>
      <c r="AW235" s="15"/>
      <c r="AX235" s="15"/>
      <c r="AY235" s="15"/>
      <c r="AZ235" s="15"/>
      <c r="BA235" s="15"/>
      <c r="BB235" s="15"/>
      <c r="BC235" s="15"/>
      <c r="BD235" s="15"/>
    </row>
    <row r="236" spans="1:56" ht="16.5" customHeight="1">
      <c r="A236" s="18"/>
      <c r="B236" s="18"/>
      <c r="C236" s="18"/>
      <c r="D236" s="18"/>
      <c r="E236" s="18"/>
      <c r="F236" s="15"/>
      <c r="G236" s="17"/>
      <c r="H236" s="17"/>
      <c r="I236" s="15"/>
      <c r="J236" s="15"/>
      <c r="K236" s="15"/>
      <c r="L236" s="15"/>
      <c r="M236" s="15"/>
      <c r="N236" s="15"/>
      <c r="O236" s="15"/>
      <c r="P236" s="15"/>
      <c r="Q236" s="15"/>
      <c r="R236" s="15"/>
      <c r="S236" s="16"/>
      <c r="T236" s="15"/>
      <c r="U236" s="15"/>
      <c r="V236" s="15"/>
      <c r="W236" s="15"/>
      <c r="X236" s="15"/>
      <c r="Y236" s="15"/>
      <c r="Z236" s="15"/>
      <c r="AA236" s="15"/>
      <c r="AB236" s="15"/>
      <c r="AC236" s="15"/>
      <c r="AD236" s="15"/>
      <c r="AE236" s="15"/>
      <c r="AF236" s="15"/>
      <c r="AG236" s="15"/>
      <c r="AH236" s="15"/>
      <c r="AI236" s="15"/>
      <c r="AJ236" s="15"/>
      <c r="AK236" s="15"/>
      <c r="AM236" s="15"/>
      <c r="AN236" s="15"/>
      <c r="AO236" s="15"/>
      <c r="AP236" s="15"/>
      <c r="AQ236" s="15"/>
      <c r="AR236" s="15"/>
      <c r="AS236" s="15"/>
      <c r="AT236" s="15"/>
      <c r="AU236" s="15"/>
      <c r="AV236" s="15"/>
      <c r="AW236" s="15"/>
      <c r="AX236" s="15"/>
      <c r="AY236" s="15"/>
      <c r="AZ236" s="15"/>
      <c r="BA236" s="15"/>
      <c r="BB236" s="15"/>
      <c r="BC236" s="15"/>
      <c r="BD236" s="15"/>
    </row>
    <row r="237" spans="1:56" ht="16.5" customHeight="1">
      <c r="A237" s="18"/>
      <c r="B237" s="18"/>
      <c r="C237" s="18"/>
      <c r="D237" s="18"/>
      <c r="E237" s="18"/>
      <c r="F237" s="15"/>
      <c r="G237" s="17"/>
      <c r="H237" s="17"/>
      <c r="I237" s="15"/>
      <c r="J237" s="15"/>
      <c r="K237" s="15"/>
      <c r="L237" s="15"/>
      <c r="M237" s="15"/>
      <c r="N237" s="15"/>
      <c r="O237" s="15"/>
      <c r="P237" s="15"/>
      <c r="Q237" s="15"/>
      <c r="R237" s="15"/>
      <c r="S237" s="16"/>
      <c r="T237" s="15"/>
      <c r="U237" s="15"/>
      <c r="V237" s="15"/>
      <c r="W237" s="15"/>
      <c r="X237" s="15"/>
      <c r="Y237" s="15"/>
      <c r="Z237" s="15"/>
      <c r="AA237" s="15"/>
      <c r="AB237" s="15"/>
      <c r="AC237" s="15"/>
      <c r="AD237" s="15"/>
      <c r="AE237" s="15"/>
      <c r="AF237" s="15"/>
      <c r="AG237" s="15"/>
      <c r="AH237" s="15"/>
      <c r="AI237" s="15"/>
      <c r="AJ237" s="15"/>
      <c r="AK237" s="15"/>
      <c r="AM237" s="15"/>
      <c r="AN237" s="15"/>
      <c r="AO237" s="15"/>
      <c r="AP237" s="15"/>
      <c r="AQ237" s="15"/>
      <c r="AR237" s="15"/>
      <c r="AS237" s="15"/>
      <c r="AT237" s="15"/>
      <c r="AU237" s="15"/>
      <c r="AV237" s="15"/>
      <c r="AW237" s="15"/>
      <c r="AX237" s="15"/>
      <c r="AY237" s="15"/>
      <c r="AZ237" s="15"/>
      <c r="BA237" s="15"/>
      <c r="BB237" s="15"/>
      <c r="BC237" s="15"/>
      <c r="BD237" s="15"/>
    </row>
    <row r="238" spans="1:56" ht="16.5" customHeight="1">
      <c r="A238" s="18"/>
      <c r="B238" s="18"/>
      <c r="C238" s="18"/>
      <c r="D238" s="18"/>
      <c r="E238" s="18"/>
      <c r="F238" s="15"/>
      <c r="G238" s="17"/>
      <c r="H238" s="17"/>
      <c r="I238" s="15"/>
      <c r="J238" s="15"/>
      <c r="K238" s="15"/>
      <c r="L238" s="15"/>
      <c r="M238" s="15"/>
      <c r="N238" s="15"/>
      <c r="O238" s="15"/>
      <c r="P238" s="15"/>
      <c r="Q238" s="15"/>
      <c r="R238" s="15"/>
      <c r="S238" s="16"/>
      <c r="T238" s="15"/>
      <c r="U238" s="15"/>
      <c r="V238" s="15"/>
      <c r="W238" s="15"/>
      <c r="X238" s="15"/>
      <c r="Y238" s="15"/>
      <c r="Z238" s="15"/>
      <c r="AA238" s="15"/>
      <c r="AB238" s="15"/>
      <c r="AC238" s="15"/>
      <c r="AD238" s="15"/>
      <c r="AE238" s="15"/>
      <c r="AF238" s="15"/>
      <c r="AG238" s="15"/>
      <c r="AH238" s="15"/>
      <c r="AI238" s="15"/>
      <c r="AJ238" s="15"/>
      <c r="AK238" s="15"/>
      <c r="AM238" s="15"/>
      <c r="AN238" s="15"/>
      <c r="AO238" s="15"/>
      <c r="AP238" s="15"/>
      <c r="AQ238" s="15"/>
      <c r="AR238" s="15"/>
      <c r="AS238" s="15"/>
      <c r="AT238" s="15"/>
      <c r="AU238" s="15"/>
      <c r="AV238" s="15"/>
      <c r="AW238" s="15"/>
      <c r="AX238" s="15"/>
      <c r="AY238" s="15"/>
      <c r="AZ238" s="15"/>
      <c r="BA238" s="15"/>
      <c r="BB238" s="15"/>
      <c r="BC238" s="15"/>
      <c r="BD238" s="15"/>
    </row>
    <row r="239" spans="1:56" ht="16.5" customHeight="1">
      <c r="A239" s="18"/>
      <c r="B239" s="18"/>
      <c r="C239" s="18"/>
      <c r="D239" s="18"/>
      <c r="E239" s="18"/>
      <c r="F239" s="15"/>
      <c r="G239" s="17"/>
      <c r="H239" s="17"/>
      <c r="I239" s="15"/>
      <c r="J239" s="15"/>
      <c r="K239" s="15"/>
      <c r="L239" s="15"/>
      <c r="M239" s="15"/>
      <c r="N239" s="15"/>
      <c r="O239" s="15"/>
      <c r="P239" s="15"/>
      <c r="Q239" s="15"/>
      <c r="R239" s="15"/>
      <c r="S239" s="16"/>
      <c r="T239" s="15"/>
      <c r="U239" s="15"/>
      <c r="V239" s="15"/>
      <c r="W239" s="15"/>
      <c r="X239" s="15"/>
      <c r="Y239" s="15"/>
      <c r="Z239" s="15"/>
      <c r="AA239" s="15"/>
      <c r="AB239" s="15"/>
      <c r="AC239" s="15"/>
      <c r="AD239" s="15"/>
      <c r="AE239" s="15"/>
      <c r="AF239" s="15"/>
      <c r="AG239" s="15"/>
      <c r="AH239" s="15"/>
      <c r="AI239" s="15"/>
      <c r="AJ239" s="15"/>
      <c r="AK239" s="15"/>
      <c r="AM239" s="15"/>
      <c r="AN239" s="15"/>
      <c r="AO239" s="15"/>
      <c r="AP239" s="15"/>
      <c r="AQ239" s="15"/>
      <c r="AR239" s="15"/>
      <c r="AS239" s="15"/>
      <c r="AT239" s="15"/>
      <c r="AU239" s="15"/>
      <c r="AV239" s="15"/>
      <c r="AW239" s="15"/>
      <c r="AX239" s="15"/>
      <c r="AY239" s="15"/>
      <c r="AZ239" s="15"/>
      <c r="BA239" s="15"/>
      <c r="BB239" s="15"/>
      <c r="BC239" s="15"/>
      <c r="BD239" s="15"/>
    </row>
    <row r="240" spans="1:56" ht="16.5" customHeight="1">
      <c r="A240" s="18"/>
      <c r="B240" s="18"/>
      <c r="C240" s="18"/>
      <c r="D240" s="18"/>
      <c r="E240" s="18"/>
      <c r="F240" s="15"/>
      <c r="G240" s="17"/>
      <c r="H240" s="17"/>
      <c r="I240" s="15"/>
      <c r="J240" s="15"/>
      <c r="K240" s="15"/>
      <c r="L240" s="15"/>
      <c r="M240" s="15"/>
      <c r="N240" s="15"/>
      <c r="O240" s="15"/>
      <c r="P240" s="15"/>
      <c r="Q240" s="15"/>
      <c r="R240" s="15"/>
      <c r="S240" s="16"/>
      <c r="T240" s="15"/>
      <c r="U240" s="15"/>
      <c r="V240" s="15"/>
      <c r="W240" s="15"/>
      <c r="X240" s="15"/>
      <c r="Y240" s="15"/>
      <c r="Z240" s="15"/>
      <c r="AA240" s="15"/>
      <c r="AB240" s="15"/>
      <c r="AC240" s="15"/>
      <c r="AD240" s="15"/>
      <c r="AE240" s="15"/>
      <c r="AF240" s="15"/>
      <c r="AG240" s="15"/>
      <c r="AH240" s="15"/>
      <c r="AI240" s="15"/>
      <c r="AJ240" s="15"/>
      <c r="AK240" s="15"/>
      <c r="AM240" s="15"/>
      <c r="AN240" s="15"/>
      <c r="AO240" s="15"/>
      <c r="AP240" s="15"/>
      <c r="AQ240" s="15"/>
      <c r="AR240" s="15"/>
      <c r="AS240" s="15"/>
      <c r="AT240" s="15"/>
      <c r="AU240" s="15"/>
      <c r="AV240" s="15"/>
      <c r="AW240" s="15"/>
      <c r="AX240" s="15"/>
      <c r="AY240" s="15"/>
      <c r="AZ240" s="15"/>
      <c r="BA240" s="15"/>
      <c r="BB240" s="15"/>
      <c r="BC240" s="15"/>
      <c r="BD240" s="15"/>
    </row>
    <row r="241" spans="1:56" ht="16.5" customHeight="1">
      <c r="A241" s="18"/>
      <c r="B241" s="18"/>
      <c r="C241" s="18"/>
      <c r="D241" s="18"/>
      <c r="E241" s="18"/>
      <c r="F241" s="15"/>
      <c r="G241" s="17"/>
      <c r="H241" s="17"/>
      <c r="I241" s="15"/>
      <c r="J241" s="15"/>
      <c r="K241" s="15"/>
      <c r="L241" s="15"/>
      <c r="M241" s="15"/>
      <c r="N241" s="15"/>
      <c r="O241" s="15"/>
      <c r="P241" s="15"/>
      <c r="Q241" s="15"/>
      <c r="R241" s="15"/>
      <c r="S241" s="16"/>
      <c r="T241" s="15"/>
      <c r="U241" s="15"/>
      <c r="V241" s="15"/>
      <c r="W241" s="15"/>
      <c r="X241" s="15"/>
      <c r="Y241" s="15"/>
      <c r="Z241" s="15"/>
      <c r="AA241" s="15"/>
      <c r="AB241" s="15"/>
      <c r="AC241" s="15"/>
      <c r="AD241" s="15"/>
      <c r="AE241" s="15"/>
      <c r="AF241" s="15"/>
      <c r="AG241" s="15"/>
      <c r="AH241" s="15"/>
      <c r="AI241" s="15"/>
      <c r="AJ241" s="15"/>
      <c r="AK241" s="15"/>
      <c r="AM241" s="15"/>
      <c r="AN241" s="15"/>
      <c r="AO241" s="15"/>
      <c r="AP241" s="15"/>
      <c r="AQ241" s="15"/>
      <c r="AR241" s="15"/>
      <c r="AS241" s="15"/>
      <c r="AT241" s="15"/>
      <c r="AU241" s="15"/>
      <c r="AV241" s="15"/>
      <c r="AW241" s="15"/>
      <c r="AX241" s="15"/>
      <c r="AY241" s="15"/>
      <c r="AZ241" s="15"/>
      <c r="BA241" s="15"/>
      <c r="BB241" s="15"/>
      <c r="BC241" s="15"/>
      <c r="BD241" s="15"/>
    </row>
    <row r="242" spans="1:56" ht="16.5" customHeight="1">
      <c r="A242" s="18"/>
      <c r="B242" s="18"/>
      <c r="C242" s="18"/>
      <c r="D242" s="18"/>
      <c r="E242" s="18"/>
      <c r="F242" s="15"/>
      <c r="G242" s="17"/>
      <c r="H242" s="17"/>
      <c r="I242" s="15"/>
      <c r="J242" s="15"/>
      <c r="K242" s="15"/>
      <c r="L242" s="15"/>
      <c r="M242" s="15"/>
      <c r="N242" s="15"/>
      <c r="O242" s="15"/>
      <c r="P242" s="15"/>
      <c r="Q242" s="15"/>
      <c r="R242" s="15"/>
      <c r="S242" s="16"/>
      <c r="T242" s="15"/>
      <c r="U242" s="15"/>
      <c r="V242" s="15"/>
      <c r="W242" s="15"/>
      <c r="X242" s="15"/>
      <c r="Y242" s="15"/>
      <c r="Z242" s="15"/>
      <c r="AA242" s="15"/>
      <c r="AB242" s="15"/>
      <c r="AC242" s="15"/>
      <c r="AD242" s="15"/>
      <c r="AE242" s="15"/>
      <c r="AF242" s="15"/>
      <c r="AG242" s="15"/>
      <c r="AH242" s="15"/>
      <c r="AI242" s="15"/>
      <c r="AJ242" s="15"/>
      <c r="AK242" s="15"/>
      <c r="AM242" s="15"/>
      <c r="AN242" s="15"/>
      <c r="AO242" s="15"/>
      <c r="AP242" s="15"/>
      <c r="AQ242" s="15"/>
      <c r="AR242" s="15"/>
      <c r="AS242" s="15"/>
      <c r="AT242" s="15"/>
      <c r="AU242" s="15"/>
      <c r="AV242" s="15"/>
      <c r="AW242" s="15"/>
      <c r="AX242" s="15"/>
      <c r="AY242" s="15"/>
      <c r="AZ242" s="15"/>
      <c r="BA242" s="15"/>
      <c r="BB242" s="15"/>
      <c r="BC242" s="15"/>
      <c r="BD242" s="15"/>
    </row>
    <row r="243" spans="1:56" ht="16.5" customHeight="1">
      <c r="A243" s="18"/>
      <c r="B243" s="18"/>
      <c r="C243" s="18"/>
      <c r="D243" s="18"/>
      <c r="E243" s="18"/>
      <c r="F243" s="15"/>
      <c r="G243" s="17"/>
      <c r="H243" s="17"/>
      <c r="I243" s="15"/>
      <c r="J243" s="15"/>
      <c r="K243" s="15"/>
      <c r="L243" s="15"/>
      <c r="M243" s="15"/>
      <c r="N243" s="15"/>
      <c r="O243" s="15"/>
      <c r="P243" s="15"/>
      <c r="Q243" s="15"/>
      <c r="R243" s="15"/>
      <c r="S243" s="16"/>
      <c r="T243" s="15"/>
      <c r="U243" s="15"/>
      <c r="V243" s="15"/>
      <c r="W243" s="15"/>
      <c r="X243" s="15"/>
      <c r="Y243" s="15"/>
      <c r="Z243" s="15"/>
      <c r="AA243" s="15"/>
      <c r="AB243" s="15"/>
      <c r="AC243" s="15"/>
      <c r="AD243" s="15"/>
      <c r="AE243" s="15"/>
      <c r="AF243" s="15"/>
      <c r="AG243" s="15"/>
      <c r="AH243" s="15"/>
      <c r="AI243" s="15"/>
      <c r="AJ243" s="15"/>
      <c r="AK243" s="15"/>
      <c r="AM243" s="15"/>
      <c r="AN243" s="15"/>
      <c r="AO243" s="15"/>
      <c r="AP243" s="15"/>
      <c r="AQ243" s="15"/>
      <c r="AR243" s="15"/>
      <c r="AS243" s="15"/>
      <c r="AT243" s="15"/>
      <c r="AU243" s="15"/>
      <c r="AV243" s="15"/>
      <c r="AW243" s="15"/>
      <c r="AX243" s="15"/>
      <c r="AY243" s="15"/>
      <c r="AZ243" s="15"/>
      <c r="BA243" s="15"/>
      <c r="BB243" s="15"/>
      <c r="BC243" s="15"/>
      <c r="BD243" s="15"/>
    </row>
    <row r="244" spans="1:56" ht="16.5" customHeight="1">
      <c r="A244" s="18"/>
      <c r="B244" s="18"/>
      <c r="C244" s="18"/>
      <c r="D244" s="18"/>
      <c r="E244" s="18"/>
      <c r="F244" s="15"/>
      <c r="G244" s="17"/>
      <c r="H244" s="17"/>
      <c r="I244" s="15"/>
      <c r="J244" s="15"/>
      <c r="K244" s="15"/>
      <c r="L244" s="15"/>
      <c r="M244" s="15"/>
      <c r="N244" s="15"/>
      <c r="O244" s="15"/>
      <c r="P244" s="15"/>
      <c r="Q244" s="15"/>
      <c r="R244" s="15"/>
      <c r="S244" s="16"/>
      <c r="T244" s="15"/>
      <c r="U244" s="15"/>
      <c r="V244" s="15"/>
      <c r="W244" s="15"/>
      <c r="X244" s="15"/>
      <c r="Y244" s="15"/>
      <c r="Z244" s="15"/>
      <c r="AA244" s="15"/>
      <c r="AB244" s="15"/>
      <c r="AC244" s="15"/>
      <c r="AD244" s="15"/>
      <c r="AE244" s="15"/>
      <c r="AF244" s="15"/>
      <c r="AG244" s="15"/>
      <c r="AH244" s="15"/>
      <c r="AI244" s="15"/>
      <c r="AJ244" s="15"/>
      <c r="AK244" s="15"/>
      <c r="AM244" s="15"/>
      <c r="AN244" s="15"/>
      <c r="AO244" s="15"/>
      <c r="AP244" s="15"/>
      <c r="AQ244" s="15"/>
      <c r="AR244" s="15"/>
      <c r="AS244" s="15"/>
      <c r="AT244" s="15"/>
      <c r="AU244" s="15"/>
      <c r="AV244" s="15"/>
      <c r="AW244" s="15"/>
      <c r="AX244" s="15"/>
      <c r="AY244" s="15"/>
      <c r="AZ244" s="15"/>
      <c r="BA244" s="15"/>
      <c r="BB244" s="15"/>
      <c r="BC244" s="15"/>
      <c r="BD244" s="15"/>
    </row>
    <row r="245" spans="1:56" ht="16.5" customHeight="1">
      <c r="A245" s="18"/>
      <c r="B245" s="18"/>
      <c r="C245" s="18"/>
      <c r="D245" s="18"/>
      <c r="E245" s="18"/>
      <c r="F245" s="15"/>
      <c r="G245" s="17"/>
      <c r="H245" s="17"/>
      <c r="I245" s="15"/>
      <c r="J245" s="15"/>
      <c r="K245" s="15"/>
      <c r="L245" s="15"/>
      <c r="M245" s="15"/>
      <c r="N245" s="15"/>
      <c r="O245" s="15"/>
      <c r="P245" s="15"/>
      <c r="Q245" s="15"/>
      <c r="R245" s="15"/>
      <c r="S245" s="16"/>
      <c r="T245" s="15"/>
      <c r="U245" s="15"/>
      <c r="V245" s="15"/>
      <c r="W245" s="15"/>
      <c r="X245" s="15"/>
      <c r="Y245" s="15"/>
      <c r="Z245" s="15"/>
      <c r="AA245" s="15"/>
      <c r="AB245" s="15"/>
      <c r="AC245" s="15"/>
      <c r="AD245" s="15"/>
      <c r="AE245" s="15"/>
      <c r="AF245" s="15"/>
      <c r="AG245" s="15"/>
      <c r="AH245" s="15"/>
      <c r="AI245" s="15"/>
      <c r="AJ245" s="15"/>
      <c r="AK245" s="15"/>
      <c r="AM245" s="15"/>
      <c r="AN245" s="15"/>
      <c r="AO245" s="15"/>
      <c r="AP245" s="15"/>
      <c r="AQ245" s="15"/>
      <c r="AR245" s="15"/>
      <c r="AS245" s="15"/>
      <c r="AT245" s="15"/>
      <c r="AU245" s="15"/>
      <c r="AV245" s="15"/>
      <c r="AW245" s="15"/>
      <c r="AX245" s="15"/>
      <c r="AY245" s="15"/>
      <c r="AZ245" s="15"/>
      <c r="BA245" s="15"/>
      <c r="BB245" s="15"/>
      <c r="BC245" s="15"/>
      <c r="BD245" s="15"/>
    </row>
    <row r="246" spans="1:56" ht="16.5" customHeight="1">
      <c r="A246" s="18"/>
      <c r="B246" s="18"/>
      <c r="C246" s="18"/>
      <c r="D246" s="18"/>
      <c r="E246" s="18"/>
      <c r="F246" s="15"/>
      <c r="G246" s="17"/>
      <c r="H246" s="17"/>
      <c r="I246" s="15"/>
      <c r="J246" s="15"/>
      <c r="K246" s="15"/>
      <c r="L246" s="15"/>
      <c r="M246" s="15"/>
      <c r="N246" s="15"/>
      <c r="O246" s="15"/>
      <c r="P246" s="15"/>
      <c r="Q246" s="15"/>
      <c r="R246" s="15"/>
      <c r="S246" s="16"/>
      <c r="T246" s="15"/>
      <c r="U246" s="15"/>
      <c r="V246" s="15"/>
      <c r="W246" s="15"/>
      <c r="X246" s="15"/>
      <c r="Y246" s="15"/>
      <c r="Z246" s="15"/>
      <c r="AA246" s="15"/>
      <c r="AB246" s="15"/>
      <c r="AC246" s="15"/>
      <c r="AD246" s="15"/>
      <c r="AE246" s="15"/>
      <c r="AF246" s="15"/>
      <c r="AG246" s="15"/>
      <c r="AH246" s="15"/>
      <c r="AI246" s="15"/>
      <c r="AJ246" s="15"/>
      <c r="AK246" s="15"/>
      <c r="AM246" s="15"/>
      <c r="AN246" s="15"/>
      <c r="AO246" s="15"/>
      <c r="AP246" s="15"/>
      <c r="AQ246" s="15"/>
      <c r="AR246" s="15"/>
      <c r="AS246" s="15"/>
      <c r="AT246" s="15"/>
      <c r="AU246" s="15"/>
      <c r="AV246" s="15"/>
      <c r="AW246" s="15"/>
      <c r="AX246" s="15"/>
      <c r="AY246" s="15"/>
      <c r="AZ246" s="15"/>
      <c r="BA246" s="15"/>
      <c r="BB246" s="15"/>
      <c r="BC246" s="15"/>
      <c r="BD246" s="15"/>
    </row>
    <row r="247" spans="1:56" ht="16.5" customHeight="1">
      <c r="A247" s="18"/>
      <c r="B247" s="18"/>
      <c r="C247" s="18"/>
      <c r="D247" s="18"/>
      <c r="E247" s="18"/>
      <c r="F247" s="15"/>
      <c r="G247" s="17"/>
      <c r="H247" s="17"/>
      <c r="I247" s="15"/>
      <c r="J247" s="15"/>
      <c r="K247" s="15"/>
      <c r="L247" s="15"/>
      <c r="M247" s="15"/>
      <c r="N247" s="15"/>
      <c r="O247" s="15"/>
      <c r="P247" s="15"/>
      <c r="Q247" s="15"/>
      <c r="R247" s="15"/>
      <c r="S247" s="16"/>
      <c r="T247" s="15"/>
      <c r="U247" s="15"/>
      <c r="V247" s="15"/>
      <c r="W247" s="15"/>
      <c r="X247" s="15"/>
      <c r="Y247" s="15"/>
      <c r="Z247" s="15"/>
      <c r="AA247" s="15"/>
      <c r="AB247" s="15"/>
      <c r="AC247" s="15"/>
      <c r="AD247" s="15"/>
      <c r="AE247" s="15"/>
      <c r="AF247" s="15"/>
      <c r="AG247" s="15"/>
      <c r="AH247" s="15"/>
      <c r="AI247" s="15"/>
      <c r="AJ247" s="15"/>
      <c r="AK247" s="15"/>
      <c r="AM247" s="15"/>
      <c r="AN247" s="15"/>
      <c r="AO247" s="15"/>
      <c r="AP247" s="15"/>
      <c r="AQ247" s="15"/>
      <c r="AR247" s="15"/>
      <c r="AS247" s="15"/>
      <c r="AT247" s="15"/>
      <c r="AU247" s="15"/>
      <c r="AV247" s="15"/>
      <c r="AW247" s="15"/>
      <c r="AX247" s="15"/>
      <c r="AY247" s="15"/>
      <c r="AZ247" s="15"/>
      <c r="BA247" s="15"/>
      <c r="BB247" s="15"/>
      <c r="BC247" s="15"/>
      <c r="BD247" s="15"/>
    </row>
    <row r="248" spans="1:56" ht="16.5" customHeight="1">
      <c r="A248" s="18"/>
      <c r="B248" s="18"/>
      <c r="C248" s="18"/>
      <c r="D248" s="18"/>
      <c r="E248" s="18"/>
      <c r="F248" s="15"/>
      <c r="G248" s="17"/>
      <c r="H248" s="17"/>
      <c r="I248" s="15"/>
      <c r="J248" s="15"/>
      <c r="K248" s="15"/>
      <c r="L248" s="15"/>
      <c r="M248" s="15"/>
      <c r="N248" s="15"/>
      <c r="O248" s="15"/>
      <c r="P248" s="15"/>
      <c r="Q248" s="15"/>
      <c r="R248" s="15"/>
      <c r="S248" s="16"/>
      <c r="T248" s="15"/>
      <c r="U248" s="15"/>
      <c r="V248" s="15"/>
      <c r="W248" s="15"/>
      <c r="X248" s="15"/>
      <c r="Y248" s="15"/>
      <c r="Z248" s="15"/>
      <c r="AA248" s="15"/>
      <c r="AB248" s="15"/>
      <c r="AC248" s="15"/>
      <c r="AD248" s="15"/>
      <c r="AE248" s="15"/>
      <c r="AF248" s="15"/>
      <c r="AG248" s="15"/>
      <c r="AH248" s="15"/>
      <c r="AI248" s="15"/>
      <c r="AJ248" s="15"/>
      <c r="AK248" s="15"/>
      <c r="AM248" s="15"/>
      <c r="AN248" s="15"/>
      <c r="AO248" s="15"/>
      <c r="AP248" s="15"/>
      <c r="AQ248" s="15"/>
      <c r="AR248" s="15"/>
      <c r="AS248" s="15"/>
      <c r="AT248" s="15"/>
      <c r="AU248" s="15"/>
      <c r="AV248" s="15"/>
      <c r="AW248" s="15"/>
      <c r="AX248" s="15"/>
      <c r="AY248" s="15"/>
      <c r="AZ248" s="15"/>
      <c r="BA248" s="15"/>
      <c r="BB248" s="15"/>
      <c r="BC248" s="15"/>
      <c r="BD248" s="15"/>
    </row>
    <row r="249" spans="1:56" ht="16.5" customHeight="1">
      <c r="A249" s="18"/>
      <c r="B249" s="18"/>
      <c r="C249" s="18"/>
      <c r="D249" s="18"/>
      <c r="E249" s="18"/>
      <c r="F249" s="15"/>
      <c r="G249" s="17"/>
      <c r="H249" s="17"/>
      <c r="I249" s="15"/>
      <c r="J249" s="15"/>
      <c r="K249" s="15"/>
      <c r="L249" s="15"/>
      <c r="M249" s="15"/>
      <c r="N249" s="15"/>
      <c r="O249" s="15"/>
      <c r="P249" s="15"/>
      <c r="Q249" s="15"/>
      <c r="R249" s="15"/>
      <c r="S249" s="16"/>
      <c r="T249" s="15"/>
      <c r="U249" s="15"/>
      <c r="V249" s="15"/>
      <c r="W249" s="15"/>
      <c r="X249" s="15"/>
      <c r="Y249" s="15"/>
      <c r="Z249" s="15"/>
      <c r="AA249" s="15"/>
      <c r="AB249" s="15"/>
      <c r="AC249" s="15"/>
      <c r="AD249" s="15"/>
      <c r="AE249" s="15"/>
      <c r="AF249" s="15"/>
      <c r="AG249" s="15"/>
      <c r="AH249" s="15"/>
      <c r="AI249" s="15"/>
      <c r="AJ249" s="15"/>
      <c r="AK249" s="15"/>
      <c r="AM249" s="15"/>
      <c r="AN249" s="15"/>
      <c r="AO249" s="15"/>
      <c r="AP249" s="15"/>
      <c r="AQ249" s="15"/>
      <c r="AR249" s="15"/>
      <c r="AS249" s="15"/>
      <c r="AT249" s="15"/>
      <c r="AU249" s="15"/>
      <c r="AV249" s="15"/>
      <c r="AW249" s="15"/>
      <c r="AX249" s="15"/>
      <c r="AY249" s="15"/>
      <c r="AZ249" s="15"/>
      <c r="BA249" s="15"/>
      <c r="BB249" s="15"/>
      <c r="BC249" s="15"/>
      <c r="BD249" s="15"/>
    </row>
    <row r="250" spans="1:56" ht="16.5" customHeight="1">
      <c r="A250" s="18"/>
      <c r="B250" s="18"/>
      <c r="C250" s="18"/>
      <c r="D250" s="18"/>
      <c r="E250" s="18"/>
      <c r="F250" s="15"/>
      <c r="G250" s="17"/>
      <c r="H250" s="17"/>
      <c r="I250" s="15"/>
      <c r="J250" s="15"/>
      <c r="K250" s="15"/>
      <c r="L250" s="15"/>
      <c r="M250" s="15"/>
      <c r="N250" s="15"/>
      <c r="O250" s="15"/>
      <c r="P250" s="15"/>
      <c r="Q250" s="15"/>
      <c r="R250" s="15"/>
      <c r="S250" s="16"/>
      <c r="T250" s="15"/>
      <c r="U250" s="15"/>
      <c r="V250" s="15"/>
      <c r="W250" s="15"/>
      <c r="X250" s="15"/>
      <c r="Y250" s="15"/>
      <c r="Z250" s="15"/>
      <c r="AA250" s="15"/>
      <c r="AB250" s="15"/>
      <c r="AC250" s="15"/>
      <c r="AD250" s="15"/>
      <c r="AE250" s="15"/>
      <c r="AF250" s="15"/>
      <c r="AG250" s="15"/>
      <c r="AH250" s="15"/>
      <c r="AI250" s="15"/>
      <c r="AJ250" s="15"/>
      <c r="AK250" s="15"/>
      <c r="AM250" s="15"/>
      <c r="AN250" s="15"/>
      <c r="AO250" s="15"/>
      <c r="AP250" s="15"/>
      <c r="AQ250" s="15"/>
      <c r="AR250" s="15"/>
      <c r="AS250" s="15"/>
      <c r="AT250" s="15"/>
      <c r="AU250" s="15"/>
      <c r="AV250" s="15"/>
      <c r="AW250" s="15"/>
      <c r="AX250" s="15"/>
      <c r="AY250" s="15"/>
      <c r="AZ250" s="15"/>
      <c r="BA250" s="15"/>
      <c r="BB250" s="15"/>
      <c r="BC250" s="15"/>
      <c r="BD250" s="15"/>
    </row>
    <row r="251" spans="1:56" ht="16.5" customHeight="1">
      <c r="A251" s="18"/>
      <c r="B251" s="18"/>
      <c r="C251" s="18"/>
      <c r="D251" s="18"/>
      <c r="E251" s="18"/>
      <c r="F251" s="15"/>
      <c r="G251" s="17"/>
      <c r="H251" s="17"/>
      <c r="I251" s="15"/>
      <c r="J251" s="15"/>
      <c r="K251" s="15"/>
      <c r="L251" s="15"/>
      <c r="M251" s="15"/>
      <c r="N251" s="15"/>
      <c r="O251" s="15"/>
      <c r="P251" s="15"/>
      <c r="Q251" s="15"/>
      <c r="R251" s="15"/>
      <c r="S251" s="16"/>
      <c r="T251" s="15"/>
      <c r="U251" s="15"/>
      <c r="V251" s="15"/>
      <c r="W251" s="15"/>
      <c r="X251" s="15"/>
      <c r="Y251" s="15"/>
      <c r="Z251" s="15"/>
      <c r="AA251" s="15"/>
      <c r="AB251" s="15"/>
      <c r="AC251" s="15"/>
      <c r="AD251" s="15"/>
      <c r="AE251" s="15"/>
      <c r="AF251" s="15"/>
      <c r="AG251" s="15"/>
      <c r="AH251" s="15"/>
      <c r="AI251" s="15"/>
      <c r="AJ251" s="15"/>
      <c r="AK251" s="15"/>
      <c r="AM251" s="15"/>
      <c r="AN251" s="15"/>
      <c r="AO251" s="15"/>
      <c r="AP251" s="15"/>
      <c r="AQ251" s="15"/>
      <c r="AR251" s="15"/>
      <c r="AS251" s="15"/>
      <c r="AT251" s="15"/>
      <c r="AU251" s="15"/>
      <c r="AV251" s="15"/>
      <c r="AW251" s="15"/>
      <c r="AX251" s="15"/>
      <c r="AY251" s="15"/>
      <c r="AZ251" s="15"/>
      <c r="BA251" s="15"/>
      <c r="BB251" s="15"/>
      <c r="BC251" s="15"/>
      <c r="BD251" s="15"/>
    </row>
    <row r="252" spans="1:56" ht="16.5" customHeight="1">
      <c r="A252" s="18"/>
      <c r="B252" s="18"/>
      <c r="C252" s="18"/>
      <c r="D252" s="18"/>
      <c r="E252" s="18"/>
      <c r="F252" s="15"/>
      <c r="G252" s="17"/>
      <c r="H252" s="17"/>
      <c r="I252" s="15"/>
      <c r="J252" s="15"/>
      <c r="K252" s="15"/>
      <c r="L252" s="15"/>
      <c r="M252" s="15"/>
      <c r="N252" s="15"/>
      <c r="O252" s="15"/>
      <c r="P252" s="15"/>
      <c r="Q252" s="15"/>
      <c r="R252" s="15"/>
      <c r="S252" s="16"/>
      <c r="T252" s="15"/>
      <c r="U252" s="15"/>
      <c r="V252" s="15"/>
      <c r="W252" s="15"/>
      <c r="X252" s="15"/>
      <c r="Y252" s="15"/>
      <c r="Z252" s="15"/>
      <c r="AA252" s="15"/>
      <c r="AB252" s="15"/>
      <c r="AC252" s="15"/>
      <c r="AD252" s="15"/>
      <c r="AE252" s="15"/>
      <c r="AF252" s="15"/>
      <c r="AG252" s="15"/>
      <c r="AH252" s="15"/>
      <c r="AI252" s="15"/>
      <c r="AJ252" s="15"/>
      <c r="AK252" s="15"/>
      <c r="AM252" s="15"/>
      <c r="AN252" s="15"/>
      <c r="AO252" s="15"/>
      <c r="AP252" s="15"/>
      <c r="AQ252" s="15"/>
      <c r="AR252" s="15"/>
      <c r="AS252" s="15"/>
      <c r="AT252" s="15"/>
      <c r="AU252" s="15"/>
      <c r="AV252" s="15"/>
      <c r="AW252" s="15"/>
      <c r="AX252" s="15"/>
      <c r="AY252" s="15"/>
      <c r="AZ252" s="15"/>
      <c r="BA252" s="15"/>
      <c r="BB252" s="15"/>
      <c r="BC252" s="15"/>
      <c r="BD252" s="15"/>
    </row>
    <row r="253" spans="1:56" ht="16.5" customHeight="1">
      <c r="A253" s="18"/>
      <c r="B253" s="18"/>
      <c r="C253" s="18"/>
      <c r="D253" s="18"/>
      <c r="E253" s="18"/>
      <c r="F253" s="15"/>
      <c r="G253" s="17"/>
      <c r="H253" s="17"/>
      <c r="I253" s="15"/>
      <c r="J253" s="15"/>
      <c r="K253" s="15"/>
      <c r="L253" s="15"/>
      <c r="M253" s="15"/>
      <c r="N253" s="15"/>
      <c r="O253" s="15"/>
      <c r="P253" s="15"/>
      <c r="Q253" s="15"/>
      <c r="R253" s="15"/>
      <c r="S253" s="16"/>
      <c r="T253" s="15"/>
      <c r="U253" s="15"/>
      <c r="V253" s="15"/>
      <c r="W253" s="15"/>
      <c r="X253" s="15"/>
      <c r="Y253" s="15"/>
      <c r="Z253" s="15"/>
      <c r="AA253" s="15"/>
      <c r="AB253" s="15"/>
      <c r="AC253" s="15"/>
      <c r="AD253" s="15"/>
      <c r="AE253" s="15"/>
      <c r="AF253" s="15"/>
      <c r="AG253" s="15"/>
      <c r="AH253" s="15"/>
      <c r="AI253" s="15"/>
      <c r="AJ253" s="15"/>
      <c r="AK253" s="15"/>
      <c r="AM253" s="15"/>
      <c r="AN253" s="15"/>
      <c r="AO253" s="15"/>
      <c r="AP253" s="15"/>
      <c r="AQ253" s="15"/>
      <c r="AR253" s="15"/>
      <c r="AS253" s="15"/>
      <c r="AT253" s="15"/>
      <c r="AU253" s="15"/>
      <c r="AV253" s="15"/>
      <c r="AW253" s="15"/>
      <c r="AX253" s="15"/>
      <c r="AY253" s="15"/>
      <c r="AZ253" s="15"/>
      <c r="BA253" s="15"/>
      <c r="BB253" s="15"/>
      <c r="BC253" s="15"/>
      <c r="BD253" s="15"/>
    </row>
    <row r="254" spans="1:56" ht="16.5" customHeight="1">
      <c r="A254" s="18"/>
      <c r="B254" s="18"/>
      <c r="C254" s="18"/>
      <c r="D254" s="18"/>
      <c r="E254" s="18"/>
      <c r="F254" s="15"/>
      <c r="G254" s="17"/>
      <c r="H254" s="17"/>
      <c r="I254" s="15"/>
      <c r="J254" s="15"/>
      <c r="K254" s="15"/>
      <c r="L254" s="15"/>
      <c r="M254" s="15"/>
      <c r="N254" s="15"/>
      <c r="O254" s="15"/>
      <c r="P254" s="15"/>
      <c r="Q254" s="15"/>
      <c r="R254" s="15"/>
      <c r="S254" s="16"/>
      <c r="T254" s="15"/>
      <c r="U254" s="15"/>
      <c r="V254" s="15"/>
      <c r="W254" s="15"/>
      <c r="X254" s="15"/>
      <c r="Y254" s="15"/>
      <c r="Z254" s="15"/>
      <c r="AA254" s="15"/>
      <c r="AB254" s="15"/>
      <c r="AC254" s="15"/>
      <c r="AD254" s="15"/>
      <c r="AE254" s="15"/>
      <c r="AF254" s="15"/>
      <c r="AG254" s="15"/>
      <c r="AH254" s="15"/>
      <c r="AI254" s="15"/>
      <c r="AJ254" s="15"/>
      <c r="AK254" s="15"/>
      <c r="AM254" s="15"/>
      <c r="AN254" s="15"/>
      <c r="AO254" s="15"/>
      <c r="AP254" s="15"/>
      <c r="AQ254" s="15"/>
      <c r="AR254" s="15"/>
      <c r="AS254" s="15"/>
      <c r="AT254" s="15"/>
      <c r="AU254" s="15"/>
      <c r="AV254" s="15"/>
      <c r="AW254" s="15"/>
      <c r="AX254" s="15"/>
      <c r="AY254" s="15"/>
      <c r="AZ254" s="15"/>
      <c r="BA254" s="15"/>
      <c r="BB254" s="15"/>
      <c r="BC254" s="15"/>
      <c r="BD254" s="15"/>
    </row>
    <row r="255" spans="1:56" ht="16.5" customHeight="1">
      <c r="A255" s="18"/>
      <c r="B255" s="18"/>
      <c r="C255" s="18"/>
      <c r="D255" s="18"/>
      <c r="E255" s="18"/>
      <c r="F255" s="15"/>
      <c r="G255" s="17"/>
      <c r="H255" s="17"/>
      <c r="I255" s="15"/>
      <c r="J255" s="15"/>
      <c r="K255" s="15"/>
      <c r="L255" s="15"/>
      <c r="M255" s="15"/>
      <c r="N255" s="15"/>
      <c r="O255" s="15"/>
      <c r="P255" s="15"/>
      <c r="Q255" s="15"/>
      <c r="R255" s="15"/>
      <c r="S255" s="16"/>
      <c r="T255" s="15"/>
      <c r="U255" s="15"/>
      <c r="V255" s="15"/>
      <c r="W255" s="15"/>
      <c r="X255" s="15"/>
      <c r="Y255" s="15"/>
      <c r="Z255" s="15"/>
      <c r="AA255" s="15"/>
      <c r="AB255" s="15"/>
      <c r="AC255" s="15"/>
      <c r="AD255" s="15"/>
      <c r="AE255" s="15"/>
      <c r="AF255" s="15"/>
      <c r="AG255" s="15"/>
      <c r="AH255" s="15"/>
      <c r="AI255" s="15"/>
      <c r="AJ255" s="15"/>
      <c r="AK255" s="15"/>
      <c r="AM255" s="15"/>
      <c r="AN255" s="15"/>
      <c r="AO255" s="15"/>
      <c r="AP255" s="15"/>
      <c r="AQ255" s="15"/>
      <c r="AR255" s="15"/>
      <c r="AS255" s="15"/>
      <c r="AT255" s="15"/>
      <c r="AU255" s="15"/>
      <c r="AV255" s="15"/>
      <c r="AW255" s="15"/>
      <c r="AX255" s="15"/>
      <c r="AY255" s="15"/>
      <c r="AZ255" s="15"/>
      <c r="BA255" s="15"/>
      <c r="BB255" s="15"/>
      <c r="BC255" s="15"/>
      <c r="BD255" s="15"/>
    </row>
    <row r="256" spans="1:56" ht="16.5" customHeight="1">
      <c r="A256" s="18"/>
      <c r="B256" s="18"/>
      <c r="C256" s="18"/>
      <c r="D256" s="18"/>
      <c r="E256" s="18"/>
      <c r="F256" s="15"/>
      <c r="G256" s="17"/>
      <c r="H256" s="17"/>
      <c r="I256" s="15"/>
      <c r="J256" s="15"/>
      <c r="K256" s="15"/>
      <c r="L256" s="15"/>
      <c r="M256" s="15"/>
      <c r="N256" s="15"/>
      <c r="O256" s="15"/>
      <c r="P256" s="15"/>
      <c r="Q256" s="15"/>
      <c r="R256" s="15"/>
      <c r="S256" s="16"/>
      <c r="T256" s="15"/>
      <c r="U256" s="15"/>
      <c r="V256" s="15"/>
      <c r="W256" s="15"/>
      <c r="X256" s="15"/>
      <c r="Y256" s="15"/>
      <c r="Z256" s="15"/>
      <c r="AA256" s="15"/>
      <c r="AB256" s="15"/>
      <c r="AC256" s="15"/>
      <c r="AD256" s="15"/>
      <c r="AE256" s="15"/>
      <c r="AF256" s="15"/>
      <c r="AG256" s="15"/>
      <c r="AH256" s="15"/>
      <c r="AI256" s="15"/>
      <c r="AJ256" s="15"/>
      <c r="AK256" s="15"/>
      <c r="AM256" s="15"/>
      <c r="AN256" s="15"/>
      <c r="AO256" s="15"/>
      <c r="AP256" s="15"/>
      <c r="AQ256" s="15"/>
      <c r="AR256" s="15"/>
      <c r="AS256" s="15"/>
      <c r="AT256" s="15"/>
      <c r="AU256" s="15"/>
      <c r="AV256" s="15"/>
      <c r="AW256" s="15"/>
      <c r="AX256" s="15"/>
      <c r="AY256" s="15"/>
      <c r="AZ256" s="15"/>
      <c r="BA256" s="15"/>
      <c r="BB256" s="15"/>
      <c r="BC256" s="15"/>
      <c r="BD256" s="15"/>
    </row>
    <row r="257" spans="1:56" ht="16.5" customHeight="1">
      <c r="A257" s="18"/>
      <c r="B257" s="18"/>
      <c r="C257" s="18"/>
      <c r="D257" s="18"/>
      <c r="E257" s="18"/>
      <c r="F257" s="15"/>
      <c r="G257" s="17"/>
      <c r="H257" s="17"/>
      <c r="I257" s="15"/>
      <c r="J257" s="15"/>
      <c r="K257" s="15"/>
      <c r="L257" s="15"/>
      <c r="M257" s="15"/>
      <c r="N257" s="15"/>
      <c r="O257" s="15"/>
      <c r="P257" s="15"/>
      <c r="Q257" s="15"/>
      <c r="R257" s="15"/>
      <c r="S257" s="16"/>
      <c r="T257" s="15"/>
      <c r="U257" s="15"/>
      <c r="V257" s="15"/>
      <c r="W257" s="15"/>
      <c r="X257" s="15"/>
      <c r="Y257" s="15"/>
      <c r="Z257" s="15"/>
      <c r="AA257" s="15"/>
      <c r="AB257" s="15"/>
      <c r="AC257" s="15"/>
      <c r="AD257" s="15"/>
      <c r="AE257" s="15"/>
      <c r="AF257" s="15"/>
      <c r="AG257" s="15"/>
      <c r="AH257" s="15"/>
      <c r="AI257" s="15"/>
      <c r="AJ257" s="15"/>
      <c r="AK257" s="15"/>
      <c r="AM257" s="15"/>
      <c r="AN257" s="15"/>
      <c r="AO257" s="15"/>
      <c r="AP257" s="15"/>
      <c r="AQ257" s="15"/>
      <c r="AR257" s="15"/>
      <c r="AS257" s="15"/>
      <c r="AT257" s="15"/>
      <c r="AU257" s="15"/>
      <c r="AV257" s="15"/>
      <c r="AW257" s="15"/>
      <c r="AX257" s="15"/>
      <c r="AY257" s="15"/>
      <c r="AZ257" s="15"/>
      <c r="BA257" s="15"/>
      <c r="BB257" s="15"/>
      <c r="BC257" s="15"/>
      <c r="BD257" s="15"/>
    </row>
    <row r="258" spans="1:56" ht="16.5" customHeight="1">
      <c r="A258" s="18"/>
      <c r="B258" s="18"/>
      <c r="C258" s="18"/>
      <c r="D258" s="18"/>
      <c r="E258" s="18"/>
      <c r="F258" s="15"/>
      <c r="G258" s="17"/>
      <c r="H258" s="17"/>
      <c r="I258" s="15"/>
      <c r="J258" s="15"/>
      <c r="K258" s="15"/>
      <c r="L258" s="15"/>
      <c r="M258" s="15"/>
      <c r="N258" s="15"/>
      <c r="O258" s="15"/>
      <c r="P258" s="15"/>
      <c r="Q258" s="15"/>
      <c r="R258" s="15"/>
      <c r="S258" s="16"/>
      <c r="T258" s="15"/>
      <c r="U258" s="15"/>
      <c r="V258" s="15"/>
      <c r="W258" s="15"/>
      <c r="X258" s="15"/>
      <c r="Y258" s="15"/>
      <c r="Z258" s="15"/>
      <c r="AA258" s="15"/>
      <c r="AB258" s="15"/>
      <c r="AC258" s="15"/>
      <c r="AD258" s="15"/>
      <c r="AE258" s="15"/>
      <c r="AF258" s="15"/>
      <c r="AG258" s="15"/>
      <c r="AH258" s="15"/>
      <c r="AI258" s="15"/>
      <c r="AJ258" s="15"/>
      <c r="AK258" s="15"/>
      <c r="AM258" s="15"/>
      <c r="AN258" s="15"/>
      <c r="AO258" s="15"/>
      <c r="AP258" s="15"/>
      <c r="AQ258" s="15"/>
      <c r="AR258" s="15"/>
      <c r="AS258" s="15"/>
      <c r="AT258" s="15"/>
      <c r="AU258" s="15"/>
      <c r="AV258" s="15"/>
      <c r="AW258" s="15"/>
      <c r="AX258" s="15"/>
      <c r="AY258" s="15"/>
      <c r="AZ258" s="15"/>
      <c r="BA258" s="15"/>
      <c r="BB258" s="15"/>
      <c r="BC258" s="15"/>
      <c r="BD258" s="15"/>
    </row>
    <row r="259" spans="1:56" ht="16.5" customHeight="1">
      <c r="A259" s="18"/>
      <c r="B259" s="18"/>
      <c r="C259" s="18"/>
      <c r="D259" s="18"/>
      <c r="E259" s="18"/>
      <c r="F259" s="15"/>
      <c r="G259" s="17"/>
      <c r="H259" s="17"/>
      <c r="I259" s="15"/>
      <c r="J259" s="15"/>
      <c r="K259" s="15"/>
      <c r="L259" s="15"/>
      <c r="M259" s="15"/>
      <c r="N259" s="15"/>
      <c r="O259" s="15"/>
      <c r="P259" s="15"/>
      <c r="Q259" s="15"/>
      <c r="R259" s="15"/>
      <c r="S259" s="16"/>
      <c r="T259" s="15"/>
      <c r="U259" s="15"/>
      <c r="V259" s="15"/>
      <c r="W259" s="15"/>
      <c r="X259" s="15"/>
      <c r="Y259" s="15"/>
      <c r="Z259" s="15"/>
      <c r="AA259" s="15"/>
      <c r="AB259" s="15"/>
      <c r="AC259" s="15"/>
      <c r="AD259" s="15"/>
      <c r="AE259" s="15"/>
      <c r="AF259" s="15"/>
      <c r="AG259" s="15"/>
      <c r="AH259" s="15"/>
      <c r="AI259" s="15"/>
      <c r="AJ259" s="15"/>
      <c r="AK259" s="15"/>
      <c r="AM259" s="15"/>
      <c r="AN259" s="15"/>
      <c r="AO259" s="15"/>
      <c r="AP259" s="15"/>
      <c r="AQ259" s="15"/>
      <c r="AR259" s="15"/>
      <c r="AS259" s="15"/>
      <c r="AT259" s="15"/>
      <c r="AU259" s="15"/>
      <c r="AV259" s="15"/>
      <c r="AW259" s="15"/>
      <c r="AX259" s="15"/>
      <c r="AY259" s="15"/>
      <c r="AZ259" s="15"/>
      <c r="BA259" s="15"/>
      <c r="BB259" s="15"/>
      <c r="BC259" s="15"/>
      <c r="BD259" s="15"/>
    </row>
    <row r="260" spans="1:56" ht="16.5" customHeight="1">
      <c r="A260" s="18"/>
      <c r="B260" s="18"/>
      <c r="C260" s="18"/>
      <c r="D260" s="18"/>
      <c r="E260" s="18"/>
      <c r="F260" s="15"/>
      <c r="G260" s="17"/>
      <c r="H260" s="17"/>
      <c r="I260" s="15"/>
      <c r="J260" s="15"/>
      <c r="K260" s="15"/>
      <c r="L260" s="15"/>
      <c r="M260" s="15"/>
      <c r="N260" s="15"/>
      <c r="O260" s="15"/>
      <c r="P260" s="15"/>
      <c r="Q260" s="15"/>
      <c r="R260" s="15"/>
      <c r="S260" s="16"/>
      <c r="T260" s="15"/>
      <c r="U260" s="15"/>
      <c r="V260" s="15"/>
      <c r="W260" s="15"/>
      <c r="X260" s="15"/>
      <c r="Y260" s="15"/>
      <c r="Z260" s="15"/>
      <c r="AA260" s="15"/>
      <c r="AB260" s="15"/>
      <c r="AC260" s="15"/>
      <c r="AD260" s="15"/>
      <c r="AE260" s="15"/>
      <c r="AF260" s="15"/>
      <c r="AG260" s="15"/>
      <c r="AH260" s="15"/>
      <c r="AI260" s="15"/>
      <c r="AJ260" s="15"/>
      <c r="AK260" s="15"/>
      <c r="AM260" s="15"/>
      <c r="AN260" s="15"/>
      <c r="AO260" s="15"/>
      <c r="AP260" s="15"/>
      <c r="AQ260" s="15"/>
      <c r="AR260" s="15"/>
      <c r="AS260" s="15"/>
      <c r="AT260" s="15"/>
      <c r="AU260" s="15"/>
      <c r="AV260" s="15"/>
      <c r="AW260" s="15"/>
      <c r="AX260" s="15"/>
      <c r="AY260" s="15"/>
      <c r="AZ260" s="15"/>
      <c r="BA260" s="15"/>
      <c r="BB260" s="15"/>
      <c r="BC260" s="15"/>
      <c r="BD260" s="15"/>
    </row>
    <row r="261" spans="1:56" ht="16.5" customHeight="1">
      <c r="A261" s="18"/>
      <c r="B261" s="18"/>
      <c r="C261" s="18"/>
      <c r="D261" s="18"/>
      <c r="E261" s="18"/>
      <c r="F261" s="15"/>
      <c r="G261" s="17"/>
      <c r="H261" s="17"/>
      <c r="I261" s="15"/>
      <c r="J261" s="15"/>
      <c r="K261" s="15"/>
      <c r="L261" s="15"/>
      <c r="M261" s="15"/>
      <c r="N261" s="15"/>
      <c r="O261" s="15"/>
      <c r="P261" s="15"/>
      <c r="Q261" s="15"/>
      <c r="R261" s="15"/>
      <c r="S261" s="16"/>
      <c r="T261" s="15"/>
      <c r="U261" s="15"/>
      <c r="V261" s="15"/>
      <c r="W261" s="15"/>
      <c r="X261" s="15"/>
      <c r="Y261" s="15"/>
      <c r="Z261" s="15"/>
      <c r="AA261" s="15"/>
      <c r="AB261" s="15"/>
      <c r="AC261" s="15"/>
      <c r="AD261" s="15"/>
      <c r="AE261" s="15"/>
      <c r="AF261" s="15"/>
      <c r="AG261" s="15"/>
      <c r="AH261" s="15"/>
      <c r="AI261" s="15"/>
      <c r="AJ261" s="15"/>
      <c r="AK261" s="15"/>
      <c r="AM261" s="15"/>
      <c r="AN261" s="15"/>
      <c r="AO261" s="15"/>
      <c r="AP261" s="15"/>
      <c r="AQ261" s="15"/>
      <c r="AR261" s="15"/>
      <c r="AS261" s="15"/>
      <c r="AT261" s="15"/>
      <c r="AU261" s="15"/>
      <c r="AV261" s="15"/>
      <c r="AW261" s="15"/>
      <c r="AX261" s="15"/>
      <c r="AY261" s="15"/>
      <c r="AZ261" s="15"/>
      <c r="BA261" s="15"/>
      <c r="BB261" s="15"/>
      <c r="BC261" s="15"/>
      <c r="BD261" s="15"/>
    </row>
    <row r="262" spans="1:56" ht="16.5" customHeight="1">
      <c r="A262" s="18"/>
      <c r="B262" s="18"/>
      <c r="C262" s="18"/>
      <c r="D262" s="18"/>
      <c r="E262" s="18"/>
      <c r="F262" s="15"/>
      <c r="G262" s="17"/>
      <c r="H262" s="17"/>
      <c r="I262" s="15"/>
      <c r="J262" s="15"/>
      <c r="K262" s="15"/>
      <c r="L262" s="15"/>
      <c r="M262" s="15"/>
      <c r="N262" s="15"/>
      <c r="O262" s="15"/>
      <c r="P262" s="15"/>
      <c r="Q262" s="15"/>
      <c r="R262" s="15"/>
      <c r="S262" s="16"/>
      <c r="T262" s="15"/>
      <c r="U262" s="15"/>
      <c r="V262" s="15"/>
      <c r="W262" s="15"/>
      <c r="X262" s="15"/>
      <c r="Y262" s="15"/>
      <c r="Z262" s="15"/>
      <c r="AA262" s="15"/>
      <c r="AB262" s="15"/>
      <c r="AC262" s="15"/>
      <c r="AD262" s="15"/>
      <c r="AE262" s="15"/>
      <c r="AF262" s="15"/>
      <c r="AG262" s="15"/>
      <c r="AH262" s="15"/>
      <c r="AI262" s="15"/>
      <c r="AJ262" s="15"/>
      <c r="AK262" s="15"/>
      <c r="AM262" s="15"/>
      <c r="AN262" s="15"/>
      <c r="AO262" s="15"/>
      <c r="AP262" s="15"/>
      <c r="AQ262" s="15"/>
      <c r="AR262" s="15"/>
      <c r="AS262" s="15"/>
      <c r="AT262" s="15"/>
      <c r="AU262" s="15"/>
      <c r="AV262" s="15"/>
      <c r="AW262" s="15"/>
      <c r="AX262" s="15"/>
      <c r="AY262" s="15"/>
      <c r="AZ262" s="15"/>
      <c r="BA262" s="15"/>
      <c r="BB262" s="15"/>
      <c r="BC262" s="15"/>
      <c r="BD262" s="15"/>
    </row>
    <row r="263" spans="1:56" ht="16.5" customHeight="1">
      <c r="A263" s="18"/>
      <c r="B263" s="18"/>
      <c r="C263" s="18"/>
      <c r="D263" s="18"/>
      <c r="E263" s="18"/>
      <c r="F263" s="15"/>
      <c r="G263" s="17"/>
      <c r="H263" s="17"/>
      <c r="I263" s="15"/>
      <c r="J263" s="15"/>
      <c r="K263" s="15"/>
      <c r="L263" s="15"/>
      <c r="M263" s="15"/>
      <c r="N263" s="15"/>
      <c r="O263" s="15"/>
      <c r="P263" s="15"/>
      <c r="Q263" s="15"/>
      <c r="R263" s="15"/>
      <c r="S263" s="16"/>
      <c r="T263" s="15"/>
      <c r="U263" s="15"/>
      <c r="V263" s="15"/>
      <c r="W263" s="15"/>
      <c r="X263" s="15"/>
      <c r="Y263" s="15"/>
      <c r="Z263" s="15"/>
      <c r="AA263" s="15"/>
      <c r="AB263" s="15"/>
      <c r="AC263" s="15"/>
      <c r="AD263" s="15"/>
      <c r="AE263" s="15"/>
      <c r="AF263" s="15"/>
      <c r="AG263" s="15"/>
      <c r="AH263" s="15"/>
      <c r="AI263" s="15"/>
      <c r="AJ263" s="15"/>
      <c r="AK263" s="15"/>
      <c r="AM263" s="15"/>
      <c r="AN263" s="15"/>
      <c r="AO263" s="15"/>
      <c r="AP263" s="15"/>
      <c r="AQ263" s="15"/>
      <c r="AR263" s="15"/>
      <c r="AS263" s="15"/>
      <c r="AT263" s="15"/>
      <c r="AU263" s="15"/>
      <c r="AV263" s="15"/>
      <c r="AW263" s="15"/>
      <c r="AX263" s="15"/>
      <c r="AY263" s="15"/>
      <c r="AZ263" s="15"/>
      <c r="BA263" s="15"/>
      <c r="BB263" s="15"/>
      <c r="BC263" s="15"/>
      <c r="BD263" s="15"/>
    </row>
    <row r="264" spans="1:56" ht="16.5" customHeight="1">
      <c r="A264" s="18"/>
      <c r="B264" s="18"/>
      <c r="C264" s="18"/>
      <c r="D264" s="18"/>
      <c r="E264" s="18"/>
      <c r="F264" s="15"/>
      <c r="G264" s="17"/>
      <c r="H264" s="17"/>
      <c r="I264" s="15"/>
      <c r="J264" s="15"/>
      <c r="K264" s="15"/>
      <c r="L264" s="15"/>
      <c r="M264" s="15"/>
      <c r="N264" s="15"/>
      <c r="O264" s="15"/>
      <c r="P264" s="15"/>
      <c r="Q264" s="15"/>
      <c r="R264" s="15"/>
      <c r="S264" s="16"/>
      <c r="T264" s="15"/>
      <c r="U264" s="15"/>
      <c r="V264" s="15"/>
      <c r="W264" s="15"/>
      <c r="X264" s="15"/>
      <c r="Y264" s="15"/>
      <c r="Z264" s="15"/>
      <c r="AA264" s="15"/>
      <c r="AB264" s="15"/>
      <c r="AC264" s="15"/>
      <c r="AD264" s="15"/>
      <c r="AE264" s="15"/>
      <c r="AF264" s="15"/>
      <c r="AG264" s="15"/>
      <c r="AH264" s="15"/>
      <c r="AI264" s="15"/>
      <c r="AJ264" s="15"/>
      <c r="AK264" s="15"/>
      <c r="AM264" s="15"/>
      <c r="AN264" s="15"/>
      <c r="AO264" s="15"/>
      <c r="AP264" s="15"/>
      <c r="AQ264" s="15"/>
      <c r="AR264" s="15"/>
      <c r="AS264" s="15"/>
      <c r="AT264" s="15"/>
      <c r="AU264" s="15"/>
      <c r="AV264" s="15"/>
      <c r="AW264" s="15"/>
      <c r="AX264" s="15"/>
      <c r="AY264" s="15"/>
      <c r="AZ264" s="15"/>
      <c r="BA264" s="15"/>
      <c r="BB264" s="15"/>
      <c r="BC264" s="15"/>
      <c r="BD264" s="15"/>
    </row>
    <row r="265" spans="1:56" ht="16.5" customHeight="1">
      <c r="A265" s="18"/>
      <c r="B265" s="18"/>
      <c r="C265" s="18"/>
      <c r="D265" s="18"/>
      <c r="E265" s="18"/>
      <c r="F265" s="15"/>
      <c r="G265" s="17"/>
      <c r="H265" s="17"/>
      <c r="I265" s="15"/>
      <c r="J265" s="15"/>
      <c r="K265" s="15"/>
      <c r="L265" s="15"/>
      <c r="M265" s="15"/>
      <c r="N265" s="15"/>
      <c r="O265" s="15"/>
      <c r="P265" s="15"/>
      <c r="Q265" s="15"/>
      <c r="R265" s="15"/>
      <c r="S265" s="16"/>
      <c r="T265" s="15"/>
      <c r="U265" s="15"/>
      <c r="V265" s="15"/>
      <c r="W265" s="15"/>
      <c r="X265" s="15"/>
      <c r="Y265" s="15"/>
      <c r="Z265" s="15"/>
      <c r="AA265" s="15"/>
      <c r="AB265" s="15"/>
      <c r="AC265" s="15"/>
      <c r="AD265" s="15"/>
      <c r="AE265" s="15"/>
      <c r="AF265" s="15"/>
      <c r="AG265" s="15"/>
      <c r="AH265" s="15"/>
      <c r="AI265" s="15"/>
      <c r="AJ265" s="15"/>
      <c r="AK265" s="15"/>
      <c r="AM265" s="15"/>
      <c r="AN265" s="15"/>
      <c r="AO265" s="15"/>
      <c r="AP265" s="15"/>
      <c r="AQ265" s="15"/>
      <c r="AR265" s="15"/>
      <c r="AS265" s="15"/>
      <c r="AT265" s="15"/>
      <c r="AU265" s="15"/>
      <c r="AV265" s="15"/>
      <c r="AW265" s="15"/>
      <c r="AX265" s="15"/>
      <c r="AY265" s="15"/>
      <c r="AZ265" s="15"/>
      <c r="BA265" s="15"/>
      <c r="BB265" s="15"/>
      <c r="BC265" s="15"/>
      <c r="BD265" s="15"/>
    </row>
    <row r="266" spans="1:56" ht="16.5" customHeight="1">
      <c r="A266" s="18"/>
      <c r="B266" s="18"/>
      <c r="C266" s="18"/>
      <c r="D266" s="18"/>
      <c r="E266" s="18"/>
      <c r="F266" s="15"/>
      <c r="G266" s="17"/>
      <c r="H266" s="17"/>
      <c r="I266" s="15"/>
      <c r="J266" s="15"/>
      <c r="K266" s="15"/>
      <c r="L266" s="15"/>
      <c r="M266" s="15"/>
      <c r="N266" s="15"/>
      <c r="O266" s="15"/>
      <c r="P266" s="15"/>
      <c r="Q266" s="15"/>
      <c r="R266" s="15"/>
      <c r="S266" s="16"/>
      <c r="T266" s="15"/>
      <c r="U266" s="15"/>
      <c r="V266" s="15"/>
      <c r="W266" s="15"/>
      <c r="X266" s="15"/>
      <c r="Y266" s="15"/>
      <c r="Z266" s="15"/>
      <c r="AA266" s="15"/>
      <c r="AB266" s="15"/>
      <c r="AC266" s="15"/>
      <c r="AD266" s="15"/>
      <c r="AE266" s="15"/>
      <c r="AF266" s="15"/>
      <c r="AG266" s="15"/>
      <c r="AH266" s="15"/>
      <c r="AI266" s="15"/>
      <c r="AJ266" s="15"/>
      <c r="AK266" s="15"/>
      <c r="AM266" s="15"/>
      <c r="AN266" s="15"/>
      <c r="AO266" s="15"/>
      <c r="AP266" s="15"/>
      <c r="AQ266" s="15"/>
      <c r="AR266" s="15"/>
      <c r="AS266" s="15"/>
      <c r="AT266" s="15"/>
      <c r="AU266" s="15"/>
      <c r="AV266" s="15"/>
      <c r="AW266" s="15"/>
      <c r="AX266" s="15"/>
      <c r="AY266" s="15"/>
      <c r="AZ266" s="15"/>
      <c r="BA266" s="15"/>
      <c r="BB266" s="15"/>
      <c r="BC266" s="15"/>
      <c r="BD266" s="15"/>
    </row>
    <row r="267" spans="1:56" ht="16.5" customHeight="1">
      <c r="A267" s="18"/>
      <c r="B267" s="18"/>
      <c r="C267" s="18"/>
      <c r="D267" s="18"/>
      <c r="E267" s="18"/>
      <c r="F267" s="15"/>
      <c r="G267" s="17"/>
      <c r="H267" s="17"/>
      <c r="I267" s="15"/>
      <c r="J267" s="15"/>
      <c r="K267" s="15"/>
      <c r="L267" s="15"/>
      <c r="M267" s="15"/>
      <c r="N267" s="15"/>
      <c r="O267" s="15"/>
      <c r="P267" s="15"/>
      <c r="Q267" s="15"/>
      <c r="R267" s="15"/>
      <c r="S267" s="16"/>
      <c r="T267" s="15"/>
      <c r="U267" s="15"/>
      <c r="V267" s="15"/>
      <c r="W267" s="15"/>
      <c r="X267" s="15"/>
      <c r="Y267" s="15"/>
      <c r="Z267" s="15"/>
      <c r="AA267" s="15"/>
      <c r="AB267" s="15"/>
      <c r="AC267" s="15"/>
      <c r="AD267" s="15"/>
      <c r="AE267" s="15"/>
      <c r="AF267" s="15"/>
      <c r="AG267" s="15"/>
      <c r="AH267" s="15"/>
      <c r="AI267" s="15"/>
      <c r="AJ267" s="15"/>
      <c r="AK267" s="15"/>
      <c r="AM267" s="15"/>
      <c r="AN267" s="15"/>
      <c r="AO267" s="15"/>
      <c r="AP267" s="15"/>
      <c r="AQ267" s="15"/>
      <c r="AR267" s="15"/>
      <c r="AS267" s="15"/>
      <c r="AT267" s="15"/>
      <c r="AU267" s="15"/>
      <c r="AV267" s="15"/>
      <c r="AW267" s="15"/>
      <c r="AX267" s="15"/>
      <c r="AY267" s="15"/>
      <c r="AZ267" s="15"/>
      <c r="BA267" s="15"/>
      <c r="BB267" s="15"/>
      <c r="BC267" s="15"/>
      <c r="BD267" s="15"/>
    </row>
    <row r="268" spans="1:56" ht="16.5" customHeight="1">
      <c r="A268" s="18"/>
      <c r="B268" s="18"/>
      <c r="C268" s="18"/>
      <c r="D268" s="18"/>
      <c r="E268" s="18"/>
      <c r="F268" s="15"/>
      <c r="G268" s="17"/>
      <c r="H268" s="17"/>
      <c r="I268" s="15"/>
      <c r="J268" s="15"/>
      <c r="K268" s="15"/>
      <c r="L268" s="15"/>
      <c r="M268" s="15"/>
      <c r="N268" s="15"/>
      <c r="O268" s="15"/>
      <c r="P268" s="15"/>
      <c r="Q268" s="15"/>
      <c r="R268" s="15"/>
      <c r="S268" s="16"/>
      <c r="T268" s="15"/>
      <c r="U268" s="15"/>
      <c r="V268" s="15"/>
      <c r="W268" s="15"/>
      <c r="X268" s="15"/>
      <c r="Y268" s="15"/>
      <c r="Z268" s="15"/>
      <c r="AA268" s="15"/>
      <c r="AB268" s="15"/>
      <c r="AC268" s="15"/>
      <c r="AD268" s="15"/>
      <c r="AE268" s="15"/>
      <c r="AF268" s="15"/>
      <c r="AG268" s="15"/>
      <c r="AH268" s="15"/>
      <c r="AI268" s="15"/>
      <c r="AJ268" s="15"/>
      <c r="AK268" s="15"/>
      <c r="AM268" s="15"/>
      <c r="AN268" s="15"/>
      <c r="AO268" s="15"/>
      <c r="AP268" s="15"/>
      <c r="AQ268" s="15"/>
      <c r="AR268" s="15"/>
      <c r="AS268" s="15"/>
      <c r="AT268" s="15"/>
      <c r="AU268" s="15"/>
      <c r="AV268" s="15"/>
      <c r="AW268" s="15"/>
      <c r="AX268" s="15"/>
      <c r="AY268" s="15"/>
      <c r="AZ268" s="15"/>
      <c r="BA268" s="15"/>
      <c r="BB268" s="15"/>
      <c r="BC268" s="15"/>
      <c r="BD268" s="15"/>
    </row>
    <row r="269" spans="1:56" ht="16.5" customHeight="1">
      <c r="A269" s="18"/>
      <c r="B269" s="18"/>
      <c r="C269" s="18"/>
      <c r="D269" s="18"/>
      <c r="E269" s="18"/>
      <c r="F269" s="15"/>
      <c r="G269" s="17"/>
      <c r="H269" s="17"/>
      <c r="I269" s="15"/>
      <c r="J269" s="15"/>
      <c r="K269" s="15"/>
      <c r="L269" s="15"/>
      <c r="M269" s="15"/>
      <c r="N269" s="15"/>
      <c r="O269" s="15"/>
      <c r="P269" s="15"/>
      <c r="Q269" s="15"/>
      <c r="R269" s="15"/>
      <c r="S269" s="16"/>
      <c r="T269" s="15"/>
      <c r="U269" s="15"/>
      <c r="V269" s="15"/>
      <c r="W269" s="15"/>
      <c r="X269" s="15"/>
      <c r="Y269" s="15"/>
      <c r="Z269" s="15"/>
      <c r="AA269" s="15"/>
      <c r="AB269" s="15"/>
      <c r="AC269" s="15"/>
      <c r="AD269" s="15"/>
      <c r="AE269" s="15"/>
      <c r="AF269" s="15"/>
      <c r="AG269" s="15"/>
      <c r="AH269" s="15"/>
      <c r="AI269" s="15"/>
      <c r="AJ269" s="15"/>
      <c r="AK269" s="15"/>
      <c r="AM269" s="15"/>
      <c r="AN269" s="15"/>
      <c r="AO269" s="15"/>
      <c r="AP269" s="15"/>
      <c r="AQ269" s="15"/>
      <c r="AR269" s="15"/>
      <c r="AS269" s="15"/>
      <c r="AT269" s="15"/>
      <c r="AU269" s="15"/>
      <c r="AV269" s="15"/>
      <c r="AW269" s="15"/>
      <c r="AX269" s="15"/>
      <c r="AY269" s="15"/>
      <c r="AZ269" s="15"/>
      <c r="BA269" s="15"/>
      <c r="BB269" s="15"/>
      <c r="BC269" s="15"/>
      <c r="BD269" s="15"/>
    </row>
    <row r="270" spans="1:56" ht="16.5" customHeight="1">
      <c r="A270" s="18"/>
      <c r="B270" s="18"/>
      <c r="C270" s="18"/>
      <c r="D270" s="18"/>
      <c r="E270" s="18"/>
      <c r="F270" s="15"/>
      <c r="G270" s="17"/>
      <c r="H270" s="17"/>
      <c r="I270" s="15"/>
      <c r="J270" s="15"/>
      <c r="K270" s="15"/>
      <c r="L270" s="15"/>
      <c r="M270" s="15"/>
      <c r="N270" s="15"/>
      <c r="O270" s="15"/>
      <c r="P270" s="15"/>
      <c r="Q270" s="15"/>
      <c r="R270" s="15"/>
      <c r="S270" s="16"/>
      <c r="T270" s="15"/>
      <c r="U270" s="15"/>
      <c r="V270" s="15"/>
      <c r="W270" s="15"/>
      <c r="X270" s="15"/>
      <c r="Y270" s="15"/>
      <c r="Z270" s="15"/>
      <c r="AA270" s="15"/>
      <c r="AB270" s="15"/>
      <c r="AC270" s="15"/>
      <c r="AD270" s="15"/>
      <c r="AE270" s="15"/>
      <c r="AF270" s="15"/>
      <c r="AG270" s="15"/>
      <c r="AH270" s="15"/>
      <c r="AI270" s="15"/>
      <c r="AJ270" s="15"/>
      <c r="AK270" s="15"/>
      <c r="AM270" s="15"/>
      <c r="AN270" s="15"/>
      <c r="AO270" s="15"/>
      <c r="AP270" s="15"/>
      <c r="AQ270" s="15"/>
      <c r="AR270" s="15"/>
      <c r="AS270" s="15"/>
      <c r="AT270" s="15"/>
      <c r="AU270" s="15"/>
      <c r="AV270" s="15"/>
      <c r="AW270" s="15"/>
      <c r="AX270" s="15"/>
      <c r="AY270" s="15"/>
      <c r="AZ270" s="15"/>
      <c r="BA270" s="15"/>
      <c r="BB270" s="15"/>
      <c r="BC270" s="15"/>
      <c r="BD270" s="15"/>
    </row>
    <row r="271" spans="1:56" ht="16.5" customHeight="1">
      <c r="A271" s="18"/>
      <c r="B271" s="18"/>
      <c r="C271" s="18"/>
      <c r="D271" s="18"/>
      <c r="E271" s="18"/>
      <c r="F271" s="15"/>
      <c r="G271" s="17"/>
      <c r="H271" s="17"/>
      <c r="I271" s="15"/>
      <c r="J271" s="15"/>
      <c r="K271" s="15"/>
      <c r="L271" s="15"/>
      <c r="M271" s="15"/>
      <c r="N271" s="15"/>
      <c r="O271" s="15"/>
      <c r="P271" s="15"/>
      <c r="Q271" s="15"/>
      <c r="R271" s="15"/>
      <c r="S271" s="16"/>
      <c r="T271" s="15"/>
      <c r="U271" s="15"/>
      <c r="V271" s="15"/>
      <c r="W271" s="15"/>
      <c r="X271" s="15"/>
      <c r="Y271" s="15"/>
      <c r="Z271" s="15"/>
      <c r="AA271" s="15"/>
      <c r="AB271" s="15"/>
      <c r="AC271" s="15"/>
      <c r="AD271" s="15"/>
      <c r="AE271" s="15"/>
      <c r="AF271" s="15"/>
      <c r="AG271" s="15"/>
      <c r="AH271" s="15"/>
      <c r="AI271" s="15"/>
      <c r="AJ271" s="15"/>
      <c r="AK271" s="15"/>
      <c r="AM271" s="15"/>
      <c r="AN271" s="15"/>
      <c r="AO271" s="15"/>
      <c r="AP271" s="15"/>
      <c r="AQ271" s="15"/>
      <c r="AR271" s="15"/>
      <c r="AS271" s="15"/>
      <c r="AT271" s="15"/>
      <c r="AU271" s="15"/>
      <c r="AV271" s="15"/>
      <c r="AW271" s="15"/>
      <c r="AX271" s="15"/>
      <c r="AY271" s="15"/>
      <c r="AZ271" s="15"/>
      <c r="BA271" s="15"/>
      <c r="BB271" s="15"/>
      <c r="BC271" s="15"/>
      <c r="BD271" s="15"/>
    </row>
    <row r="272" spans="1:56" ht="16.5" customHeight="1">
      <c r="A272" s="18"/>
      <c r="B272" s="18"/>
      <c r="C272" s="18"/>
      <c r="D272" s="18"/>
      <c r="E272" s="18"/>
      <c r="F272" s="15"/>
      <c r="G272" s="17"/>
      <c r="H272" s="17"/>
      <c r="I272" s="15"/>
      <c r="J272" s="15"/>
      <c r="K272" s="15"/>
      <c r="L272" s="15"/>
      <c r="M272" s="15"/>
      <c r="N272" s="15"/>
      <c r="O272" s="15"/>
      <c r="P272" s="15"/>
      <c r="Q272" s="15"/>
      <c r="R272" s="15"/>
      <c r="S272" s="16"/>
      <c r="T272" s="15"/>
      <c r="U272" s="15"/>
      <c r="V272" s="15"/>
      <c r="W272" s="15"/>
      <c r="X272" s="15"/>
      <c r="Y272" s="15"/>
      <c r="Z272" s="15"/>
      <c r="AA272" s="15"/>
      <c r="AB272" s="15"/>
      <c r="AC272" s="15"/>
      <c r="AD272" s="15"/>
      <c r="AE272" s="15"/>
      <c r="AF272" s="15"/>
      <c r="AG272" s="15"/>
      <c r="AH272" s="15"/>
      <c r="AI272" s="15"/>
      <c r="AJ272" s="15"/>
      <c r="AK272" s="15"/>
      <c r="AM272" s="15"/>
      <c r="AN272" s="15"/>
      <c r="AO272" s="15"/>
      <c r="AP272" s="15"/>
      <c r="AQ272" s="15"/>
      <c r="AR272" s="15"/>
      <c r="AS272" s="15"/>
      <c r="AT272" s="15"/>
      <c r="AU272" s="15"/>
      <c r="AV272" s="15"/>
      <c r="AW272" s="15"/>
      <c r="AX272" s="15"/>
      <c r="AY272" s="15"/>
      <c r="AZ272" s="15"/>
      <c r="BA272" s="15"/>
      <c r="BB272" s="15"/>
      <c r="BC272" s="15"/>
      <c r="BD272" s="15"/>
    </row>
    <row r="273" spans="1:56" ht="16.5" customHeight="1">
      <c r="A273" s="18"/>
      <c r="B273" s="18"/>
      <c r="C273" s="18"/>
      <c r="D273" s="18"/>
      <c r="E273" s="18"/>
      <c r="F273" s="15"/>
      <c r="G273" s="17"/>
      <c r="H273" s="17"/>
      <c r="I273" s="15"/>
      <c r="J273" s="15"/>
      <c r="K273" s="15"/>
      <c r="L273" s="15"/>
      <c r="M273" s="15"/>
      <c r="N273" s="15"/>
      <c r="O273" s="15"/>
      <c r="P273" s="15"/>
      <c r="Q273" s="15"/>
      <c r="R273" s="15"/>
      <c r="S273" s="16"/>
      <c r="T273" s="15"/>
      <c r="U273" s="15"/>
      <c r="V273" s="15"/>
      <c r="W273" s="15"/>
      <c r="X273" s="15"/>
      <c r="Y273" s="15"/>
      <c r="Z273" s="15"/>
      <c r="AA273" s="15"/>
      <c r="AB273" s="15"/>
      <c r="AC273" s="15"/>
      <c r="AD273" s="15"/>
      <c r="AE273" s="15"/>
      <c r="AF273" s="15"/>
      <c r="AG273" s="15"/>
      <c r="AH273" s="15"/>
      <c r="AI273" s="15"/>
      <c r="AJ273" s="15"/>
      <c r="AK273" s="15"/>
      <c r="AM273" s="15"/>
      <c r="AN273" s="15"/>
      <c r="AO273" s="15"/>
      <c r="AP273" s="15"/>
      <c r="AQ273" s="15"/>
      <c r="AR273" s="15"/>
      <c r="AS273" s="15"/>
      <c r="AT273" s="15"/>
      <c r="AU273" s="15"/>
      <c r="AV273" s="15"/>
      <c r="AW273" s="15"/>
      <c r="AX273" s="15"/>
      <c r="AY273" s="15"/>
      <c r="AZ273" s="15"/>
      <c r="BA273" s="15"/>
      <c r="BB273" s="15"/>
      <c r="BC273" s="15"/>
      <c r="BD273" s="15"/>
    </row>
    <row r="274" spans="1:56" ht="16.5" customHeight="1">
      <c r="A274" s="18"/>
      <c r="B274" s="18"/>
      <c r="C274" s="18"/>
      <c r="D274" s="18"/>
      <c r="E274" s="18"/>
      <c r="F274" s="15"/>
      <c r="G274" s="17"/>
      <c r="H274" s="17"/>
      <c r="I274" s="15"/>
      <c r="J274" s="15"/>
      <c r="K274" s="15"/>
      <c r="L274" s="15"/>
      <c r="M274" s="15"/>
      <c r="N274" s="15"/>
      <c r="O274" s="15"/>
      <c r="P274" s="15"/>
      <c r="Q274" s="15"/>
      <c r="R274" s="15"/>
      <c r="S274" s="16"/>
      <c r="T274" s="15"/>
      <c r="U274" s="15"/>
      <c r="V274" s="15"/>
      <c r="W274" s="15"/>
      <c r="X274" s="15"/>
      <c r="Y274" s="15"/>
      <c r="Z274" s="15"/>
      <c r="AA274" s="15"/>
      <c r="AB274" s="15"/>
      <c r="AC274" s="15"/>
      <c r="AD274" s="15"/>
      <c r="AE274" s="15"/>
      <c r="AF274" s="15"/>
      <c r="AG274" s="15"/>
      <c r="AH274" s="15"/>
      <c r="AI274" s="15"/>
      <c r="AJ274" s="15"/>
      <c r="AK274" s="15"/>
      <c r="AM274" s="15"/>
      <c r="AN274" s="15"/>
      <c r="AO274" s="15"/>
      <c r="AP274" s="15"/>
      <c r="AQ274" s="15"/>
      <c r="AR274" s="15"/>
      <c r="AS274" s="15"/>
      <c r="AT274" s="15"/>
      <c r="AU274" s="15"/>
      <c r="AV274" s="15"/>
      <c r="AW274" s="15"/>
      <c r="AX274" s="15"/>
      <c r="AY274" s="15"/>
      <c r="AZ274" s="15"/>
      <c r="BA274" s="15"/>
      <c r="BB274" s="15"/>
      <c r="BC274" s="15"/>
      <c r="BD274" s="15"/>
    </row>
    <row r="275" spans="1:56" ht="16.5" customHeight="1">
      <c r="A275" s="18"/>
      <c r="B275" s="18"/>
      <c r="C275" s="18"/>
      <c r="D275" s="18"/>
      <c r="E275" s="18"/>
      <c r="F275" s="15"/>
      <c r="G275" s="17"/>
      <c r="H275" s="17"/>
      <c r="I275" s="15"/>
      <c r="J275" s="15"/>
      <c r="K275" s="15"/>
      <c r="L275" s="15"/>
      <c r="M275" s="15"/>
      <c r="N275" s="15"/>
      <c r="O275" s="15"/>
      <c r="P275" s="15"/>
      <c r="Q275" s="15"/>
      <c r="R275" s="15"/>
      <c r="S275" s="16"/>
      <c r="T275" s="15"/>
      <c r="U275" s="15"/>
      <c r="V275" s="15"/>
      <c r="W275" s="15"/>
      <c r="X275" s="15"/>
      <c r="Y275" s="15"/>
      <c r="Z275" s="15"/>
      <c r="AA275" s="15"/>
      <c r="AB275" s="15"/>
      <c r="AC275" s="15"/>
      <c r="AD275" s="15"/>
      <c r="AE275" s="15"/>
      <c r="AF275" s="15"/>
      <c r="AG275" s="15"/>
      <c r="AH275" s="15"/>
      <c r="AI275" s="15"/>
      <c r="AJ275" s="15"/>
      <c r="AK275" s="15"/>
      <c r="AM275" s="15"/>
      <c r="AN275" s="15"/>
      <c r="AO275" s="15"/>
      <c r="AP275" s="15"/>
      <c r="AQ275" s="15"/>
      <c r="AR275" s="15"/>
      <c r="AS275" s="15"/>
      <c r="AT275" s="15"/>
      <c r="AU275" s="15"/>
      <c r="AV275" s="15"/>
      <c r="AW275" s="15"/>
      <c r="AX275" s="15"/>
      <c r="AY275" s="15"/>
      <c r="AZ275" s="15"/>
      <c r="BA275" s="15"/>
      <c r="BB275" s="15"/>
      <c r="BC275" s="15"/>
      <c r="BD275" s="15"/>
    </row>
    <row r="276" spans="1:56" ht="16.5" customHeight="1">
      <c r="A276" s="18"/>
      <c r="B276" s="18"/>
      <c r="C276" s="18"/>
      <c r="D276" s="18"/>
      <c r="E276" s="18"/>
      <c r="F276" s="15"/>
      <c r="G276" s="17"/>
      <c r="H276" s="17"/>
      <c r="I276" s="15"/>
      <c r="J276" s="15"/>
      <c r="K276" s="15"/>
      <c r="L276" s="15"/>
      <c r="M276" s="15"/>
      <c r="N276" s="15"/>
      <c r="O276" s="15"/>
      <c r="P276" s="15"/>
      <c r="Q276" s="15"/>
      <c r="R276" s="15"/>
      <c r="S276" s="16"/>
      <c r="T276" s="15"/>
      <c r="U276" s="15"/>
      <c r="V276" s="15"/>
      <c r="W276" s="15"/>
      <c r="X276" s="15"/>
      <c r="Y276" s="15"/>
      <c r="Z276" s="15"/>
      <c r="AA276" s="15"/>
      <c r="AB276" s="15"/>
      <c r="AC276" s="15"/>
      <c r="AD276" s="15"/>
      <c r="AE276" s="15"/>
      <c r="AF276" s="15"/>
      <c r="AG276" s="15"/>
      <c r="AH276" s="15"/>
      <c r="AI276" s="15"/>
      <c r="AJ276" s="15"/>
      <c r="AK276" s="15"/>
      <c r="AM276" s="15"/>
      <c r="AN276" s="15"/>
      <c r="AO276" s="15"/>
      <c r="AP276" s="15"/>
      <c r="AQ276" s="15"/>
      <c r="AR276" s="15"/>
      <c r="AS276" s="15"/>
      <c r="AT276" s="15"/>
      <c r="AU276" s="15"/>
      <c r="AV276" s="15"/>
      <c r="AW276" s="15"/>
      <c r="AX276" s="15"/>
      <c r="AY276" s="15"/>
      <c r="AZ276" s="15"/>
      <c r="BA276" s="15"/>
      <c r="BB276" s="15"/>
      <c r="BC276" s="15"/>
      <c r="BD276" s="15"/>
    </row>
    <row r="277" spans="1:56" ht="16.5" customHeight="1">
      <c r="A277" s="18"/>
      <c r="B277" s="18"/>
      <c r="C277" s="18"/>
      <c r="D277" s="18"/>
      <c r="E277" s="18"/>
      <c r="F277" s="15"/>
      <c r="G277" s="17"/>
      <c r="H277" s="17"/>
      <c r="I277" s="15"/>
      <c r="J277" s="15"/>
      <c r="K277" s="15"/>
      <c r="L277" s="15"/>
      <c r="M277" s="15"/>
      <c r="N277" s="15"/>
      <c r="O277" s="15"/>
      <c r="P277" s="15"/>
      <c r="Q277" s="15"/>
      <c r="R277" s="15"/>
      <c r="S277" s="16"/>
      <c r="T277" s="15"/>
      <c r="U277" s="15"/>
      <c r="V277" s="15"/>
      <c r="W277" s="15"/>
      <c r="X277" s="15"/>
      <c r="Y277" s="15"/>
      <c r="Z277" s="15"/>
      <c r="AA277" s="15"/>
      <c r="AB277" s="15"/>
      <c r="AC277" s="15"/>
      <c r="AD277" s="15"/>
      <c r="AE277" s="15"/>
      <c r="AF277" s="15"/>
      <c r="AG277" s="15"/>
      <c r="AH277" s="15"/>
      <c r="AI277" s="15"/>
      <c r="AJ277" s="15"/>
      <c r="AK277" s="15"/>
      <c r="AM277" s="15"/>
      <c r="AN277" s="15"/>
      <c r="AO277" s="15"/>
      <c r="AP277" s="15"/>
      <c r="AQ277" s="15"/>
      <c r="AR277" s="15"/>
      <c r="AS277" s="15"/>
      <c r="AT277" s="15"/>
      <c r="AU277" s="15"/>
      <c r="AV277" s="15"/>
      <c r="AW277" s="15"/>
      <c r="AX277" s="15"/>
      <c r="AY277" s="15"/>
      <c r="AZ277" s="15"/>
      <c r="BA277" s="15"/>
      <c r="BB277" s="15"/>
      <c r="BC277" s="15"/>
      <c r="BD277" s="15"/>
    </row>
    <row r="278" spans="1:56" ht="16.5" customHeight="1">
      <c r="A278" s="18"/>
      <c r="B278" s="18"/>
      <c r="C278" s="18"/>
      <c r="D278" s="18"/>
      <c r="E278" s="18"/>
      <c r="F278" s="15"/>
      <c r="G278" s="17"/>
      <c r="H278" s="17"/>
      <c r="I278" s="15"/>
      <c r="J278" s="15"/>
      <c r="K278" s="15"/>
      <c r="L278" s="15"/>
      <c r="M278" s="15"/>
      <c r="N278" s="15"/>
      <c r="O278" s="15"/>
      <c r="P278" s="15"/>
      <c r="Q278" s="15"/>
      <c r="R278" s="15"/>
      <c r="S278" s="16"/>
      <c r="T278" s="15"/>
      <c r="U278" s="15"/>
      <c r="V278" s="15"/>
      <c r="W278" s="15"/>
      <c r="X278" s="15"/>
      <c r="Y278" s="15"/>
      <c r="Z278" s="15"/>
      <c r="AA278" s="15"/>
      <c r="AB278" s="15"/>
      <c r="AC278" s="15"/>
      <c r="AD278" s="15"/>
      <c r="AE278" s="15"/>
      <c r="AF278" s="15"/>
      <c r="AG278" s="15"/>
      <c r="AH278" s="15"/>
      <c r="AI278" s="15"/>
      <c r="AJ278" s="15"/>
      <c r="AK278" s="15"/>
      <c r="AM278" s="15"/>
      <c r="AN278" s="15"/>
      <c r="AO278" s="15"/>
      <c r="AP278" s="15"/>
      <c r="AQ278" s="15"/>
      <c r="AR278" s="15"/>
      <c r="AS278" s="15"/>
      <c r="AT278" s="15"/>
      <c r="AU278" s="15"/>
      <c r="AV278" s="15"/>
      <c r="AW278" s="15"/>
      <c r="AX278" s="15"/>
      <c r="AY278" s="15"/>
      <c r="AZ278" s="15"/>
      <c r="BA278" s="15"/>
      <c r="BB278" s="15"/>
      <c r="BC278" s="15"/>
      <c r="BD278" s="15"/>
    </row>
    <row r="279" spans="1:56" ht="16.5" customHeight="1">
      <c r="A279" s="18"/>
      <c r="B279" s="18"/>
      <c r="C279" s="18"/>
      <c r="D279" s="18"/>
      <c r="E279" s="18"/>
      <c r="F279" s="15"/>
      <c r="G279" s="17"/>
      <c r="H279" s="17"/>
      <c r="I279" s="15"/>
      <c r="J279" s="15"/>
      <c r="K279" s="15"/>
      <c r="L279" s="15"/>
      <c r="M279" s="15"/>
      <c r="N279" s="15"/>
      <c r="O279" s="15"/>
      <c r="P279" s="15"/>
      <c r="Q279" s="15"/>
      <c r="R279" s="15"/>
      <c r="S279" s="16"/>
      <c r="T279" s="15"/>
      <c r="U279" s="15"/>
      <c r="V279" s="15"/>
      <c r="W279" s="15"/>
      <c r="X279" s="15"/>
      <c r="Y279" s="15"/>
      <c r="Z279" s="15"/>
      <c r="AA279" s="15"/>
      <c r="AB279" s="15"/>
      <c r="AC279" s="15"/>
      <c r="AD279" s="15"/>
      <c r="AE279" s="15"/>
      <c r="AF279" s="15"/>
      <c r="AG279" s="15"/>
      <c r="AH279" s="15"/>
      <c r="AI279" s="15"/>
      <c r="AJ279" s="15"/>
      <c r="AK279" s="15"/>
      <c r="AM279" s="15"/>
      <c r="AN279" s="15"/>
      <c r="AO279" s="15"/>
      <c r="AP279" s="15"/>
      <c r="AQ279" s="15"/>
      <c r="AR279" s="15"/>
      <c r="AS279" s="15"/>
      <c r="AT279" s="15"/>
      <c r="AU279" s="15"/>
      <c r="AV279" s="15"/>
      <c r="AW279" s="15"/>
      <c r="AX279" s="15"/>
      <c r="AY279" s="15"/>
      <c r="AZ279" s="15"/>
      <c r="BA279" s="15"/>
      <c r="BB279" s="15"/>
      <c r="BC279" s="15"/>
      <c r="BD279" s="15"/>
    </row>
    <row r="280" spans="1:56" ht="16.5" customHeight="1">
      <c r="A280" s="18"/>
      <c r="B280" s="18"/>
      <c r="C280" s="18"/>
      <c r="D280" s="18"/>
      <c r="E280" s="18"/>
      <c r="F280" s="15"/>
      <c r="G280" s="17"/>
      <c r="H280" s="17"/>
      <c r="I280" s="15"/>
      <c r="J280" s="15"/>
      <c r="K280" s="15"/>
      <c r="L280" s="15"/>
      <c r="M280" s="15"/>
      <c r="N280" s="15"/>
      <c r="O280" s="15"/>
      <c r="P280" s="15"/>
      <c r="Q280" s="15"/>
      <c r="R280" s="15"/>
      <c r="S280" s="16"/>
      <c r="T280" s="15"/>
      <c r="U280" s="15"/>
      <c r="V280" s="15"/>
      <c r="W280" s="15"/>
      <c r="X280" s="15"/>
      <c r="Y280" s="15"/>
      <c r="Z280" s="15"/>
      <c r="AA280" s="15"/>
      <c r="AB280" s="15"/>
      <c r="AC280" s="15"/>
      <c r="AD280" s="15"/>
      <c r="AE280" s="15"/>
      <c r="AF280" s="15"/>
      <c r="AG280" s="15"/>
      <c r="AH280" s="15"/>
      <c r="AI280" s="15"/>
      <c r="AJ280" s="15"/>
      <c r="AK280" s="15"/>
      <c r="AM280" s="15"/>
      <c r="AN280" s="15"/>
      <c r="AO280" s="15"/>
      <c r="AP280" s="15"/>
      <c r="AQ280" s="15"/>
      <c r="AR280" s="15"/>
      <c r="AS280" s="15"/>
      <c r="AT280" s="15"/>
      <c r="AU280" s="15"/>
      <c r="AV280" s="15"/>
      <c r="AW280" s="15"/>
      <c r="AX280" s="15"/>
      <c r="AY280" s="15"/>
      <c r="AZ280" s="15"/>
      <c r="BA280" s="15"/>
      <c r="BB280" s="15"/>
      <c r="BC280" s="15"/>
      <c r="BD280" s="15"/>
    </row>
    <row r="281" spans="1:56" ht="16.5" customHeight="1">
      <c r="A281" s="18"/>
      <c r="B281" s="18"/>
      <c r="C281" s="18"/>
      <c r="D281" s="18"/>
      <c r="E281" s="18"/>
      <c r="F281" s="15"/>
      <c r="G281" s="17"/>
      <c r="H281" s="17"/>
      <c r="I281" s="15"/>
      <c r="J281" s="15"/>
      <c r="K281" s="15"/>
      <c r="L281" s="15"/>
      <c r="M281" s="15"/>
      <c r="N281" s="15"/>
      <c r="O281" s="15"/>
      <c r="P281" s="15"/>
      <c r="Q281" s="15"/>
      <c r="R281" s="15"/>
      <c r="S281" s="16"/>
      <c r="T281" s="15"/>
      <c r="U281" s="15"/>
      <c r="V281" s="15"/>
      <c r="W281" s="15"/>
      <c r="X281" s="15"/>
      <c r="Y281" s="15"/>
      <c r="Z281" s="15"/>
      <c r="AA281" s="15"/>
      <c r="AB281" s="15"/>
      <c r="AC281" s="15"/>
      <c r="AD281" s="15"/>
      <c r="AE281" s="15"/>
      <c r="AF281" s="15"/>
      <c r="AG281" s="15"/>
      <c r="AH281" s="15"/>
      <c r="AI281" s="15"/>
      <c r="AJ281" s="15"/>
      <c r="AK281" s="15"/>
      <c r="AM281" s="15"/>
      <c r="AN281" s="15"/>
      <c r="AO281" s="15"/>
      <c r="AP281" s="15"/>
      <c r="AQ281" s="15"/>
      <c r="AR281" s="15"/>
      <c r="AS281" s="15"/>
      <c r="AT281" s="15"/>
      <c r="AU281" s="15"/>
      <c r="AV281" s="15"/>
      <c r="AW281" s="15"/>
      <c r="AX281" s="15"/>
      <c r="AY281" s="15"/>
      <c r="AZ281" s="15"/>
      <c r="BA281" s="15"/>
      <c r="BB281" s="15"/>
      <c r="BC281" s="15"/>
      <c r="BD281" s="15"/>
    </row>
    <row r="282" spans="1:56" ht="16.5" customHeight="1">
      <c r="A282" s="18"/>
      <c r="B282" s="18"/>
      <c r="C282" s="18"/>
      <c r="D282" s="18"/>
      <c r="E282" s="18"/>
      <c r="F282" s="15"/>
      <c r="G282" s="17"/>
      <c r="H282" s="17"/>
      <c r="I282" s="15"/>
      <c r="J282" s="15"/>
      <c r="K282" s="15"/>
      <c r="L282" s="15"/>
      <c r="M282" s="15"/>
      <c r="N282" s="15"/>
      <c r="O282" s="15"/>
      <c r="P282" s="15"/>
      <c r="Q282" s="15"/>
      <c r="R282" s="15"/>
      <c r="S282" s="16"/>
      <c r="T282" s="15"/>
      <c r="U282" s="15"/>
      <c r="V282" s="15"/>
      <c r="W282" s="15"/>
      <c r="X282" s="15"/>
      <c r="Y282" s="15"/>
      <c r="Z282" s="15"/>
      <c r="AA282" s="15"/>
      <c r="AB282" s="15"/>
      <c r="AC282" s="15"/>
      <c r="AD282" s="15"/>
      <c r="AE282" s="15"/>
      <c r="AF282" s="15"/>
      <c r="AG282" s="15"/>
      <c r="AH282" s="15"/>
      <c r="AI282" s="15"/>
      <c r="AJ282" s="15"/>
      <c r="AK282" s="15"/>
      <c r="AM282" s="15"/>
      <c r="AN282" s="15"/>
      <c r="AO282" s="15"/>
      <c r="AP282" s="15"/>
      <c r="AQ282" s="15"/>
      <c r="AR282" s="15"/>
      <c r="AS282" s="15"/>
      <c r="AT282" s="15"/>
      <c r="AU282" s="15"/>
      <c r="AV282" s="15"/>
      <c r="AW282" s="15"/>
      <c r="AX282" s="15"/>
      <c r="AY282" s="15"/>
      <c r="AZ282" s="15"/>
      <c r="BA282" s="15"/>
      <c r="BB282" s="15"/>
      <c r="BC282" s="15"/>
      <c r="BD282" s="15"/>
    </row>
    <row r="283" spans="1:56" ht="16.5" customHeight="1">
      <c r="A283" s="18"/>
      <c r="B283" s="18"/>
      <c r="C283" s="18"/>
      <c r="D283" s="18"/>
      <c r="E283" s="18"/>
      <c r="F283" s="15"/>
      <c r="G283" s="17"/>
      <c r="H283" s="17"/>
      <c r="I283" s="15"/>
      <c r="J283" s="15"/>
      <c r="K283" s="15"/>
      <c r="L283" s="15"/>
      <c r="M283" s="15"/>
      <c r="N283" s="15"/>
      <c r="O283" s="15"/>
      <c r="P283" s="15"/>
      <c r="Q283" s="15"/>
      <c r="R283" s="15"/>
      <c r="S283" s="16"/>
      <c r="T283" s="15"/>
      <c r="U283" s="15"/>
      <c r="V283" s="15"/>
      <c r="W283" s="15"/>
      <c r="X283" s="15"/>
      <c r="Y283" s="15"/>
      <c r="Z283" s="15"/>
      <c r="AA283" s="15"/>
      <c r="AB283" s="15"/>
      <c r="AC283" s="15"/>
      <c r="AD283" s="15"/>
      <c r="AE283" s="15"/>
      <c r="AF283" s="15"/>
      <c r="AG283" s="15"/>
      <c r="AH283" s="15"/>
      <c r="AI283" s="15"/>
      <c r="AJ283" s="15"/>
      <c r="AK283" s="15"/>
      <c r="AM283" s="15"/>
      <c r="AN283" s="15"/>
      <c r="AO283" s="15"/>
      <c r="AP283" s="15"/>
      <c r="AQ283" s="15"/>
      <c r="AR283" s="15"/>
      <c r="AS283" s="15"/>
      <c r="AT283" s="15"/>
      <c r="AU283" s="15"/>
      <c r="AV283" s="15"/>
      <c r="AW283" s="15"/>
      <c r="AX283" s="15"/>
      <c r="AY283" s="15"/>
      <c r="AZ283" s="15"/>
      <c r="BA283" s="15"/>
      <c r="BB283" s="15"/>
      <c r="BC283" s="15"/>
      <c r="BD283" s="15"/>
    </row>
    <row r="284" spans="1:56" ht="16.5" customHeight="1">
      <c r="A284" s="18"/>
      <c r="B284" s="18"/>
      <c r="C284" s="18"/>
      <c r="D284" s="18"/>
      <c r="E284" s="18"/>
      <c r="F284" s="15"/>
      <c r="G284" s="17"/>
      <c r="H284" s="17"/>
      <c r="I284" s="15"/>
      <c r="J284" s="15"/>
      <c r="K284" s="15"/>
      <c r="L284" s="15"/>
      <c r="M284" s="15"/>
      <c r="N284" s="15"/>
      <c r="O284" s="15"/>
      <c r="P284" s="15"/>
      <c r="Q284" s="15"/>
      <c r="R284" s="15"/>
      <c r="S284" s="16"/>
      <c r="T284" s="15"/>
      <c r="U284" s="15"/>
      <c r="V284" s="15"/>
      <c r="W284" s="15"/>
      <c r="X284" s="15"/>
      <c r="Y284" s="15"/>
      <c r="Z284" s="15"/>
      <c r="AA284" s="15"/>
      <c r="AB284" s="15"/>
      <c r="AC284" s="15"/>
      <c r="AD284" s="15"/>
      <c r="AE284" s="15"/>
      <c r="AF284" s="15"/>
      <c r="AG284" s="15"/>
      <c r="AH284" s="15"/>
      <c r="AI284" s="15"/>
      <c r="AJ284" s="15"/>
      <c r="AK284" s="15"/>
      <c r="AM284" s="15"/>
      <c r="AN284" s="15"/>
      <c r="AO284" s="15"/>
      <c r="AP284" s="15"/>
      <c r="AQ284" s="15"/>
      <c r="AR284" s="15"/>
      <c r="AS284" s="15"/>
      <c r="AT284" s="15"/>
      <c r="AU284" s="15"/>
      <c r="AV284" s="15"/>
      <c r="AW284" s="15"/>
      <c r="AX284" s="15"/>
      <c r="AY284" s="15"/>
      <c r="AZ284" s="15"/>
      <c r="BA284" s="15"/>
      <c r="BB284" s="15"/>
      <c r="BC284" s="15"/>
      <c r="BD284" s="15"/>
    </row>
    <row r="285" spans="1:56" ht="16.5" customHeight="1">
      <c r="A285" s="18"/>
      <c r="B285" s="18"/>
      <c r="C285" s="18"/>
      <c r="D285" s="18"/>
      <c r="E285" s="18"/>
      <c r="F285" s="15"/>
      <c r="G285" s="17"/>
      <c r="H285" s="17"/>
      <c r="I285" s="15"/>
      <c r="J285" s="15"/>
      <c r="K285" s="15"/>
      <c r="L285" s="15"/>
      <c r="M285" s="15"/>
      <c r="N285" s="15"/>
      <c r="O285" s="15"/>
      <c r="P285" s="15"/>
      <c r="Q285" s="15"/>
      <c r="R285" s="15"/>
      <c r="S285" s="16"/>
      <c r="T285" s="15"/>
      <c r="U285" s="15"/>
      <c r="V285" s="15"/>
      <c r="W285" s="15"/>
      <c r="X285" s="15"/>
      <c r="Y285" s="15"/>
      <c r="Z285" s="15"/>
      <c r="AA285" s="15"/>
      <c r="AB285" s="15"/>
      <c r="AC285" s="15"/>
      <c r="AD285" s="15"/>
      <c r="AE285" s="15"/>
      <c r="AF285" s="15"/>
      <c r="AG285" s="15"/>
      <c r="AH285" s="15"/>
      <c r="AI285" s="15"/>
      <c r="AJ285" s="15"/>
      <c r="AK285" s="15"/>
      <c r="AM285" s="15"/>
      <c r="AN285" s="15"/>
      <c r="AO285" s="15"/>
      <c r="AP285" s="15"/>
      <c r="AQ285" s="15"/>
      <c r="AR285" s="15"/>
      <c r="AS285" s="15"/>
      <c r="AT285" s="15"/>
      <c r="AU285" s="15"/>
      <c r="AV285" s="15"/>
      <c r="AW285" s="15"/>
      <c r="AX285" s="15"/>
      <c r="AY285" s="15"/>
      <c r="AZ285" s="15"/>
      <c r="BA285" s="15"/>
      <c r="BB285" s="15"/>
      <c r="BC285" s="15"/>
      <c r="BD285" s="15"/>
    </row>
    <row r="286" spans="1:56" ht="16.5" customHeight="1">
      <c r="A286" s="18"/>
      <c r="B286" s="18"/>
      <c r="C286" s="18"/>
      <c r="D286" s="18"/>
      <c r="E286" s="18"/>
      <c r="F286" s="15"/>
      <c r="G286" s="17"/>
      <c r="H286" s="17"/>
      <c r="I286" s="15"/>
      <c r="J286" s="15"/>
      <c r="K286" s="15"/>
      <c r="L286" s="15"/>
      <c r="M286" s="15"/>
      <c r="N286" s="15"/>
      <c r="O286" s="15"/>
      <c r="P286" s="15"/>
      <c r="Q286" s="15"/>
      <c r="R286" s="15"/>
      <c r="S286" s="16"/>
      <c r="T286" s="15"/>
      <c r="U286" s="15"/>
      <c r="V286" s="15"/>
      <c r="W286" s="15"/>
      <c r="X286" s="15"/>
      <c r="Y286" s="15"/>
      <c r="Z286" s="15"/>
      <c r="AA286" s="15"/>
      <c r="AB286" s="15"/>
      <c r="AC286" s="15"/>
      <c r="AD286" s="15"/>
      <c r="AE286" s="15"/>
      <c r="AF286" s="15"/>
      <c r="AG286" s="15"/>
      <c r="AH286" s="15"/>
      <c r="AI286" s="15"/>
      <c r="AJ286" s="15"/>
      <c r="AK286" s="15"/>
      <c r="AM286" s="15"/>
      <c r="AN286" s="15"/>
      <c r="AO286" s="15"/>
      <c r="AP286" s="15"/>
      <c r="AQ286" s="15"/>
      <c r="AR286" s="15"/>
      <c r="AS286" s="15"/>
      <c r="AT286" s="15"/>
      <c r="AU286" s="15"/>
      <c r="AV286" s="15"/>
      <c r="AW286" s="15"/>
      <c r="AX286" s="15"/>
      <c r="AY286" s="15"/>
      <c r="AZ286" s="15"/>
      <c r="BA286" s="15"/>
      <c r="BB286" s="15"/>
      <c r="BC286" s="15"/>
      <c r="BD286" s="15"/>
    </row>
    <row r="287" spans="1:56" ht="16.5" customHeight="1">
      <c r="A287" s="18"/>
      <c r="B287" s="18"/>
      <c r="C287" s="18"/>
      <c r="D287" s="18"/>
      <c r="E287" s="18"/>
      <c r="F287" s="15"/>
      <c r="G287" s="17"/>
      <c r="H287" s="17"/>
      <c r="I287" s="15"/>
      <c r="J287" s="15"/>
      <c r="K287" s="15"/>
      <c r="L287" s="15"/>
      <c r="M287" s="15"/>
      <c r="N287" s="15"/>
      <c r="O287" s="15"/>
      <c r="P287" s="15"/>
      <c r="Q287" s="15"/>
      <c r="R287" s="15"/>
      <c r="S287" s="16"/>
      <c r="T287" s="15"/>
      <c r="U287" s="15"/>
      <c r="V287" s="15"/>
      <c r="W287" s="15"/>
      <c r="X287" s="15"/>
      <c r="Y287" s="15"/>
      <c r="Z287" s="15"/>
      <c r="AA287" s="15"/>
      <c r="AB287" s="15"/>
      <c r="AC287" s="15"/>
      <c r="AD287" s="15"/>
      <c r="AE287" s="15"/>
      <c r="AF287" s="15"/>
      <c r="AG287" s="15"/>
      <c r="AH287" s="15"/>
      <c r="AI287" s="15"/>
      <c r="AJ287" s="15"/>
      <c r="AK287" s="15"/>
      <c r="AM287" s="15"/>
      <c r="AN287" s="15"/>
      <c r="AO287" s="15"/>
      <c r="AP287" s="15"/>
      <c r="AQ287" s="15"/>
      <c r="AR287" s="15"/>
      <c r="AS287" s="15"/>
      <c r="AT287" s="15"/>
      <c r="AU287" s="15"/>
      <c r="AV287" s="15"/>
      <c r="AW287" s="15"/>
      <c r="AX287" s="15"/>
      <c r="AY287" s="15"/>
      <c r="AZ287" s="15"/>
      <c r="BA287" s="15"/>
      <c r="BB287" s="15"/>
      <c r="BC287" s="15"/>
      <c r="BD287" s="15"/>
    </row>
    <row r="288" spans="1:56" ht="16.5" customHeight="1">
      <c r="A288" s="18"/>
      <c r="B288" s="18"/>
      <c r="C288" s="18"/>
      <c r="D288" s="18"/>
      <c r="E288" s="18"/>
      <c r="F288" s="15"/>
      <c r="G288" s="17"/>
      <c r="H288" s="17"/>
      <c r="I288" s="15"/>
      <c r="J288" s="15"/>
      <c r="K288" s="15"/>
      <c r="L288" s="15"/>
      <c r="M288" s="15"/>
      <c r="N288" s="15"/>
      <c r="O288" s="15"/>
      <c r="P288" s="15"/>
      <c r="Q288" s="15"/>
      <c r="R288" s="15"/>
      <c r="S288" s="16"/>
      <c r="T288" s="15"/>
      <c r="U288" s="15"/>
      <c r="V288" s="15"/>
      <c r="W288" s="15"/>
      <c r="X288" s="15"/>
      <c r="Y288" s="15"/>
      <c r="Z288" s="15"/>
      <c r="AA288" s="15"/>
      <c r="AB288" s="15"/>
      <c r="AC288" s="15"/>
      <c r="AD288" s="15"/>
      <c r="AE288" s="15"/>
      <c r="AF288" s="15"/>
      <c r="AG288" s="15"/>
      <c r="AH288" s="15"/>
      <c r="AI288" s="15"/>
      <c r="AJ288" s="15"/>
      <c r="AK288" s="15"/>
      <c r="AM288" s="15"/>
      <c r="AN288" s="15"/>
      <c r="AO288" s="15"/>
      <c r="AP288" s="15"/>
      <c r="AQ288" s="15"/>
      <c r="AR288" s="15"/>
      <c r="AS288" s="15"/>
      <c r="AT288" s="15"/>
      <c r="AU288" s="15"/>
      <c r="AV288" s="15"/>
      <c r="AW288" s="15"/>
      <c r="AX288" s="15"/>
      <c r="AY288" s="15"/>
      <c r="AZ288" s="15"/>
      <c r="BA288" s="15"/>
      <c r="BB288" s="15"/>
      <c r="BC288" s="15"/>
      <c r="BD288" s="15"/>
    </row>
    <row r="289" spans="1:56" ht="16.5" customHeight="1">
      <c r="A289" s="18"/>
      <c r="B289" s="18"/>
      <c r="C289" s="18"/>
      <c r="D289" s="18"/>
      <c r="E289" s="18"/>
      <c r="F289" s="15"/>
      <c r="G289" s="17"/>
      <c r="H289" s="17"/>
      <c r="I289" s="15"/>
      <c r="J289" s="15"/>
      <c r="K289" s="15"/>
      <c r="L289" s="15"/>
      <c r="M289" s="15"/>
      <c r="N289" s="15"/>
      <c r="O289" s="15"/>
      <c r="P289" s="15"/>
      <c r="Q289" s="15"/>
      <c r="R289" s="15"/>
      <c r="S289" s="16"/>
      <c r="T289" s="15"/>
      <c r="U289" s="15"/>
      <c r="V289" s="15"/>
      <c r="W289" s="15"/>
      <c r="X289" s="15"/>
      <c r="Y289" s="15"/>
      <c r="Z289" s="15"/>
      <c r="AA289" s="15"/>
      <c r="AB289" s="15"/>
      <c r="AC289" s="15"/>
      <c r="AD289" s="15"/>
      <c r="AE289" s="15"/>
      <c r="AF289" s="15"/>
      <c r="AG289" s="15"/>
      <c r="AH289" s="15"/>
      <c r="AI289" s="15"/>
      <c r="AJ289" s="15"/>
      <c r="AK289" s="15"/>
      <c r="AM289" s="15"/>
      <c r="AN289" s="15"/>
      <c r="AO289" s="15"/>
      <c r="AP289" s="15"/>
      <c r="AQ289" s="15"/>
      <c r="AR289" s="15"/>
      <c r="AS289" s="15"/>
      <c r="AT289" s="15"/>
      <c r="AU289" s="15"/>
      <c r="AV289" s="15"/>
      <c r="AW289" s="15"/>
      <c r="AX289" s="15"/>
      <c r="AY289" s="15"/>
      <c r="AZ289" s="15"/>
      <c r="BA289" s="15"/>
      <c r="BB289" s="15"/>
      <c r="BC289" s="15"/>
      <c r="BD289" s="15"/>
    </row>
    <row r="290" spans="1:56" ht="16.5" customHeight="1">
      <c r="A290" s="18"/>
      <c r="B290" s="18"/>
      <c r="C290" s="18"/>
      <c r="D290" s="18"/>
      <c r="E290" s="18"/>
      <c r="F290" s="15"/>
      <c r="G290" s="17"/>
      <c r="H290" s="17"/>
      <c r="I290" s="15"/>
      <c r="J290" s="15"/>
      <c r="K290" s="15"/>
      <c r="L290" s="15"/>
      <c r="M290" s="15"/>
      <c r="N290" s="15"/>
      <c r="O290" s="15"/>
      <c r="P290" s="15"/>
      <c r="Q290" s="15"/>
      <c r="R290" s="15"/>
      <c r="S290" s="16"/>
      <c r="T290" s="15"/>
      <c r="U290" s="15"/>
      <c r="V290" s="15"/>
      <c r="W290" s="15"/>
      <c r="X290" s="15"/>
      <c r="Y290" s="15"/>
      <c r="Z290" s="15"/>
      <c r="AA290" s="15"/>
      <c r="AB290" s="15"/>
      <c r="AC290" s="15"/>
      <c r="AD290" s="15"/>
      <c r="AE290" s="15"/>
      <c r="AF290" s="15"/>
      <c r="AG290" s="15"/>
      <c r="AH290" s="15"/>
      <c r="AI290" s="15"/>
      <c r="AJ290" s="15"/>
      <c r="AK290" s="15"/>
      <c r="AM290" s="15"/>
      <c r="AN290" s="15"/>
      <c r="AO290" s="15"/>
      <c r="AP290" s="15"/>
      <c r="AQ290" s="15"/>
      <c r="AR290" s="15"/>
      <c r="AS290" s="15"/>
      <c r="AT290" s="15"/>
      <c r="AU290" s="15"/>
      <c r="AV290" s="15"/>
      <c r="AW290" s="15"/>
      <c r="AX290" s="15"/>
      <c r="AY290" s="15"/>
      <c r="AZ290" s="15"/>
      <c r="BA290" s="15"/>
      <c r="BB290" s="15"/>
      <c r="BC290" s="15"/>
      <c r="BD290" s="15"/>
    </row>
    <row r="291" spans="1:56" ht="16.5" customHeight="1">
      <c r="A291" s="18"/>
      <c r="B291" s="18"/>
      <c r="C291" s="18"/>
      <c r="D291" s="18"/>
      <c r="E291" s="18"/>
      <c r="F291" s="15"/>
      <c r="G291" s="17"/>
      <c r="H291" s="17"/>
      <c r="I291" s="15"/>
      <c r="J291" s="15"/>
      <c r="K291" s="15"/>
      <c r="L291" s="15"/>
      <c r="M291" s="15"/>
      <c r="N291" s="15"/>
      <c r="O291" s="15"/>
      <c r="P291" s="15"/>
      <c r="Q291" s="15"/>
      <c r="R291" s="15"/>
      <c r="S291" s="16"/>
      <c r="T291" s="15"/>
      <c r="U291" s="15"/>
      <c r="V291" s="15"/>
      <c r="W291" s="15"/>
      <c r="X291" s="15"/>
      <c r="Y291" s="15"/>
      <c r="Z291" s="15"/>
      <c r="AA291" s="15"/>
      <c r="AB291" s="15"/>
      <c r="AC291" s="15"/>
      <c r="AD291" s="15"/>
      <c r="AE291" s="15"/>
      <c r="AF291" s="15"/>
      <c r="AG291" s="15"/>
      <c r="AH291" s="15"/>
      <c r="AI291" s="15"/>
      <c r="AJ291" s="15"/>
      <c r="AK291" s="15"/>
      <c r="AM291" s="15"/>
      <c r="AN291" s="15"/>
      <c r="AO291" s="15"/>
      <c r="AP291" s="15"/>
      <c r="AQ291" s="15"/>
      <c r="AR291" s="15"/>
      <c r="AS291" s="15"/>
      <c r="AT291" s="15"/>
      <c r="AU291" s="15"/>
      <c r="AV291" s="15"/>
      <c r="AW291" s="15"/>
      <c r="AX291" s="15"/>
      <c r="AY291" s="15"/>
      <c r="AZ291" s="15"/>
      <c r="BA291" s="15"/>
      <c r="BB291" s="15"/>
      <c r="BC291" s="15"/>
      <c r="BD291" s="15"/>
    </row>
    <row r="292" spans="1:56" ht="16.5" customHeight="1">
      <c r="A292" s="18"/>
      <c r="B292" s="18"/>
      <c r="C292" s="18"/>
      <c r="D292" s="18"/>
      <c r="E292" s="18"/>
      <c r="F292" s="15"/>
      <c r="G292" s="17"/>
      <c r="H292" s="17"/>
      <c r="I292" s="15"/>
      <c r="J292" s="15"/>
      <c r="K292" s="15"/>
      <c r="L292" s="15"/>
      <c r="M292" s="15"/>
      <c r="N292" s="15"/>
      <c r="O292" s="15"/>
      <c r="P292" s="15"/>
      <c r="Q292" s="15"/>
      <c r="R292" s="15"/>
      <c r="S292" s="16"/>
      <c r="T292" s="15"/>
      <c r="U292" s="15"/>
      <c r="V292" s="15"/>
      <c r="W292" s="15"/>
      <c r="X292" s="15"/>
      <c r="Y292" s="15"/>
      <c r="Z292" s="15"/>
      <c r="AA292" s="15"/>
      <c r="AB292" s="15"/>
      <c r="AC292" s="15"/>
      <c r="AD292" s="15"/>
      <c r="AE292" s="15"/>
      <c r="AF292" s="15"/>
      <c r="AG292" s="15"/>
      <c r="AH292" s="15"/>
      <c r="AI292" s="15"/>
      <c r="AJ292" s="15"/>
      <c r="AK292" s="15"/>
      <c r="AM292" s="15"/>
      <c r="AN292" s="15"/>
      <c r="AO292" s="15"/>
      <c r="AP292" s="15"/>
      <c r="AQ292" s="15"/>
      <c r="AR292" s="15"/>
      <c r="AS292" s="15"/>
      <c r="AT292" s="15"/>
      <c r="AU292" s="15"/>
      <c r="AV292" s="15"/>
      <c r="AW292" s="15"/>
      <c r="AX292" s="15"/>
      <c r="AY292" s="15"/>
      <c r="AZ292" s="15"/>
      <c r="BA292" s="15"/>
      <c r="BB292" s="15"/>
      <c r="BC292" s="15"/>
      <c r="BD292" s="15"/>
    </row>
    <row r="293" spans="1:56" ht="16.5" customHeight="1">
      <c r="A293" s="18"/>
      <c r="B293" s="18"/>
      <c r="C293" s="18"/>
      <c r="D293" s="18"/>
      <c r="E293" s="18"/>
      <c r="F293" s="15"/>
      <c r="G293" s="17"/>
      <c r="H293" s="17"/>
      <c r="I293" s="15"/>
      <c r="J293" s="15"/>
      <c r="K293" s="15"/>
      <c r="L293" s="15"/>
      <c r="M293" s="15"/>
      <c r="N293" s="15"/>
      <c r="O293" s="15"/>
      <c r="P293" s="15"/>
      <c r="Q293" s="15"/>
      <c r="R293" s="15"/>
      <c r="S293" s="16"/>
      <c r="T293" s="15"/>
      <c r="U293" s="15"/>
      <c r="V293" s="15"/>
      <c r="W293" s="15"/>
      <c r="X293" s="15"/>
      <c r="Y293" s="15"/>
      <c r="Z293" s="15"/>
      <c r="AA293" s="15"/>
      <c r="AB293" s="15"/>
      <c r="AC293" s="15"/>
      <c r="AD293" s="15"/>
      <c r="AE293" s="15"/>
      <c r="AF293" s="15"/>
      <c r="AG293" s="15"/>
      <c r="AH293" s="15"/>
      <c r="AI293" s="15"/>
      <c r="AJ293" s="15"/>
      <c r="AK293" s="15"/>
      <c r="AM293" s="15"/>
      <c r="AN293" s="15"/>
      <c r="AO293" s="15"/>
      <c r="AP293" s="15"/>
      <c r="AQ293" s="15"/>
      <c r="AR293" s="15"/>
      <c r="AS293" s="15"/>
      <c r="AT293" s="15"/>
      <c r="AU293" s="15"/>
      <c r="AV293" s="15"/>
      <c r="AW293" s="15"/>
      <c r="AX293" s="15"/>
      <c r="AY293" s="15"/>
      <c r="AZ293" s="15"/>
      <c r="BA293" s="15"/>
      <c r="BB293" s="15"/>
      <c r="BC293" s="15"/>
      <c r="BD293" s="15"/>
    </row>
    <row r="294" spans="1:56" ht="16.5" customHeight="1">
      <c r="A294" s="18"/>
      <c r="B294" s="18"/>
      <c r="C294" s="18"/>
      <c r="D294" s="18"/>
      <c r="E294" s="18"/>
      <c r="F294" s="15"/>
      <c r="G294" s="17"/>
      <c r="H294" s="17"/>
      <c r="I294" s="15"/>
      <c r="J294" s="15"/>
      <c r="K294" s="15"/>
      <c r="L294" s="15"/>
      <c r="M294" s="15"/>
      <c r="N294" s="15"/>
      <c r="O294" s="15"/>
      <c r="P294" s="15"/>
      <c r="Q294" s="15"/>
      <c r="R294" s="15"/>
      <c r="S294" s="16"/>
      <c r="T294" s="15"/>
      <c r="U294" s="15"/>
      <c r="V294" s="15"/>
      <c r="W294" s="15"/>
      <c r="X294" s="15"/>
      <c r="Y294" s="15"/>
      <c r="Z294" s="15"/>
      <c r="AA294" s="15"/>
      <c r="AB294" s="15"/>
      <c r="AC294" s="15"/>
      <c r="AD294" s="15"/>
      <c r="AE294" s="15"/>
      <c r="AF294" s="15"/>
      <c r="AG294" s="15"/>
      <c r="AH294" s="15"/>
      <c r="AI294" s="15"/>
      <c r="AJ294" s="15"/>
      <c r="AK294" s="15"/>
      <c r="AM294" s="15"/>
      <c r="AN294" s="15"/>
      <c r="AO294" s="15"/>
      <c r="AP294" s="15"/>
      <c r="AQ294" s="15"/>
      <c r="AR294" s="15"/>
      <c r="AS294" s="15"/>
      <c r="AT294" s="15"/>
      <c r="AU294" s="15"/>
      <c r="AV294" s="15"/>
      <c r="AW294" s="15"/>
      <c r="AX294" s="15"/>
      <c r="AY294" s="15"/>
      <c r="AZ294" s="15"/>
      <c r="BA294" s="15"/>
      <c r="BB294" s="15"/>
      <c r="BC294" s="15"/>
      <c r="BD294" s="15"/>
    </row>
    <row r="295" spans="1:56" ht="16.5" customHeight="1">
      <c r="A295" s="18"/>
      <c r="B295" s="18"/>
      <c r="C295" s="18"/>
      <c r="D295" s="18"/>
      <c r="E295" s="18"/>
      <c r="F295" s="15"/>
      <c r="G295" s="17"/>
      <c r="H295" s="17"/>
      <c r="I295" s="15"/>
      <c r="J295" s="15"/>
      <c r="K295" s="15"/>
      <c r="L295" s="15"/>
      <c r="M295" s="15"/>
      <c r="N295" s="15"/>
      <c r="O295" s="15"/>
      <c r="P295" s="15"/>
      <c r="Q295" s="15"/>
      <c r="R295" s="15"/>
      <c r="S295" s="16"/>
      <c r="T295" s="15"/>
      <c r="U295" s="15"/>
      <c r="V295" s="15"/>
      <c r="W295" s="15"/>
      <c r="X295" s="15"/>
      <c r="Y295" s="15"/>
      <c r="Z295" s="15"/>
      <c r="AA295" s="15"/>
      <c r="AB295" s="15"/>
      <c r="AC295" s="15"/>
      <c r="AD295" s="15"/>
      <c r="AE295" s="15"/>
      <c r="AF295" s="15"/>
      <c r="AG295" s="15"/>
      <c r="AH295" s="15"/>
      <c r="AI295" s="15"/>
      <c r="AJ295" s="15"/>
      <c r="AK295" s="15"/>
      <c r="AM295" s="15"/>
      <c r="AN295" s="15"/>
      <c r="AO295" s="15"/>
      <c r="AP295" s="15"/>
      <c r="AQ295" s="15"/>
      <c r="AR295" s="15"/>
      <c r="AS295" s="15"/>
      <c r="AT295" s="15"/>
      <c r="AU295" s="15"/>
      <c r="AV295" s="15"/>
      <c r="AW295" s="15"/>
      <c r="AX295" s="15"/>
      <c r="AY295" s="15"/>
      <c r="AZ295" s="15"/>
      <c r="BA295" s="15"/>
      <c r="BB295" s="15"/>
      <c r="BC295" s="15"/>
      <c r="BD295" s="15"/>
    </row>
    <row r="296" spans="1:56" ht="16.5" customHeight="1">
      <c r="A296" s="18"/>
      <c r="B296" s="18"/>
      <c r="C296" s="18"/>
      <c r="D296" s="18"/>
      <c r="E296" s="18"/>
      <c r="F296" s="15"/>
      <c r="G296" s="17"/>
      <c r="H296" s="17"/>
      <c r="I296" s="15"/>
      <c r="J296" s="15"/>
      <c r="K296" s="15"/>
      <c r="L296" s="15"/>
      <c r="M296" s="15"/>
      <c r="N296" s="15"/>
      <c r="O296" s="15"/>
      <c r="P296" s="15"/>
      <c r="Q296" s="15"/>
      <c r="R296" s="15"/>
      <c r="S296" s="16"/>
      <c r="T296" s="15"/>
      <c r="U296" s="15"/>
      <c r="V296" s="15"/>
      <c r="W296" s="15"/>
      <c r="X296" s="15"/>
      <c r="Y296" s="15"/>
      <c r="Z296" s="15"/>
      <c r="AA296" s="15"/>
      <c r="AB296" s="15"/>
      <c r="AC296" s="15"/>
      <c r="AD296" s="15"/>
      <c r="AE296" s="15"/>
      <c r="AF296" s="15"/>
      <c r="AG296" s="15"/>
      <c r="AH296" s="15"/>
      <c r="AI296" s="15"/>
      <c r="AJ296" s="15"/>
      <c r="AK296" s="15"/>
      <c r="AM296" s="15"/>
      <c r="AN296" s="15"/>
      <c r="AO296" s="15"/>
      <c r="AP296" s="15"/>
      <c r="AQ296" s="15"/>
      <c r="AR296" s="15"/>
      <c r="AS296" s="15"/>
      <c r="AT296" s="15"/>
      <c r="AU296" s="15"/>
      <c r="AV296" s="15"/>
      <c r="AW296" s="15"/>
      <c r="AX296" s="15"/>
      <c r="AY296" s="15"/>
      <c r="AZ296" s="15"/>
      <c r="BA296" s="15"/>
      <c r="BB296" s="15"/>
      <c r="BC296" s="15"/>
      <c r="BD296" s="15"/>
    </row>
    <row r="297" spans="1:56" ht="16.5" customHeight="1">
      <c r="A297" s="18"/>
      <c r="B297" s="18"/>
      <c r="C297" s="18"/>
      <c r="D297" s="18"/>
      <c r="E297" s="18"/>
      <c r="F297" s="15"/>
      <c r="G297" s="17"/>
      <c r="H297" s="17"/>
      <c r="I297" s="15"/>
      <c r="J297" s="15"/>
      <c r="K297" s="15"/>
      <c r="L297" s="15"/>
      <c r="M297" s="15"/>
      <c r="N297" s="15"/>
      <c r="O297" s="15"/>
      <c r="P297" s="15"/>
      <c r="Q297" s="15"/>
      <c r="R297" s="15"/>
      <c r="S297" s="16"/>
      <c r="T297" s="15"/>
      <c r="U297" s="15"/>
      <c r="V297" s="15"/>
      <c r="W297" s="15"/>
      <c r="X297" s="15"/>
      <c r="Y297" s="15"/>
      <c r="Z297" s="15"/>
      <c r="AA297" s="15"/>
      <c r="AB297" s="15"/>
      <c r="AC297" s="15"/>
      <c r="AD297" s="15"/>
      <c r="AE297" s="15"/>
      <c r="AF297" s="15"/>
      <c r="AG297" s="15"/>
      <c r="AH297" s="15"/>
      <c r="AI297" s="15"/>
      <c r="AJ297" s="15"/>
      <c r="AK297" s="15"/>
      <c r="AM297" s="15"/>
      <c r="AN297" s="15"/>
      <c r="AO297" s="15"/>
      <c r="AP297" s="15"/>
      <c r="AQ297" s="15"/>
      <c r="AR297" s="15"/>
      <c r="AS297" s="15"/>
      <c r="AT297" s="15"/>
      <c r="AU297" s="15"/>
      <c r="AV297" s="15"/>
      <c r="AW297" s="15"/>
      <c r="AX297" s="15"/>
      <c r="AY297" s="15"/>
      <c r="AZ297" s="15"/>
      <c r="BA297" s="15"/>
      <c r="BB297" s="15"/>
      <c r="BC297" s="15"/>
      <c r="BD297" s="15"/>
    </row>
    <row r="298" spans="1:56" ht="16.5" customHeight="1">
      <c r="A298" s="18"/>
      <c r="B298" s="18"/>
      <c r="C298" s="18"/>
      <c r="D298" s="18"/>
      <c r="E298" s="18"/>
      <c r="F298" s="15"/>
      <c r="G298" s="17"/>
      <c r="H298" s="17"/>
      <c r="I298" s="15"/>
      <c r="J298" s="15"/>
      <c r="K298" s="15"/>
      <c r="L298" s="15"/>
      <c r="M298" s="15"/>
      <c r="N298" s="15"/>
      <c r="O298" s="15"/>
      <c r="P298" s="15"/>
      <c r="Q298" s="15"/>
      <c r="R298" s="15"/>
      <c r="S298" s="16"/>
      <c r="T298" s="15"/>
      <c r="U298" s="15"/>
      <c r="V298" s="15"/>
      <c r="W298" s="15"/>
      <c r="X298" s="15"/>
      <c r="Y298" s="15"/>
      <c r="Z298" s="15"/>
      <c r="AA298" s="15"/>
      <c r="AB298" s="15"/>
      <c r="AC298" s="15"/>
      <c r="AD298" s="15"/>
      <c r="AE298" s="15"/>
      <c r="AF298" s="15"/>
      <c r="AG298" s="15"/>
      <c r="AH298" s="15"/>
      <c r="AI298" s="15"/>
      <c r="AJ298" s="15"/>
      <c r="AK298" s="15"/>
      <c r="AM298" s="15"/>
      <c r="AN298" s="15"/>
      <c r="AO298" s="15"/>
      <c r="AP298" s="15"/>
      <c r="AQ298" s="15"/>
      <c r="AR298" s="15"/>
      <c r="AS298" s="15"/>
      <c r="AT298" s="15"/>
      <c r="AU298" s="15"/>
      <c r="AV298" s="15"/>
      <c r="AW298" s="15"/>
      <c r="AX298" s="15"/>
      <c r="AY298" s="15"/>
      <c r="AZ298" s="15"/>
      <c r="BA298" s="15"/>
      <c r="BB298" s="15"/>
      <c r="BC298" s="15"/>
      <c r="BD298" s="15"/>
    </row>
    <row r="299" spans="1:56" ht="16.5" customHeight="1">
      <c r="A299" s="18"/>
      <c r="B299" s="18"/>
      <c r="C299" s="18"/>
      <c r="D299" s="18"/>
      <c r="E299" s="18"/>
      <c r="F299" s="15"/>
      <c r="G299" s="17"/>
      <c r="H299" s="17"/>
      <c r="I299" s="15"/>
      <c r="J299" s="15"/>
      <c r="K299" s="15"/>
      <c r="L299" s="15"/>
      <c r="M299" s="15"/>
      <c r="N299" s="15"/>
      <c r="O299" s="15"/>
      <c r="P299" s="15"/>
      <c r="Q299" s="15"/>
      <c r="R299" s="15"/>
      <c r="S299" s="16"/>
      <c r="T299" s="15"/>
      <c r="U299" s="15"/>
      <c r="V299" s="15"/>
      <c r="W299" s="15"/>
      <c r="X299" s="15"/>
      <c r="Y299" s="15"/>
      <c r="Z299" s="15"/>
      <c r="AA299" s="15"/>
      <c r="AB299" s="15"/>
      <c r="AC299" s="15"/>
      <c r="AD299" s="15"/>
      <c r="AE299" s="15"/>
      <c r="AF299" s="15"/>
      <c r="AG299" s="15"/>
      <c r="AH299" s="15"/>
      <c r="AI299" s="15"/>
      <c r="AJ299" s="15"/>
      <c r="AK299" s="15"/>
      <c r="AM299" s="15"/>
      <c r="AN299" s="15"/>
      <c r="AO299" s="15"/>
      <c r="AP299" s="15"/>
      <c r="AQ299" s="15"/>
      <c r="AR299" s="15"/>
      <c r="AS299" s="15"/>
      <c r="AT299" s="15"/>
      <c r="AU299" s="15"/>
      <c r="AV299" s="15"/>
      <c r="AW299" s="15"/>
      <c r="AX299" s="15"/>
      <c r="AY299" s="15"/>
      <c r="AZ299" s="15"/>
      <c r="BA299" s="15"/>
      <c r="BB299" s="15"/>
      <c r="BC299" s="15"/>
      <c r="BD299" s="15"/>
    </row>
    <row r="300" spans="1:56" ht="16.5" customHeight="1">
      <c r="A300" s="18"/>
      <c r="B300" s="18"/>
      <c r="C300" s="18"/>
      <c r="D300" s="18"/>
      <c r="E300" s="18"/>
      <c r="F300" s="15"/>
      <c r="G300" s="17"/>
      <c r="H300" s="17"/>
      <c r="I300" s="15"/>
      <c r="J300" s="15"/>
      <c r="K300" s="15"/>
      <c r="L300" s="15"/>
      <c r="M300" s="15"/>
      <c r="N300" s="15"/>
      <c r="O300" s="15"/>
      <c r="P300" s="15"/>
      <c r="Q300" s="15"/>
      <c r="R300" s="15"/>
      <c r="S300" s="16"/>
      <c r="T300" s="15"/>
      <c r="U300" s="15"/>
      <c r="V300" s="15"/>
      <c r="W300" s="15"/>
      <c r="X300" s="15"/>
      <c r="Y300" s="15"/>
      <c r="Z300" s="15"/>
      <c r="AA300" s="15"/>
      <c r="AB300" s="15"/>
      <c r="AC300" s="15"/>
      <c r="AD300" s="15"/>
      <c r="AE300" s="15"/>
      <c r="AF300" s="15"/>
      <c r="AG300" s="15"/>
      <c r="AH300" s="15"/>
      <c r="AI300" s="15"/>
      <c r="AJ300" s="15"/>
      <c r="AK300" s="15"/>
      <c r="AM300" s="15"/>
      <c r="AN300" s="15"/>
      <c r="AO300" s="15"/>
      <c r="AP300" s="15"/>
      <c r="AQ300" s="15"/>
      <c r="AR300" s="15"/>
      <c r="AS300" s="15"/>
      <c r="AT300" s="15"/>
      <c r="AU300" s="15"/>
      <c r="AV300" s="15"/>
      <c r="AW300" s="15"/>
      <c r="AX300" s="15"/>
      <c r="AY300" s="15"/>
      <c r="AZ300" s="15"/>
      <c r="BA300" s="15"/>
      <c r="BB300" s="15"/>
      <c r="BC300" s="15"/>
      <c r="BD300" s="15"/>
    </row>
    <row r="301" spans="1:56" ht="16.5" customHeight="1">
      <c r="A301" s="18"/>
      <c r="B301" s="18"/>
      <c r="C301" s="18"/>
      <c r="D301" s="18"/>
      <c r="E301" s="18"/>
      <c r="F301" s="15"/>
      <c r="G301" s="17"/>
      <c r="H301" s="17"/>
      <c r="I301" s="15"/>
      <c r="J301" s="15"/>
      <c r="K301" s="15"/>
      <c r="L301" s="15"/>
      <c r="M301" s="15"/>
      <c r="N301" s="15"/>
      <c r="O301" s="15"/>
      <c r="P301" s="15"/>
      <c r="Q301" s="15"/>
      <c r="R301" s="15"/>
      <c r="S301" s="16"/>
      <c r="T301" s="15"/>
      <c r="U301" s="15"/>
      <c r="V301" s="15"/>
      <c r="W301" s="15"/>
      <c r="X301" s="15"/>
      <c r="Y301" s="15"/>
      <c r="Z301" s="15"/>
      <c r="AA301" s="15"/>
      <c r="AB301" s="15"/>
      <c r="AC301" s="15"/>
      <c r="AD301" s="15"/>
      <c r="AE301" s="15"/>
      <c r="AF301" s="15"/>
      <c r="AG301" s="15"/>
      <c r="AH301" s="15"/>
      <c r="AI301" s="15"/>
      <c r="AJ301" s="15"/>
      <c r="AK301" s="15"/>
      <c r="AM301" s="15"/>
      <c r="AN301" s="15"/>
      <c r="AO301" s="15"/>
      <c r="AP301" s="15"/>
      <c r="AQ301" s="15"/>
      <c r="AR301" s="15"/>
      <c r="AS301" s="15"/>
      <c r="AT301" s="15"/>
      <c r="AU301" s="15"/>
      <c r="AV301" s="15"/>
      <c r="AW301" s="15"/>
      <c r="AX301" s="15"/>
      <c r="AY301" s="15"/>
      <c r="AZ301" s="15"/>
      <c r="BA301" s="15"/>
      <c r="BB301" s="15"/>
      <c r="BC301" s="15"/>
      <c r="BD301" s="15"/>
    </row>
    <row r="302" spans="1:56" ht="16.5" customHeight="1">
      <c r="A302" s="18"/>
      <c r="B302" s="18"/>
      <c r="C302" s="18"/>
      <c r="D302" s="18"/>
      <c r="E302" s="18"/>
      <c r="F302" s="15"/>
      <c r="G302" s="17"/>
      <c r="H302" s="17"/>
      <c r="I302" s="15"/>
      <c r="J302" s="15"/>
      <c r="K302" s="15"/>
      <c r="L302" s="15"/>
      <c r="M302" s="15"/>
      <c r="N302" s="15"/>
      <c r="O302" s="15"/>
      <c r="P302" s="15"/>
      <c r="Q302" s="15"/>
      <c r="R302" s="15"/>
      <c r="S302" s="16"/>
      <c r="T302" s="15"/>
      <c r="U302" s="15"/>
      <c r="V302" s="15"/>
      <c r="W302" s="15"/>
      <c r="X302" s="15"/>
      <c r="Y302" s="15"/>
      <c r="Z302" s="15"/>
      <c r="AA302" s="15"/>
      <c r="AB302" s="15"/>
      <c r="AC302" s="15"/>
      <c r="AD302" s="15"/>
      <c r="AE302" s="15"/>
      <c r="AF302" s="15"/>
      <c r="AG302" s="15"/>
      <c r="AH302" s="15"/>
      <c r="AI302" s="15"/>
      <c r="AJ302" s="15"/>
      <c r="AK302" s="15"/>
      <c r="AM302" s="15"/>
      <c r="AN302" s="15"/>
      <c r="AO302" s="15"/>
      <c r="AP302" s="15"/>
      <c r="AQ302" s="15"/>
      <c r="AR302" s="15"/>
      <c r="AS302" s="15"/>
      <c r="AT302" s="15"/>
      <c r="AU302" s="15"/>
      <c r="AV302" s="15"/>
      <c r="AW302" s="15"/>
      <c r="AX302" s="15"/>
      <c r="AY302" s="15"/>
      <c r="AZ302" s="15"/>
      <c r="BA302" s="15"/>
      <c r="BB302" s="15"/>
      <c r="BC302" s="15"/>
      <c r="BD302" s="15"/>
    </row>
    <row r="303" spans="1:56" ht="16.5" customHeight="1">
      <c r="A303" s="18"/>
      <c r="B303" s="18"/>
      <c r="C303" s="18"/>
      <c r="D303" s="18"/>
      <c r="E303" s="18"/>
      <c r="F303" s="15"/>
      <c r="G303" s="17"/>
      <c r="H303" s="17"/>
      <c r="I303" s="15"/>
      <c r="J303" s="15"/>
      <c r="K303" s="15"/>
      <c r="L303" s="15"/>
      <c r="M303" s="15"/>
      <c r="N303" s="15"/>
      <c r="O303" s="15"/>
      <c r="P303" s="15"/>
      <c r="Q303" s="15"/>
      <c r="R303" s="15"/>
      <c r="S303" s="16"/>
      <c r="T303" s="15"/>
      <c r="U303" s="15"/>
      <c r="V303" s="15"/>
      <c r="W303" s="15"/>
      <c r="X303" s="15"/>
      <c r="Y303" s="15"/>
      <c r="Z303" s="15"/>
      <c r="AA303" s="15"/>
      <c r="AB303" s="15"/>
      <c r="AC303" s="15"/>
      <c r="AD303" s="15"/>
      <c r="AE303" s="15"/>
      <c r="AF303" s="15"/>
      <c r="AG303" s="15"/>
      <c r="AH303" s="15"/>
      <c r="AI303" s="15"/>
      <c r="AJ303" s="15"/>
      <c r="AK303" s="15"/>
      <c r="AM303" s="15"/>
      <c r="AN303" s="15"/>
      <c r="AO303" s="15"/>
      <c r="AP303" s="15"/>
      <c r="AQ303" s="15"/>
      <c r="AR303" s="15"/>
      <c r="AS303" s="15"/>
      <c r="AT303" s="15"/>
      <c r="AU303" s="15"/>
      <c r="AV303" s="15"/>
      <c r="AW303" s="15"/>
      <c r="AX303" s="15"/>
      <c r="AY303" s="15"/>
      <c r="AZ303" s="15"/>
      <c r="BA303" s="15"/>
      <c r="BB303" s="15"/>
      <c r="BC303" s="15"/>
      <c r="BD303" s="15"/>
    </row>
    <row r="304" spans="1:56" ht="16.5" customHeight="1">
      <c r="A304" s="18"/>
      <c r="B304" s="18"/>
      <c r="C304" s="18"/>
      <c r="D304" s="18"/>
      <c r="E304" s="18"/>
      <c r="F304" s="15"/>
      <c r="G304" s="17"/>
      <c r="H304" s="17"/>
      <c r="I304" s="15"/>
      <c r="J304" s="15"/>
      <c r="K304" s="15"/>
      <c r="L304" s="15"/>
      <c r="M304" s="15"/>
      <c r="N304" s="15"/>
      <c r="O304" s="15"/>
      <c r="P304" s="15"/>
      <c r="Q304" s="15"/>
      <c r="R304" s="15"/>
      <c r="S304" s="16"/>
      <c r="T304" s="15"/>
      <c r="U304" s="15"/>
      <c r="V304" s="15"/>
      <c r="W304" s="15"/>
      <c r="X304" s="15"/>
      <c r="Y304" s="15"/>
      <c r="Z304" s="15"/>
      <c r="AA304" s="15"/>
      <c r="AB304" s="15"/>
      <c r="AC304" s="15"/>
      <c r="AD304" s="15"/>
      <c r="AE304" s="15"/>
      <c r="AF304" s="15"/>
      <c r="AG304" s="15"/>
      <c r="AH304" s="15"/>
      <c r="AI304" s="15"/>
      <c r="AJ304" s="15"/>
      <c r="AK304" s="15"/>
      <c r="AM304" s="15"/>
      <c r="AN304" s="15"/>
      <c r="AO304" s="15"/>
      <c r="AP304" s="15"/>
      <c r="AQ304" s="15"/>
      <c r="AR304" s="15"/>
      <c r="AS304" s="15"/>
      <c r="AT304" s="15"/>
      <c r="AU304" s="15"/>
      <c r="AV304" s="15"/>
      <c r="AW304" s="15"/>
      <c r="AX304" s="15"/>
      <c r="AY304" s="15"/>
      <c r="AZ304" s="15"/>
      <c r="BA304" s="15"/>
      <c r="BB304" s="15"/>
      <c r="BC304" s="15"/>
      <c r="BD304" s="15"/>
    </row>
    <row r="305" spans="1:56" ht="16.5" customHeight="1">
      <c r="A305" s="18"/>
      <c r="B305" s="18"/>
      <c r="C305" s="18"/>
      <c r="D305" s="18"/>
      <c r="E305" s="18"/>
      <c r="F305" s="15"/>
      <c r="G305" s="17"/>
      <c r="H305" s="17"/>
      <c r="I305" s="15"/>
      <c r="J305" s="15"/>
      <c r="K305" s="15"/>
      <c r="L305" s="15"/>
      <c r="M305" s="15"/>
      <c r="N305" s="15"/>
      <c r="O305" s="15"/>
      <c r="P305" s="15"/>
      <c r="Q305" s="15"/>
      <c r="R305" s="15"/>
      <c r="S305" s="16"/>
      <c r="T305" s="15"/>
      <c r="U305" s="15"/>
      <c r="V305" s="15"/>
      <c r="W305" s="15"/>
      <c r="X305" s="15"/>
      <c r="Y305" s="15"/>
      <c r="Z305" s="15"/>
      <c r="AA305" s="15"/>
      <c r="AB305" s="15"/>
      <c r="AC305" s="15"/>
      <c r="AD305" s="15"/>
      <c r="AE305" s="15"/>
      <c r="AF305" s="15"/>
      <c r="AG305" s="15"/>
      <c r="AH305" s="15"/>
      <c r="AI305" s="15"/>
      <c r="AJ305" s="15"/>
      <c r="AK305" s="15"/>
      <c r="AM305" s="15"/>
      <c r="AN305" s="15"/>
      <c r="AO305" s="15"/>
      <c r="AP305" s="15"/>
      <c r="AQ305" s="15"/>
      <c r="AR305" s="15"/>
      <c r="AS305" s="15"/>
      <c r="AT305" s="15"/>
      <c r="AU305" s="15"/>
      <c r="AV305" s="15"/>
      <c r="AW305" s="15"/>
      <c r="AX305" s="15"/>
      <c r="AY305" s="15"/>
      <c r="AZ305" s="15"/>
      <c r="BA305" s="15"/>
      <c r="BB305" s="15"/>
      <c r="BC305" s="15"/>
      <c r="BD305" s="15"/>
    </row>
    <row r="306" spans="1:56" ht="16.5" customHeight="1">
      <c r="A306" s="18"/>
      <c r="B306" s="18"/>
      <c r="C306" s="18"/>
      <c r="D306" s="18"/>
      <c r="E306" s="18"/>
      <c r="F306" s="15"/>
      <c r="G306" s="17"/>
      <c r="H306" s="17"/>
      <c r="I306" s="15"/>
      <c r="J306" s="15"/>
      <c r="K306" s="15"/>
      <c r="L306" s="15"/>
      <c r="M306" s="15"/>
      <c r="N306" s="15"/>
      <c r="O306" s="15"/>
      <c r="P306" s="15"/>
      <c r="Q306" s="15"/>
      <c r="R306" s="15"/>
      <c r="S306" s="16"/>
      <c r="T306" s="15"/>
      <c r="U306" s="15"/>
      <c r="V306" s="15"/>
      <c r="W306" s="15"/>
      <c r="X306" s="15"/>
      <c r="Y306" s="15"/>
      <c r="Z306" s="15"/>
      <c r="AA306" s="15"/>
      <c r="AB306" s="15"/>
      <c r="AC306" s="15"/>
      <c r="AD306" s="15"/>
      <c r="AE306" s="15"/>
      <c r="AF306" s="15"/>
      <c r="AG306" s="15"/>
      <c r="AH306" s="15"/>
      <c r="AI306" s="15"/>
      <c r="AJ306" s="15"/>
      <c r="AK306" s="15"/>
      <c r="AM306" s="15"/>
      <c r="AN306" s="15"/>
      <c r="AO306" s="15"/>
      <c r="AP306" s="15"/>
      <c r="AQ306" s="15"/>
      <c r="AR306" s="15"/>
      <c r="AS306" s="15"/>
      <c r="AT306" s="15"/>
      <c r="AU306" s="15"/>
      <c r="AV306" s="15"/>
      <c r="AW306" s="15"/>
      <c r="AX306" s="15"/>
      <c r="AY306" s="15"/>
      <c r="AZ306" s="15"/>
      <c r="BA306" s="15"/>
      <c r="BB306" s="15"/>
      <c r="BC306" s="15"/>
      <c r="BD306" s="15"/>
    </row>
    <row r="307" spans="1:56" ht="16.5" customHeight="1">
      <c r="A307" s="18"/>
      <c r="B307" s="18"/>
      <c r="C307" s="18"/>
      <c r="D307" s="18"/>
      <c r="E307" s="18"/>
      <c r="F307" s="15"/>
      <c r="G307" s="17"/>
      <c r="H307" s="17"/>
      <c r="I307" s="15"/>
      <c r="J307" s="15"/>
      <c r="K307" s="15"/>
      <c r="L307" s="15"/>
      <c r="M307" s="15"/>
      <c r="N307" s="15"/>
      <c r="O307" s="15"/>
      <c r="P307" s="15"/>
      <c r="Q307" s="15"/>
      <c r="R307" s="15"/>
      <c r="S307" s="16"/>
      <c r="T307" s="15"/>
      <c r="U307" s="15"/>
      <c r="V307" s="15"/>
      <c r="W307" s="15"/>
      <c r="X307" s="15"/>
      <c r="Y307" s="15"/>
      <c r="Z307" s="15"/>
      <c r="AA307" s="15"/>
      <c r="AB307" s="15"/>
      <c r="AC307" s="15"/>
      <c r="AD307" s="15"/>
      <c r="AE307" s="15"/>
      <c r="AF307" s="15"/>
      <c r="AG307" s="15"/>
      <c r="AH307" s="15"/>
      <c r="AI307" s="15"/>
      <c r="AJ307" s="15"/>
      <c r="AK307" s="15"/>
      <c r="AM307" s="15"/>
      <c r="AN307" s="15"/>
      <c r="AO307" s="15"/>
      <c r="AP307" s="15"/>
      <c r="AQ307" s="15"/>
      <c r="AR307" s="15"/>
      <c r="AS307" s="15"/>
      <c r="AT307" s="15"/>
      <c r="AU307" s="15"/>
      <c r="AV307" s="15"/>
      <c r="AW307" s="15"/>
      <c r="AX307" s="15"/>
      <c r="AY307" s="15"/>
      <c r="AZ307" s="15"/>
      <c r="BA307" s="15"/>
      <c r="BB307" s="15"/>
      <c r="BC307" s="15"/>
      <c r="BD307" s="15"/>
    </row>
    <row r="308" spans="1:56" ht="16.5" customHeight="1">
      <c r="A308" s="18"/>
      <c r="B308" s="18"/>
      <c r="C308" s="18"/>
      <c r="D308" s="18"/>
      <c r="E308" s="18"/>
      <c r="F308" s="15"/>
      <c r="G308" s="17"/>
      <c r="H308" s="17"/>
      <c r="I308" s="15"/>
      <c r="J308" s="15"/>
      <c r="K308" s="15"/>
      <c r="L308" s="15"/>
      <c r="M308" s="15"/>
      <c r="N308" s="15"/>
      <c r="O308" s="15"/>
      <c r="P308" s="15"/>
      <c r="Q308" s="15"/>
      <c r="R308" s="15"/>
      <c r="S308" s="16"/>
      <c r="T308" s="15"/>
      <c r="U308" s="15"/>
      <c r="V308" s="15"/>
      <c r="W308" s="15"/>
      <c r="X308" s="15"/>
      <c r="Y308" s="15"/>
      <c r="Z308" s="15"/>
      <c r="AA308" s="15"/>
      <c r="AB308" s="15"/>
      <c r="AC308" s="15"/>
      <c r="AD308" s="15"/>
      <c r="AE308" s="15"/>
      <c r="AF308" s="15"/>
      <c r="AG308" s="15"/>
      <c r="AH308" s="15"/>
      <c r="AI308" s="15"/>
      <c r="AJ308" s="15"/>
      <c r="AK308" s="15"/>
      <c r="AM308" s="15"/>
      <c r="AN308" s="15"/>
      <c r="AO308" s="15"/>
      <c r="AP308" s="15"/>
      <c r="AQ308" s="15"/>
      <c r="AR308" s="15"/>
      <c r="AS308" s="15"/>
      <c r="AT308" s="15"/>
      <c r="AU308" s="15"/>
      <c r="AV308" s="15"/>
      <c r="AW308" s="15"/>
      <c r="AX308" s="15"/>
      <c r="AY308" s="15"/>
      <c r="AZ308" s="15"/>
      <c r="BA308" s="15"/>
      <c r="BB308" s="15"/>
      <c r="BC308" s="15"/>
      <c r="BD308" s="15"/>
    </row>
    <row r="309" spans="1:56" ht="16.5" customHeight="1">
      <c r="A309" s="18"/>
      <c r="B309" s="18"/>
      <c r="C309" s="18"/>
      <c r="D309" s="18"/>
      <c r="E309" s="18"/>
      <c r="F309" s="15"/>
      <c r="G309" s="17"/>
      <c r="H309" s="17"/>
      <c r="I309" s="15"/>
      <c r="J309" s="15"/>
      <c r="K309" s="15"/>
      <c r="L309" s="15"/>
      <c r="M309" s="15"/>
      <c r="N309" s="15"/>
      <c r="O309" s="15"/>
      <c r="P309" s="15"/>
      <c r="Q309" s="15"/>
      <c r="R309" s="15"/>
      <c r="S309" s="16"/>
      <c r="T309" s="15"/>
      <c r="U309" s="15"/>
      <c r="V309" s="15"/>
      <c r="W309" s="15"/>
      <c r="X309" s="15"/>
      <c r="Y309" s="15"/>
      <c r="Z309" s="15"/>
      <c r="AA309" s="15"/>
      <c r="AB309" s="15"/>
      <c r="AC309" s="15"/>
      <c r="AD309" s="15"/>
      <c r="AE309" s="15"/>
      <c r="AF309" s="15"/>
      <c r="AG309" s="15"/>
      <c r="AH309" s="15"/>
      <c r="AI309" s="15"/>
      <c r="AJ309" s="15"/>
      <c r="AK309" s="15"/>
      <c r="AM309" s="15"/>
      <c r="AN309" s="15"/>
      <c r="AO309" s="15"/>
      <c r="AP309" s="15"/>
      <c r="AQ309" s="15"/>
      <c r="AR309" s="15"/>
      <c r="AS309" s="15"/>
      <c r="AT309" s="15"/>
      <c r="AU309" s="15"/>
      <c r="AV309" s="15"/>
      <c r="AW309" s="15"/>
      <c r="AX309" s="15"/>
      <c r="AY309" s="15"/>
      <c r="AZ309" s="15"/>
      <c r="BA309" s="15"/>
      <c r="BB309" s="15"/>
      <c r="BC309" s="15"/>
      <c r="BD309" s="15"/>
    </row>
    <row r="310" spans="1:56" ht="16.5" customHeight="1">
      <c r="A310" s="18"/>
      <c r="B310" s="18"/>
      <c r="C310" s="18"/>
      <c r="D310" s="18"/>
      <c r="E310" s="18"/>
      <c r="F310" s="15"/>
      <c r="G310" s="17"/>
      <c r="H310" s="17"/>
      <c r="I310" s="15"/>
      <c r="J310" s="15"/>
      <c r="K310" s="15"/>
      <c r="L310" s="15"/>
      <c r="M310" s="15"/>
      <c r="N310" s="15"/>
      <c r="O310" s="15"/>
      <c r="P310" s="15"/>
      <c r="Q310" s="15"/>
      <c r="R310" s="15"/>
      <c r="S310" s="16"/>
      <c r="T310" s="15"/>
      <c r="U310" s="15"/>
      <c r="V310" s="15"/>
      <c r="W310" s="15"/>
      <c r="X310" s="15"/>
      <c r="Y310" s="15"/>
      <c r="Z310" s="15"/>
      <c r="AA310" s="15"/>
      <c r="AB310" s="15"/>
      <c r="AC310" s="15"/>
      <c r="AD310" s="15"/>
      <c r="AE310" s="15"/>
      <c r="AF310" s="15"/>
      <c r="AG310" s="15"/>
      <c r="AH310" s="15"/>
      <c r="AI310" s="15"/>
      <c r="AJ310" s="15"/>
      <c r="AK310" s="15"/>
      <c r="AM310" s="15"/>
      <c r="AN310" s="15"/>
      <c r="AO310" s="15"/>
      <c r="AP310" s="15"/>
      <c r="AQ310" s="15"/>
      <c r="AR310" s="15"/>
      <c r="AS310" s="15"/>
      <c r="AT310" s="15"/>
      <c r="AU310" s="15"/>
      <c r="AV310" s="15"/>
      <c r="AW310" s="15"/>
      <c r="AX310" s="15"/>
      <c r="AY310" s="15"/>
      <c r="AZ310" s="15"/>
      <c r="BA310" s="15"/>
      <c r="BB310" s="15"/>
      <c r="BC310" s="15"/>
      <c r="BD310" s="15"/>
    </row>
    <row r="311" spans="1:56" ht="16.5" customHeight="1">
      <c r="A311" s="18"/>
      <c r="B311" s="18"/>
      <c r="C311" s="18"/>
      <c r="D311" s="18"/>
      <c r="E311" s="18"/>
      <c r="F311" s="15"/>
      <c r="G311" s="17"/>
      <c r="H311" s="17"/>
      <c r="I311" s="15"/>
      <c r="J311" s="15"/>
      <c r="K311" s="15"/>
      <c r="L311" s="15"/>
      <c r="M311" s="15"/>
      <c r="N311" s="15"/>
      <c r="O311" s="15"/>
      <c r="P311" s="15"/>
      <c r="Q311" s="15"/>
      <c r="R311" s="15"/>
      <c r="S311" s="16"/>
      <c r="T311" s="15"/>
      <c r="U311" s="15"/>
      <c r="V311" s="15"/>
      <c r="W311" s="15"/>
      <c r="X311" s="15"/>
      <c r="Y311" s="15"/>
      <c r="Z311" s="15"/>
      <c r="AA311" s="15"/>
      <c r="AB311" s="15"/>
      <c r="AC311" s="15"/>
      <c r="AD311" s="15"/>
      <c r="AE311" s="15"/>
      <c r="AF311" s="15"/>
      <c r="AG311" s="15"/>
      <c r="AH311" s="15"/>
      <c r="AI311" s="15"/>
      <c r="AJ311" s="15"/>
      <c r="AK311" s="15"/>
      <c r="AM311" s="15"/>
      <c r="AN311" s="15"/>
      <c r="AO311" s="15"/>
      <c r="AP311" s="15"/>
      <c r="AQ311" s="15"/>
      <c r="AR311" s="15"/>
      <c r="AS311" s="15"/>
      <c r="AT311" s="15"/>
      <c r="AU311" s="15"/>
      <c r="AV311" s="15"/>
      <c r="AW311" s="15"/>
      <c r="AX311" s="15"/>
      <c r="AY311" s="15"/>
      <c r="AZ311" s="15"/>
      <c r="BA311" s="15"/>
      <c r="BB311" s="15"/>
      <c r="BC311" s="15"/>
      <c r="BD311" s="15"/>
    </row>
    <row r="312" spans="1:56" ht="16.5" customHeight="1">
      <c r="A312" s="18"/>
      <c r="B312" s="18"/>
      <c r="C312" s="18"/>
      <c r="D312" s="18"/>
      <c r="E312" s="18"/>
      <c r="F312" s="15"/>
      <c r="G312" s="17"/>
      <c r="H312" s="17"/>
      <c r="I312" s="15"/>
      <c r="J312" s="15"/>
      <c r="K312" s="15"/>
      <c r="L312" s="15"/>
      <c r="M312" s="15"/>
      <c r="N312" s="15"/>
      <c r="O312" s="15"/>
      <c r="P312" s="15"/>
      <c r="Q312" s="15"/>
      <c r="R312" s="15"/>
      <c r="S312" s="16"/>
      <c r="T312" s="15"/>
      <c r="U312" s="15"/>
      <c r="V312" s="15"/>
      <c r="W312" s="15"/>
      <c r="X312" s="15"/>
      <c r="Y312" s="15"/>
      <c r="Z312" s="15"/>
      <c r="AA312" s="15"/>
      <c r="AB312" s="15"/>
      <c r="AC312" s="15"/>
      <c r="AD312" s="15"/>
      <c r="AE312" s="15"/>
      <c r="AF312" s="15"/>
      <c r="AG312" s="15"/>
      <c r="AH312" s="15"/>
      <c r="AI312" s="15"/>
      <c r="AJ312" s="15"/>
      <c r="AK312" s="15"/>
      <c r="AM312" s="15"/>
      <c r="AN312" s="15"/>
      <c r="AO312" s="15"/>
      <c r="AP312" s="15"/>
      <c r="AQ312" s="15"/>
      <c r="AR312" s="15"/>
      <c r="AS312" s="15"/>
      <c r="AT312" s="15"/>
      <c r="AU312" s="15"/>
      <c r="AV312" s="15"/>
      <c r="AW312" s="15"/>
      <c r="AX312" s="15"/>
      <c r="AY312" s="15"/>
      <c r="AZ312" s="15"/>
      <c r="BA312" s="15"/>
      <c r="BB312" s="15"/>
      <c r="BC312" s="15"/>
      <c r="BD312" s="15"/>
    </row>
    <row r="313" spans="1:56" ht="16.5" customHeight="1">
      <c r="A313" s="18"/>
      <c r="B313" s="18"/>
      <c r="C313" s="18"/>
      <c r="D313" s="18"/>
      <c r="E313" s="18"/>
      <c r="F313" s="15"/>
      <c r="G313" s="17"/>
      <c r="H313" s="17"/>
      <c r="I313" s="15"/>
      <c r="J313" s="15"/>
      <c r="K313" s="15"/>
      <c r="L313" s="15"/>
      <c r="M313" s="15"/>
      <c r="N313" s="15"/>
      <c r="O313" s="15"/>
      <c r="P313" s="15"/>
      <c r="Q313" s="15"/>
      <c r="R313" s="15"/>
      <c r="S313" s="16"/>
      <c r="T313" s="15"/>
      <c r="U313" s="15"/>
      <c r="V313" s="15"/>
      <c r="W313" s="15"/>
      <c r="X313" s="15"/>
      <c r="Y313" s="15"/>
      <c r="Z313" s="15"/>
      <c r="AA313" s="15"/>
      <c r="AB313" s="15"/>
      <c r="AC313" s="15"/>
      <c r="AD313" s="15"/>
      <c r="AE313" s="15"/>
      <c r="AF313" s="15"/>
      <c r="AG313" s="15"/>
      <c r="AH313" s="15"/>
      <c r="AI313" s="15"/>
      <c r="AJ313" s="15"/>
      <c r="AK313" s="15"/>
      <c r="AM313" s="15"/>
      <c r="AN313" s="15"/>
      <c r="AO313" s="15"/>
      <c r="AP313" s="15"/>
      <c r="AQ313" s="15"/>
      <c r="AR313" s="15"/>
      <c r="AS313" s="15"/>
      <c r="AT313" s="15"/>
      <c r="AU313" s="15"/>
      <c r="AV313" s="15"/>
      <c r="AW313" s="15"/>
      <c r="AX313" s="15"/>
      <c r="AY313" s="15"/>
      <c r="AZ313" s="15"/>
      <c r="BA313" s="15"/>
      <c r="BB313" s="15"/>
      <c r="BC313" s="15"/>
      <c r="BD313" s="15"/>
    </row>
    <row r="314" spans="1:56" ht="16.5" customHeight="1">
      <c r="A314" s="18"/>
      <c r="B314" s="18"/>
      <c r="C314" s="18"/>
      <c r="D314" s="18"/>
      <c r="E314" s="18"/>
      <c r="F314" s="15"/>
      <c r="G314" s="17"/>
      <c r="H314" s="17"/>
      <c r="I314" s="15"/>
      <c r="J314" s="15"/>
      <c r="K314" s="15"/>
      <c r="L314" s="15"/>
      <c r="M314" s="15"/>
      <c r="N314" s="15"/>
      <c r="O314" s="15"/>
      <c r="P314" s="15"/>
      <c r="Q314" s="15"/>
      <c r="R314" s="15"/>
      <c r="S314" s="16"/>
      <c r="T314" s="15"/>
      <c r="U314" s="15"/>
      <c r="V314" s="15"/>
      <c r="W314" s="15"/>
      <c r="X314" s="15"/>
      <c r="Y314" s="15"/>
      <c r="Z314" s="15"/>
      <c r="AA314" s="15"/>
      <c r="AB314" s="15"/>
      <c r="AC314" s="15"/>
      <c r="AD314" s="15"/>
      <c r="AE314" s="15"/>
      <c r="AF314" s="15"/>
      <c r="AG314" s="15"/>
      <c r="AH314" s="15"/>
      <c r="AI314" s="15"/>
      <c r="AJ314" s="15"/>
      <c r="AK314" s="15"/>
      <c r="AM314" s="15"/>
      <c r="AN314" s="15"/>
      <c r="AO314" s="15"/>
      <c r="AP314" s="15"/>
      <c r="AQ314" s="15"/>
      <c r="AR314" s="15"/>
      <c r="AS314" s="15"/>
      <c r="AT314" s="15"/>
      <c r="AU314" s="15"/>
      <c r="AV314" s="15"/>
      <c r="AW314" s="15"/>
      <c r="AX314" s="15"/>
      <c r="AY314" s="15"/>
      <c r="AZ314" s="15"/>
      <c r="BA314" s="15"/>
      <c r="BB314" s="15"/>
      <c r="BC314" s="15"/>
      <c r="BD314" s="15"/>
    </row>
    <row r="315" spans="1:56" ht="16.5" customHeight="1">
      <c r="A315" s="18"/>
      <c r="B315" s="18"/>
      <c r="C315" s="18"/>
      <c r="D315" s="18"/>
      <c r="E315" s="18"/>
      <c r="F315" s="15"/>
      <c r="G315" s="17"/>
      <c r="H315" s="17"/>
      <c r="I315" s="15"/>
      <c r="J315" s="15"/>
      <c r="K315" s="15"/>
      <c r="L315" s="15"/>
      <c r="M315" s="15"/>
      <c r="N315" s="15"/>
      <c r="O315" s="15"/>
      <c r="P315" s="15"/>
      <c r="Q315" s="15"/>
      <c r="R315" s="15"/>
      <c r="S315" s="16"/>
      <c r="T315" s="15"/>
      <c r="U315" s="15"/>
      <c r="V315" s="15"/>
      <c r="W315" s="15"/>
      <c r="X315" s="15"/>
      <c r="Y315" s="15"/>
      <c r="Z315" s="15"/>
      <c r="AA315" s="15"/>
      <c r="AB315" s="15"/>
      <c r="AC315" s="15"/>
      <c r="AD315" s="15"/>
      <c r="AE315" s="15"/>
      <c r="AF315" s="15"/>
      <c r="AG315" s="15"/>
      <c r="AH315" s="15"/>
      <c r="AI315" s="15"/>
      <c r="AJ315" s="15"/>
      <c r="AK315" s="15"/>
      <c r="AM315" s="15"/>
      <c r="AN315" s="15"/>
      <c r="AO315" s="15"/>
      <c r="AP315" s="15"/>
      <c r="AQ315" s="15"/>
      <c r="AR315" s="15"/>
      <c r="AS315" s="15"/>
      <c r="AT315" s="15"/>
      <c r="AU315" s="15"/>
      <c r="AV315" s="15"/>
      <c r="AW315" s="15"/>
      <c r="AX315" s="15"/>
      <c r="AY315" s="15"/>
      <c r="AZ315" s="15"/>
      <c r="BA315" s="15"/>
      <c r="BB315" s="15"/>
      <c r="BC315" s="15"/>
      <c r="BD315" s="15"/>
    </row>
    <row r="316" spans="1:56" ht="16.5" customHeight="1">
      <c r="A316" s="18"/>
      <c r="B316" s="18"/>
      <c r="C316" s="18"/>
      <c r="D316" s="18"/>
      <c r="E316" s="18"/>
      <c r="F316" s="15"/>
      <c r="G316" s="17"/>
      <c r="H316" s="17"/>
      <c r="I316" s="15"/>
      <c r="J316" s="15"/>
      <c r="K316" s="15"/>
      <c r="L316" s="15"/>
      <c r="M316" s="15"/>
      <c r="N316" s="15"/>
      <c r="O316" s="15"/>
      <c r="P316" s="15"/>
      <c r="Q316" s="15"/>
      <c r="R316" s="15"/>
      <c r="S316" s="16"/>
      <c r="T316" s="15"/>
      <c r="U316" s="15"/>
      <c r="V316" s="15"/>
      <c r="W316" s="15"/>
      <c r="X316" s="15"/>
      <c r="Y316" s="15"/>
      <c r="Z316" s="15"/>
      <c r="AA316" s="15"/>
      <c r="AB316" s="15"/>
      <c r="AC316" s="15"/>
      <c r="AD316" s="15"/>
      <c r="AE316" s="15"/>
      <c r="AF316" s="15"/>
      <c r="AG316" s="15"/>
      <c r="AH316" s="15"/>
      <c r="AI316" s="15"/>
      <c r="AJ316" s="15"/>
      <c r="AK316" s="15"/>
      <c r="AM316" s="15"/>
      <c r="AN316" s="15"/>
      <c r="AO316" s="15"/>
      <c r="AP316" s="15"/>
      <c r="AQ316" s="15"/>
      <c r="AR316" s="15"/>
      <c r="AS316" s="15"/>
      <c r="AT316" s="15"/>
      <c r="AU316" s="15"/>
      <c r="AV316" s="15"/>
      <c r="AW316" s="15"/>
      <c r="AX316" s="15"/>
      <c r="AY316" s="15"/>
      <c r="AZ316" s="15"/>
      <c r="BA316" s="15"/>
      <c r="BB316" s="15"/>
      <c r="BC316" s="15"/>
      <c r="BD316" s="15"/>
    </row>
    <row r="317" spans="1:56" ht="16.5" customHeight="1">
      <c r="A317" s="18"/>
      <c r="B317" s="18"/>
      <c r="C317" s="18"/>
      <c r="D317" s="18"/>
      <c r="E317" s="18"/>
      <c r="F317" s="15"/>
      <c r="G317" s="17"/>
      <c r="H317" s="17"/>
      <c r="I317" s="15"/>
      <c r="J317" s="15"/>
      <c r="K317" s="15"/>
      <c r="L317" s="15"/>
      <c r="M317" s="15"/>
      <c r="N317" s="15"/>
      <c r="O317" s="15"/>
      <c r="P317" s="15"/>
      <c r="Q317" s="15"/>
      <c r="R317" s="15"/>
      <c r="S317" s="16"/>
      <c r="T317" s="15"/>
      <c r="U317" s="15"/>
      <c r="V317" s="15"/>
      <c r="W317" s="15"/>
      <c r="X317" s="15"/>
      <c r="Y317" s="15"/>
      <c r="Z317" s="15"/>
      <c r="AA317" s="15"/>
      <c r="AB317" s="15"/>
      <c r="AC317" s="15"/>
      <c r="AD317" s="15"/>
      <c r="AE317" s="15"/>
      <c r="AF317" s="15"/>
      <c r="AG317" s="15"/>
      <c r="AH317" s="15"/>
      <c r="AI317" s="15"/>
      <c r="AJ317" s="15"/>
      <c r="AK317" s="15"/>
      <c r="AM317" s="15"/>
      <c r="AN317" s="15"/>
      <c r="AO317" s="15"/>
      <c r="AP317" s="15"/>
      <c r="AQ317" s="15"/>
      <c r="AR317" s="15"/>
      <c r="AS317" s="15"/>
      <c r="AT317" s="15"/>
      <c r="AU317" s="15"/>
      <c r="AV317" s="15"/>
      <c r="AW317" s="15"/>
      <c r="AX317" s="15"/>
      <c r="AY317" s="15"/>
      <c r="AZ317" s="15"/>
      <c r="BA317" s="15"/>
      <c r="BB317" s="15"/>
      <c r="BC317" s="15"/>
      <c r="BD317" s="15"/>
    </row>
    <row r="318" spans="1:56" ht="16.5" customHeight="1">
      <c r="A318" s="18"/>
      <c r="B318" s="18"/>
      <c r="C318" s="18"/>
      <c r="D318" s="18"/>
      <c r="E318" s="18"/>
      <c r="F318" s="15"/>
      <c r="G318" s="17"/>
      <c r="H318" s="17"/>
      <c r="I318" s="15"/>
      <c r="J318" s="15"/>
      <c r="K318" s="15"/>
      <c r="L318" s="15"/>
      <c r="M318" s="15"/>
      <c r="N318" s="15"/>
      <c r="O318" s="15"/>
      <c r="P318" s="15"/>
      <c r="Q318" s="15"/>
      <c r="R318" s="15"/>
      <c r="S318" s="16"/>
      <c r="T318" s="15"/>
      <c r="U318" s="15"/>
      <c r="V318" s="15"/>
      <c r="W318" s="15"/>
      <c r="X318" s="15"/>
      <c r="Y318" s="15"/>
      <c r="Z318" s="15"/>
      <c r="AA318" s="15"/>
      <c r="AB318" s="15"/>
      <c r="AC318" s="15"/>
      <c r="AD318" s="15"/>
      <c r="AE318" s="15"/>
      <c r="AF318" s="15"/>
      <c r="AG318" s="15"/>
      <c r="AH318" s="15"/>
      <c r="AI318" s="15"/>
      <c r="AJ318" s="15"/>
      <c r="AK318" s="15"/>
      <c r="AM318" s="15"/>
      <c r="AN318" s="15"/>
      <c r="AO318" s="15"/>
      <c r="AP318" s="15"/>
      <c r="AQ318" s="15"/>
      <c r="AR318" s="15"/>
      <c r="AS318" s="15"/>
      <c r="AT318" s="15"/>
      <c r="AU318" s="15"/>
      <c r="AV318" s="15"/>
      <c r="AW318" s="15"/>
      <c r="AX318" s="15"/>
      <c r="AY318" s="15"/>
      <c r="AZ318" s="15"/>
      <c r="BA318" s="15"/>
      <c r="BB318" s="15"/>
      <c r="BC318" s="15"/>
      <c r="BD318" s="15"/>
    </row>
    <row r="319" spans="1:56" ht="16.5" customHeight="1">
      <c r="A319" s="18"/>
      <c r="B319" s="18"/>
      <c r="C319" s="18"/>
      <c r="D319" s="18"/>
      <c r="E319" s="18"/>
      <c r="F319" s="15"/>
      <c r="G319" s="17"/>
      <c r="H319" s="17"/>
      <c r="I319" s="15"/>
      <c r="J319" s="15"/>
      <c r="K319" s="15"/>
      <c r="L319" s="15"/>
      <c r="M319" s="15"/>
      <c r="N319" s="15"/>
      <c r="O319" s="15"/>
      <c r="P319" s="15"/>
      <c r="Q319" s="15"/>
      <c r="R319" s="15"/>
      <c r="S319" s="16"/>
      <c r="T319" s="15"/>
      <c r="U319" s="15"/>
      <c r="V319" s="15"/>
      <c r="W319" s="15"/>
      <c r="X319" s="15"/>
      <c r="Y319" s="15"/>
      <c r="Z319" s="15"/>
      <c r="AA319" s="15"/>
      <c r="AB319" s="15"/>
      <c r="AC319" s="15"/>
      <c r="AD319" s="15"/>
      <c r="AE319" s="15"/>
      <c r="AF319" s="15"/>
      <c r="AG319" s="15"/>
      <c r="AH319" s="15"/>
      <c r="AI319" s="15"/>
      <c r="AJ319" s="15"/>
      <c r="AK319" s="15"/>
      <c r="AM319" s="15"/>
      <c r="AN319" s="15"/>
      <c r="AO319" s="15"/>
      <c r="AP319" s="15"/>
      <c r="AQ319" s="15"/>
      <c r="AR319" s="15"/>
      <c r="AS319" s="15"/>
      <c r="AT319" s="15"/>
      <c r="AU319" s="15"/>
      <c r="AV319" s="15"/>
      <c r="AW319" s="15"/>
      <c r="AX319" s="15"/>
      <c r="AY319" s="15"/>
      <c r="AZ319" s="15"/>
      <c r="BA319" s="15"/>
      <c r="BB319" s="15"/>
      <c r="BC319" s="15"/>
      <c r="BD319" s="15"/>
    </row>
    <row r="320" spans="1:56" ht="16.5" customHeight="1">
      <c r="A320" s="18"/>
      <c r="B320" s="18"/>
      <c r="C320" s="18"/>
      <c r="D320" s="18"/>
      <c r="E320" s="18"/>
      <c r="F320" s="15"/>
      <c r="G320" s="17"/>
      <c r="H320" s="17"/>
      <c r="I320" s="15"/>
      <c r="J320" s="15"/>
      <c r="K320" s="15"/>
      <c r="L320" s="15"/>
      <c r="M320" s="15"/>
      <c r="N320" s="15"/>
      <c r="O320" s="15"/>
      <c r="P320" s="15"/>
      <c r="Q320" s="15"/>
      <c r="R320" s="15"/>
      <c r="S320" s="16"/>
      <c r="T320" s="15"/>
      <c r="U320" s="15"/>
      <c r="V320" s="15"/>
      <c r="W320" s="15"/>
      <c r="X320" s="15"/>
      <c r="Y320" s="15"/>
      <c r="Z320" s="15"/>
      <c r="AA320" s="15"/>
      <c r="AB320" s="15"/>
      <c r="AC320" s="15"/>
      <c r="AD320" s="15"/>
      <c r="AE320" s="15"/>
      <c r="AF320" s="15"/>
      <c r="AG320" s="15"/>
      <c r="AH320" s="15"/>
      <c r="AI320" s="15"/>
      <c r="AJ320" s="15"/>
      <c r="AK320" s="15"/>
      <c r="AM320" s="15"/>
      <c r="AN320" s="15"/>
      <c r="AO320" s="15"/>
      <c r="AP320" s="15"/>
      <c r="AQ320" s="15"/>
      <c r="AR320" s="15"/>
      <c r="AS320" s="15"/>
      <c r="AT320" s="15"/>
      <c r="AU320" s="15"/>
      <c r="AV320" s="15"/>
      <c r="AW320" s="15"/>
      <c r="AX320" s="15"/>
      <c r="AY320" s="15"/>
      <c r="AZ320" s="15"/>
      <c r="BA320" s="15"/>
      <c r="BB320" s="15"/>
      <c r="BC320" s="15"/>
      <c r="BD320" s="15"/>
    </row>
    <row r="321" spans="1:56" ht="16.5" customHeight="1">
      <c r="A321" s="18"/>
      <c r="B321" s="18"/>
      <c r="C321" s="18"/>
      <c r="D321" s="18"/>
      <c r="E321" s="18"/>
      <c r="F321" s="15"/>
      <c r="G321" s="17"/>
      <c r="H321" s="17"/>
      <c r="I321" s="15"/>
      <c r="J321" s="15"/>
      <c r="K321" s="15"/>
      <c r="L321" s="15"/>
      <c r="M321" s="15"/>
      <c r="N321" s="15"/>
      <c r="O321" s="15"/>
      <c r="P321" s="15"/>
      <c r="Q321" s="15"/>
      <c r="R321" s="15"/>
      <c r="S321" s="16"/>
      <c r="T321" s="15"/>
      <c r="U321" s="15"/>
      <c r="V321" s="15"/>
      <c r="W321" s="15"/>
      <c r="X321" s="15"/>
      <c r="Y321" s="15"/>
      <c r="Z321" s="15"/>
      <c r="AA321" s="15"/>
      <c r="AB321" s="15"/>
      <c r="AC321" s="15"/>
      <c r="AD321" s="15"/>
      <c r="AE321" s="15"/>
      <c r="AF321" s="15"/>
      <c r="AG321" s="15"/>
      <c r="AH321" s="15"/>
      <c r="AI321" s="15"/>
      <c r="AJ321" s="15"/>
      <c r="AK321" s="15"/>
      <c r="AM321" s="15"/>
      <c r="AN321" s="15"/>
      <c r="AO321" s="15"/>
      <c r="AP321" s="15"/>
      <c r="AQ321" s="15"/>
      <c r="AR321" s="15"/>
      <c r="AS321" s="15"/>
      <c r="AT321" s="15"/>
      <c r="AU321" s="15"/>
      <c r="AV321" s="15"/>
      <c r="AW321" s="15"/>
      <c r="AX321" s="15"/>
      <c r="AY321" s="15"/>
      <c r="AZ321" s="15"/>
      <c r="BA321" s="15"/>
      <c r="BB321" s="15"/>
      <c r="BC321" s="15"/>
      <c r="BD321" s="15"/>
    </row>
    <row r="322" spans="1:56" ht="16.5" customHeight="1">
      <c r="A322" s="18"/>
      <c r="B322" s="18"/>
      <c r="C322" s="18"/>
      <c r="D322" s="18"/>
      <c r="E322" s="18"/>
      <c r="F322" s="15"/>
      <c r="G322" s="17"/>
      <c r="H322" s="17"/>
      <c r="I322" s="15"/>
      <c r="J322" s="15"/>
      <c r="K322" s="15"/>
      <c r="L322" s="15"/>
      <c r="M322" s="15"/>
      <c r="N322" s="15"/>
      <c r="O322" s="15"/>
      <c r="P322" s="15"/>
      <c r="Q322" s="15"/>
      <c r="R322" s="15"/>
      <c r="S322" s="16"/>
      <c r="T322" s="15"/>
      <c r="U322" s="15"/>
      <c r="V322" s="15"/>
      <c r="W322" s="15"/>
      <c r="X322" s="15"/>
      <c r="Y322" s="15"/>
      <c r="Z322" s="15"/>
      <c r="AA322" s="15"/>
      <c r="AB322" s="15"/>
      <c r="AC322" s="15"/>
      <c r="AD322" s="15"/>
      <c r="AE322" s="15"/>
      <c r="AF322" s="15"/>
      <c r="AG322" s="15"/>
      <c r="AH322" s="15"/>
      <c r="AI322" s="15"/>
      <c r="AJ322" s="15"/>
      <c r="AK322" s="15"/>
      <c r="AM322" s="15"/>
      <c r="AN322" s="15"/>
      <c r="AO322" s="15"/>
      <c r="AP322" s="15"/>
      <c r="AQ322" s="15"/>
      <c r="AR322" s="15"/>
      <c r="AS322" s="15"/>
      <c r="AT322" s="15"/>
      <c r="AU322" s="15"/>
      <c r="AV322" s="15"/>
      <c r="AW322" s="15"/>
      <c r="AX322" s="15"/>
      <c r="AY322" s="15"/>
      <c r="AZ322" s="15"/>
      <c r="BA322" s="15"/>
      <c r="BB322" s="15"/>
      <c r="BC322" s="15"/>
      <c r="BD322" s="15"/>
    </row>
    <row r="323" spans="1:56" ht="16.5" customHeight="1">
      <c r="A323" s="18"/>
      <c r="B323" s="18"/>
      <c r="C323" s="18"/>
      <c r="D323" s="18"/>
      <c r="E323" s="18"/>
      <c r="F323" s="15"/>
      <c r="G323" s="17"/>
      <c r="H323" s="17"/>
      <c r="I323" s="15"/>
      <c r="J323" s="15"/>
      <c r="K323" s="15"/>
      <c r="L323" s="15"/>
      <c r="M323" s="15"/>
      <c r="N323" s="15"/>
      <c r="O323" s="15"/>
      <c r="P323" s="15"/>
      <c r="Q323" s="15"/>
      <c r="R323" s="15"/>
      <c r="S323" s="16"/>
      <c r="T323" s="15"/>
      <c r="U323" s="15"/>
      <c r="V323" s="15"/>
      <c r="W323" s="15"/>
      <c r="X323" s="15"/>
      <c r="Y323" s="15"/>
      <c r="Z323" s="15"/>
      <c r="AA323" s="15"/>
      <c r="AB323" s="15"/>
      <c r="AC323" s="15"/>
      <c r="AD323" s="15"/>
      <c r="AE323" s="15"/>
      <c r="AF323" s="15"/>
      <c r="AG323" s="15"/>
      <c r="AH323" s="15"/>
      <c r="AI323" s="15"/>
      <c r="AJ323" s="15"/>
      <c r="AK323" s="15"/>
      <c r="AM323" s="15"/>
      <c r="AN323" s="15"/>
      <c r="AO323" s="15"/>
      <c r="AP323" s="15"/>
      <c r="AQ323" s="15"/>
      <c r="AR323" s="15"/>
      <c r="AS323" s="15"/>
      <c r="AT323" s="15"/>
      <c r="AU323" s="15"/>
      <c r="AV323" s="15"/>
      <c r="AW323" s="15"/>
      <c r="AX323" s="15"/>
      <c r="AY323" s="15"/>
      <c r="AZ323" s="15"/>
      <c r="BA323" s="15"/>
      <c r="BB323" s="15"/>
      <c r="BC323" s="15"/>
      <c r="BD323" s="15"/>
    </row>
    <row r="324" spans="1:56" ht="16.5" customHeight="1">
      <c r="A324" s="18"/>
      <c r="B324" s="18"/>
      <c r="C324" s="18"/>
      <c r="D324" s="18"/>
      <c r="E324" s="18"/>
      <c r="F324" s="15"/>
      <c r="G324" s="17"/>
      <c r="H324" s="17"/>
      <c r="I324" s="15"/>
      <c r="J324" s="15"/>
      <c r="K324" s="15"/>
      <c r="L324" s="15"/>
      <c r="M324" s="15"/>
      <c r="N324" s="15"/>
      <c r="O324" s="15"/>
      <c r="P324" s="15"/>
      <c r="Q324" s="15"/>
      <c r="R324" s="15"/>
      <c r="S324" s="16"/>
      <c r="T324" s="15"/>
      <c r="U324" s="15"/>
      <c r="V324" s="15"/>
      <c r="W324" s="15"/>
      <c r="X324" s="15"/>
      <c r="Y324" s="15"/>
      <c r="Z324" s="15"/>
      <c r="AA324" s="15"/>
      <c r="AB324" s="15"/>
      <c r="AC324" s="15"/>
      <c r="AD324" s="15"/>
      <c r="AE324" s="15"/>
      <c r="AF324" s="15"/>
      <c r="AG324" s="15"/>
      <c r="AH324" s="15"/>
      <c r="AI324" s="15"/>
      <c r="AJ324" s="15"/>
      <c r="AK324" s="15"/>
      <c r="AM324" s="15"/>
      <c r="AN324" s="15"/>
      <c r="AO324" s="15"/>
      <c r="AP324" s="15"/>
      <c r="AQ324" s="15"/>
      <c r="AR324" s="15"/>
      <c r="AS324" s="15"/>
      <c r="AT324" s="15"/>
      <c r="AU324" s="15"/>
      <c r="AV324" s="15"/>
      <c r="AW324" s="15"/>
      <c r="AX324" s="15"/>
      <c r="AY324" s="15"/>
      <c r="AZ324" s="15"/>
      <c r="BA324" s="15"/>
      <c r="BB324" s="15"/>
      <c r="BC324" s="15"/>
      <c r="BD324" s="15"/>
    </row>
    <row r="325" spans="1:56" ht="16.5" customHeight="1">
      <c r="A325" s="18"/>
      <c r="B325" s="18"/>
      <c r="C325" s="18"/>
      <c r="D325" s="18"/>
      <c r="E325" s="18"/>
      <c r="F325" s="15"/>
      <c r="G325" s="17"/>
      <c r="H325" s="17"/>
      <c r="I325" s="15"/>
      <c r="J325" s="15"/>
      <c r="K325" s="15"/>
      <c r="L325" s="15"/>
      <c r="M325" s="15"/>
      <c r="N325" s="15"/>
      <c r="O325" s="15"/>
      <c r="P325" s="15"/>
      <c r="Q325" s="15"/>
      <c r="R325" s="15"/>
      <c r="S325" s="16"/>
      <c r="T325" s="15"/>
      <c r="U325" s="15"/>
      <c r="V325" s="15"/>
      <c r="W325" s="15"/>
      <c r="X325" s="15"/>
      <c r="Y325" s="15"/>
      <c r="Z325" s="15"/>
      <c r="AA325" s="15"/>
      <c r="AB325" s="15"/>
      <c r="AC325" s="15"/>
      <c r="AD325" s="15"/>
      <c r="AE325" s="15"/>
      <c r="AF325" s="15"/>
      <c r="AG325" s="15"/>
      <c r="AH325" s="15"/>
      <c r="AI325" s="15"/>
      <c r="AJ325" s="15"/>
      <c r="AK325" s="15"/>
      <c r="AM325" s="15"/>
      <c r="AN325" s="15"/>
      <c r="AO325" s="15"/>
      <c r="AP325" s="15"/>
      <c r="AQ325" s="15"/>
      <c r="AR325" s="15"/>
      <c r="AS325" s="15"/>
      <c r="AT325" s="15"/>
      <c r="AU325" s="15"/>
      <c r="AV325" s="15"/>
      <c r="AW325" s="15"/>
      <c r="AX325" s="15"/>
      <c r="AY325" s="15"/>
      <c r="AZ325" s="15"/>
      <c r="BA325" s="15"/>
      <c r="BB325" s="15"/>
      <c r="BC325" s="15"/>
      <c r="BD325" s="15"/>
    </row>
    <row r="326" spans="1:56" ht="16.5" customHeight="1">
      <c r="A326" s="18"/>
      <c r="B326" s="18"/>
      <c r="C326" s="18"/>
      <c r="D326" s="18"/>
      <c r="E326" s="18"/>
      <c r="F326" s="15"/>
      <c r="G326" s="17"/>
      <c r="H326" s="17"/>
      <c r="I326" s="15"/>
      <c r="J326" s="15"/>
      <c r="K326" s="15"/>
      <c r="L326" s="15"/>
      <c r="M326" s="15"/>
      <c r="N326" s="15"/>
      <c r="O326" s="15"/>
      <c r="P326" s="15"/>
      <c r="Q326" s="15"/>
      <c r="R326" s="15"/>
      <c r="S326" s="16"/>
      <c r="T326" s="15"/>
      <c r="U326" s="15"/>
      <c r="V326" s="15"/>
      <c r="W326" s="15"/>
      <c r="X326" s="15"/>
      <c r="Y326" s="15"/>
      <c r="Z326" s="15"/>
      <c r="AA326" s="15"/>
      <c r="AB326" s="15"/>
      <c r="AC326" s="15"/>
      <c r="AD326" s="15"/>
      <c r="AE326" s="15"/>
      <c r="AF326" s="15"/>
      <c r="AG326" s="15"/>
      <c r="AH326" s="15"/>
      <c r="AI326" s="15"/>
      <c r="AJ326" s="15"/>
      <c r="AK326" s="15"/>
      <c r="AM326" s="15"/>
      <c r="AN326" s="15"/>
      <c r="AO326" s="15"/>
      <c r="AP326" s="15"/>
      <c r="AQ326" s="15"/>
      <c r="AR326" s="15"/>
      <c r="AS326" s="15"/>
      <c r="AT326" s="15"/>
      <c r="AU326" s="15"/>
      <c r="AV326" s="15"/>
      <c r="AW326" s="15"/>
      <c r="AX326" s="15"/>
      <c r="AY326" s="15"/>
      <c r="AZ326" s="15"/>
      <c r="BA326" s="15"/>
      <c r="BB326" s="15"/>
      <c r="BC326" s="15"/>
      <c r="BD326" s="15"/>
    </row>
    <row r="327" spans="1:56" ht="16.5" customHeight="1">
      <c r="A327" s="18"/>
      <c r="B327" s="18"/>
      <c r="C327" s="18"/>
      <c r="D327" s="18"/>
      <c r="E327" s="18"/>
      <c r="F327" s="15"/>
      <c r="G327" s="17"/>
      <c r="H327" s="17"/>
      <c r="I327" s="15"/>
      <c r="J327" s="15"/>
      <c r="K327" s="15"/>
      <c r="L327" s="15"/>
      <c r="M327" s="15"/>
      <c r="N327" s="15"/>
      <c r="O327" s="15"/>
      <c r="P327" s="15"/>
      <c r="Q327" s="15"/>
      <c r="R327" s="15"/>
      <c r="S327" s="16"/>
      <c r="T327" s="15"/>
      <c r="U327" s="15"/>
      <c r="V327" s="15"/>
      <c r="W327" s="15"/>
      <c r="X327" s="15"/>
      <c r="Y327" s="15"/>
      <c r="Z327" s="15"/>
      <c r="AA327" s="15"/>
      <c r="AB327" s="15"/>
      <c r="AC327" s="15"/>
      <c r="AD327" s="15"/>
      <c r="AE327" s="15"/>
      <c r="AF327" s="15"/>
      <c r="AG327" s="15"/>
      <c r="AH327" s="15"/>
      <c r="AI327" s="15"/>
      <c r="AJ327" s="15"/>
      <c r="AK327" s="15"/>
      <c r="AM327" s="15"/>
      <c r="AN327" s="15"/>
      <c r="AO327" s="15"/>
      <c r="AP327" s="15"/>
      <c r="AQ327" s="15"/>
      <c r="AR327" s="15"/>
      <c r="AS327" s="15"/>
      <c r="AT327" s="15"/>
      <c r="AU327" s="15"/>
      <c r="AV327" s="15"/>
      <c r="AW327" s="15"/>
      <c r="AX327" s="15"/>
      <c r="AY327" s="15"/>
      <c r="AZ327" s="15"/>
      <c r="BA327" s="15"/>
      <c r="BB327" s="15"/>
      <c r="BC327" s="15"/>
      <c r="BD327" s="15"/>
    </row>
    <row r="328" spans="1:56" ht="16.5" customHeight="1">
      <c r="A328" s="18"/>
      <c r="B328" s="18"/>
      <c r="C328" s="18"/>
      <c r="D328" s="18"/>
      <c r="E328" s="18"/>
      <c r="F328" s="15"/>
      <c r="G328" s="17"/>
      <c r="H328" s="17"/>
      <c r="I328" s="15"/>
      <c r="J328" s="15"/>
      <c r="K328" s="15"/>
      <c r="L328" s="15"/>
      <c r="M328" s="15"/>
      <c r="N328" s="15"/>
      <c r="O328" s="15"/>
      <c r="P328" s="15"/>
      <c r="Q328" s="15"/>
      <c r="R328" s="15"/>
      <c r="S328" s="16"/>
      <c r="T328" s="15"/>
      <c r="U328" s="15"/>
      <c r="V328" s="15"/>
      <c r="W328" s="15"/>
      <c r="X328" s="15"/>
      <c r="Y328" s="15"/>
      <c r="Z328" s="15"/>
      <c r="AA328" s="15"/>
      <c r="AB328" s="15"/>
      <c r="AC328" s="15"/>
      <c r="AD328" s="15"/>
      <c r="AE328" s="15"/>
      <c r="AF328" s="15"/>
      <c r="AG328" s="15"/>
      <c r="AH328" s="15"/>
      <c r="AI328" s="15"/>
      <c r="AJ328" s="15"/>
      <c r="AK328" s="15"/>
      <c r="AM328" s="15"/>
      <c r="AN328" s="15"/>
      <c r="AO328" s="15"/>
      <c r="AP328" s="15"/>
      <c r="AQ328" s="15"/>
      <c r="AR328" s="15"/>
      <c r="AS328" s="15"/>
      <c r="AT328" s="15"/>
      <c r="AU328" s="15"/>
      <c r="AV328" s="15"/>
      <c r="AW328" s="15"/>
      <c r="AX328" s="15"/>
      <c r="AY328" s="15"/>
      <c r="AZ328" s="15"/>
      <c r="BA328" s="15"/>
      <c r="BB328" s="15"/>
      <c r="BC328" s="15"/>
      <c r="BD328" s="15"/>
    </row>
    <row r="329" spans="1:56" ht="16.5" customHeight="1">
      <c r="A329" s="18"/>
      <c r="B329" s="18"/>
      <c r="C329" s="18"/>
      <c r="D329" s="18"/>
      <c r="E329" s="18"/>
      <c r="F329" s="15"/>
      <c r="G329" s="17"/>
      <c r="H329" s="17"/>
      <c r="I329" s="15"/>
      <c r="J329" s="15"/>
      <c r="K329" s="15"/>
      <c r="L329" s="15"/>
      <c r="M329" s="15"/>
      <c r="N329" s="15"/>
      <c r="O329" s="15"/>
      <c r="P329" s="15"/>
      <c r="Q329" s="15"/>
      <c r="R329" s="15"/>
      <c r="S329" s="16"/>
      <c r="T329" s="15"/>
      <c r="U329" s="15"/>
      <c r="V329" s="15"/>
      <c r="W329" s="15"/>
      <c r="X329" s="15"/>
      <c r="Y329" s="15"/>
      <c r="Z329" s="15"/>
      <c r="AA329" s="15"/>
      <c r="AB329" s="15"/>
      <c r="AC329" s="15"/>
      <c r="AD329" s="15"/>
      <c r="AE329" s="15"/>
      <c r="AF329" s="15"/>
      <c r="AG329" s="15"/>
      <c r="AH329" s="15"/>
      <c r="AI329" s="15"/>
      <c r="AJ329" s="15"/>
      <c r="AK329" s="15"/>
      <c r="AM329" s="15"/>
      <c r="AN329" s="15"/>
      <c r="AO329" s="15"/>
      <c r="AP329" s="15"/>
      <c r="AQ329" s="15"/>
      <c r="AR329" s="15"/>
      <c r="AS329" s="15"/>
      <c r="AT329" s="15"/>
      <c r="AU329" s="15"/>
      <c r="AV329" s="15"/>
      <c r="AW329" s="15"/>
      <c r="AX329" s="15"/>
      <c r="AY329" s="15"/>
      <c r="AZ329" s="15"/>
      <c r="BA329" s="15"/>
      <c r="BB329" s="15"/>
      <c r="BC329" s="15"/>
      <c r="BD329" s="15"/>
    </row>
    <row r="330" spans="1:56" ht="16.5" customHeight="1">
      <c r="A330" s="18"/>
      <c r="B330" s="18"/>
      <c r="C330" s="18"/>
      <c r="D330" s="18"/>
      <c r="E330" s="18"/>
      <c r="F330" s="15"/>
      <c r="G330" s="17"/>
      <c r="H330" s="17"/>
      <c r="I330" s="15"/>
      <c r="J330" s="15"/>
      <c r="K330" s="15"/>
      <c r="L330" s="15"/>
      <c r="M330" s="15"/>
      <c r="N330" s="15"/>
      <c r="O330" s="15"/>
      <c r="P330" s="15"/>
      <c r="Q330" s="15"/>
      <c r="R330" s="15"/>
      <c r="S330" s="16"/>
      <c r="T330" s="15"/>
      <c r="U330" s="15"/>
      <c r="V330" s="15"/>
      <c r="W330" s="15"/>
      <c r="X330" s="15"/>
      <c r="Y330" s="15"/>
      <c r="Z330" s="15"/>
      <c r="AA330" s="15"/>
      <c r="AB330" s="15"/>
      <c r="AC330" s="15"/>
      <c r="AD330" s="15"/>
      <c r="AE330" s="15"/>
      <c r="AF330" s="15"/>
      <c r="AG330" s="15"/>
      <c r="AH330" s="15"/>
      <c r="AI330" s="15"/>
      <c r="AJ330" s="15"/>
      <c r="AK330" s="15"/>
      <c r="AM330" s="15"/>
      <c r="AN330" s="15"/>
      <c r="AO330" s="15"/>
      <c r="AP330" s="15"/>
      <c r="AQ330" s="15"/>
      <c r="AR330" s="15"/>
      <c r="AS330" s="15"/>
      <c r="AT330" s="15"/>
      <c r="AU330" s="15"/>
      <c r="AV330" s="15"/>
      <c r="AW330" s="15"/>
      <c r="AX330" s="15"/>
      <c r="AY330" s="15"/>
      <c r="AZ330" s="15"/>
      <c r="BA330" s="15"/>
      <c r="BB330" s="15"/>
      <c r="BC330" s="15"/>
      <c r="BD330" s="15"/>
    </row>
    <row r="331" spans="1:56" ht="16.5" customHeight="1">
      <c r="A331" s="18"/>
      <c r="B331" s="18"/>
      <c r="C331" s="18"/>
      <c r="D331" s="18"/>
      <c r="E331" s="18"/>
      <c r="F331" s="15"/>
      <c r="G331" s="17"/>
      <c r="H331" s="17"/>
      <c r="I331" s="15"/>
      <c r="J331" s="15"/>
      <c r="K331" s="15"/>
      <c r="L331" s="15"/>
      <c r="M331" s="15"/>
      <c r="N331" s="15"/>
      <c r="O331" s="15"/>
      <c r="P331" s="15"/>
      <c r="Q331" s="15"/>
      <c r="R331" s="15"/>
      <c r="S331" s="16"/>
      <c r="T331" s="15"/>
      <c r="U331" s="15"/>
      <c r="V331" s="15"/>
      <c r="W331" s="15"/>
      <c r="X331" s="15"/>
      <c r="Y331" s="15"/>
      <c r="Z331" s="15"/>
      <c r="AA331" s="15"/>
      <c r="AB331" s="15"/>
      <c r="AC331" s="15"/>
      <c r="AD331" s="15"/>
      <c r="AE331" s="15"/>
      <c r="AF331" s="15"/>
      <c r="AG331" s="15"/>
      <c r="AH331" s="15"/>
      <c r="AI331" s="15"/>
      <c r="AJ331" s="15"/>
      <c r="AK331" s="15"/>
      <c r="AM331" s="15"/>
      <c r="AN331" s="15"/>
      <c r="AO331" s="15"/>
      <c r="AP331" s="15"/>
      <c r="AQ331" s="15"/>
      <c r="AR331" s="15"/>
      <c r="AS331" s="15"/>
      <c r="AT331" s="15"/>
      <c r="AU331" s="15"/>
      <c r="AV331" s="15"/>
      <c r="AW331" s="15"/>
      <c r="AX331" s="15"/>
      <c r="AY331" s="15"/>
      <c r="AZ331" s="15"/>
      <c r="BA331" s="15"/>
      <c r="BB331" s="15"/>
      <c r="BC331" s="15"/>
      <c r="BD331" s="15"/>
    </row>
    <row r="332" spans="1:56" ht="16.5" customHeight="1">
      <c r="A332" s="18"/>
      <c r="B332" s="18"/>
      <c r="C332" s="18"/>
      <c r="D332" s="18"/>
      <c r="E332" s="18"/>
      <c r="F332" s="15"/>
      <c r="G332" s="17"/>
      <c r="H332" s="17"/>
      <c r="I332" s="15"/>
      <c r="J332" s="15"/>
      <c r="K332" s="15"/>
      <c r="L332" s="15"/>
      <c r="M332" s="15"/>
      <c r="N332" s="15"/>
      <c r="O332" s="15"/>
      <c r="P332" s="15"/>
      <c r="Q332" s="15"/>
      <c r="R332" s="15"/>
      <c r="S332" s="16"/>
      <c r="T332" s="15"/>
      <c r="U332" s="15"/>
      <c r="V332" s="15"/>
      <c r="W332" s="15"/>
      <c r="X332" s="15"/>
      <c r="Y332" s="15"/>
      <c r="Z332" s="15"/>
      <c r="AA332" s="15"/>
      <c r="AB332" s="15"/>
      <c r="AC332" s="15"/>
      <c r="AD332" s="15"/>
      <c r="AE332" s="15"/>
      <c r="AF332" s="15"/>
      <c r="AG332" s="15"/>
      <c r="AH332" s="15"/>
      <c r="AI332" s="15"/>
      <c r="AJ332" s="15"/>
      <c r="AK332" s="15"/>
      <c r="AM332" s="15"/>
      <c r="AN332" s="15"/>
      <c r="AO332" s="15"/>
      <c r="AP332" s="15"/>
      <c r="AQ332" s="15"/>
      <c r="AR332" s="15"/>
      <c r="AS332" s="15"/>
      <c r="AT332" s="15"/>
      <c r="AU332" s="15"/>
      <c r="AV332" s="15"/>
      <c r="AW332" s="15"/>
      <c r="AX332" s="15"/>
      <c r="AY332" s="15"/>
      <c r="AZ332" s="15"/>
      <c r="BA332" s="15"/>
      <c r="BB332" s="15"/>
      <c r="BC332" s="15"/>
      <c r="BD332" s="15"/>
    </row>
    <row r="333" spans="1:56" ht="16.5" customHeight="1">
      <c r="A333" s="18"/>
      <c r="B333" s="18"/>
      <c r="C333" s="18"/>
      <c r="D333" s="18"/>
      <c r="E333" s="18"/>
      <c r="F333" s="15"/>
      <c r="G333" s="17"/>
      <c r="H333" s="17"/>
      <c r="I333" s="15"/>
      <c r="J333" s="15"/>
      <c r="K333" s="15"/>
      <c r="L333" s="15"/>
      <c r="M333" s="15"/>
      <c r="N333" s="15"/>
      <c r="O333" s="15"/>
      <c r="P333" s="15"/>
      <c r="Q333" s="15"/>
      <c r="R333" s="15"/>
      <c r="S333" s="16"/>
      <c r="T333" s="15"/>
      <c r="U333" s="15"/>
      <c r="V333" s="15"/>
      <c r="W333" s="15"/>
      <c r="X333" s="15"/>
      <c r="Y333" s="15"/>
      <c r="Z333" s="15"/>
      <c r="AA333" s="15"/>
      <c r="AB333" s="15"/>
      <c r="AC333" s="15"/>
      <c r="AD333" s="15"/>
      <c r="AE333" s="15"/>
      <c r="AF333" s="15"/>
      <c r="AG333" s="15"/>
      <c r="AH333" s="15"/>
      <c r="AI333" s="15"/>
      <c r="AJ333" s="15"/>
      <c r="AK333" s="15"/>
      <c r="AM333" s="15"/>
      <c r="AN333" s="15"/>
      <c r="AO333" s="15"/>
      <c r="AP333" s="15"/>
      <c r="AQ333" s="15"/>
      <c r="AR333" s="15"/>
      <c r="AS333" s="15"/>
      <c r="AT333" s="15"/>
      <c r="AU333" s="15"/>
      <c r="AV333" s="15"/>
      <c r="AW333" s="15"/>
      <c r="AX333" s="15"/>
      <c r="AY333" s="15"/>
      <c r="AZ333" s="15"/>
      <c r="BA333" s="15"/>
      <c r="BB333" s="15"/>
      <c r="BC333" s="15"/>
      <c r="BD333" s="15"/>
    </row>
    <row r="334" spans="1:56" ht="16.5" customHeight="1">
      <c r="A334" s="18"/>
      <c r="B334" s="18"/>
      <c r="C334" s="18"/>
      <c r="D334" s="18"/>
      <c r="E334" s="18"/>
      <c r="F334" s="15"/>
      <c r="G334" s="17"/>
      <c r="H334" s="17"/>
      <c r="I334" s="15"/>
      <c r="J334" s="15"/>
      <c r="K334" s="15"/>
      <c r="L334" s="15"/>
      <c r="M334" s="15"/>
      <c r="N334" s="15"/>
      <c r="O334" s="15"/>
      <c r="P334" s="15"/>
      <c r="Q334" s="15"/>
      <c r="R334" s="15"/>
      <c r="S334" s="16"/>
      <c r="T334" s="15"/>
      <c r="U334" s="15"/>
      <c r="V334" s="15"/>
      <c r="W334" s="15"/>
      <c r="X334" s="15"/>
      <c r="Y334" s="15"/>
      <c r="Z334" s="15"/>
      <c r="AA334" s="15"/>
      <c r="AB334" s="15"/>
      <c r="AC334" s="15"/>
      <c r="AD334" s="15"/>
      <c r="AE334" s="15"/>
      <c r="AF334" s="15"/>
      <c r="AG334" s="15"/>
      <c r="AH334" s="15"/>
      <c r="AI334" s="15"/>
      <c r="AJ334" s="15"/>
      <c r="AK334" s="15"/>
      <c r="AM334" s="15"/>
      <c r="AN334" s="15"/>
      <c r="AO334" s="15"/>
      <c r="AP334" s="15"/>
      <c r="AQ334" s="15"/>
      <c r="AR334" s="15"/>
      <c r="AS334" s="15"/>
      <c r="AT334" s="15"/>
      <c r="AU334" s="15"/>
      <c r="AV334" s="15"/>
      <c r="AW334" s="15"/>
      <c r="AX334" s="15"/>
      <c r="AY334" s="15"/>
      <c r="AZ334" s="15"/>
      <c r="BA334" s="15"/>
      <c r="BB334" s="15"/>
      <c r="BC334" s="15"/>
      <c r="BD334" s="15"/>
    </row>
    <row r="335" spans="1:56" ht="16.5" customHeight="1">
      <c r="A335" s="18"/>
      <c r="B335" s="18"/>
      <c r="C335" s="18"/>
      <c r="D335" s="18"/>
      <c r="E335" s="18"/>
      <c r="F335" s="15"/>
      <c r="G335" s="17"/>
      <c r="H335" s="17"/>
      <c r="I335" s="15"/>
      <c r="J335" s="15"/>
      <c r="K335" s="15"/>
      <c r="L335" s="15"/>
      <c r="M335" s="15"/>
      <c r="N335" s="15"/>
      <c r="O335" s="15"/>
      <c r="P335" s="15"/>
      <c r="Q335" s="15"/>
      <c r="R335" s="15"/>
      <c r="S335" s="16"/>
      <c r="T335" s="15"/>
      <c r="U335" s="15"/>
      <c r="V335" s="15"/>
      <c r="W335" s="15"/>
      <c r="X335" s="15"/>
      <c r="Y335" s="15"/>
      <c r="Z335" s="15"/>
      <c r="AA335" s="15"/>
      <c r="AB335" s="15"/>
      <c r="AC335" s="15"/>
      <c r="AD335" s="15"/>
      <c r="AE335" s="15"/>
      <c r="AF335" s="15"/>
      <c r="AG335" s="15"/>
      <c r="AH335" s="15"/>
      <c r="AI335" s="15"/>
      <c r="AJ335" s="15"/>
      <c r="AK335" s="15"/>
      <c r="AM335" s="15"/>
      <c r="AN335" s="15"/>
      <c r="AO335" s="15"/>
      <c r="AP335" s="15"/>
      <c r="AQ335" s="15"/>
      <c r="AR335" s="15"/>
      <c r="AS335" s="15"/>
      <c r="AT335" s="15"/>
      <c r="AU335" s="15"/>
      <c r="AV335" s="15"/>
      <c r="AW335" s="15"/>
      <c r="AX335" s="15"/>
      <c r="AY335" s="15"/>
      <c r="AZ335" s="15"/>
      <c r="BA335" s="15"/>
      <c r="BB335" s="15"/>
      <c r="BC335" s="15"/>
      <c r="BD335" s="15"/>
    </row>
    <row r="336" spans="1:56" ht="16.5" customHeight="1">
      <c r="A336" s="18"/>
      <c r="B336" s="18"/>
      <c r="C336" s="18"/>
      <c r="D336" s="18"/>
      <c r="E336" s="18"/>
      <c r="F336" s="15"/>
      <c r="G336" s="17"/>
      <c r="H336" s="17"/>
      <c r="I336" s="15"/>
      <c r="J336" s="15"/>
      <c r="K336" s="15"/>
      <c r="L336" s="15"/>
      <c r="M336" s="15"/>
      <c r="N336" s="15"/>
      <c r="O336" s="15"/>
      <c r="P336" s="15"/>
      <c r="Q336" s="15"/>
      <c r="R336" s="15"/>
      <c r="S336" s="16"/>
      <c r="T336" s="15"/>
      <c r="U336" s="15"/>
      <c r="V336" s="15"/>
      <c r="W336" s="15"/>
      <c r="X336" s="15"/>
      <c r="Y336" s="15"/>
      <c r="Z336" s="15"/>
      <c r="AA336" s="15"/>
      <c r="AB336" s="15"/>
      <c r="AC336" s="15"/>
      <c r="AD336" s="15"/>
      <c r="AE336" s="15"/>
      <c r="AF336" s="15"/>
      <c r="AG336" s="15"/>
      <c r="AH336" s="15"/>
      <c r="AI336" s="15"/>
      <c r="AJ336" s="15"/>
      <c r="AK336" s="15"/>
      <c r="AM336" s="15"/>
      <c r="AN336" s="15"/>
      <c r="AO336" s="15"/>
      <c r="AP336" s="15"/>
      <c r="AQ336" s="15"/>
      <c r="AR336" s="15"/>
      <c r="AS336" s="15"/>
      <c r="AT336" s="15"/>
      <c r="AU336" s="15"/>
      <c r="AV336" s="15"/>
      <c r="AW336" s="15"/>
      <c r="AX336" s="15"/>
      <c r="AY336" s="15"/>
      <c r="AZ336" s="15"/>
      <c r="BA336" s="15"/>
      <c r="BB336" s="15"/>
      <c r="BC336" s="15"/>
      <c r="BD336" s="15"/>
    </row>
    <row r="337" spans="1:56" ht="16.5" customHeight="1">
      <c r="A337" s="18"/>
      <c r="B337" s="18"/>
      <c r="C337" s="18"/>
      <c r="D337" s="18"/>
      <c r="E337" s="18"/>
      <c r="F337" s="15"/>
      <c r="G337" s="17"/>
      <c r="H337" s="17"/>
      <c r="I337" s="15"/>
      <c r="J337" s="15"/>
      <c r="K337" s="15"/>
      <c r="L337" s="15"/>
      <c r="M337" s="15"/>
      <c r="N337" s="15"/>
      <c r="O337" s="15"/>
      <c r="P337" s="15"/>
      <c r="Q337" s="15"/>
      <c r="R337" s="15"/>
      <c r="S337" s="16"/>
      <c r="T337" s="15"/>
      <c r="U337" s="15"/>
      <c r="V337" s="15"/>
      <c r="W337" s="15"/>
      <c r="X337" s="15"/>
      <c r="Y337" s="15"/>
      <c r="Z337" s="15"/>
      <c r="AA337" s="15"/>
      <c r="AB337" s="15"/>
      <c r="AC337" s="15"/>
      <c r="AD337" s="15"/>
      <c r="AE337" s="15"/>
      <c r="AF337" s="15"/>
      <c r="AG337" s="15"/>
      <c r="AH337" s="15"/>
      <c r="AI337" s="15"/>
      <c r="AJ337" s="15"/>
      <c r="AK337" s="15"/>
      <c r="AM337" s="15"/>
      <c r="AN337" s="15"/>
      <c r="AO337" s="15"/>
      <c r="AP337" s="15"/>
      <c r="AQ337" s="15"/>
      <c r="AR337" s="15"/>
      <c r="AS337" s="15"/>
      <c r="AT337" s="15"/>
      <c r="AU337" s="15"/>
      <c r="AV337" s="15"/>
      <c r="AW337" s="15"/>
      <c r="AX337" s="15"/>
      <c r="AY337" s="15"/>
      <c r="AZ337" s="15"/>
      <c r="BA337" s="15"/>
      <c r="BB337" s="15"/>
      <c r="BC337" s="15"/>
      <c r="BD337" s="15"/>
    </row>
    <row r="338" spans="1:56" ht="16.5" customHeight="1">
      <c r="A338" s="18"/>
      <c r="B338" s="18"/>
      <c r="C338" s="18"/>
      <c r="D338" s="18"/>
      <c r="E338" s="18"/>
      <c r="F338" s="15"/>
      <c r="G338" s="17"/>
      <c r="H338" s="17"/>
      <c r="I338" s="15"/>
      <c r="J338" s="15"/>
      <c r="K338" s="15"/>
      <c r="L338" s="15"/>
      <c r="M338" s="15"/>
      <c r="N338" s="15"/>
      <c r="O338" s="15"/>
      <c r="P338" s="15"/>
      <c r="Q338" s="15"/>
      <c r="R338" s="15"/>
      <c r="S338" s="16"/>
      <c r="T338" s="15"/>
      <c r="U338" s="15"/>
      <c r="V338" s="15"/>
      <c r="W338" s="15"/>
      <c r="X338" s="15"/>
      <c r="Y338" s="15"/>
      <c r="Z338" s="15"/>
      <c r="AA338" s="15"/>
      <c r="AB338" s="15"/>
      <c r="AC338" s="15"/>
      <c r="AD338" s="15"/>
      <c r="AE338" s="15"/>
      <c r="AF338" s="15"/>
      <c r="AG338" s="15"/>
      <c r="AH338" s="15"/>
      <c r="AI338" s="15"/>
      <c r="AJ338" s="15"/>
      <c r="AK338" s="15"/>
      <c r="AM338" s="15"/>
      <c r="AN338" s="15"/>
      <c r="AO338" s="15"/>
      <c r="AP338" s="15"/>
      <c r="AQ338" s="15"/>
      <c r="AR338" s="15"/>
      <c r="AS338" s="15"/>
      <c r="AT338" s="15"/>
      <c r="AU338" s="15"/>
      <c r="AV338" s="15"/>
      <c r="AW338" s="15"/>
      <c r="AX338" s="15"/>
      <c r="AY338" s="15"/>
      <c r="AZ338" s="15"/>
      <c r="BA338" s="15"/>
      <c r="BB338" s="15"/>
      <c r="BC338" s="15"/>
      <c r="BD338" s="15"/>
    </row>
    <row r="339" spans="1:56" ht="16.5" customHeight="1">
      <c r="A339" s="18"/>
      <c r="B339" s="18"/>
      <c r="C339" s="18"/>
      <c r="D339" s="18"/>
      <c r="E339" s="18"/>
      <c r="F339" s="15"/>
      <c r="G339" s="17"/>
      <c r="H339" s="17"/>
      <c r="I339" s="15"/>
      <c r="J339" s="15"/>
      <c r="K339" s="15"/>
      <c r="L339" s="15"/>
      <c r="M339" s="15"/>
      <c r="N339" s="15"/>
      <c r="O339" s="15"/>
      <c r="P339" s="15"/>
      <c r="Q339" s="15"/>
      <c r="R339" s="15"/>
      <c r="S339" s="16"/>
      <c r="T339" s="15"/>
      <c r="U339" s="15"/>
      <c r="V339" s="15"/>
      <c r="W339" s="15"/>
      <c r="X339" s="15"/>
      <c r="Y339" s="15"/>
      <c r="Z339" s="15"/>
      <c r="AA339" s="15"/>
      <c r="AB339" s="15"/>
      <c r="AC339" s="15"/>
      <c r="AD339" s="15"/>
      <c r="AE339" s="15"/>
      <c r="AF339" s="15"/>
      <c r="AG339" s="15"/>
      <c r="AH339" s="15"/>
      <c r="AI339" s="15"/>
      <c r="AJ339" s="15"/>
      <c r="AK339" s="15"/>
      <c r="AM339" s="15"/>
      <c r="AN339" s="15"/>
      <c r="AO339" s="15"/>
      <c r="AP339" s="15"/>
      <c r="AQ339" s="15"/>
      <c r="AR339" s="15"/>
      <c r="AS339" s="15"/>
      <c r="AT339" s="15"/>
      <c r="AU339" s="15"/>
      <c r="AV339" s="15"/>
      <c r="AW339" s="15"/>
      <c r="AX339" s="15"/>
      <c r="AY339" s="15"/>
      <c r="AZ339" s="15"/>
      <c r="BA339" s="15"/>
      <c r="BB339" s="15"/>
      <c r="BC339" s="15"/>
      <c r="BD339" s="15"/>
    </row>
    <row r="340" spans="1:56" ht="16.5" customHeight="1">
      <c r="A340" s="18"/>
      <c r="B340" s="18"/>
      <c r="C340" s="18"/>
      <c r="D340" s="18"/>
      <c r="E340" s="18"/>
      <c r="F340" s="15"/>
      <c r="G340" s="17"/>
      <c r="H340" s="17"/>
      <c r="I340" s="15"/>
      <c r="J340" s="15"/>
      <c r="K340" s="15"/>
      <c r="L340" s="15"/>
      <c r="M340" s="15"/>
      <c r="N340" s="15"/>
      <c r="O340" s="15"/>
      <c r="P340" s="15"/>
      <c r="Q340" s="15"/>
      <c r="R340" s="15"/>
      <c r="S340" s="16"/>
      <c r="T340" s="15"/>
      <c r="U340" s="15"/>
      <c r="V340" s="15"/>
      <c r="W340" s="15"/>
      <c r="X340" s="15"/>
      <c r="Y340" s="15"/>
      <c r="Z340" s="15"/>
      <c r="AA340" s="15"/>
      <c r="AB340" s="15"/>
      <c r="AC340" s="15"/>
      <c r="AD340" s="15"/>
      <c r="AE340" s="15"/>
      <c r="AF340" s="15"/>
      <c r="AG340" s="15"/>
      <c r="AH340" s="15"/>
      <c r="AI340" s="15"/>
      <c r="AJ340" s="15"/>
      <c r="AK340" s="15"/>
      <c r="AM340" s="15"/>
      <c r="AN340" s="15"/>
      <c r="AO340" s="15"/>
      <c r="AP340" s="15"/>
      <c r="AQ340" s="15"/>
      <c r="AR340" s="15"/>
      <c r="AS340" s="15"/>
      <c r="AT340" s="15"/>
      <c r="AU340" s="15"/>
      <c r="AV340" s="15"/>
      <c r="AW340" s="15"/>
      <c r="AX340" s="15"/>
      <c r="AY340" s="15"/>
      <c r="AZ340" s="15"/>
      <c r="BA340" s="15"/>
      <c r="BB340" s="15"/>
      <c r="BC340" s="15"/>
      <c r="BD340" s="15"/>
    </row>
    <row r="341" spans="1:56" ht="16.5" customHeight="1">
      <c r="A341" s="18"/>
      <c r="B341" s="18"/>
      <c r="C341" s="18"/>
      <c r="D341" s="18"/>
      <c r="E341" s="18"/>
      <c r="F341" s="15"/>
      <c r="G341" s="17"/>
      <c r="H341" s="17"/>
      <c r="I341" s="15"/>
      <c r="J341" s="15"/>
      <c r="K341" s="15"/>
      <c r="L341" s="15"/>
      <c r="M341" s="15"/>
      <c r="N341" s="15"/>
      <c r="O341" s="15"/>
      <c r="P341" s="15"/>
      <c r="Q341" s="15"/>
      <c r="R341" s="15"/>
      <c r="S341" s="16"/>
      <c r="T341" s="15"/>
      <c r="U341" s="15"/>
      <c r="V341" s="15"/>
      <c r="W341" s="15"/>
      <c r="X341" s="15"/>
      <c r="Y341" s="15"/>
      <c r="Z341" s="15"/>
      <c r="AA341" s="15"/>
      <c r="AB341" s="15"/>
      <c r="AC341" s="15"/>
      <c r="AD341" s="15"/>
      <c r="AE341" s="15"/>
      <c r="AF341" s="15"/>
      <c r="AG341" s="15"/>
      <c r="AH341" s="15"/>
      <c r="AI341" s="15"/>
      <c r="AJ341" s="15"/>
      <c r="AK341" s="15"/>
      <c r="AM341" s="15"/>
      <c r="AN341" s="15"/>
      <c r="AO341" s="15"/>
      <c r="AP341" s="15"/>
      <c r="AQ341" s="15"/>
      <c r="AR341" s="15"/>
      <c r="AS341" s="15"/>
      <c r="AT341" s="15"/>
      <c r="AU341" s="15"/>
      <c r="AV341" s="15"/>
      <c r="AW341" s="15"/>
      <c r="AX341" s="15"/>
      <c r="AY341" s="15"/>
      <c r="AZ341" s="15"/>
      <c r="BA341" s="15"/>
      <c r="BB341" s="15"/>
      <c r="BC341" s="15"/>
      <c r="BD341" s="15"/>
    </row>
    <row r="342" spans="1:56" ht="16.5" customHeight="1">
      <c r="A342" s="18"/>
      <c r="B342" s="18"/>
      <c r="C342" s="18"/>
      <c r="D342" s="18"/>
      <c r="E342" s="18"/>
      <c r="F342" s="15"/>
      <c r="G342" s="17"/>
      <c r="H342" s="17"/>
      <c r="I342" s="15"/>
      <c r="J342" s="15"/>
      <c r="K342" s="15"/>
      <c r="L342" s="15"/>
      <c r="M342" s="15"/>
      <c r="N342" s="15"/>
      <c r="O342" s="15"/>
      <c r="P342" s="15"/>
      <c r="Q342" s="15"/>
      <c r="R342" s="15"/>
      <c r="S342" s="16"/>
      <c r="T342" s="15"/>
      <c r="U342" s="15"/>
      <c r="V342" s="15"/>
      <c r="W342" s="15"/>
      <c r="X342" s="15"/>
      <c r="Y342" s="15"/>
      <c r="Z342" s="15"/>
      <c r="AA342" s="15"/>
      <c r="AB342" s="15"/>
      <c r="AC342" s="15"/>
      <c r="AD342" s="15"/>
      <c r="AE342" s="15"/>
      <c r="AF342" s="15"/>
      <c r="AG342" s="15"/>
      <c r="AH342" s="15"/>
      <c r="AI342" s="15"/>
      <c r="AJ342" s="15"/>
      <c r="AK342" s="15"/>
      <c r="AM342" s="15"/>
      <c r="AN342" s="15"/>
      <c r="AO342" s="15"/>
      <c r="AP342" s="15"/>
      <c r="AQ342" s="15"/>
      <c r="AR342" s="15"/>
      <c r="AS342" s="15"/>
      <c r="AT342" s="15"/>
      <c r="AU342" s="15"/>
      <c r="AV342" s="15"/>
      <c r="AW342" s="15"/>
      <c r="AX342" s="15"/>
      <c r="AY342" s="15"/>
      <c r="AZ342" s="15"/>
      <c r="BA342" s="15"/>
      <c r="BB342" s="15"/>
      <c r="BC342" s="15"/>
      <c r="BD342" s="15"/>
    </row>
    <row r="343" spans="1:56" ht="16.5" customHeight="1">
      <c r="A343" s="18"/>
      <c r="B343" s="18"/>
      <c r="C343" s="18"/>
      <c r="D343" s="18"/>
      <c r="E343" s="18"/>
      <c r="F343" s="15"/>
      <c r="G343" s="17"/>
      <c r="H343" s="17"/>
      <c r="I343" s="15"/>
      <c r="J343" s="15"/>
      <c r="K343" s="15"/>
      <c r="L343" s="15"/>
      <c r="M343" s="15"/>
      <c r="N343" s="15"/>
      <c r="O343" s="15"/>
      <c r="P343" s="15"/>
      <c r="Q343" s="15"/>
      <c r="R343" s="15"/>
      <c r="S343" s="16"/>
      <c r="T343" s="15"/>
      <c r="U343" s="15"/>
      <c r="V343" s="15"/>
      <c r="W343" s="15"/>
      <c r="X343" s="15"/>
      <c r="Y343" s="15"/>
      <c r="Z343" s="15"/>
      <c r="AA343" s="15"/>
      <c r="AB343" s="15"/>
      <c r="AC343" s="15"/>
      <c r="AD343" s="15"/>
      <c r="AE343" s="15"/>
      <c r="AF343" s="15"/>
      <c r="AG343" s="15"/>
      <c r="AH343" s="15"/>
      <c r="AI343" s="15"/>
      <c r="AJ343" s="15"/>
      <c r="AK343" s="15"/>
      <c r="AM343" s="15"/>
      <c r="AN343" s="15"/>
      <c r="AO343" s="15"/>
      <c r="AP343" s="15"/>
      <c r="AQ343" s="15"/>
      <c r="AR343" s="15"/>
      <c r="AS343" s="15"/>
      <c r="AT343" s="15"/>
      <c r="AU343" s="15"/>
      <c r="AV343" s="15"/>
      <c r="AW343" s="15"/>
      <c r="AX343" s="15"/>
      <c r="AY343" s="15"/>
      <c r="AZ343" s="15"/>
      <c r="BA343" s="15"/>
      <c r="BB343" s="15"/>
      <c r="BC343" s="15"/>
      <c r="BD343" s="15"/>
    </row>
    <row r="344" spans="1:56" ht="16.5" customHeight="1">
      <c r="A344" s="18"/>
      <c r="B344" s="18"/>
      <c r="C344" s="18"/>
      <c r="D344" s="18"/>
      <c r="E344" s="18"/>
      <c r="F344" s="15"/>
      <c r="G344" s="17"/>
      <c r="H344" s="17"/>
      <c r="I344" s="15"/>
      <c r="J344" s="15"/>
      <c r="K344" s="15"/>
      <c r="L344" s="15"/>
      <c r="M344" s="15"/>
      <c r="N344" s="15"/>
      <c r="O344" s="15"/>
      <c r="P344" s="15"/>
      <c r="Q344" s="15"/>
      <c r="R344" s="15"/>
      <c r="S344" s="16"/>
      <c r="T344" s="15"/>
      <c r="U344" s="15"/>
      <c r="V344" s="15"/>
      <c r="W344" s="15"/>
      <c r="X344" s="15"/>
      <c r="Y344" s="15"/>
      <c r="Z344" s="15"/>
      <c r="AA344" s="15"/>
      <c r="AB344" s="15"/>
      <c r="AC344" s="15"/>
      <c r="AD344" s="15"/>
      <c r="AE344" s="15"/>
      <c r="AF344" s="15"/>
      <c r="AG344" s="15"/>
      <c r="AH344" s="15"/>
      <c r="AI344" s="15"/>
      <c r="AJ344" s="15"/>
      <c r="AK344" s="15"/>
      <c r="AM344" s="15"/>
      <c r="AN344" s="15"/>
      <c r="AO344" s="15"/>
      <c r="AP344" s="15"/>
      <c r="AQ344" s="15"/>
      <c r="AR344" s="15"/>
      <c r="AS344" s="15"/>
      <c r="AT344" s="15"/>
      <c r="AU344" s="15"/>
      <c r="AV344" s="15"/>
      <c r="AW344" s="15"/>
      <c r="AX344" s="15"/>
      <c r="AY344" s="15"/>
      <c r="AZ344" s="15"/>
      <c r="BA344" s="15"/>
      <c r="BB344" s="15"/>
      <c r="BC344" s="15"/>
      <c r="BD344" s="15"/>
    </row>
    <row r="345" spans="1:56" ht="16.5" customHeight="1">
      <c r="A345" s="18"/>
      <c r="B345" s="18"/>
      <c r="C345" s="18"/>
      <c r="D345" s="18"/>
      <c r="E345" s="18"/>
      <c r="F345" s="15"/>
      <c r="G345" s="17"/>
      <c r="H345" s="17"/>
      <c r="I345" s="15"/>
      <c r="J345" s="15"/>
      <c r="K345" s="15"/>
      <c r="L345" s="15"/>
      <c r="M345" s="15"/>
      <c r="N345" s="15"/>
      <c r="O345" s="15"/>
      <c r="P345" s="15"/>
      <c r="Q345" s="15"/>
      <c r="R345" s="15"/>
      <c r="S345" s="16"/>
      <c r="T345" s="15"/>
      <c r="U345" s="15"/>
      <c r="V345" s="15"/>
      <c r="W345" s="15"/>
      <c r="X345" s="15"/>
      <c r="Y345" s="15"/>
      <c r="Z345" s="15"/>
      <c r="AA345" s="15"/>
      <c r="AB345" s="15"/>
      <c r="AC345" s="15"/>
      <c r="AD345" s="15"/>
      <c r="AE345" s="15"/>
      <c r="AF345" s="15"/>
      <c r="AG345" s="15"/>
      <c r="AH345" s="15"/>
      <c r="AI345" s="15"/>
      <c r="AJ345" s="15"/>
      <c r="AK345" s="15"/>
      <c r="AM345" s="15"/>
      <c r="AN345" s="15"/>
      <c r="AO345" s="15"/>
      <c r="AP345" s="15"/>
      <c r="AQ345" s="15"/>
      <c r="AR345" s="15"/>
      <c r="AS345" s="15"/>
      <c r="AT345" s="15"/>
      <c r="AU345" s="15"/>
      <c r="AV345" s="15"/>
      <c r="AW345" s="15"/>
      <c r="AX345" s="15"/>
      <c r="AY345" s="15"/>
      <c r="AZ345" s="15"/>
      <c r="BA345" s="15"/>
      <c r="BB345" s="15"/>
      <c r="BC345" s="15"/>
      <c r="BD345" s="15"/>
    </row>
    <row r="346" spans="1:56" ht="16.5" customHeight="1">
      <c r="A346" s="18"/>
      <c r="B346" s="18"/>
      <c r="C346" s="18"/>
      <c r="D346" s="18"/>
      <c r="E346" s="18"/>
      <c r="F346" s="15"/>
      <c r="G346" s="17"/>
      <c r="H346" s="17"/>
      <c r="I346" s="15"/>
      <c r="J346" s="15"/>
      <c r="K346" s="15"/>
      <c r="L346" s="15"/>
      <c r="M346" s="15"/>
      <c r="N346" s="15"/>
      <c r="O346" s="15"/>
      <c r="P346" s="15"/>
      <c r="Q346" s="15"/>
      <c r="R346" s="15"/>
      <c r="S346" s="16"/>
      <c r="T346" s="15"/>
      <c r="U346" s="15"/>
      <c r="V346" s="15"/>
      <c r="W346" s="15"/>
      <c r="X346" s="15"/>
      <c r="Y346" s="15"/>
      <c r="Z346" s="15"/>
      <c r="AA346" s="15"/>
      <c r="AB346" s="15"/>
      <c r="AC346" s="15"/>
      <c r="AD346" s="15"/>
      <c r="AE346" s="15"/>
      <c r="AF346" s="15"/>
      <c r="AG346" s="15"/>
      <c r="AH346" s="15"/>
      <c r="AI346" s="15"/>
      <c r="AJ346" s="15"/>
      <c r="AK346" s="15"/>
      <c r="AM346" s="15"/>
      <c r="AN346" s="15"/>
      <c r="AO346" s="15"/>
      <c r="AP346" s="15"/>
      <c r="AQ346" s="15"/>
      <c r="AR346" s="15"/>
      <c r="AS346" s="15"/>
      <c r="AT346" s="15"/>
      <c r="AU346" s="15"/>
      <c r="AV346" s="15"/>
      <c r="AW346" s="15"/>
      <c r="AX346" s="15"/>
      <c r="AY346" s="15"/>
      <c r="AZ346" s="15"/>
      <c r="BA346" s="15"/>
      <c r="BB346" s="15"/>
      <c r="BC346" s="15"/>
      <c r="BD346" s="15"/>
    </row>
    <row r="347" spans="1:56" ht="16.5" customHeight="1">
      <c r="A347" s="18"/>
      <c r="B347" s="18"/>
      <c r="C347" s="18"/>
      <c r="D347" s="18"/>
      <c r="E347" s="18"/>
      <c r="F347" s="15"/>
      <c r="G347" s="17"/>
      <c r="H347" s="17"/>
      <c r="I347" s="15"/>
      <c r="J347" s="15"/>
      <c r="K347" s="15"/>
      <c r="L347" s="15"/>
      <c r="M347" s="15"/>
      <c r="N347" s="15"/>
      <c r="O347" s="15"/>
      <c r="P347" s="15"/>
      <c r="Q347" s="15"/>
      <c r="R347" s="15"/>
      <c r="S347" s="16"/>
      <c r="T347" s="15"/>
      <c r="U347" s="15"/>
      <c r="V347" s="15"/>
      <c r="W347" s="15"/>
      <c r="X347" s="15"/>
      <c r="Y347" s="15"/>
      <c r="Z347" s="15"/>
      <c r="AA347" s="15"/>
      <c r="AB347" s="15"/>
      <c r="AC347" s="15"/>
      <c r="AD347" s="15"/>
      <c r="AE347" s="15"/>
      <c r="AF347" s="15"/>
      <c r="AG347" s="15"/>
      <c r="AH347" s="15"/>
      <c r="AI347" s="15"/>
      <c r="AJ347" s="15"/>
      <c r="AK347" s="15"/>
      <c r="AM347" s="15"/>
      <c r="AN347" s="15"/>
      <c r="AO347" s="15"/>
      <c r="AP347" s="15"/>
      <c r="AQ347" s="15"/>
      <c r="AR347" s="15"/>
      <c r="AS347" s="15"/>
      <c r="AT347" s="15"/>
      <c r="AU347" s="15"/>
      <c r="AV347" s="15"/>
      <c r="AW347" s="15"/>
      <c r="AX347" s="15"/>
      <c r="AY347" s="15"/>
      <c r="AZ347" s="15"/>
      <c r="BA347" s="15"/>
      <c r="BB347" s="15"/>
      <c r="BC347" s="15"/>
      <c r="BD347" s="15"/>
    </row>
    <row r="348" spans="1:56" ht="16.5" customHeight="1">
      <c r="A348" s="18"/>
      <c r="B348" s="18"/>
      <c r="C348" s="18"/>
      <c r="D348" s="18"/>
      <c r="E348" s="18"/>
      <c r="F348" s="15"/>
      <c r="G348" s="17"/>
      <c r="H348" s="17"/>
      <c r="I348" s="15"/>
      <c r="J348" s="15"/>
      <c r="K348" s="15"/>
      <c r="L348" s="15"/>
      <c r="M348" s="15"/>
      <c r="N348" s="15"/>
      <c r="O348" s="15"/>
      <c r="P348" s="15"/>
      <c r="Q348" s="15"/>
      <c r="R348" s="15"/>
      <c r="S348" s="16"/>
      <c r="T348" s="15"/>
      <c r="U348" s="15"/>
      <c r="V348" s="15"/>
      <c r="W348" s="15"/>
      <c r="X348" s="15"/>
      <c r="Y348" s="15"/>
      <c r="Z348" s="15"/>
      <c r="AA348" s="15"/>
      <c r="AB348" s="15"/>
      <c r="AC348" s="15"/>
      <c r="AD348" s="15"/>
      <c r="AE348" s="15"/>
      <c r="AF348" s="15"/>
      <c r="AG348" s="15"/>
      <c r="AH348" s="15"/>
      <c r="AI348" s="15"/>
      <c r="AJ348" s="15"/>
      <c r="AK348" s="15"/>
      <c r="AM348" s="15"/>
      <c r="AN348" s="15"/>
      <c r="AO348" s="15"/>
      <c r="AP348" s="15"/>
      <c r="AQ348" s="15"/>
      <c r="AR348" s="15"/>
      <c r="AS348" s="15"/>
      <c r="AT348" s="15"/>
      <c r="AU348" s="15"/>
      <c r="AV348" s="15"/>
      <c r="AW348" s="15"/>
      <c r="AX348" s="15"/>
      <c r="AY348" s="15"/>
      <c r="AZ348" s="15"/>
      <c r="BA348" s="15"/>
      <c r="BB348" s="15"/>
      <c r="BC348" s="15"/>
      <c r="BD348" s="15"/>
    </row>
    <row r="349" spans="1:56" ht="16.5" customHeight="1">
      <c r="A349" s="18"/>
      <c r="B349" s="18"/>
      <c r="C349" s="18"/>
      <c r="D349" s="18"/>
      <c r="E349" s="18"/>
      <c r="F349" s="15"/>
      <c r="G349" s="17"/>
      <c r="H349" s="17"/>
      <c r="I349" s="15"/>
      <c r="J349" s="15"/>
      <c r="K349" s="15"/>
      <c r="L349" s="15"/>
      <c r="M349" s="15"/>
      <c r="N349" s="15"/>
      <c r="O349" s="15"/>
      <c r="P349" s="15"/>
      <c r="Q349" s="15"/>
      <c r="R349" s="15"/>
      <c r="S349" s="16"/>
      <c r="T349" s="15"/>
      <c r="U349" s="15"/>
      <c r="V349" s="15"/>
      <c r="W349" s="15"/>
      <c r="X349" s="15"/>
      <c r="Y349" s="15"/>
      <c r="Z349" s="15"/>
      <c r="AA349" s="15"/>
      <c r="AB349" s="15"/>
      <c r="AC349" s="15"/>
      <c r="AD349" s="15"/>
      <c r="AE349" s="15"/>
      <c r="AF349" s="15"/>
      <c r="AG349" s="15"/>
      <c r="AH349" s="15"/>
      <c r="AI349" s="15"/>
      <c r="AJ349" s="15"/>
      <c r="AK349" s="15"/>
      <c r="AM349" s="15"/>
      <c r="AN349" s="15"/>
      <c r="AO349" s="15"/>
      <c r="AP349" s="15"/>
      <c r="AQ349" s="15"/>
      <c r="AR349" s="15"/>
      <c r="AS349" s="15"/>
      <c r="AT349" s="15"/>
      <c r="AU349" s="15"/>
      <c r="AV349" s="15"/>
      <c r="AW349" s="15"/>
      <c r="AX349" s="15"/>
      <c r="AY349" s="15"/>
      <c r="AZ349" s="15"/>
      <c r="BA349" s="15"/>
      <c r="BB349" s="15"/>
      <c r="BC349" s="15"/>
      <c r="BD349" s="15"/>
    </row>
    <row r="350" spans="1:56" ht="16.5" customHeight="1">
      <c r="A350" s="18"/>
      <c r="B350" s="18"/>
      <c r="C350" s="18"/>
      <c r="D350" s="18"/>
      <c r="E350" s="18"/>
      <c r="F350" s="15"/>
      <c r="G350" s="17"/>
      <c r="H350" s="17"/>
      <c r="I350" s="15"/>
      <c r="J350" s="15"/>
      <c r="K350" s="15"/>
      <c r="L350" s="15"/>
      <c r="M350" s="15"/>
      <c r="N350" s="15"/>
      <c r="O350" s="15"/>
      <c r="P350" s="15"/>
      <c r="Q350" s="15"/>
      <c r="R350" s="15"/>
      <c r="S350" s="16"/>
      <c r="T350" s="15"/>
      <c r="U350" s="15"/>
      <c r="V350" s="15"/>
      <c r="W350" s="15"/>
      <c r="X350" s="15"/>
      <c r="Y350" s="15"/>
      <c r="Z350" s="15"/>
      <c r="AA350" s="15"/>
      <c r="AB350" s="15"/>
      <c r="AC350" s="15"/>
      <c r="AD350" s="15"/>
      <c r="AE350" s="15"/>
      <c r="AF350" s="15"/>
      <c r="AG350" s="15"/>
      <c r="AH350" s="15"/>
      <c r="AI350" s="15"/>
      <c r="AJ350" s="15"/>
      <c r="AK350" s="15"/>
      <c r="AM350" s="15"/>
      <c r="AN350" s="15"/>
      <c r="AO350" s="15"/>
      <c r="AP350" s="15"/>
      <c r="AQ350" s="15"/>
      <c r="AR350" s="15"/>
      <c r="AS350" s="15"/>
      <c r="AT350" s="15"/>
      <c r="AU350" s="15"/>
      <c r="AV350" s="15"/>
      <c r="AW350" s="15"/>
      <c r="AX350" s="15"/>
      <c r="AY350" s="15"/>
      <c r="AZ350" s="15"/>
      <c r="BA350" s="15"/>
      <c r="BB350" s="15"/>
      <c r="BC350" s="15"/>
      <c r="BD350" s="15"/>
    </row>
    <row r="351" spans="1:56" ht="16.5" customHeight="1">
      <c r="A351" s="18"/>
      <c r="B351" s="18"/>
      <c r="C351" s="18"/>
      <c r="D351" s="18"/>
      <c r="E351" s="18"/>
      <c r="F351" s="15"/>
      <c r="G351" s="17"/>
      <c r="H351" s="17"/>
      <c r="I351" s="15"/>
      <c r="J351" s="15"/>
      <c r="K351" s="15"/>
      <c r="L351" s="15"/>
      <c r="M351" s="15"/>
      <c r="N351" s="15"/>
      <c r="O351" s="15"/>
      <c r="P351" s="15"/>
      <c r="Q351" s="15"/>
      <c r="R351" s="15"/>
      <c r="S351" s="16"/>
      <c r="T351" s="15"/>
      <c r="U351" s="15"/>
      <c r="V351" s="15"/>
      <c r="W351" s="15"/>
      <c r="X351" s="15"/>
      <c r="Y351" s="15"/>
      <c r="Z351" s="15"/>
      <c r="AA351" s="15"/>
      <c r="AB351" s="15"/>
      <c r="AC351" s="15"/>
      <c r="AD351" s="15"/>
      <c r="AE351" s="15"/>
      <c r="AF351" s="15"/>
      <c r="AG351" s="15"/>
      <c r="AH351" s="15"/>
      <c r="AI351" s="15"/>
      <c r="AJ351" s="15"/>
      <c r="AK351" s="15"/>
      <c r="AM351" s="15"/>
      <c r="AN351" s="15"/>
      <c r="AO351" s="15"/>
      <c r="AP351" s="15"/>
      <c r="AQ351" s="15"/>
      <c r="AR351" s="15"/>
      <c r="AS351" s="15"/>
      <c r="AT351" s="15"/>
      <c r="AU351" s="15"/>
      <c r="AV351" s="15"/>
      <c r="AW351" s="15"/>
      <c r="AX351" s="15"/>
      <c r="AY351" s="15"/>
      <c r="AZ351" s="15"/>
      <c r="BA351" s="15"/>
      <c r="BB351" s="15"/>
      <c r="BC351" s="15"/>
      <c r="BD351" s="15"/>
    </row>
    <row r="352" spans="1:56" ht="16.5" customHeight="1">
      <c r="A352" s="18"/>
      <c r="B352" s="18"/>
      <c r="C352" s="18"/>
      <c r="D352" s="18"/>
      <c r="E352" s="18"/>
      <c r="F352" s="15"/>
      <c r="G352" s="17"/>
      <c r="H352" s="17"/>
      <c r="I352" s="15"/>
      <c r="J352" s="15"/>
      <c r="K352" s="15"/>
      <c r="L352" s="15"/>
      <c r="M352" s="15"/>
      <c r="N352" s="15"/>
      <c r="O352" s="15"/>
      <c r="P352" s="15"/>
      <c r="Q352" s="15"/>
      <c r="R352" s="15"/>
      <c r="S352" s="16"/>
      <c r="T352" s="15"/>
      <c r="U352" s="15"/>
      <c r="V352" s="15"/>
      <c r="W352" s="15"/>
      <c r="X352" s="15"/>
      <c r="Y352" s="15"/>
      <c r="Z352" s="15"/>
      <c r="AA352" s="15"/>
      <c r="AB352" s="15"/>
      <c r="AC352" s="15"/>
      <c r="AD352" s="15"/>
      <c r="AE352" s="15"/>
      <c r="AF352" s="15"/>
      <c r="AG352" s="15"/>
      <c r="AH352" s="15"/>
      <c r="AI352" s="15"/>
      <c r="AJ352" s="15"/>
      <c r="AK352" s="15"/>
      <c r="AM352" s="15"/>
      <c r="AN352" s="15"/>
      <c r="AO352" s="15"/>
      <c r="AP352" s="15"/>
      <c r="AQ352" s="15"/>
      <c r="AR352" s="15"/>
      <c r="AS352" s="15"/>
      <c r="AT352" s="15"/>
      <c r="AU352" s="15"/>
      <c r="AV352" s="15"/>
      <c r="AW352" s="15"/>
      <c r="AX352" s="15"/>
      <c r="AY352" s="15"/>
      <c r="AZ352" s="15"/>
      <c r="BA352" s="15"/>
      <c r="BB352" s="15"/>
      <c r="BC352" s="15"/>
      <c r="BD352" s="15"/>
    </row>
    <row r="353" spans="1:56" ht="16.5" customHeight="1">
      <c r="A353" s="18"/>
      <c r="B353" s="18"/>
      <c r="C353" s="18"/>
      <c r="D353" s="18"/>
      <c r="E353" s="18"/>
      <c r="F353" s="15"/>
      <c r="G353" s="17"/>
      <c r="H353" s="17"/>
      <c r="I353" s="15"/>
      <c r="J353" s="15"/>
      <c r="K353" s="15"/>
      <c r="L353" s="15"/>
      <c r="M353" s="15"/>
      <c r="N353" s="15"/>
      <c r="O353" s="15"/>
      <c r="P353" s="15"/>
      <c r="Q353" s="15"/>
      <c r="R353" s="15"/>
      <c r="S353" s="16"/>
      <c r="T353" s="15"/>
      <c r="U353" s="15"/>
      <c r="V353" s="15"/>
      <c r="W353" s="15"/>
      <c r="X353" s="15"/>
      <c r="Y353" s="15"/>
      <c r="Z353" s="15"/>
      <c r="AA353" s="15"/>
      <c r="AB353" s="15"/>
      <c r="AC353" s="15"/>
      <c r="AD353" s="15"/>
      <c r="AE353" s="15"/>
      <c r="AF353" s="15"/>
      <c r="AG353" s="15"/>
      <c r="AH353" s="15"/>
      <c r="AI353" s="15"/>
      <c r="AJ353" s="15"/>
      <c r="AK353" s="15"/>
      <c r="AM353" s="15"/>
      <c r="AN353" s="15"/>
      <c r="AO353" s="15"/>
      <c r="AP353" s="15"/>
      <c r="AQ353" s="15"/>
      <c r="AR353" s="15"/>
      <c r="AS353" s="15"/>
      <c r="AT353" s="15"/>
      <c r="AU353" s="15"/>
      <c r="AV353" s="15"/>
      <c r="AW353" s="15"/>
      <c r="AX353" s="15"/>
      <c r="AY353" s="15"/>
      <c r="AZ353" s="15"/>
      <c r="BA353" s="15"/>
      <c r="BB353" s="15"/>
      <c r="BC353" s="15"/>
      <c r="BD353" s="15"/>
    </row>
    <row r="354" spans="1:56" ht="16.5" customHeight="1">
      <c r="A354" s="18"/>
      <c r="B354" s="18"/>
      <c r="C354" s="18"/>
      <c r="D354" s="18"/>
      <c r="E354" s="18"/>
      <c r="F354" s="15"/>
      <c r="G354" s="17"/>
      <c r="H354" s="17"/>
      <c r="I354" s="15"/>
      <c r="J354" s="15"/>
      <c r="K354" s="15"/>
      <c r="L354" s="15"/>
      <c r="M354" s="15"/>
      <c r="N354" s="15"/>
      <c r="O354" s="15"/>
      <c r="P354" s="15"/>
      <c r="Q354" s="15"/>
      <c r="R354" s="15"/>
      <c r="S354" s="16"/>
      <c r="T354" s="15"/>
      <c r="U354" s="15"/>
      <c r="V354" s="15"/>
      <c r="W354" s="15"/>
      <c r="X354" s="15"/>
      <c r="Y354" s="15"/>
      <c r="Z354" s="15"/>
      <c r="AA354" s="15"/>
      <c r="AB354" s="15"/>
      <c r="AC354" s="15"/>
      <c r="AD354" s="15"/>
      <c r="AE354" s="15"/>
      <c r="AF354" s="15"/>
      <c r="AG354" s="15"/>
      <c r="AH354" s="15"/>
      <c r="AI354" s="15"/>
      <c r="AJ354" s="15"/>
      <c r="AK354" s="15"/>
      <c r="AM354" s="15"/>
      <c r="AN354" s="15"/>
      <c r="AO354" s="15"/>
      <c r="AP354" s="15"/>
      <c r="AQ354" s="15"/>
      <c r="AR354" s="15"/>
      <c r="AS354" s="15"/>
      <c r="AT354" s="15"/>
      <c r="AU354" s="15"/>
      <c r="AV354" s="15"/>
      <c r="AW354" s="15"/>
      <c r="AX354" s="15"/>
      <c r="AY354" s="15"/>
      <c r="AZ354" s="15"/>
      <c r="BA354" s="15"/>
      <c r="BB354" s="15"/>
      <c r="BC354" s="15"/>
      <c r="BD354" s="15"/>
    </row>
    <row r="355" spans="1:56" ht="16.5" customHeight="1">
      <c r="A355" s="18"/>
      <c r="B355" s="18"/>
      <c r="C355" s="18"/>
      <c r="D355" s="18"/>
      <c r="E355" s="18"/>
      <c r="F355" s="15"/>
      <c r="G355" s="17"/>
      <c r="H355" s="17"/>
      <c r="I355" s="15"/>
      <c r="J355" s="15"/>
      <c r="K355" s="15"/>
      <c r="L355" s="15"/>
      <c r="M355" s="15"/>
      <c r="N355" s="15"/>
      <c r="O355" s="15"/>
      <c r="P355" s="15"/>
      <c r="Q355" s="15"/>
      <c r="R355" s="15"/>
      <c r="S355" s="16"/>
      <c r="T355" s="15"/>
      <c r="U355" s="15"/>
      <c r="V355" s="15"/>
      <c r="W355" s="15"/>
      <c r="X355" s="15"/>
      <c r="Y355" s="15"/>
      <c r="Z355" s="15"/>
      <c r="AA355" s="15"/>
      <c r="AB355" s="15"/>
      <c r="AC355" s="15"/>
      <c r="AD355" s="15"/>
      <c r="AE355" s="15"/>
      <c r="AF355" s="15"/>
      <c r="AG355" s="15"/>
      <c r="AH355" s="15"/>
      <c r="AI355" s="15"/>
      <c r="AJ355" s="15"/>
      <c r="AK355" s="15"/>
      <c r="AM355" s="15"/>
      <c r="AN355" s="15"/>
      <c r="AO355" s="15"/>
      <c r="AP355" s="15"/>
      <c r="AQ355" s="15"/>
      <c r="AR355" s="15"/>
      <c r="AS355" s="15"/>
      <c r="AT355" s="15"/>
      <c r="AU355" s="15"/>
      <c r="AV355" s="15"/>
      <c r="AW355" s="15"/>
      <c r="AX355" s="15"/>
      <c r="AY355" s="15"/>
      <c r="AZ355" s="15"/>
      <c r="BA355" s="15"/>
      <c r="BB355" s="15"/>
      <c r="BC355" s="15"/>
      <c r="BD355" s="15"/>
    </row>
    <row r="356" spans="1:56" ht="16.5" customHeight="1">
      <c r="A356" s="18"/>
      <c r="B356" s="18"/>
      <c r="C356" s="18"/>
      <c r="D356" s="18"/>
      <c r="E356" s="18"/>
      <c r="F356" s="15"/>
      <c r="G356" s="17"/>
      <c r="H356" s="17"/>
      <c r="I356" s="15"/>
      <c r="J356" s="15"/>
      <c r="K356" s="15"/>
      <c r="L356" s="15"/>
      <c r="M356" s="15"/>
      <c r="N356" s="15"/>
      <c r="O356" s="15"/>
      <c r="P356" s="15"/>
      <c r="Q356" s="15"/>
      <c r="R356" s="15"/>
      <c r="S356" s="16"/>
      <c r="T356" s="15"/>
      <c r="U356" s="15"/>
      <c r="V356" s="15"/>
      <c r="W356" s="15"/>
      <c r="X356" s="15"/>
      <c r="Y356" s="15"/>
      <c r="Z356" s="15"/>
      <c r="AA356" s="15"/>
      <c r="AB356" s="15"/>
      <c r="AC356" s="15"/>
      <c r="AD356" s="15"/>
      <c r="AE356" s="15"/>
      <c r="AF356" s="15"/>
      <c r="AG356" s="15"/>
      <c r="AH356" s="15"/>
      <c r="AI356" s="15"/>
      <c r="AJ356" s="15"/>
      <c r="AK356" s="15"/>
      <c r="AM356" s="15"/>
      <c r="AN356" s="15"/>
      <c r="AO356" s="15"/>
      <c r="AP356" s="15"/>
      <c r="AQ356" s="15"/>
      <c r="AR356" s="15"/>
      <c r="AS356" s="15"/>
      <c r="AT356" s="15"/>
      <c r="AU356" s="15"/>
      <c r="AV356" s="15"/>
      <c r="AW356" s="15"/>
      <c r="AX356" s="15"/>
      <c r="AY356" s="15"/>
      <c r="AZ356" s="15"/>
      <c r="BA356" s="15"/>
      <c r="BB356" s="15"/>
      <c r="BC356" s="15"/>
      <c r="BD356" s="15"/>
    </row>
    <row r="357" spans="1:56" ht="16.5" customHeight="1">
      <c r="A357" s="18"/>
      <c r="B357" s="18"/>
      <c r="C357" s="18"/>
      <c r="D357" s="18"/>
      <c r="E357" s="18"/>
      <c r="F357" s="15"/>
      <c r="G357" s="17"/>
      <c r="H357" s="17"/>
      <c r="I357" s="15"/>
      <c r="J357" s="15"/>
      <c r="K357" s="15"/>
      <c r="L357" s="15"/>
      <c r="M357" s="15"/>
      <c r="N357" s="15"/>
      <c r="O357" s="15"/>
      <c r="P357" s="15"/>
      <c r="Q357" s="15"/>
      <c r="R357" s="15"/>
      <c r="S357" s="16"/>
      <c r="T357" s="15"/>
      <c r="U357" s="15"/>
      <c r="V357" s="15"/>
      <c r="W357" s="15"/>
      <c r="X357" s="15"/>
      <c r="Y357" s="15"/>
      <c r="Z357" s="15"/>
      <c r="AA357" s="15"/>
      <c r="AB357" s="15"/>
      <c r="AC357" s="15"/>
      <c r="AD357" s="15"/>
      <c r="AE357" s="15"/>
      <c r="AF357" s="15"/>
      <c r="AG357" s="15"/>
      <c r="AH357" s="15"/>
      <c r="AI357" s="15"/>
      <c r="AJ357" s="15"/>
      <c r="AK357" s="15"/>
      <c r="AM357" s="15"/>
      <c r="AN357" s="15"/>
      <c r="AO357" s="15"/>
      <c r="AP357" s="15"/>
      <c r="AQ357" s="15"/>
      <c r="AR357" s="15"/>
      <c r="AS357" s="15"/>
      <c r="AT357" s="15"/>
      <c r="AU357" s="15"/>
      <c r="AV357" s="15"/>
      <c r="AW357" s="15"/>
      <c r="AX357" s="15"/>
      <c r="AY357" s="15"/>
      <c r="AZ357" s="15"/>
      <c r="BA357" s="15"/>
      <c r="BB357" s="15"/>
      <c r="BC357" s="15"/>
      <c r="BD357" s="15"/>
    </row>
    <row r="358" spans="1:56" ht="16.5" customHeight="1">
      <c r="A358" s="18"/>
      <c r="B358" s="18"/>
      <c r="C358" s="18"/>
      <c r="D358" s="18"/>
      <c r="E358" s="18"/>
      <c r="F358" s="15"/>
      <c r="G358" s="17"/>
      <c r="H358" s="17"/>
      <c r="I358" s="15"/>
      <c r="J358" s="15"/>
      <c r="K358" s="15"/>
      <c r="L358" s="15"/>
      <c r="M358" s="15"/>
      <c r="N358" s="15"/>
      <c r="O358" s="15"/>
      <c r="P358" s="15"/>
      <c r="Q358" s="15"/>
      <c r="R358" s="15"/>
      <c r="S358" s="16"/>
      <c r="T358" s="15"/>
      <c r="U358" s="15"/>
      <c r="V358" s="15"/>
      <c r="W358" s="15"/>
      <c r="X358" s="15"/>
      <c r="Y358" s="15"/>
      <c r="Z358" s="15"/>
      <c r="AA358" s="15"/>
      <c r="AB358" s="15"/>
      <c r="AC358" s="15"/>
      <c r="AD358" s="15"/>
      <c r="AE358" s="15"/>
      <c r="AF358" s="15"/>
      <c r="AG358" s="15"/>
      <c r="AH358" s="15"/>
      <c r="AI358" s="15"/>
      <c r="AJ358" s="15"/>
      <c r="AK358" s="15"/>
      <c r="AM358" s="15"/>
      <c r="AN358" s="15"/>
      <c r="AO358" s="15"/>
      <c r="AP358" s="15"/>
      <c r="AQ358" s="15"/>
      <c r="AR358" s="15"/>
      <c r="AS358" s="15"/>
      <c r="AT358" s="15"/>
      <c r="AU358" s="15"/>
      <c r="AV358" s="15"/>
      <c r="AW358" s="15"/>
      <c r="AX358" s="15"/>
      <c r="AY358" s="15"/>
      <c r="AZ358" s="15"/>
      <c r="BA358" s="15"/>
      <c r="BB358" s="15"/>
      <c r="BC358" s="15"/>
      <c r="BD358" s="15"/>
    </row>
    <row r="359" spans="1:56" ht="16.5" customHeight="1">
      <c r="A359" s="18"/>
      <c r="B359" s="18"/>
      <c r="C359" s="18"/>
      <c r="D359" s="18"/>
      <c r="E359" s="18"/>
      <c r="F359" s="15"/>
      <c r="G359" s="17"/>
      <c r="H359" s="17"/>
      <c r="I359" s="15"/>
      <c r="J359" s="15"/>
      <c r="K359" s="15"/>
      <c r="L359" s="15"/>
      <c r="M359" s="15"/>
      <c r="N359" s="15"/>
      <c r="O359" s="15"/>
      <c r="P359" s="15"/>
      <c r="Q359" s="15"/>
      <c r="R359" s="15"/>
      <c r="S359" s="16"/>
      <c r="T359" s="15"/>
      <c r="U359" s="15"/>
      <c r="V359" s="15"/>
      <c r="W359" s="15"/>
      <c r="X359" s="15"/>
      <c r="Y359" s="15"/>
      <c r="Z359" s="15"/>
      <c r="AA359" s="15"/>
      <c r="AB359" s="15"/>
      <c r="AC359" s="15"/>
      <c r="AD359" s="15"/>
      <c r="AE359" s="15"/>
      <c r="AF359" s="15"/>
      <c r="AG359" s="15"/>
      <c r="AH359" s="15"/>
      <c r="AI359" s="15"/>
      <c r="AJ359" s="15"/>
      <c r="AK359" s="15"/>
      <c r="AM359" s="15"/>
      <c r="AN359" s="15"/>
      <c r="AO359" s="15"/>
      <c r="AP359" s="15"/>
      <c r="AQ359" s="15"/>
      <c r="AR359" s="15"/>
      <c r="AS359" s="15"/>
      <c r="AT359" s="15"/>
      <c r="AU359" s="15"/>
      <c r="AV359" s="15"/>
      <c r="AW359" s="15"/>
      <c r="AX359" s="15"/>
      <c r="AY359" s="15"/>
      <c r="AZ359" s="15"/>
      <c r="BA359" s="15"/>
      <c r="BB359" s="15"/>
      <c r="BC359" s="15"/>
      <c r="BD359" s="15"/>
    </row>
    <row r="360" spans="1:56" ht="16.5" customHeight="1">
      <c r="A360" s="18"/>
      <c r="B360" s="18"/>
      <c r="C360" s="18"/>
      <c r="D360" s="18"/>
      <c r="E360" s="18"/>
      <c r="F360" s="15"/>
      <c r="G360" s="17"/>
      <c r="H360" s="17"/>
      <c r="I360" s="15"/>
      <c r="J360" s="15"/>
      <c r="K360" s="15"/>
      <c r="L360" s="15"/>
      <c r="M360" s="15"/>
      <c r="N360" s="15"/>
      <c r="O360" s="15"/>
      <c r="P360" s="15"/>
      <c r="Q360" s="15"/>
      <c r="R360" s="15"/>
      <c r="S360" s="16"/>
      <c r="T360" s="15"/>
      <c r="U360" s="15"/>
      <c r="V360" s="15"/>
      <c r="W360" s="15"/>
      <c r="X360" s="15"/>
      <c r="Y360" s="15"/>
      <c r="Z360" s="15"/>
      <c r="AA360" s="15"/>
      <c r="AB360" s="15"/>
      <c r="AC360" s="15"/>
      <c r="AD360" s="15"/>
      <c r="AE360" s="15"/>
      <c r="AF360" s="15"/>
      <c r="AG360" s="15"/>
      <c r="AH360" s="15"/>
      <c r="AI360" s="15"/>
      <c r="AJ360" s="15"/>
      <c r="AK360" s="15"/>
      <c r="AM360" s="15"/>
      <c r="AN360" s="15"/>
      <c r="AO360" s="15"/>
      <c r="AP360" s="15"/>
      <c r="AQ360" s="15"/>
      <c r="AR360" s="15"/>
      <c r="AS360" s="15"/>
      <c r="AT360" s="15"/>
      <c r="AU360" s="15"/>
      <c r="AV360" s="15"/>
      <c r="AW360" s="15"/>
      <c r="AX360" s="15"/>
      <c r="AY360" s="15"/>
      <c r="AZ360" s="15"/>
      <c r="BA360" s="15"/>
      <c r="BB360" s="15"/>
      <c r="BC360" s="15"/>
      <c r="BD360" s="15"/>
    </row>
    <row r="361" spans="1:56" ht="16.5" customHeight="1">
      <c r="A361" s="18"/>
      <c r="B361" s="18"/>
      <c r="C361" s="18"/>
      <c r="D361" s="18"/>
      <c r="E361" s="18"/>
      <c r="F361" s="15"/>
      <c r="G361" s="17"/>
      <c r="H361" s="17"/>
      <c r="I361" s="15"/>
      <c r="J361" s="15"/>
      <c r="K361" s="15"/>
      <c r="L361" s="15"/>
      <c r="M361" s="15"/>
      <c r="N361" s="15"/>
      <c r="O361" s="15"/>
      <c r="P361" s="15"/>
      <c r="Q361" s="15"/>
      <c r="R361" s="15"/>
      <c r="S361" s="16"/>
      <c r="T361" s="15"/>
      <c r="U361" s="15"/>
      <c r="V361" s="15"/>
      <c r="W361" s="15"/>
      <c r="X361" s="15"/>
      <c r="Y361" s="15"/>
      <c r="Z361" s="15"/>
      <c r="AA361" s="15"/>
      <c r="AB361" s="15"/>
      <c r="AC361" s="15"/>
      <c r="AD361" s="15"/>
      <c r="AE361" s="15"/>
      <c r="AF361" s="15"/>
      <c r="AG361" s="15"/>
      <c r="AH361" s="15"/>
      <c r="AI361" s="15"/>
      <c r="AJ361" s="15"/>
      <c r="AK361" s="15"/>
      <c r="AM361" s="15"/>
      <c r="AN361" s="15"/>
      <c r="AO361" s="15"/>
      <c r="AP361" s="15"/>
      <c r="AQ361" s="15"/>
      <c r="AR361" s="15"/>
      <c r="AS361" s="15"/>
      <c r="AT361" s="15"/>
      <c r="AU361" s="15"/>
      <c r="AV361" s="15"/>
      <c r="AW361" s="15"/>
      <c r="AX361" s="15"/>
      <c r="AY361" s="15"/>
      <c r="AZ361" s="15"/>
      <c r="BA361" s="15"/>
      <c r="BB361" s="15"/>
      <c r="BC361" s="15"/>
      <c r="BD361" s="15"/>
    </row>
    <row r="362" spans="1:56" ht="16.5" customHeight="1">
      <c r="A362" s="18"/>
      <c r="B362" s="18"/>
      <c r="C362" s="18"/>
      <c r="D362" s="18"/>
      <c r="E362" s="18"/>
      <c r="F362" s="15"/>
      <c r="G362" s="17"/>
      <c r="H362" s="17"/>
      <c r="I362" s="15"/>
      <c r="J362" s="15"/>
      <c r="K362" s="15"/>
      <c r="L362" s="15"/>
      <c r="M362" s="15"/>
      <c r="N362" s="15"/>
      <c r="O362" s="15"/>
      <c r="P362" s="15"/>
      <c r="Q362" s="15"/>
      <c r="R362" s="15"/>
      <c r="S362" s="16"/>
      <c r="T362" s="15"/>
      <c r="U362" s="15"/>
      <c r="V362" s="15"/>
      <c r="W362" s="15"/>
      <c r="X362" s="15"/>
      <c r="Y362" s="15"/>
      <c r="Z362" s="15"/>
      <c r="AA362" s="15"/>
      <c r="AB362" s="15"/>
      <c r="AC362" s="15"/>
      <c r="AD362" s="15"/>
      <c r="AE362" s="15"/>
      <c r="AF362" s="15"/>
      <c r="AG362" s="15"/>
      <c r="AH362" s="15"/>
      <c r="AI362" s="15"/>
      <c r="AJ362" s="15"/>
      <c r="AK362" s="15"/>
      <c r="AM362" s="15"/>
      <c r="AN362" s="15"/>
      <c r="AO362" s="15"/>
      <c r="AP362" s="15"/>
      <c r="AQ362" s="15"/>
      <c r="AR362" s="15"/>
      <c r="AS362" s="15"/>
      <c r="AT362" s="15"/>
      <c r="AU362" s="15"/>
      <c r="AV362" s="15"/>
      <c r="AW362" s="15"/>
      <c r="AX362" s="15"/>
      <c r="AY362" s="15"/>
      <c r="AZ362" s="15"/>
      <c r="BA362" s="15"/>
      <c r="BB362" s="15"/>
      <c r="BC362" s="15"/>
      <c r="BD362" s="15"/>
    </row>
    <row r="363" spans="1:56" ht="16.5" customHeight="1">
      <c r="A363" s="18"/>
      <c r="B363" s="18"/>
      <c r="C363" s="18"/>
      <c r="D363" s="18"/>
      <c r="E363" s="18"/>
      <c r="F363" s="15"/>
      <c r="G363" s="17"/>
      <c r="H363" s="17"/>
      <c r="I363" s="15"/>
      <c r="J363" s="15"/>
      <c r="K363" s="15"/>
      <c r="L363" s="15"/>
      <c r="M363" s="15"/>
      <c r="N363" s="15"/>
      <c r="O363" s="15"/>
      <c r="P363" s="15"/>
      <c r="Q363" s="15"/>
      <c r="R363" s="15"/>
      <c r="S363" s="16"/>
      <c r="T363" s="15"/>
      <c r="U363" s="15"/>
      <c r="V363" s="15"/>
      <c r="W363" s="15"/>
      <c r="X363" s="15"/>
      <c r="Y363" s="15"/>
      <c r="Z363" s="15"/>
      <c r="AA363" s="15"/>
      <c r="AB363" s="15"/>
      <c r="AC363" s="15"/>
      <c r="AD363" s="15"/>
      <c r="AE363" s="15"/>
      <c r="AF363" s="15"/>
      <c r="AG363" s="15"/>
      <c r="AH363" s="15"/>
      <c r="AI363" s="15"/>
      <c r="AJ363" s="15"/>
      <c r="AK363" s="15"/>
      <c r="AM363" s="15"/>
      <c r="AN363" s="15"/>
      <c r="AO363" s="15"/>
      <c r="AP363" s="15"/>
      <c r="AQ363" s="15"/>
      <c r="AR363" s="15"/>
      <c r="AS363" s="15"/>
      <c r="AT363" s="15"/>
      <c r="AU363" s="15"/>
      <c r="AV363" s="15"/>
      <c r="AW363" s="15"/>
      <c r="AX363" s="15"/>
      <c r="AY363" s="15"/>
      <c r="AZ363" s="15"/>
      <c r="BA363" s="15"/>
      <c r="BB363" s="15"/>
      <c r="BC363" s="15"/>
      <c r="BD363" s="15"/>
    </row>
    <row r="364" spans="1:56" ht="16.5" customHeight="1">
      <c r="A364" s="18"/>
      <c r="B364" s="18"/>
      <c r="C364" s="18"/>
      <c r="D364" s="18"/>
      <c r="E364" s="18"/>
      <c r="F364" s="15"/>
      <c r="G364" s="17"/>
      <c r="H364" s="17"/>
      <c r="I364" s="15"/>
      <c r="J364" s="15"/>
      <c r="K364" s="15"/>
      <c r="L364" s="15"/>
      <c r="M364" s="15"/>
      <c r="N364" s="15"/>
      <c r="O364" s="15"/>
      <c r="P364" s="15"/>
      <c r="Q364" s="15"/>
      <c r="R364" s="15"/>
      <c r="S364" s="16"/>
      <c r="T364" s="15"/>
      <c r="U364" s="15"/>
      <c r="V364" s="15"/>
      <c r="W364" s="15"/>
      <c r="X364" s="15"/>
      <c r="Y364" s="15"/>
      <c r="Z364" s="15"/>
      <c r="AA364" s="15"/>
      <c r="AB364" s="15"/>
      <c r="AC364" s="15"/>
      <c r="AD364" s="15"/>
      <c r="AE364" s="15"/>
      <c r="AF364" s="15"/>
      <c r="AG364" s="15"/>
      <c r="AH364" s="15"/>
      <c r="AI364" s="15"/>
      <c r="AJ364" s="15"/>
      <c r="AK364" s="15"/>
      <c r="AM364" s="15"/>
      <c r="AN364" s="15"/>
      <c r="AO364" s="15"/>
      <c r="AP364" s="15"/>
      <c r="AQ364" s="15"/>
      <c r="AR364" s="15"/>
      <c r="AS364" s="15"/>
      <c r="AT364" s="15"/>
      <c r="AU364" s="15"/>
      <c r="AV364" s="15"/>
      <c r="AW364" s="15"/>
      <c r="AX364" s="15"/>
      <c r="AY364" s="15"/>
      <c r="AZ364" s="15"/>
      <c r="BA364" s="15"/>
      <c r="BB364" s="15"/>
      <c r="BC364" s="15"/>
      <c r="BD364" s="15"/>
    </row>
    <row r="365" spans="1:56" ht="16.5" customHeight="1">
      <c r="A365" s="18"/>
      <c r="B365" s="18"/>
      <c r="C365" s="18"/>
      <c r="D365" s="18"/>
      <c r="E365" s="18"/>
      <c r="F365" s="15"/>
      <c r="G365" s="17"/>
      <c r="H365" s="17"/>
      <c r="I365" s="15"/>
      <c r="J365" s="15"/>
      <c r="K365" s="15"/>
      <c r="L365" s="15"/>
      <c r="M365" s="15"/>
      <c r="N365" s="15"/>
      <c r="O365" s="15"/>
      <c r="P365" s="15"/>
      <c r="Q365" s="15"/>
      <c r="R365" s="15"/>
      <c r="S365" s="16"/>
      <c r="T365" s="15"/>
      <c r="U365" s="15"/>
      <c r="V365" s="15"/>
      <c r="W365" s="15"/>
      <c r="X365" s="15"/>
      <c r="Y365" s="15"/>
      <c r="Z365" s="15"/>
      <c r="AA365" s="15"/>
      <c r="AB365" s="15"/>
      <c r="AC365" s="15"/>
      <c r="AD365" s="15"/>
      <c r="AE365" s="15"/>
      <c r="AF365" s="15"/>
      <c r="AG365" s="15"/>
      <c r="AH365" s="15"/>
      <c r="AI365" s="15"/>
      <c r="AJ365" s="15"/>
      <c r="AK365" s="15"/>
      <c r="AM365" s="15"/>
      <c r="AN365" s="15"/>
      <c r="AO365" s="15"/>
      <c r="AP365" s="15"/>
      <c r="AQ365" s="15"/>
      <c r="AR365" s="15"/>
      <c r="AS365" s="15"/>
      <c r="AT365" s="15"/>
      <c r="AU365" s="15"/>
      <c r="AV365" s="15"/>
      <c r="AW365" s="15"/>
      <c r="AX365" s="15"/>
      <c r="AY365" s="15"/>
      <c r="AZ365" s="15"/>
      <c r="BA365" s="15"/>
      <c r="BB365" s="15"/>
      <c r="BC365" s="15"/>
      <c r="BD365" s="15"/>
    </row>
    <row r="366" spans="1:56" ht="16.5" customHeight="1">
      <c r="A366" s="18"/>
      <c r="B366" s="18"/>
      <c r="C366" s="18"/>
      <c r="D366" s="18"/>
      <c r="E366" s="18"/>
      <c r="F366" s="15"/>
      <c r="G366" s="17"/>
      <c r="H366" s="17"/>
      <c r="I366" s="15"/>
      <c r="J366" s="15"/>
      <c r="K366" s="15"/>
      <c r="L366" s="15"/>
      <c r="M366" s="15"/>
      <c r="N366" s="15"/>
      <c r="O366" s="15"/>
      <c r="P366" s="15"/>
      <c r="Q366" s="15"/>
      <c r="R366" s="15"/>
      <c r="S366" s="16"/>
      <c r="T366" s="15"/>
      <c r="U366" s="15"/>
      <c r="V366" s="15"/>
      <c r="W366" s="15"/>
      <c r="X366" s="15"/>
      <c r="Y366" s="15"/>
      <c r="Z366" s="15"/>
      <c r="AA366" s="15"/>
      <c r="AB366" s="15"/>
      <c r="AC366" s="15"/>
      <c r="AD366" s="15"/>
      <c r="AE366" s="15"/>
      <c r="AF366" s="15"/>
      <c r="AG366" s="15"/>
      <c r="AH366" s="15"/>
      <c r="AI366" s="15"/>
      <c r="AJ366" s="15"/>
      <c r="AK366" s="15"/>
      <c r="AM366" s="15"/>
      <c r="AN366" s="15"/>
      <c r="AO366" s="15"/>
      <c r="AP366" s="15"/>
      <c r="AQ366" s="15"/>
      <c r="AR366" s="15"/>
      <c r="AS366" s="15"/>
      <c r="AT366" s="15"/>
      <c r="AU366" s="15"/>
      <c r="AV366" s="15"/>
      <c r="AW366" s="15"/>
      <c r="AX366" s="15"/>
      <c r="AY366" s="15"/>
      <c r="AZ366" s="15"/>
      <c r="BA366" s="15"/>
      <c r="BB366" s="15"/>
      <c r="BC366" s="15"/>
      <c r="BD366" s="15"/>
    </row>
    <row r="367" spans="1:56" ht="16.5" customHeight="1">
      <c r="A367" s="18"/>
      <c r="B367" s="18"/>
      <c r="C367" s="18"/>
      <c r="D367" s="18"/>
      <c r="E367" s="18"/>
      <c r="F367" s="15"/>
      <c r="G367" s="17"/>
      <c r="H367" s="17"/>
      <c r="I367" s="15"/>
      <c r="J367" s="15"/>
      <c r="K367" s="15"/>
      <c r="L367" s="15"/>
      <c r="M367" s="15"/>
      <c r="N367" s="15"/>
      <c r="O367" s="15"/>
      <c r="P367" s="15"/>
      <c r="Q367" s="15"/>
      <c r="R367" s="15"/>
      <c r="S367" s="16"/>
      <c r="T367" s="15"/>
      <c r="U367" s="15"/>
      <c r="V367" s="15"/>
      <c r="W367" s="15"/>
      <c r="X367" s="15"/>
      <c r="Y367" s="15"/>
      <c r="Z367" s="15"/>
      <c r="AA367" s="15"/>
      <c r="AB367" s="15"/>
      <c r="AC367" s="15"/>
      <c r="AD367" s="15"/>
      <c r="AE367" s="15"/>
      <c r="AF367" s="15"/>
      <c r="AG367" s="15"/>
      <c r="AH367" s="15"/>
      <c r="AI367" s="15"/>
      <c r="AJ367" s="15"/>
      <c r="AK367" s="15"/>
      <c r="AM367" s="15"/>
      <c r="AN367" s="15"/>
      <c r="AO367" s="15"/>
      <c r="AP367" s="15"/>
      <c r="AQ367" s="15"/>
      <c r="AR367" s="15"/>
      <c r="AS367" s="15"/>
      <c r="AT367" s="15"/>
      <c r="AU367" s="15"/>
      <c r="AV367" s="15"/>
      <c r="AW367" s="15"/>
      <c r="AX367" s="15"/>
      <c r="AY367" s="15"/>
      <c r="AZ367" s="15"/>
      <c r="BA367" s="15"/>
      <c r="BB367" s="15"/>
      <c r="BC367" s="15"/>
      <c r="BD367" s="15"/>
    </row>
    <row r="368" spans="1:56" ht="16.5" customHeight="1">
      <c r="A368" s="18"/>
      <c r="B368" s="18"/>
      <c r="C368" s="18"/>
      <c r="D368" s="18"/>
      <c r="E368" s="18"/>
      <c r="F368" s="15"/>
      <c r="G368" s="17"/>
      <c r="H368" s="17"/>
      <c r="I368" s="15"/>
      <c r="J368" s="15"/>
      <c r="K368" s="15"/>
      <c r="L368" s="15"/>
      <c r="M368" s="15"/>
      <c r="N368" s="15"/>
      <c r="O368" s="15"/>
      <c r="P368" s="15"/>
      <c r="Q368" s="15"/>
      <c r="R368" s="15"/>
      <c r="S368" s="16"/>
      <c r="T368" s="15"/>
      <c r="U368" s="15"/>
      <c r="V368" s="15"/>
      <c r="W368" s="15"/>
      <c r="X368" s="15"/>
      <c r="Y368" s="15"/>
      <c r="Z368" s="15"/>
      <c r="AA368" s="15"/>
      <c r="AB368" s="15"/>
      <c r="AC368" s="15"/>
      <c r="AD368" s="15"/>
      <c r="AE368" s="15"/>
      <c r="AF368" s="15"/>
      <c r="AG368" s="15"/>
      <c r="AH368" s="15"/>
      <c r="AI368" s="15"/>
      <c r="AJ368" s="15"/>
      <c r="AK368" s="15"/>
      <c r="AM368" s="15"/>
      <c r="AN368" s="15"/>
      <c r="AO368" s="15"/>
      <c r="AP368" s="15"/>
      <c r="AQ368" s="15"/>
      <c r="AR368" s="15"/>
      <c r="AS368" s="15"/>
      <c r="AT368" s="15"/>
      <c r="AU368" s="15"/>
      <c r="AV368" s="15"/>
      <c r="AW368" s="15"/>
      <c r="AX368" s="15"/>
      <c r="AY368" s="15"/>
      <c r="AZ368" s="15"/>
      <c r="BA368" s="15"/>
      <c r="BB368" s="15"/>
      <c r="BC368" s="15"/>
      <c r="BD368" s="15"/>
    </row>
    <row r="369" spans="1:56" ht="16.5" customHeight="1">
      <c r="A369" s="18"/>
      <c r="B369" s="18"/>
      <c r="C369" s="18"/>
      <c r="D369" s="18"/>
      <c r="E369" s="18"/>
      <c r="F369" s="15"/>
      <c r="G369" s="17"/>
      <c r="H369" s="17"/>
      <c r="I369" s="15"/>
      <c r="J369" s="15"/>
      <c r="K369" s="15"/>
      <c r="L369" s="15"/>
      <c r="M369" s="15"/>
      <c r="N369" s="15"/>
      <c r="O369" s="15"/>
      <c r="P369" s="15"/>
      <c r="Q369" s="15"/>
      <c r="R369" s="15"/>
      <c r="S369" s="16"/>
      <c r="T369" s="15"/>
      <c r="U369" s="15"/>
      <c r="V369" s="15"/>
      <c r="W369" s="15"/>
      <c r="X369" s="15"/>
      <c r="Y369" s="15"/>
      <c r="Z369" s="15"/>
      <c r="AA369" s="15"/>
      <c r="AB369" s="15"/>
      <c r="AC369" s="15"/>
      <c r="AD369" s="15"/>
      <c r="AE369" s="15"/>
      <c r="AF369" s="15"/>
      <c r="AG369" s="15"/>
      <c r="AH369" s="15"/>
      <c r="AI369" s="15"/>
      <c r="AJ369" s="15"/>
      <c r="AK369" s="15"/>
      <c r="AM369" s="15"/>
      <c r="AN369" s="15"/>
      <c r="AO369" s="15"/>
      <c r="AP369" s="15"/>
      <c r="AQ369" s="15"/>
      <c r="AR369" s="15"/>
      <c r="AS369" s="15"/>
      <c r="AT369" s="15"/>
      <c r="AU369" s="15"/>
      <c r="AV369" s="15"/>
      <c r="AW369" s="15"/>
      <c r="AX369" s="15"/>
      <c r="AY369" s="15"/>
      <c r="AZ369" s="15"/>
      <c r="BA369" s="15"/>
      <c r="BB369" s="15"/>
      <c r="BC369" s="15"/>
      <c r="BD369" s="15"/>
    </row>
    <row r="370" spans="1:56" ht="16.5" customHeight="1">
      <c r="A370" s="18"/>
      <c r="B370" s="18"/>
      <c r="C370" s="18"/>
      <c r="D370" s="18"/>
      <c r="E370" s="18"/>
      <c r="F370" s="15"/>
      <c r="G370" s="17"/>
      <c r="H370" s="17"/>
      <c r="I370" s="15"/>
      <c r="J370" s="15"/>
      <c r="K370" s="15"/>
      <c r="L370" s="15"/>
      <c r="M370" s="15"/>
      <c r="N370" s="15"/>
      <c r="O370" s="15"/>
      <c r="P370" s="15"/>
      <c r="Q370" s="15"/>
      <c r="R370" s="15"/>
      <c r="S370" s="16"/>
      <c r="T370" s="15"/>
      <c r="U370" s="15"/>
      <c r="V370" s="15"/>
      <c r="W370" s="15"/>
      <c r="X370" s="15"/>
      <c r="Y370" s="15"/>
      <c r="Z370" s="15"/>
      <c r="AA370" s="15"/>
      <c r="AB370" s="15"/>
      <c r="AC370" s="15"/>
      <c r="AD370" s="15"/>
      <c r="AE370" s="15"/>
      <c r="AF370" s="15"/>
      <c r="AG370" s="15"/>
      <c r="AH370" s="15"/>
      <c r="AI370" s="15"/>
      <c r="AJ370" s="15"/>
      <c r="AK370" s="15"/>
      <c r="AM370" s="15"/>
      <c r="AN370" s="15"/>
      <c r="AO370" s="15"/>
      <c r="AP370" s="15"/>
      <c r="AQ370" s="15"/>
      <c r="AR370" s="15"/>
      <c r="AS370" s="15"/>
      <c r="AT370" s="15"/>
      <c r="AU370" s="15"/>
      <c r="AV370" s="15"/>
      <c r="AW370" s="15"/>
      <c r="AX370" s="15"/>
      <c r="AY370" s="15"/>
      <c r="AZ370" s="15"/>
      <c r="BA370" s="15"/>
      <c r="BB370" s="15"/>
      <c r="BC370" s="15"/>
      <c r="BD370" s="15"/>
    </row>
    <row r="371" spans="1:56" ht="16.5" customHeight="1">
      <c r="A371" s="18"/>
      <c r="B371" s="18"/>
      <c r="C371" s="18"/>
      <c r="D371" s="18"/>
      <c r="E371" s="18"/>
      <c r="F371" s="15"/>
      <c r="G371" s="17"/>
      <c r="H371" s="17"/>
      <c r="I371" s="15"/>
      <c r="J371" s="15"/>
      <c r="K371" s="15"/>
      <c r="L371" s="15"/>
      <c r="M371" s="15"/>
      <c r="N371" s="15"/>
      <c r="O371" s="15"/>
      <c r="P371" s="15"/>
      <c r="Q371" s="15"/>
      <c r="R371" s="15"/>
      <c r="S371" s="16"/>
      <c r="T371" s="15"/>
      <c r="U371" s="15"/>
      <c r="V371" s="15"/>
      <c r="W371" s="15"/>
      <c r="X371" s="15"/>
      <c r="Y371" s="15"/>
      <c r="Z371" s="15"/>
      <c r="AA371" s="15"/>
      <c r="AB371" s="15"/>
      <c r="AC371" s="15"/>
      <c r="AD371" s="15"/>
      <c r="AE371" s="15"/>
      <c r="AF371" s="15"/>
      <c r="AG371" s="15"/>
      <c r="AH371" s="15"/>
      <c r="AI371" s="15"/>
      <c r="AJ371" s="15"/>
      <c r="AK371" s="15"/>
      <c r="AM371" s="15"/>
      <c r="AN371" s="15"/>
      <c r="AO371" s="15"/>
      <c r="AP371" s="15"/>
      <c r="AQ371" s="15"/>
      <c r="AR371" s="15"/>
      <c r="AS371" s="15"/>
      <c r="AT371" s="15"/>
      <c r="AU371" s="15"/>
      <c r="AV371" s="15"/>
      <c r="AW371" s="15"/>
      <c r="AX371" s="15"/>
      <c r="AY371" s="15"/>
      <c r="AZ371" s="15"/>
      <c r="BA371" s="15"/>
      <c r="BB371" s="15"/>
      <c r="BC371" s="15"/>
      <c r="BD371" s="15"/>
    </row>
    <row r="372" spans="1:56" ht="16.5" customHeight="1">
      <c r="A372" s="18"/>
      <c r="B372" s="18"/>
      <c r="C372" s="18"/>
      <c r="D372" s="18"/>
      <c r="E372" s="18"/>
      <c r="F372" s="15"/>
      <c r="G372" s="17"/>
      <c r="H372" s="17"/>
      <c r="I372" s="15"/>
      <c r="J372" s="15"/>
      <c r="K372" s="15"/>
      <c r="L372" s="15"/>
      <c r="M372" s="15"/>
      <c r="N372" s="15"/>
      <c r="O372" s="15"/>
      <c r="P372" s="15"/>
      <c r="Q372" s="15"/>
      <c r="R372" s="15"/>
      <c r="S372" s="16"/>
      <c r="T372" s="15"/>
      <c r="U372" s="15"/>
      <c r="V372" s="15"/>
      <c r="W372" s="15"/>
      <c r="X372" s="15"/>
      <c r="Y372" s="15"/>
      <c r="Z372" s="15"/>
      <c r="AA372" s="15"/>
      <c r="AB372" s="15"/>
      <c r="AC372" s="15"/>
      <c r="AD372" s="15"/>
      <c r="AE372" s="15"/>
      <c r="AF372" s="15"/>
      <c r="AG372" s="15"/>
      <c r="AH372" s="15"/>
      <c r="AI372" s="15"/>
      <c r="AJ372" s="15"/>
      <c r="AK372" s="15"/>
      <c r="AM372" s="15"/>
      <c r="AN372" s="15"/>
      <c r="AO372" s="15"/>
      <c r="AP372" s="15"/>
      <c r="AQ372" s="15"/>
      <c r="AR372" s="15"/>
      <c r="AS372" s="15"/>
      <c r="AT372" s="15"/>
      <c r="AU372" s="15"/>
      <c r="AV372" s="15"/>
      <c r="AW372" s="15"/>
      <c r="AX372" s="15"/>
      <c r="AY372" s="15"/>
      <c r="AZ372" s="15"/>
      <c r="BA372" s="15"/>
      <c r="BB372" s="15"/>
      <c r="BC372" s="15"/>
      <c r="BD372" s="15"/>
    </row>
    <row r="373" spans="1:56" ht="16.5" customHeight="1">
      <c r="A373" s="18"/>
      <c r="B373" s="18"/>
      <c r="C373" s="18"/>
      <c r="D373" s="18"/>
      <c r="E373" s="18"/>
      <c r="F373" s="15"/>
      <c r="G373" s="17"/>
      <c r="H373" s="17"/>
      <c r="I373" s="15"/>
      <c r="J373" s="15"/>
      <c r="K373" s="15"/>
      <c r="L373" s="15"/>
      <c r="M373" s="15"/>
      <c r="N373" s="15"/>
      <c r="O373" s="15"/>
      <c r="P373" s="15"/>
      <c r="Q373" s="15"/>
      <c r="R373" s="15"/>
      <c r="S373" s="16"/>
      <c r="T373" s="15"/>
      <c r="U373" s="15"/>
      <c r="V373" s="15"/>
      <c r="W373" s="15"/>
      <c r="X373" s="15"/>
      <c r="Y373" s="15"/>
      <c r="Z373" s="15"/>
      <c r="AA373" s="15"/>
      <c r="AB373" s="15"/>
      <c r="AC373" s="15"/>
      <c r="AD373" s="15"/>
      <c r="AE373" s="15"/>
      <c r="AF373" s="15"/>
      <c r="AG373" s="15"/>
      <c r="AH373" s="15"/>
      <c r="AI373" s="15"/>
      <c r="AJ373" s="15"/>
      <c r="AK373" s="15"/>
      <c r="AM373" s="15"/>
      <c r="AN373" s="15"/>
      <c r="AO373" s="15"/>
      <c r="AP373" s="15"/>
      <c r="AQ373" s="15"/>
      <c r="AR373" s="15"/>
      <c r="AS373" s="15"/>
      <c r="AT373" s="15"/>
      <c r="AU373" s="15"/>
      <c r="AV373" s="15"/>
      <c r="AW373" s="15"/>
      <c r="AX373" s="15"/>
      <c r="AY373" s="15"/>
      <c r="AZ373" s="15"/>
      <c r="BA373" s="15"/>
      <c r="BB373" s="15"/>
      <c r="BC373" s="15"/>
      <c r="BD373" s="15"/>
    </row>
    <row r="374" spans="1:56" ht="16.5" customHeight="1">
      <c r="A374" s="18"/>
      <c r="B374" s="18"/>
      <c r="C374" s="18"/>
      <c r="D374" s="18"/>
      <c r="E374" s="18"/>
      <c r="F374" s="15"/>
      <c r="G374" s="17"/>
      <c r="H374" s="17"/>
      <c r="I374" s="15"/>
      <c r="J374" s="15"/>
      <c r="K374" s="15"/>
      <c r="L374" s="15"/>
      <c r="M374" s="15"/>
      <c r="N374" s="15"/>
      <c r="O374" s="15"/>
      <c r="P374" s="15"/>
      <c r="Q374" s="15"/>
      <c r="R374" s="15"/>
      <c r="S374" s="16"/>
      <c r="T374" s="15"/>
      <c r="U374" s="15"/>
      <c r="V374" s="15"/>
      <c r="W374" s="15"/>
      <c r="X374" s="15"/>
      <c r="Y374" s="15"/>
      <c r="Z374" s="15"/>
      <c r="AA374" s="15"/>
      <c r="AB374" s="15"/>
      <c r="AC374" s="15"/>
      <c r="AD374" s="15"/>
      <c r="AE374" s="15"/>
      <c r="AF374" s="15"/>
      <c r="AG374" s="15"/>
      <c r="AH374" s="15"/>
      <c r="AI374" s="15"/>
      <c r="AJ374" s="15"/>
      <c r="AK374" s="15"/>
      <c r="AM374" s="15"/>
      <c r="AN374" s="15"/>
      <c r="AO374" s="15"/>
      <c r="AP374" s="15"/>
      <c r="AQ374" s="15"/>
      <c r="AR374" s="15"/>
      <c r="AS374" s="15"/>
      <c r="AT374" s="15"/>
      <c r="AU374" s="15"/>
      <c r="AV374" s="15"/>
      <c r="AW374" s="15"/>
      <c r="AX374" s="15"/>
      <c r="AY374" s="15"/>
      <c r="AZ374" s="15"/>
      <c r="BA374" s="15"/>
      <c r="BB374" s="15"/>
      <c r="BC374" s="15"/>
      <c r="BD374" s="15"/>
    </row>
    <row r="375" spans="1:56" ht="16.5" customHeight="1">
      <c r="A375" s="18"/>
      <c r="B375" s="18"/>
      <c r="C375" s="18"/>
      <c r="D375" s="18"/>
      <c r="E375" s="18"/>
      <c r="F375" s="15"/>
      <c r="G375" s="17"/>
      <c r="H375" s="17"/>
      <c r="I375" s="15"/>
      <c r="J375" s="15"/>
      <c r="K375" s="15"/>
      <c r="L375" s="15"/>
      <c r="M375" s="15"/>
      <c r="N375" s="15"/>
      <c r="O375" s="15"/>
      <c r="P375" s="15"/>
      <c r="Q375" s="15"/>
      <c r="R375" s="15"/>
      <c r="S375" s="16"/>
      <c r="T375" s="15"/>
      <c r="U375" s="15"/>
      <c r="V375" s="15"/>
      <c r="W375" s="15"/>
      <c r="X375" s="15"/>
      <c r="Y375" s="15"/>
      <c r="Z375" s="15"/>
      <c r="AA375" s="15"/>
      <c r="AB375" s="15"/>
      <c r="AC375" s="15"/>
      <c r="AD375" s="15"/>
      <c r="AE375" s="15"/>
      <c r="AF375" s="15"/>
      <c r="AG375" s="15"/>
      <c r="AH375" s="15"/>
      <c r="AI375" s="15"/>
      <c r="AJ375" s="15"/>
      <c r="AK375" s="15"/>
      <c r="AM375" s="15"/>
      <c r="AN375" s="15"/>
      <c r="AO375" s="15"/>
      <c r="AP375" s="15"/>
      <c r="AQ375" s="15"/>
      <c r="AR375" s="15"/>
      <c r="AS375" s="15"/>
      <c r="AT375" s="15"/>
      <c r="AU375" s="15"/>
      <c r="AV375" s="15"/>
      <c r="AW375" s="15"/>
      <c r="AX375" s="15"/>
      <c r="AY375" s="15"/>
      <c r="AZ375" s="15"/>
      <c r="BA375" s="15"/>
      <c r="BB375" s="15"/>
      <c r="BC375" s="15"/>
      <c r="BD375" s="15"/>
    </row>
    <row r="376" spans="1:56" ht="16.5" customHeight="1">
      <c r="A376" s="18"/>
      <c r="B376" s="18"/>
      <c r="C376" s="18"/>
      <c r="D376" s="18"/>
      <c r="E376" s="18"/>
      <c r="F376" s="15"/>
      <c r="G376" s="17"/>
      <c r="H376" s="17"/>
      <c r="I376" s="15"/>
      <c r="J376" s="15"/>
      <c r="K376" s="15"/>
      <c r="L376" s="15"/>
      <c r="M376" s="15"/>
      <c r="N376" s="15"/>
      <c r="O376" s="15"/>
      <c r="P376" s="15"/>
      <c r="Q376" s="15"/>
      <c r="R376" s="15"/>
      <c r="S376" s="16"/>
      <c r="T376" s="15"/>
      <c r="U376" s="15"/>
      <c r="V376" s="15"/>
      <c r="W376" s="15"/>
      <c r="X376" s="15"/>
      <c r="Y376" s="15"/>
      <c r="Z376" s="15"/>
      <c r="AA376" s="15"/>
      <c r="AB376" s="15"/>
      <c r="AC376" s="15"/>
      <c r="AD376" s="15"/>
      <c r="AE376" s="15"/>
      <c r="AF376" s="15"/>
      <c r="AG376" s="15"/>
      <c r="AH376" s="15"/>
      <c r="AI376" s="15"/>
      <c r="AJ376" s="15"/>
      <c r="AK376" s="15"/>
      <c r="AM376" s="15"/>
      <c r="AN376" s="15"/>
      <c r="AO376" s="15"/>
      <c r="AP376" s="15"/>
      <c r="AQ376" s="15"/>
      <c r="AR376" s="15"/>
      <c r="AS376" s="15"/>
      <c r="AT376" s="15"/>
      <c r="AU376" s="15"/>
      <c r="AV376" s="15"/>
      <c r="AW376" s="15"/>
      <c r="AX376" s="15"/>
      <c r="AY376" s="15"/>
      <c r="AZ376" s="15"/>
      <c r="BA376" s="15"/>
      <c r="BB376" s="15"/>
      <c r="BC376" s="15"/>
      <c r="BD376" s="15"/>
    </row>
    <row r="377" spans="1:56" ht="16.5" customHeight="1">
      <c r="A377" s="18"/>
      <c r="B377" s="18"/>
      <c r="C377" s="18"/>
      <c r="D377" s="18"/>
      <c r="E377" s="18"/>
      <c r="F377" s="15"/>
      <c r="G377" s="17"/>
      <c r="H377" s="17"/>
      <c r="I377" s="15"/>
      <c r="J377" s="15"/>
      <c r="K377" s="15"/>
      <c r="L377" s="15"/>
      <c r="M377" s="15"/>
      <c r="N377" s="15"/>
      <c r="O377" s="15"/>
      <c r="P377" s="15"/>
      <c r="Q377" s="15"/>
      <c r="R377" s="15"/>
      <c r="S377" s="16"/>
      <c r="T377" s="15"/>
      <c r="U377" s="15"/>
      <c r="V377" s="15"/>
      <c r="W377" s="15"/>
      <c r="X377" s="15"/>
      <c r="Y377" s="15"/>
      <c r="Z377" s="15"/>
      <c r="AA377" s="15"/>
      <c r="AB377" s="15"/>
      <c r="AC377" s="15"/>
      <c r="AD377" s="15"/>
      <c r="AE377" s="15"/>
      <c r="AF377" s="15"/>
      <c r="AG377" s="15"/>
      <c r="AH377" s="15"/>
      <c r="AI377" s="15"/>
      <c r="AJ377" s="15"/>
      <c r="AK377" s="15"/>
      <c r="AM377" s="15"/>
      <c r="AN377" s="15"/>
      <c r="AO377" s="15"/>
      <c r="AP377" s="15"/>
      <c r="AQ377" s="15"/>
      <c r="AR377" s="15"/>
      <c r="AS377" s="15"/>
      <c r="AT377" s="15"/>
      <c r="AU377" s="15"/>
      <c r="AV377" s="15"/>
      <c r="AW377" s="15"/>
      <c r="AX377" s="15"/>
      <c r="AY377" s="15"/>
      <c r="AZ377" s="15"/>
      <c r="BA377" s="15"/>
      <c r="BB377" s="15"/>
      <c r="BC377" s="15"/>
      <c r="BD377" s="15"/>
    </row>
    <row r="378" spans="1:56" ht="16.5" customHeight="1">
      <c r="A378" s="18"/>
      <c r="B378" s="18"/>
      <c r="C378" s="18"/>
      <c r="D378" s="18"/>
      <c r="E378" s="18"/>
      <c r="F378" s="15"/>
      <c r="G378" s="17"/>
      <c r="H378" s="17"/>
      <c r="I378" s="15"/>
      <c r="J378" s="15"/>
      <c r="K378" s="15"/>
      <c r="L378" s="15"/>
      <c r="M378" s="15"/>
      <c r="N378" s="15"/>
      <c r="O378" s="15"/>
      <c r="P378" s="15"/>
      <c r="Q378" s="15"/>
      <c r="R378" s="15"/>
      <c r="S378" s="16"/>
      <c r="T378" s="15"/>
      <c r="U378" s="15"/>
      <c r="V378" s="15"/>
      <c r="W378" s="15"/>
      <c r="X378" s="15"/>
      <c r="Y378" s="15"/>
      <c r="Z378" s="15"/>
      <c r="AA378" s="15"/>
      <c r="AB378" s="15"/>
      <c r="AC378" s="15"/>
      <c r="AD378" s="15"/>
      <c r="AE378" s="15"/>
      <c r="AF378" s="15"/>
      <c r="AG378" s="15"/>
      <c r="AH378" s="15"/>
      <c r="AI378" s="15"/>
      <c r="AJ378" s="15"/>
      <c r="AK378" s="15"/>
      <c r="AM378" s="15"/>
      <c r="AN378" s="15"/>
      <c r="AO378" s="15"/>
      <c r="AP378" s="15"/>
      <c r="AQ378" s="15"/>
      <c r="AR378" s="15"/>
      <c r="AS378" s="15"/>
      <c r="AT378" s="15"/>
      <c r="AU378" s="15"/>
      <c r="AV378" s="15"/>
      <c r="AW378" s="15"/>
      <c r="AX378" s="15"/>
      <c r="AY378" s="15"/>
      <c r="AZ378" s="15"/>
      <c r="BA378" s="15"/>
      <c r="BB378" s="15"/>
      <c r="BC378" s="15"/>
      <c r="BD378" s="15"/>
    </row>
    <row r="379" spans="1:56" ht="16.5" customHeight="1">
      <c r="A379" s="18"/>
      <c r="B379" s="18"/>
      <c r="C379" s="18"/>
      <c r="D379" s="18"/>
      <c r="E379" s="18"/>
      <c r="F379" s="15"/>
      <c r="G379" s="17"/>
      <c r="H379" s="17"/>
      <c r="I379" s="15"/>
      <c r="J379" s="15"/>
      <c r="K379" s="15"/>
      <c r="L379" s="15"/>
      <c r="M379" s="15"/>
      <c r="N379" s="15"/>
      <c r="O379" s="15"/>
      <c r="P379" s="15"/>
      <c r="Q379" s="15"/>
      <c r="R379" s="15"/>
      <c r="S379" s="16"/>
      <c r="T379" s="15"/>
      <c r="U379" s="15"/>
      <c r="V379" s="15"/>
      <c r="W379" s="15"/>
      <c r="X379" s="15"/>
      <c r="Y379" s="15"/>
      <c r="Z379" s="15"/>
      <c r="AA379" s="15"/>
      <c r="AB379" s="15"/>
      <c r="AC379" s="15"/>
      <c r="AD379" s="15"/>
      <c r="AE379" s="15"/>
      <c r="AF379" s="15"/>
      <c r="AG379" s="15"/>
      <c r="AH379" s="15"/>
      <c r="AI379" s="15"/>
      <c r="AJ379" s="15"/>
      <c r="AK379" s="15"/>
      <c r="AM379" s="15"/>
      <c r="AN379" s="15"/>
      <c r="AO379" s="15"/>
      <c r="AP379" s="15"/>
      <c r="AQ379" s="15"/>
      <c r="AR379" s="15"/>
      <c r="AS379" s="15"/>
      <c r="AT379" s="15"/>
      <c r="AU379" s="15"/>
      <c r="AV379" s="15"/>
      <c r="AW379" s="15"/>
      <c r="AX379" s="15"/>
      <c r="AY379" s="15"/>
      <c r="AZ379" s="15"/>
      <c r="BA379" s="15"/>
      <c r="BB379" s="15"/>
      <c r="BC379" s="15"/>
      <c r="BD379" s="15"/>
    </row>
    <row r="380" spans="1:56" ht="16.5" customHeight="1">
      <c r="A380" s="18"/>
      <c r="B380" s="18"/>
      <c r="C380" s="18"/>
      <c r="D380" s="18"/>
      <c r="E380" s="18"/>
      <c r="F380" s="15"/>
      <c r="G380" s="17"/>
      <c r="H380" s="17"/>
      <c r="I380" s="15"/>
      <c r="J380" s="15"/>
      <c r="K380" s="15"/>
      <c r="L380" s="15"/>
      <c r="M380" s="15"/>
      <c r="N380" s="15"/>
      <c r="O380" s="15"/>
      <c r="P380" s="15"/>
      <c r="Q380" s="15"/>
      <c r="R380" s="15"/>
      <c r="S380" s="16"/>
      <c r="T380" s="15"/>
      <c r="U380" s="15"/>
      <c r="V380" s="15"/>
      <c r="W380" s="15"/>
      <c r="X380" s="15"/>
      <c r="Y380" s="15"/>
      <c r="Z380" s="15"/>
      <c r="AA380" s="15"/>
      <c r="AB380" s="15"/>
      <c r="AC380" s="15"/>
      <c r="AD380" s="15"/>
      <c r="AE380" s="15"/>
      <c r="AF380" s="15"/>
      <c r="AG380" s="15"/>
      <c r="AH380" s="15"/>
      <c r="AI380" s="15"/>
      <c r="AJ380" s="15"/>
      <c r="AK380" s="15"/>
      <c r="AM380" s="15"/>
      <c r="AN380" s="15"/>
      <c r="AO380" s="15"/>
      <c r="AP380" s="15"/>
      <c r="AQ380" s="15"/>
      <c r="AR380" s="15"/>
      <c r="AS380" s="15"/>
      <c r="AT380" s="15"/>
      <c r="AU380" s="15"/>
      <c r="AV380" s="15"/>
      <c r="AW380" s="15"/>
      <c r="AX380" s="15"/>
      <c r="AY380" s="15"/>
      <c r="AZ380" s="15"/>
      <c r="BA380" s="15"/>
      <c r="BB380" s="15"/>
      <c r="BC380" s="15"/>
      <c r="BD380" s="15"/>
    </row>
    <row r="381" spans="1:56" ht="16.5" customHeight="1">
      <c r="A381" s="18"/>
      <c r="B381" s="18"/>
      <c r="C381" s="18"/>
      <c r="D381" s="18"/>
      <c r="E381" s="18"/>
      <c r="F381" s="15"/>
      <c r="G381" s="17"/>
      <c r="H381" s="17"/>
      <c r="I381" s="15"/>
      <c r="J381" s="15"/>
      <c r="K381" s="15"/>
      <c r="L381" s="15"/>
      <c r="M381" s="15"/>
      <c r="N381" s="15"/>
      <c r="O381" s="15"/>
      <c r="P381" s="15"/>
      <c r="Q381" s="15"/>
      <c r="R381" s="15"/>
      <c r="S381" s="16"/>
      <c r="T381" s="15"/>
      <c r="U381" s="15"/>
      <c r="V381" s="15"/>
      <c r="W381" s="15"/>
      <c r="X381" s="15"/>
      <c r="Y381" s="15"/>
      <c r="Z381" s="15"/>
      <c r="AA381" s="15"/>
      <c r="AB381" s="15"/>
      <c r="AC381" s="15"/>
      <c r="AD381" s="15"/>
      <c r="AE381" s="15"/>
      <c r="AF381" s="15"/>
      <c r="AG381" s="15"/>
      <c r="AH381" s="15"/>
      <c r="AI381" s="15"/>
      <c r="AJ381" s="15"/>
      <c r="AK381" s="15"/>
      <c r="AM381" s="15"/>
      <c r="AN381" s="15"/>
      <c r="AO381" s="15"/>
      <c r="AP381" s="15"/>
      <c r="AQ381" s="15"/>
      <c r="AR381" s="15"/>
      <c r="AS381" s="15"/>
      <c r="AT381" s="15"/>
      <c r="AU381" s="15"/>
      <c r="AV381" s="15"/>
      <c r="AW381" s="15"/>
      <c r="AX381" s="15"/>
      <c r="AY381" s="15"/>
      <c r="AZ381" s="15"/>
      <c r="BA381" s="15"/>
      <c r="BB381" s="15"/>
      <c r="BC381" s="15"/>
      <c r="BD381" s="15"/>
    </row>
    <row r="382" spans="1:56" ht="16.5" customHeight="1">
      <c r="A382" s="18"/>
      <c r="B382" s="18"/>
      <c r="C382" s="18"/>
      <c r="D382" s="18"/>
      <c r="E382" s="18"/>
      <c r="F382" s="15"/>
      <c r="G382" s="17"/>
      <c r="H382" s="17"/>
      <c r="I382" s="15"/>
      <c r="J382" s="15"/>
      <c r="K382" s="15"/>
      <c r="L382" s="15"/>
      <c r="M382" s="15"/>
      <c r="N382" s="15"/>
      <c r="O382" s="15"/>
      <c r="P382" s="15"/>
      <c r="Q382" s="15"/>
      <c r="R382" s="15"/>
      <c r="S382" s="16"/>
      <c r="T382" s="15"/>
      <c r="U382" s="15"/>
      <c r="V382" s="15"/>
      <c r="W382" s="15"/>
      <c r="X382" s="15"/>
      <c r="Y382" s="15"/>
      <c r="Z382" s="15"/>
      <c r="AA382" s="15"/>
      <c r="AB382" s="15"/>
      <c r="AC382" s="15"/>
      <c r="AD382" s="15"/>
      <c r="AE382" s="15"/>
      <c r="AF382" s="15"/>
      <c r="AG382" s="15"/>
      <c r="AH382" s="15"/>
      <c r="AI382" s="15"/>
      <c r="AJ382" s="15"/>
      <c r="AK382" s="15"/>
      <c r="AM382" s="15"/>
      <c r="AN382" s="15"/>
      <c r="AO382" s="15"/>
      <c r="AP382" s="15"/>
      <c r="AQ382" s="15"/>
      <c r="AR382" s="15"/>
      <c r="AS382" s="15"/>
      <c r="AT382" s="15"/>
      <c r="AU382" s="15"/>
      <c r="AV382" s="15"/>
      <c r="AW382" s="15"/>
      <c r="AX382" s="15"/>
      <c r="AY382" s="15"/>
      <c r="AZ382" s="15"/>
      <c r="BA382" s="15"/>
      <c r="BB382" s="15"/>
      <c r="BC382" s="15"/>
      <c r="BD382" s="15"/>
    </row>
    <row r="383" spans="1:56" ht="16.5" customHeight="1">
      <c r="A383" s="18"/>
      <c r="B383" s="18"/>
      <c r="C383" s="18"/>
      <c r="D383" s="18"/>
      <c r="E383" s="18"/>
      <c r="F383" s="15"/>
      <c r="G383" s="17"/>
      <c r="H383" s="17"/>
      <c r="I383" s="15"/>
      <c r="J383" s="15"/>
      <c r="K383" s="15"/>
      <c r="L383" s="15"/>
      <c r="M383" s="15"/>
      <c r="N383" s="15"/>
      <c r="O383" s="15"/>
      <c r="P383" s="15"/>
      <c r="Q383" s="15"/>
      <c r="R383" s="15"/>
      <c r="S383" s="16"/>
      <c r="T383" s="15"/>
      <c r="U383" s="15"/>
      <c r="V383" s="15"/>
      <c r="W383" s="15"/>
      <c r="X383" s="15"/>
      <c r="Y383" s="15"/>
      <c r="Z383" s="15"/>
      <c r="AA383" s="15"/>
      <c r="AB383" s="15"/>
      <c r="AC383" s="15"/>
      <c r="AD383" s="15"/>
      <c r="AE383" s="15"/>
      <c r="AF383" s="15"/>
      <c r="AG383" s="15"/>
      <c r="AH383" s="15"/>
      <c r="AI383" s="15"/>
      <c r="AJ383" s="15"/>
      <c r="AK383" s="15"/>
      <c r="AM383" s="15"/>
      <c r="AN383" s="15"/>
      <c r="AO383" s="15"/>
      <c r="AP383" s="15"/>
      <c r="AQ383" s="15"/>
      <c r="AR383" s="15"/>
      <c r="AS383" s="15"/>
      <c r="AT383" s="15"/>
      <c r="AU383" s="15"/>
      <c r="AV383" s="15"/>
      <c r="AW383" s="15"/>
      <c r="AX383" s="15"/>
      <c r="AY383" s="15"/>
      <c r="AZ383" s="15"/>
      <c r="BA383" s="15"/>
      <c r="BB383" s="15"/>
      <c r="BC383" s="15"/>
      <c r="BD383" s="15"/>
    </row>
    <row r="384" spans="1:56" ht="16.5" customHeight="1">
      <c r="A384" s="18"/>
      <c r="B384" s="18"/>
      <c r="C384" s="18"/>
      <c r="D384" s="18"/>
      <c r="E384" s="18"/>
      <c r="F384" s="15"/>
      <c r="G384" s="17"/>
      <c r="H384" s="17"/>
      <c r="I384" s="15"/>
      <c r="J384" s="15"/>
      <c r="K384" s="15"/>
      <c r="L384" s="15"/>
      <c r="M384" s="15"/>
      <c r="N384" s="15"/>
      <c r="O384" s="15"/>
      <c r="P384" s="15"/>
      <c r="Q384" s="15"/>
      <c r="R384" s="15"/>
      <c r="S384" s="16"/>
      <c r="T384" s="15"/>
      <c r="U384" s="15"/>
      <c r="V384" s="15"/>
      <c r="W384" s="15"/>
      <c r="X384" s="15"/>
      <c r="Y384" s="15"/>
      <c r="Z384" s="15"/>
      <c r="AA384" s="15"/>
      <c r="AB384" s="15"/>
      <c r="AC384" s="15"/>
      <c r="AD384" s="15"/>
      <c r="AE384" s="15"/>
      <c r="AF384" s="15"/>
      <c r="AG384" s="15"/>
      <c r="AH384" s="15"/>
      <c r="AI384" s="15"/>
      <c r="AJ384" s="15"/>
      <c r="AK384" s="15"/>
      <c r="AM384" s="15"/>
      <c r="AN384" s="15"/>
      <c r="AO384" s="15"/>
      <c r="AP384" s="15"/>
      <c r="AQ384" s="15"/>
      <c r="AR384" s="15"/>
      <c r="AS384" s="15"/>
      <c r="AT384" s="15"/>
      <c r="AU384" s="15"/>
      <c r="AV384" s="15"/>
      <c r="AW384" s="15"/>
      <c r="AX384" s="15"/>
      <c r="AY384" s="15"/>
      <c r="AZ384" s="15"/>
      <c r="BA384" s="15"/>
      <c r="BB384" s="15"/>
      <c r="BC384" s="15"/>
      <c r="BD384" s="15"/>
    </row>
    <row r="385" spans="1:56" ht="16.5" customHeight="1">
      <c r="A385" s="18"/>
      <c r="B385" s="18"/>
      <c r="C385" s="18"/>
      <c r="D385" s="18"/>
      <c r="E385" s="18"/>
      <c r="F385" s="15"/>
      <c r="G385" s="17"/>
      <c r="H385" s="17"/>
      <c r="I385" s="15"/>
      <c r="J385" s="15"/>
      <c r="K385" s="15"/>
      <c r="L385" s="15"/>
      <c r="M385" s="15"/>
      <c r="N385" s="15"/>
      <c r="O385" s="15"/>
      <c r="P385" s="15"/>
      <c r="Q385" s="15"/>
      <c r="R385" s="15"/>
      <c r="S385" s="16"/>
      <c r="T385" s="15"/>
      <c r="U385" s="15"/>
      <c r="V385" s="15"/>
      <c r="W385" s="15"/>
      <c r="X385" s="15"/>
      <c r="Y385" s="15"/>
      <c r="Z385" s="15"/>
      <c r="AA385" s="15"/>
      <c r="AB385" s="15"/>
      <c r="AC385" s="15"/>
      <c r="AD385" s="15"/>
      <c r="AE385" s="15"/>
      <c r="AF385" s="15"/>
      <c r="AG385" s="15"/>
      <c r="AH385" s="15"/>
      <c r="AI385" s="15"/>
      <c r="AJ385" s="15"/>
      <c r="AK385" s="15"/>
      <c r="AM385" s="15"/>
      <c r="AN385" s="15"/>
      <c r="AO385" s="15"/>
      <c r="AP385" s="15"/>
      <c r="AQ385" s="15"/>
      <c r="AR385" s="15"/>
      <c r="AS385" s="15"/>
      <c r="AT385" s="15"/>
      <c r="AU385" s="15"/>
      <c r="AV385" s="15"/>
      <c r="AW385" s="15"/>
      <c r="AX385" s="15"/>
      <c r="AY385" s="15"/>
      <c r="AZ385" s="15"/>
      <c r="BA385" s="15"/>
      <c r="BB385" s="15"/>
      <c r="BC385" s="15"/>
      <c r="BD385" s="15"/>
    </row>
    <row r="386" spans="1:56" ht="16.5" customHeight="1">
      <c r="A386" s="18"/>
      <c r="B386" s="18"/>
      <c r="C386" s="18"/>
      <c r="D386" s="18"/>
      <c r="E386" s="18"/>
      <c r="F386" s="15"/>
      <c r="G386" s="17"/>
      <c r="H386" s="17"/>
      <c r="I386" s="15"/>
      <c r="J386" s="15"/>
      <c r="K386" s="15"/>
      <c r="L386" s="15"/>
      <c r="M386" s="15"/>
      <c r="N386" s="15"/>
      <c r="O386" s="15"/>
      <c r="P386" s="15"/>
      <c r="Q386" s="15"/>
      <c r="R386" s="15"/>
      <c r="S386" s="16"/>
      <c r="T386" s="15"/>
      <c r="U386" s="15"/>
      <c r="V386" s="15"/>
      <c r="W386" s="15"/>
      <c r="X386" s="15"/>
      <c r="Y386" s="15"/>
      <c r="Z386" s="15"/>
      <c r="AA386" s="15"/>
      <c r="AB386" s="15"/>
      <c r="AC386" s="15"/>
      <c r="AD386" s="15"/>
      <c r="AE386" s="15"/>
      <c r="AF386" s="15"/>
      <c r="AG386" s="15"/>
      <c r="AH386" s="15"/>
      <c r="AI386" s="15"/>
      <c r="AJ386" s="15"/>
      <c r="AK386" s="15"/>
      <c r="AM386" s="15"/>
      <c r="AN386" s="15"/>
      <c r="AO386" s="15"/>
      <c r="AP386" s="15"/>
      <c r="AQ386" s="15"/>
      <c r="AR386" s="15"/>
      <c r="AS386" s="15"/>
      <c r="AT386" s="15"/>
      <c r="AU386" s="15"/>
      <c r="AV386" s="15"/>
      <c r="AW386" s="15"/>
      <c r="AX386" s="15"/>
      <c r="AY386" s="15"/>
      <c r="AZ386" s="15"/>
      <c r="BA386" s="15"/>
      <c r="BB386" s="15"/>
      <c r="BC386" s="15"/>
      <c r="BD386" s="15"/>
    </row>
    <row r="387" spans="1:56" ht="16.5" customHeight="1">
      <c r="A387" s="18"/>
      <c r="B387" s="18"/>
      <c r="C387" s="18"/>
      <c r="D387" s="18"/>
      <c r="E387" s="18"/>
      <c r="F387" s="15"/>
      <c r="G387" s="17"/>
      <c r="H387" s="17"/>
      <c r="I387" s="15"/>
      <c r="J387" s="15"/>
      <c r="K387" s="15"/>
      <c r="L387" s="15"/>
      <c r="M387" s="15"/>
      <c r="N387" s="15"/>
      <c r="O387" s="15"/>
      <c r="P387" s="15"/>
      <c r="Q387" s="15"/>
      <c r="R387" s="15"/>
      <c r="S387" s="16"/>
      <c r="T387" s="15"/>
      <c r="U387" s="15"/>
      <c r="V387" s="15"/>
      <c r="W387" s="15"/>
      <c r="X387" s="15"/>
      <c r="Y387" s="15"/>
      <c r="Z387" s="15"/>
      <c r="AA387" s="15"/>
      <c r="AB387" s="15"/>
      <c r="AC387" s="15"/>
      <c r="AD387" s="15"/>
      <c r="AE387" s="15"/>
      <c r="AF387" s="15"/>
      <c r="AG387" s="15"/>
      <c r="AH387" s="15"/>
      <c r="AI387" s="15"/>
      <c r="AJ387" s="15"/>
      <c r="AK387" s="15"/>
      <c r="AM387" s="15"/>
      <c r="AN387" s="15"/>
      <c r="AO387" s="15"/>
      <c r="AP387" s="15"/>
      <c r="AQ387" s="15"/>
      <c r="AR387" s="15"/>
      <c r="AS387" s="15"/>
      <c r="AT387" s="15"/>
      <c r="AU387" s="15"/>
      <c r="AV387" s="15"/>
      <c r="AW387" s="15"/>
      <c r="AX387" s="15"/>
      <c r="AY387" s="15"/>
      <c r="AZ387" s="15"/>
      <c r="BA387" s="15"/>
      <c r="BB387" s="15"/>
      <c r="BC387" s="15"/>
      <c r="BD387" s="15"/>
    </row>
    <row r="388" spans="1:56" ht="16.5" customHeight="1">
      <c r="A388" s="18"/>
      <c r="B388" s="18"/>
      <c r="C388" s="18"/>
      <c r="D388" s="18"/>
      <c r="E388" s="18"/>
      <c r="F388" s="15"/>
      <c r="G388" s="17"/>
      <c r="H388" s="17"/>
      <c r="I388" s="15"/>
      <c r="J388" s="15"/>
      <c r="K388" s="15"/>
      <c r="L388" s="15"/>
      <c r="M388" s="15"/>
      <c r="N388" s="15"/>
      <c r="O388" s="15"/>
      <c r="P388" s="15"/>
      <c r="Q388" s="15"/>
      <c r="R388" s="15"/>
      <c r="S388" s="16"/>
      <c r="T388" s="15"/>
      <c r="U388" s="15"/>
      <c r="V388" s="15"/>
      <c r="W388" s="15"/>
      <c r="X388" s="15"/>
      <c r="Y388" s="15"/>
      <c r="Z388" s="15"/>
      <c r="AA388" s="15"/>
      <c r="AB388" s="15"/>
      <c r="AC388" s="15"/>
      <c r="AD388" s="15"/>
      <c r="AE388" s="15"/>
      <c r="AF388" s="15"/>
      <c r="AG388" s="15"/>
      <c r="AH388" s="15"/>
      <c r="AI388" s="15"/>
      <c r="AJ388" s="15"/>
      <c r="AK388" s="15"/>
      <c r="AM388" s="15"/>
      <c r="AN388" s="15"/>
      <c r="AO388" s="15"/>
      <c r="AP388" s="15"/>
      <c r="AQ388" s="15"/>
      <c r="AR388" s="15"/>
      <c r="AS388" s="15"/>
      <c r="AT388" s="15"/>
      <c r="AU388" s="15"/>
      <c r="AV388" s="15"/>
      <c r="AW388" s="15"/>
      <c r="AX388" s="15"/>
      <c r="AY388" s="15"/>
      <c r="AZ388" s="15"/>
      <c r="BA388" s="15"/>
      <c r="BB388" s="15"/>
      <c r="BC388" s="15"/>
      <c r="BD388" s="15"/>
    </row>
    <row r="389" spans="1:56" ht="16.5" customHeight="1">
      <c r="A389" s="18"/>
      <c r="B389" s="18"/>
      <c r="C389" s="18"/>
      <c r="D389" s="18"/>
      <c r="E389" s="18"/>
      <c r="F389" s="15"/>
      <c r="G389" s="17"/>
      <c r="H389" s="17"/>
      <c r="I389" s="15"/>
      <c r="J389" s="15"/>
      <c r="K389" s="15"/>
      <c r="L389" s="15"/>
      <c r="M389" s="15"/>
      <c r="N389" s="15"/>
      <c r="O389" s="15"/>
      <c r="P389" s="15"/>
      <c r="Q389" s="15"/>
      <c r="R389" s="15"/>
      <c r="S389" s="16"/>
      <c r="T389" s="15"/>
      <c r="U389" s="15"/>
      <c r="V389" s="15"/>
      <c r="W389" s="15"/>
      <c r="X389" s="15"/>
      <c r="Y389" s="15"/>
      <c r="Z389" s="15"/>
      <c r="AA389" s="15"/>
      <c r="AB389" s="15"/>
      <c r="AC389" s="15"/>
      <c r="AD389" s="15"/>
      <c r="AE389" s="15"/>
      <c r="AF389" s="15"/>
      <c r="AG389" s="15"/>
      <c r="AH389" s="15"/>
      <c r="AI389" s="15"/>
      <c r="AJ389" s="15"/>
      <c r="AK389" s="15"/>
      <c r="AM389" s="15"/>
      <c r="AN389" s="15"/>
      <c r="AO389" s="15"/>
      <c r="AP389" s="15"/>
      <c r="AQ389" s="15"/>
      <c r="AR389" s="15"/>
      <c r="AS389" s="15"/>
      <c r="AT389" s="15"/>
      <c r="AU389" s="15"/>
      <c r="AV389" s="15"/>
      <c r="AW389" s="15"/>
      <c r="AX389" s="15"/>
      <c r="AY389" s="15"/>
      <c r="AZ389" s="15"/>
      <c r="BA389" s="15"/>
      <c r="BB389" s="15"/>
      <c r="BC389" s="15"/>
      <c r="BD389" s="15"/>
    </row>
    <row r="390" spans="1:56" ht="16.5" customHeight="1">
      <c r="A390" s="18"/>
      <c r="B390" s="18"/>
      <c r="C390" s="18"/>
      <c r="D390" s="18"/>
      <c r="E390" s="18"/>
      <c r="F390" s="15"/>
      <c r="G390" s="17"/>
      <c r="H390" s="17"/>
      <c r="I390" s="15"/>
      <c r="J390" s="15"/>
      <c r="K390" s="15"/>
      <c r="L390" s="15"/>
      <c r="M390" s="15"/>
      <c r="N390" s="15"/>
      <c r="O390" s="15"/>
      <c r="P390" s="15"/>
      <c r="Q390" s="15"/>
      <c r="R390" s="15"/>
      <c r="S390" s="16"/>
      <c r="T390" s="15"/>
      <c r="U390" s="15"/>
      <c r="V390" s="15"/>
      <c r="W390" s="15"/>
      <c r="X390" s="15"/>
      <c r="Y390" s="15"/>
      <c r="Z390" s="15"/>
      <c r="AA390" s="15"/>
      <c r="AB390" s="15"/>
      <c r="AC390" s="15"/>
      <c r="AD390" s="15"/>
      <c r="AE390" s="15"/>
      <c r="AF390" s="15"/>
      <c r="AG390" s="15"/>
      <c r="AH390" s="15"/>
      <c r="AI390" s="15"/>
      <c r="AJ390" s="15"/>
      <c r="AK390" s="15"/>
      <c r="AM390" s="15"/>
      <c r="AN390" s="15"/>
      <c r="AO390" s="15"/>
      <c r="AP390" s="15"/>
      <c r="AQ390" s="15"/>
      <c r="AR390" s="15"/>
      <c r="AS390" s="15"/>
      <c r="AT390" s="15"/>
      <c r="AU390" s="15"/>
      <c r="AV390" s="15"/>
      <c r="AW390" s="15"/>
      <c r="AX390" s="15"/>
      <c r="AY390" s="15"/>
      <c r="AZ390" s="15"/>
      <c r="BA390" s="15"/>
      <c r="BB390" s="15"/>
      <c r="BC390" s="15"/>
      <c r="BD390" s="15"/>
    </row>
    <row r="391" spans="1:56" ht="16.5" customHeight="1">
      <c r="A391" s="18"/>
      <c r="B391" s="18"/>
      <c r="C391" s="18"/>
      <c r="D391" s="18"/>
      <c r="E391" s="18"/>
      <c r="F391" s="15"/>
      <c r="G391" s="17"/>
      <c r="H391" s="17"/>
      <c r="I391" s="15"/>
      <c r="J391" s="15"/>
      <c r="K391" s="15"/>
      <c r="L391" s="15"/>
      <c r="M391" s="15"/>
      <c r="N391" s="15"/>
      <c r="O391" s="15"/>
      <c r="P391" s="15"/>
      <c r="Q391" s="15"/>
      <c r="R391" s="15"/>
      <c r="S391" s="16"/>
      <c r="T391" s="15"/>
      <c r="U391" s="15"/>
      <c r="V391" s="15"/>
      <c r="W391" s="15"/>
      <c r="X391" s="15"/>
      <c r="Y391" s="15"/>
      <c r="Z391" s="15"/>
      <c r="AA391" s="15"/>
      <c r="AB391" s="15"/>
      <c r="AC391" s="15"/>
      <c r="AD391" s="15"/>
      <c r="AE391" s="15"/>
      <c r="AF391" s="15"/>
      <c r="AG391" s="15"/>
      <c r="AH391" s="15"/>
      <c r="AI391" s="15"/>
      <c r="AJ391" s="15"/>
      <c r="AK391" s="15"/>
      <c r="AM391" s="15"/>
      <c r="AN391" s="15"/>
      <c r="AO391" s="15"/>
      <c r="AP391" s="15"/>
      <c r="AQ391" s="15"/>
      <c r="AR391" s="15"/>
      <c r="AS391" s="15"/>
      <c r="AT391" s="15"/>
      <c r="AU391" s="15"/>
      <c r="AV391" s="15"/>
      <c r="AW391" s="15"/>
      <c r="AX391" s="15"/>
      <c r="AY391" s="15"/>
      <c r="AZ391" s="15"/>
      <c r="BA391" s="15"/>
      <c r="BB391" s="15"/>
      <c r="BC391" s="15"/>
      <c r="BD391" s="15"/>
    </row>
    <row r="392" spans="1:56" ht="16.5" customHeight="1">
      <c r="A392" s="18"/>
      <c r="B392" s="18"/>
      <c r="C392" s="18"/>
      <c r="D392" s="18"/>
      <c r="E392" s="18"/>
      <c r="F392" s="15"/>
      <c r="G392" s="17"/>
      <c r="H392" s="17"/>
      <c r="I392" s="15"/>
      <c r="J392" s="15"/>
      <c r="K392" s="15"/>
      <c r="L392" s="15"/>
      <c r="M392" s="15"/>
      <c r="N392" s="15"/>
      <c r="O392" s="15"/>
      <c r="P392" s="15"/>
      <c r="Q392" s="15"/>
      <c r="R392" s="15"/>
      <c r="S392" s="16"/>
      <c r="T392" s="15"/>
      <c r="U392" s="15"/>
      <c r="V392" s="15"/>
      <c r="W392" s="15"/>
      <c r="X392" s="15"/>
      <c r="Y392" s="15"/>
      <c r="Z392" s="15"/>
      <c r="AA392" s="15"/>
      <c r="AB392" s="15"/>
      <c r="AC392" s="15"/>
      <c r="AD392" s="15"/>
      <c r="AE392" s="15"/>
      <c r="AF392" s="15"/>
      <c r="AG392" s="15"/>
      <c r="AH392" s="15"/>
      <c r="AI392" s="15"/>
      <c r="AJ392" s="15"/>
      <c r="AK392" s="15"/>
      <c r="AM392" s="15"/>
      <c r="AN392" s="15"/>
      <c r="AO392" s="15"/>
      <c r="AP392" s="15"/>
      <c r="AQ392" s="15"/>
      <c r="AR392" s="15"/>
      <c r="AS392" s="15"/>
      <c r="AT392" s="15"/>
      <c r="AU392" s="15"/>
      <c r="AV392" s="15"/>
      <c r="AW392" s="15"/>
      <c r="AX392" s="15"/>
      <c r="AY392" s="15"/>
      <c r="AZ392" s="15"/>
      <c r="BA392" s="15"/>
      <c r="BB392" s="15"/>
      <c r="BC392" s="15"/>
      <c r="BD392" s="15"/>
    </row>
    <row r="393" spans="1:56" ht="16.5" customHeight="1">
      <c r="A393" s="18"/>
      <c r="B393" s="18"/>
      <c r="C393" s="18"/>
      <c r="D393" s="18"/>
      <c r="E393" s="18"/>
      <c r="F393" s="15"/>
      <c r="G393" s="17"/>
      <c r="H393" s="17"/>
      <c r="I393" s="15"/>
      <c r="J393" s="15"/>
      <c r="K393" s="15"/>
      <c r="L393" s="15"/>
      <c r="M393" s="15"/>
      <c r="N393" s="15"/>
      <c r="O393" s="15"/>
      <c r="P393" s="15"/>
      <c r="Q393" s="15"/>
      <c r="R393" s="15"/>
      <c r="S393" s="16"/>
      <c r="T393" s="15"/>
      <c r="U393" s="15"/>
      <c r="V393" s="15"/>
      <c r="W393" s="15"/>
      <c r="X393" s="15"/>
      <c r="Y393" s="15"/>
      <c r="Z393" s="15"/>
      <c r="AA393" s="15"/>
      <c r="AB393" s="15"/>
      <c r="AC393" s="15"/>
      <c r="AD393" s="15"/>
      <c r="AE393" s="15"/>
      <c r="AF393" s="15"/>
      <c r="AG393" s="15"/>
      <c r="AH393" s="15"/>
      <c r="AI393" s="15"/>
      <c r="AJ393" s="15"/>
      <c r="AK393" s="15"/>
      <c r="AM393" s="15"/>
      <c r="AN393" s="15"/>
      <c r="AO393" s="15"/>
      <c r="AP393" s="15"/>
      <c r="AQ393" s="15"/>
      <c r="AR393" s="15"/>
      <c r="AS393" s="15"/>
      <c r="AT393" s="15"/>
      <c r="AU393" s="15"/>
      <c r="AV393" s="15"/>
      <c r="AW393" s="15"/>
      <c r="AX393" s="15"/>
      <c r="AY393" s="15"/>
      <c r="AZ393" s="15"/>
      <c r="BA393" s="15"/>
      <c r="BB393" s="15"/>
      <c r="BC393" s="15"/>
      <c r="BD393" s="15"/>
    </row>
    <row r="394" spans="1:56" ht="16.5" customHeight="1">
      <c r="A394" s="18"/>
      <c r="B394" s="18"/>
      <c r="C394" s="18"/>
      <c r="D394" s="18"/>
      <c r="E394" s="18"/>
      <c r="F394" s="15"/>
      <c r="G394" s="17"/>
      <c r="H394" s="17"/>
      <c r="I394" s="15"/>
      <c r="J394" s="15"/>
      <c r="K394" s="15"/>
      <c r="L394" s="15"/>
      <c r="M394" s="15"/>
      <c r="N394" s="15"/>
      <c r="O394" s="15"/>
      <c r="P394" s="15"/>
      <c r="Q394" s="15"/>
      <c r="R394" s="15"/>
      <c r="S394" s="16"/>
      <c r="T394" s="15"/>
      <c r="U394" s="15"/>
      <c r="V394" s="15"/>
      <c r="W394" s="15"/>
      <c r="X394" s="15"/>
      <c r="Y394" s="15"/>
      <c r="Z394" s="15"/>
      <c r="AA394" s="15"/>
      <c r="AB394" s="15"/>
      <c r="AC394" s="15"/>
      <c r="AD394" s="15"/>
      <c r="AE394" s="15"/>
      <c r="AF394" s="15"/>
      <c r="AG394" s="15"/>
      <c r="AH394" s="15"/>
      <c r="AI394" s="15"/>
      <c r="AJ394" s="15"/>
      <c r="AK394" s="15"/>
      <c r="AM394" s="15"/>
      <c r="AN394" s="15"/>
      <c r="AO394" s="15"/>
      <c r="AP394" s="15"/>
      <c r="AQ394" s="15"/>
      <c r="AR394" s="15"/>
      <c r="AS394" s="15"/>
      <c r="AT394" s="15"/>
      <c r="AU394" s="15"/>
      <c r="AV394" s="15"/>
      <c r="AW394" s="15"/>
      <c r="AX394" s="15"/>
      <c r="AY394" s="15"/>
      <c r="AZ394" s="15"/>
      <c r="BA394" s="15"/>
      <c r="BB394" s="15"/>
      <c r="BC394" s="15"/>
      <c r="BD394" s="15"/>
    </row>
    <row r="395" spans="1:56" ht="16.5" customHeight="1">
      <c r="A395" s="18"/>
      <c r="B395" s="18"/>
      <c r="C395" s="18"/>
      <c r="D395" s="18"/>
      <c r="E395" s="18"/>
      <c r="F395" s="15"/>
      <c r="G395" s="17"/>
      <c r="H395" s="17"/>
      <c r="I395" s="15"/>
      <c r="J395" s="15"/>
      <c r="K395" s="15"/>
      <c r="L395" s="15"/>
      <c r="M395" s="15"/>
      <c r="N395" s="15"/>
      <c r="O395" s="15"/>
      <c r="P395" s="15"/>
      <c r="Q395" s="15"/>
      <c r="R395" s="15"/>
      <c r="S395" s="16"/>
      <c r="T395" s="15"/>
      <c r="U395" s="15"/>
      <c r="V395" s="15"/>
      <c r="W395" s="15"/>
      <c r="X395" s="15"/>
      <c r="Y395" s="15"/>
      <c r="Z395" s="15"/>
      <c r="AA395" s="15"/>
      <c r="AB395" s="15"/>
      <c r="AC395" s="15"/>
      <c r="AD395" s="15"/>
      <c r="AE395" s="15"/>
      <c r="AF395" s="15"/>
      <c r="AG395" s="15"/>
      <c r="AH395" s="15"/>
      <c r="AI395" s="15"/>
      <c r="AJ395" s="15"/>
      <c r="AK395" s="15"/>
      <c r="AM395" s="15"/>
      <c r="AN395" s="15"/>
      <c r="AO395" s="15"/>
      <c r="AP395" s="15"/>
      <c r="AQ395" s="15"/>
      <c r="AR395" s="15"/>
      <c r="AS395" s="15"/>
      <c r="AT395" s="15"/>
      <c r="AU395" s="15"/>
      <c r="AV395" s="15"/>
      <c r="AW395" s="15"/>
      <c r="AX395" s="15"/>
      <c r="AY395" s="15"/>
      <c r="AZ395" s="15"/>
      <c r="BA395" s="15"/>
      <c r="BB395" s="15"/>
      <c r="BC395" s="15"/>
      <c r="BD395" s="15"/>
    </row>
    <row r="396" spans="1:56" ht="16.5" customHeight="1">
      <c r="A396" s="18"/>
      <c r="B396" s="18"/>
      <c r="C396" s="18"/>
      <c r="D396" s="18"/>
      <c r="E396" s="18"/>
      <c r="F396" s="15"/>
      <c r="G396" s="17"/>
      <c r="H396" s="17"/>
      <c r="I396" s="15"/>
      <c r="J396" s="15"/>
      <c r="K396" s="15"/>
      <c r="L396" s="15"/>
      <c r="M396" s="15"/>
      <c r="N396" s="15"/>
      <c r="O396" s="15"/>
      <c r="P396" s="15"/>
      <c r="Q396" s="15"/>
      <c r="R396" s="15"/>
      <c r="S396" s="16"/>
      <c r="T396" s="15"/>
      <c r="U396" s="15"/>
      <c r="V396" s="15"/>
      <c r="W396" s="15"/>
      <c r="X396" s="15"/>
      <c r="Y396" s="15"/>
      <c r="Z396" s="15"/>
      <c r="AA396" s="15"/>
      <c r="AB396" s="15"/>
      <c r="AC396" s="15"/>
      <c r="AD396" s="15"/>
      <c r="AE396" s="15"/>
      <c r="AF396" s="15"/>
      <c r="AG396" s="15"/>
      <c r="AH396" s="15"/>
      <c r="AI396" s="15"/>
      <c r="AJ396" s="15"/>
      <c r="AK396" s="15"/>
      <c r="AM396" s="15"/>
      <c r="AN396" s="15"/>
      <c r="AO396" s="15"/>
      <c r="AP396" s="15"/>
      <c r="AQ396" s="15"/>
      <c r="AR396" s="15"/>
      <c r="AS396" s="15"/>
      <c r="AT396" s="15"/>
      <c r="AU396" s="15"/>
      <c r="AV396" s="15"/>
      <c r="AW396" s="15"/>
      <c r="AX396" s="15"/>
      <c r="AY396" s="15"/>
      <c r="AZ396" s="15"/>
      <c r="BA396" s="15"/>
      <c r="BB396" s="15"/>
      <c r="BC396" s="15"/>
      <c r="BD396" s="15"/>
    </row>
    <row r="397" spans="1:56" ht="16.5" customHeight="1">
      <c r="A397" s="18"/>
      <c r="B397" s="18"/>
      <c r="C397" s="18"/>
      <c r="D397" s="18"/>
      <c r="E397" s="18"/>
      <c r="F397" s="15"/>
      <c r="G397" s="17"/>
      <c r="H397" s="17"/>
      <c r="I397" s="15"/>
      <c r="J397" s="15"/>
      <c r="K397" s="15"/>
      <c r="L397" s="15"/>
      <c r="M397" s="15"/>
      <c r="N397" s="15"/>
      <c r="O397" s="15"/>
      <c r="P397" s="15"/>
      <c r="Q397" s="15"/>
      <c r="R397" s="15"/>
      <c r="S397" s="16"/>
      <c r="T397" s="15"/>
      <c r="U397" s="15"/>
      <c r="V397" s="15"/>
      <c r="W397" s="15"/>
      <c r="X397" s="15"/>
      <c r="Y397" s="15"/>
      <c r="Z397" s="15"/>
      <c r="AA397" s="15"/>
      <c r="AB397" s="15"/>
      <c r="AC397" s="15"/>
      <c r="AD397" s="15"/>
      <c r="AE397" s="15"/>
      <c r="AF397" s="15"/>
      <c r="AG397" s="15"/>
      <c r="AH397" s="15"/>
      <c r="AI397" s="15"/>
      <c r="AJ397" s="15"/>
      <c r="AK397" s="15"/>
      <c r="AM397" s="15"/>
      <c r="AN397" s="15"/>
      <c r="AO397" s="15"/>
      <c r="AP397" s="15"/>
      <c r="AQ397" s="15"/>
      <c r="AR397" s="15"/>
      <c r="AS397" s="15"/>
      <c r="AT397" s="15"/>
      <c r="AU397" s="15"/>
      <c r="AV397" s="15"/>
      <c r="AW397" s="15"/>
      <c r="AX397" s="15"/>
      <c r="AY397" s="15"/>
      <c r="AZ397" s="15"/>
      <c r="BA397" s="15"/>
      <c r="BB397" s="15"/>
      <c r="BC397" s="15"/>
      <c r="BD397" s="15"/>
    </row>
    <row r="398" spans="1:56" ht="16.5" customHeight="1">
      <c r="A398" s="18"/>
      <c r="B398" s="18"/>
      <c r="C398" s="18"/>
      <c r="D398" s="18"/>
      <c r="E398" s="18"/>
      <c r="F398" s="15"/>
      <c r="G398" s="17"/>
      <c r="H398" s="17"/>
      <c r="I398" s="15"/>
      <c r="J398" s="15"/>
      <c r="K398" s="15"/>
      <c r="L398" s="15"/>
      <c r="M398" s="15"/>
      <c r="N398" s="15"/>
      <c r="O398" s="15"/>
      <c r="P398" s="15"/>
      <c r="Q398" s="15"/>
      <c r="R398" s="15"/>
      <c r="S398" s="16"/>
      <c r="T398" s="15"/>
      <c r="U398" s="15"/>
      <c r="V398" s="15"/>
      <c r="W398" s="15"/>
      <c r="X398" s="15"/>
      <c r="Y398" s="15"/>
      <c r="Z398" s="15"/>
      <c r="AA398" s="15"/>
      <c r="AB398" s="15"/>
      <c r="AC398" s="15"/>
      <c r="AD398" s="15"/>
      <c r="AE398" s="15"/>
      <c r="AF398" s="15"/>
      <c r="AG398" s="15"/>
      <c r="AH398" s="15"/>
      <c r="AI398" s="15"/>
      <c r="AJ398" s="15"/>
      <c r="AK398" s="15"/>
      <c r="AM398" s="15"/>
      <c r="AN398" s="15"/>
      <c r="AO398" s="15"/>
      <c r="AP398" s="15"/>
      <c r="AQ398" s="15"/>
      <c r="AR398" s="15"/>
      <c r="AS398" s="15"/>
      <c r="AT398" s="15"/>
      <c r="AU398" s="15"/>
      <c r="AV398" s="15"/>
      <c r="AW398" s="15"/>
      <c r="AX398" s="15"/>
      <c r="AY398" s="15"/>
      <c r="AZ398" s="15"/>
      <c r="BA398" s="15"/>
      <c r="BB398" s="15"/>
      <c r="BC398" s="15"/>
      <c r="BD398" s="15"/>
    </row>
    <row r="399" spans="1:56" ht="16.5" customHeight="1">
      <c r="A399" s="18"/>
      <c r="B399" s="18"/>
      <c r="C399" s="18"/>
      <c r="D399" s="18"/>
      <c r="E399" s="18"/>
      <c r="F399" s="15"/>
      <c r="G399" s="17"/>
      <c r="H399" s="17"/>
      <c r="I399" s="15"/>
      <c r="J399" s="15"/>
      <c r="K399" s="15"/>
      <c r="L399" s="15"/>
      <c r="M399" s="15"/>
      <c r="N399" s="15"/>
      <c r="O399" s="15"/>
      <c r="P399" s="15"/>
      <c r="Q399" s="15"/>
      <c r="R399" s="15"/>
      <c r="S399" s="16"/>
      <c r="T399" s="15"/>
      <c r="U399" s="15"/>
      <c r="V399" s="15"/>
      <c r="W399" s="15"/>
      <c r="X399" s="15"/>
      <c r="Y399" s="15"/>
      <c r="Z399" s="15"/>
      <c r="AA399" s="15"/>
      <c r="AB399" s="15"/>
      <c r="AC399" s="15"/>
      <c r="AD399" s="15"/>
      <c r="AE399" s="15"/>
      <c r="AF399" s="15"/>
      <c r="AG399" s="15"/>
      <c r="AH399" s="15"/>
      <c r="AI399" s="15"/>
      <c r="AJ399" s="15"/>
      <c r="AK399" s="15"/>
      <c r="AM399" s="15"/>
      <c r="AN399" s="15"/>
      <c r="AO399" s="15"/>
      <c r="AP399" s="15"/>
      <c r="AQ399" s="15"/>
      <c r="AR399" s="15"/>
      <c r="AS399" s="15"/>
      <c r="AT399" s="15"/>
      <c r="AU399" s="15"/>
      <c r="AV399" s="15"/>
      <c r="AW399" s="15"/>
      <c r="AX399" s="15"/>
      <c r="AY399" s="15"/>
      <c r="AZ399" s="15"/>
      <c r="BA399" s="15"/>
      <c r="BB399" s="15"/>
      <c r="BC399" s="15"/>
      <c r="BD399" s="15"/>
    </row>
    <row r="400" spans="1:56" ht="16.5" customHeight="1">
      <c r="A400" s="18"/>
      <c r="B400" s="18"/>
      <c r="C400" s="18"/>
      <c r="D400" s="18"/>
      <c r="E400" s="18"/>
      <c r="F400" s="15"/>
      <c r="G400" s="17"/>
      <c r="H400" s="17"/>
      <c r="I400" s="15"/>
      <c r="J400" s="15"/>
      <c r="K400" s="15"/>
      <c r="L400" s="15"/>
      <c r="M400" s="15"/>
      <c r="N400" s="15"/>
      <c r="O400" s="15"/>
      <c r="P400" s="15"/>
      <c r="Q400" s="15"/>
      <c r="R400" s="15"/>
      <c r="S400" s="16"/>
      <c r="T400" s="15"/>
      <c r="U400" s="15"/>
      <c r="V400" s="15"/>
      <c r="W400" s="15"/>
      <c r="X400" s="15"/>
      <c r="Y400" s="15"/>
      <c r="Z400" s="15"/>
      <c r="AA400" s="15"/>
      <c r="AB400" s="15"/>
      <c r="AC400" s="15"/>
      <c r="AD400" s="15"/>
      <c r="AE400" s="15"/>
      <c r="AF400" s="15"/>
      <c r="AG400" s="15"/>
      <c r="AH400" s="15"/>
      <c r="AI400" s="15"/>
      <c r="AJ400" s="15"/>
      <c r="AK400" s="15"/>
      <c r="AM400" s="15"/>
      <c r="AN400" s="15"/>
      <c r="AO400" s="15"/>
      <c r="AP400" s="15"/>
      <c r="AQ400" s="15"/>
      <c r="AR400" s="15"/>
      <c r="AS400" s="15"/>
      <c r="AT400" s="15"/>
      <c r="AU400" s="15"/>
      <c r="AV400" s="15"/>
      <c r="AW400" s="15"/>
      <c r="AX400" s="15"/>
      <c r="AY400" s="15"/>
      <c r="AZ400" s="15"/>
      <c r="BA400" s="15"/>
      <c r="BB400" s="15"/>
      <c r="BC400" s="15"/>
      <c r="BD400" s="15"/>
    </row>
    <row r="401" spans="1:56" ht="16.5" customHeight="1">
      <c r="A401" s="18"/>
      <c r="B401" s="18"/>
      <c r="C401" s="18"/>
      <c r="D401" s="18"/>
      <c r="E401" s="18"/>
      <c r="F401" s="15"/>
      <c r="G401" s="17"/>
      <c r="H401" s="17"/>
      <c r="I401" s="15"/>
      <c r="J401" s="15"/>
      <c r="K401" s="15"/>
      <c r="L401" s="15"/>
      <c r="M401" s="15"/>
      <c r="N401" s="15"/>
      <c r="O401" s="15"/>
      <c r="P401" s="15"/>
      <c r="Q401" s="15"/>
      <c r="R401" s="15"/>
      <c r="S401" s="16"/>
      <c r="T401" s="15"/>
      <c r="U401" s="15"/>
      <c r="V401" s="15"/>
      <c r="W401" s="15"/>
      <c r="X401" s="15"/>
      <c r="Y401" s="15"/>
      <c r="Z401" s="15"/>
      <c r="AA401" s="15"/>
      <c r="AB401" s="15"/>
      <c r="AC401" s="15"/>
      <c r="AD401" s="15"/>
      <c r="AE401" s="15"/>
      <c r="AF401" s="15"/>
      <c r="AG401" s="15"/>
      <c r="AH401" s="15"/>
      <c r="AI401" s="15"/>
      <c r="AJ401" s="15"/>
      <c r="AK401" s="15"/>
      <c r="AM401" s="15"/>
      <c r="AN401" s="15"/>
      <c r="AO401" s="15"/>
      <c r="AP401" s="15"/>
      <c r="AQ401" s="15"/>
      <c r="AR401" s="15"/>
      <c r="AS401" s="15"/>
      <c r="AT401" s="15"/>
      <c r="AU401" s="15"/>
      <c r="AV401" s="15"/>
      <c r="AW401" s="15"/>
      <c r="AX401" s="15"/>
      <c r="AY401" s="15"/>
      <c r="AZ401" s="15"/>
      <c r="BA401" s="15"/>
      <c r="BB401" s="15"/>
      <c r="BC401" s="15"/>
      <c r="BD401" s="15"/>
    </row>
    <row r="402" spans="1:56" ht="16.5" customHeight="1">
      <c r="A402" s="18"/>
      <c r="B402" s="18"/>
      <c r="C402" s="18"/>
      <c r="D402" s="18"/>
      <c r="E402" s="18"/>
      <c r="F402" s="15"/>
      <c r="G402" s="17"/>
      <c r="H402" s="17"/>
      <c r="I402" s="15"/>
      <c r="J402" s="15"/>
      <c r="K402" s="15"/>
      <c r="L402" s="15"/>
      <c r="M402" s="15"/>
      <c r="N402" s="15"/>
      <c r="O402" s="15"/>
      <c r="P402" s="15"/>
      <c r="Q402" s="15"/>
      <c r="R402" s="15"/>
      <c r="S402" s="16"/>
      <c r="T402" s="15"/>
      <c r="U402" s="15"/>
      <c r="V402" s="15"/>
      <c r="W402" s="15"/>
      <c r="X402" s="15"/>
      <c r="Y402" s="15"/>
      <c r="Z402" s="15"/>
      <c r="AA402" s="15"/>
      <c r="AB402" s="15"/>
      <c r="AC402" s="15"/>
      <c r="AD402" s="15"/>
      <c r="AE402" s="15"/>
      <c r="AF402" s="15"/>
      <c r="AG402" s="15"/>
      <c r="AH402" s="15"/>
      <c r="AI402" s="15"/>
      <c r="AJ402" s="15"/>
      <c r="AK402" s="15"/>
      <c r="AM402" s="15"/>
      <c r="AN402" s="15"/>
      <c r="AO402" s="15"/>
      <c r="AP402" s="15"/>
      <c r="AQ402" s="15"/>
      <c r="AR402" s="15"/>
      <c r="AS402" s="15"/>
      <c r="AT402" s="15"/>
      <c r="AU402" s="15"/>
      <c r="AV402" s="15"/>
      <c r="AW402" s="15"/>
      <c r="AX402" s="15"/>
      <c r="AY402" s="15"/>
      <c r="AZ402" s="15"/>
      <c r="BA402" s="15"/>
      <c r="BB402" s="15"/>
      <c r="BC402" s="15"/>
      <c r="BD402" s="15"/>
    </row>
    <row r="403" spans="1:56" ht="16.5" customHeight="1">
      <c r="A403" s="18"/>
      <c r="B403" s="18"/>
      <c r="C403" s="18"/>
      <c r="D403" s="18"/>
      <c r="E403" s="18"/>
      <c r="F403" s="15"/>
      <c r="G403" s="17"/>
      <c r="H403" s="17"/>
      <c r="I403" s="15"/>
      <c r="J403" s="15"/>
      <c r="K403" s="15"/>
      <c r="L403" s="15"/>
      <c r="M403" s="15"/>
      <c r="N403" s="15"/>
      <c r="O403" s="15"/>
      <c r="P403" s="15"/>
      <c r="Q403" s="15"/>
      <c r="R403" s="15"/>
      <c r="S403" s="16"/>
      <c r="T403" s="15"/>
      <c r="U403" s="15"/>
      <c r="V403" s="15"/>
      <c r="W403" s="15"/>
      <c r="X403" s="15"/>
      <c r="Y403" s="15"/>
      <c r="Z403" s="15"/>
      <c r="AA403" s="15"/>
      <c r="AB403" s="15"/>
      <c r="AC403" s="15"/>
      <c r="AD403" s="15"/>
      <c r="AE403" s="15"/>
      <c r="AF403" s="15"/>
      <c r="AG403" s="15"/>
      <c r="AH403" s="15"/>
      <c r="AI403" s="15"/>
      <c r="AJ403" s="15"/>
      <c r="AK403" s="15"/>
      <c r="AM403" s="15"/>
      <c r="AN403" s="15"/>
      <c r="AO403" s="15"/>
      <c r="AP403" s="15"/>
      <c r="AQ403" s="15"/>
      <c r="AR403" s="15"/>
      <c r="AS403" s="15"/>
      <c r="AT403" s="15"/>
      <c r="AU403" s="15"/>
      <c r="AV403" s="15"/>
      <c r="AW403" s="15"/>
      <c r="AX403" s="15"/>
      <c r="AY403" s="15"/>
      <c r="AZ403" s="15"/>
      <c r="BA403" s="15"/>
      <c r="BB403" s="15"/>
      <c r="BC403" s="15"/>
      <c r="BD403" s="15"/>
    </row>
    <row r="404" spans="1:56" ht="16.5" customHeight="1">
      <c r="A404" s="18"/>
      <c r="B404" s="18"/>
      <c r="C404" s="18"/>
      <c r="D404" s="18"/>
      <c r="E404" s="18"/>
      <c r="F404" s="15"/>
      <c r="G404" s="17"/>
      <c r="H404" s="17"/>
      <c r="I404" s="15"/>
      <c r="J404" s="15"/>
      <c r="K404" s="15"/>
      <c r="L404" s="15"/>
      <c r="M404" s="15"/>
      <c r="N404" s="15"/>
      <c r="O404" s="15"/>
      <c r="P404" s="15"/>
      <c r="Q404" s="15"/>
      <c r="R404" s="15"/>
      <c r="S404" s="16"/>
      <c r="T404" s="15"/>
      <c r="U404" s="15"/>
      <c r="V404" s="15"/>
      <c r="W404" s="15"/>
      <c r="X404" s="15"/>
      <c r="Y404" s="15"/>
      <c r="Z404" s="15"/>
      <c r="AA404" s="15"/>
      <c r="AB404" s="15"/>
      <c r="AC404" s="15"/>
      <c r="AD404" s="15"/>
      <c r="AE404" s="15"/>
      <c r="AF404" s="15"/>
      <c r="AG404" s="15"/>
      <c r="AH404" s="15"/>
      <c r="AI404" s="15"/>
      <c r="AJ404" s="15"/>
      <c r="AK404" s="15"/>
      <c r="AM404" s="15"/>
      <c r="AN404" s="15"/>
      <c r="AO404" s="15"/>
      <c r="AP404" s="15"/>
      <c r="AQ404" s="15"/>
      <c r="AR404" s="15"/>
      <c r="AS404" s="15"/>
      <c r="AT404" s="15"/>
      <c r="AU404" s="15"/>
      <c r="AV404" s="15"/>
      <c r="AW404" s="15"/>
      <c r="AX404" s="15"/>
      <c r="AY404" s="15"/>
      <c r="AZ404" s="15"/>
      <c r="BA404" s="15"/>
      <c r="BB404" s="15"/>
      <c r="BC404" s="15"/>
      <c r="BD404" s="15"/>
    </row>
    <row r="405" spans="1:56" ht="16.5" customHeight="1">
      <c r="A405" s="18"/>
      <c r="B405" s="18"/>
      <c r="C405" s="18"/>
      <c r="D405" s="18"/>
      <c r="E405" s="18"/>
      <c r="F405" s="15"/>
      <c r="G405" s="17"/>
      <c r="H405" s="17"/>
      <c r="I405" s="15"/>
      <c r="J405" s="15"/>
      <c r="K405" s="15"/>
      <c r="L405" s="15"/>
      <c r="M405" s="15"/>
      <c r="N405" s="15"/>
      <c r="O405" s="15"/>
      <c r="P405" s="15"/>
      <c r="Q405" s="15"/>
      <c r="R405" s="15"/>
      <c r="S405" s="16"/>
      <c r="T405" s="15"/>
      <c r="U405" s="15"/>
      <c r="V405" s="15"/>
      <c r="W405" s="15"/>
      <c r="X405" s="15"/>
      <c r="Y405" s="15"/>
      <c r="Z405" s="15"/>
      <c r="AA405" s="15"/>
      <c r="AB405" s="15"/>
      <c r="AC405" s="15"/>
      <c r="AD405" s="15"/>
      <c r="AE405" s="15"/>
      <c r="AF405" s="15"/>
      <c r="AG405" s="15"/>
      <c r="AH405" s="15"/>
      <c r="AI405" s="15"/>
      <c r="AJ405" s="15"/>
      <c r="AK405" s="15"/>
      <c r="AM405" s="15"/>
      <c r="AN405" s="15"/>
      <c r="AO405" s="15"/>
      <c r="AP405" s="15"/>
      <c r="AQ405" s="15"/>
      <c r="AR405" s="15"/>
      <c r="AS405" s="15"/>
      <c r="AT405" s="15"/>
      <c r="AU405" s="15"/>
      <c r="AV405" s="15"/>
      <c r="AW405" s="15"/>
      <c r="AX405" s="15"/>
      <c r="AY405" s="15"/>
      <c r="AZ405" s="15"/>
      <c r="BA405" s="15"/>
      <c r="BB405" s="15"/>
      <c r="BC405" s="15"/>
      <c r="BD405" s="15"/>
    </row>
    <row r="406" spans="1:56" ht="16.5" customHeight="1">
      <c r="A406" s="18"/>
      <c r="B406" s="18"/>
      <c r="C406" s="18"/>
      <c r="D406" s="18"/>
      <c r="E406" s="18"/>
      <c r="F406" s="15"/>
      <c r="G406" s="17"/>
      <c r="H406" s="17"/>
      <c r="I406" s="15"/>
      <c r="J406" s="15"/>
      <c r="K406" s="15"/>
      <c r="L406" s="15"/>
      <c r="M406" s="15"/>
      <c r="N406" s="15"/>
      <c r="O406" s="15"/>
      <c r="P406" s="15"/>
      <c r="Q406" s="15"/>
      <c r="R406" s="15"/>
      <c r="S406" s="16"/>
      <c r="T406" s="15"/>
      <c r="U406" s="15"/>
      <c r="V406" s="15"/>
      <c r="W406" s="15"/>
      <c r="X406" s="15"/>
      <c r="Y406" s="15"/>
      <c r="Z406" s="15"/>
      <c r="AA406" s="15"/>
      <c r="AB406" s="15"/>
      <c r="AC406" s="15"/>
      <c r="AD406" s="15"/>
      <c r="AE406" s="15"/>
      <c r="AF406" s="15"/>
      <c r="AG406" s="15"/>
      <c r="AH406" s="15"/>
      <c r="AI406" s="15"/>
      <c r="AJ406" s="15"/>
      <c r="AK406" s="15"/>
      <c r="AM406" s="15"/>
      <c r="AN406" s="15"/>
      <c r="AO406" s="15"/>
      <c r="AP406" s="15"/>
      <c r="AQ406" s="15"/>
      <c r="AR406" s="15"/>
      <c r="AS406" s="15"/>
      <c r="AT406" s="15"/>
      <c r="AU406" s="15"/>
      <c r="AV406" s="15"/>
      <c r="AW406" s="15"/>
      <c r="AX406" s="15"/>
      <c r="AY406" s="15"/>
      <c r="AZ406" s="15"/>
      <c r="BA406" s="15"/>
      <c r="BB406" s="15"/>
      <c r="BC406" s="15"/>
      <c r="BD406" s="15"/>
    </row>
    <row r="407" spans="1:56" ht="16.5" customHeight="1">
      <c r="A407" s="18"/>
      <c r="B407" s="18"/>
      <c r="C407" s="18"/>
      <c r="D407" s="18"/>
      <c r="E407" s="18"/>
      <c r="F407" s="15"/>
      <c r="G407" s="17"/>
      <c r="H407" s="17"/>
      <c r="I407" s="15"/>
      <c r="J407" s="15"/>
      <c r="K407" s="15"/>
      <c r="L407" s="15"/>
      <c r="M407" s="15"/>
      <c r="N407" s="15"/>
      <c r="O407" s="15"/>
      <c r="P407" s="15"/>
      <c r="Q407" s="15"/>
      <c r="R407" s="15"/>
      <c r="S407" s="16"/>
      <c r="T407" s="15"/>
      <c r="U407" s="15"/>
      <c r="V407" s="15"/>
      <c r="W407" s="15"/>
      <c r="X407" s="15"/>
      <c r="Y407" s="15"/>
      <c r="Z407" s="15"/>
      <c r="AA407" s="15"/>
      <c r="AB407" s="15"/>
      <c r="AC407" s="15"/>
      <c r="AD407" s="15"/>
      <c r="AE407" s="15"/>
      <c r="AF407" s="15"/>
      <c r="AG407" s="15"/>
      <c r="AH407" s="15"/>
      <c r="AI407" s="15"/>
      <c r="AJ407" s="15"/>
      <c r="AK407" s="15"/>
      <c r="AM407" s="15"/>
      <c r="AN407" s="15"/>
      <c r="AO407" s="15"/>
      <c r="AP407" s="15"/>
      <c r="AQ407" s="15"/>
      <c r="AR407" s="15"/>
      <c r="AS407" s="15"/>
      <c r="AT407" s="15"/>
      <c r="AU407" s="15"/>
      <c r="AV407" s="15"/>
      <c r="AW407" s="15"/>
      <c r="AX407" s="15"/>
      <c r="AY407" s="15"/>
      <c r="AZ407" s="15"/>
      <c r="BA407" s="15"/>
      <c r="BB407" s="15"/>
      <c r="BC407" s="15"/>
      <c r="BD407" s="15"/>
    </row>
    <row r="408" spans="1:56" ht="16.5" customHeight="1">
      <c r="A408" s="18"/>
      <c r="B408" s="18"/>
      <c r="C408" s="18"/>
      <c r="D408" s="18"/>
      <c r="E408" s="18"/>
      <c r="F408" s="15"/>
      <c r="G408" s="17"/>
      <c r="H408" s="17"/>
      <c r="I408" s="15"/>
      <c r="J408" s="15"/>
      <c r="K408" s="15"/>
      <c r="L408" s="15"/>
      <c r="M408" s="15"/>
      <c r="N408" s="15"/>
      <c r="O408" s="15"/>
      <c r="P408" s="15"/>
      <c r="Q408" s="15"/>
      <c r="R408" s="15"/>
      <c r="S408" s="16"/>
      <c r="T408" s="15"/>
      <c r="U408" s="15"/>
      <c r="V408" s="15"/>
      <c r="W408" s="15"/>
      <c r="X408" s="15"/>
      <c r="Y408" s="15"/>
      <c r="Z408" s="15"/>
      <c r="AA408" s="15"/>
      <c r="AB408" s="15"/>
      <c r="AC408" s="15"/>
      <c r="AD408" s="15"/>
      <c r="AE408" s="15"/>
      <c r="AF408" s="15"/>
      <c r="AG408" s="15"/>
      <c r="AH408" s="15"/>
      <c r="AI408" s="15"/>
      <c r="AJ408" s="15"/>
      <c r="AK408" s="15"/>
      <c r="AM408" s="15"/>
      <c r="AN408" s="15"/>
      <c r="AO408" s="15"/>
      <c r="AP408" s="15"/>
      <c r="AQ408" s="15"/>
      <c r="AR408" s="15"/>
      <c r="AS408" s="15"/>
      <c r="AT408" s="15"/>
      <c r="AU408" s="15"/>
      <c r="AV408" s="15"/>
      <c r="AW408" s="15"/>
      <c r="AX408" s="15"/>
      <c r="AY408" s="15"/>
      <c r="AZ408" s="15"/>
      <c r="BA408" s="15"/>
      <c r="BB408" s="15"/>
      <c r="BC408" s="15"/>
      <c r="BD408" s="15"/>
    </row>
    <row r="409" spans="1:56" ht="16.5" customHeight="1">
      <c r="A409" s="18"/>
      <c r="B409" s="18"/>
      <c r="C409" s="18"/>
      <c r="D409" s="18"/>
      <c r="E409" s="18"/>
      <c r="F409" s="15"/>
      <c r="G409" s="17"/>
      <c r="H409" s="17"/>
      <c r="I409" s="15"/>
      <c r="J409" s="15"/>
      <c r="K409" s="15"/>
      <c r="L409" s="15"/>
      <c r="M409" s="15"/>
      <c r="N409" s="15"/>
      <c r="O409" s="15"/>
      <c r="P409" s="15"/>
      <c r="Q409" s="15"/>
      <c r="R409" s="15"/>
      <c r="S409" s="16"/>
      <c r="T409" s="15"/>
      <c r="U409" s="15"/>
      <c r="V409" s="15"/>
      <c r="W409" s="15"/>
      <c r="X409" s="15"/>
      <c r="Y409" s="15"/>
      <c r="Z409" s="15"/>
      <c r="AA409" s="15"/>
      <c r="AB409" s="15"/>
      <c r="AC409" s="15"/>
      <c r="AD409" s="15"/>
      <c r="AE409" s="15"/>
      <c r="AF409" s="15"/>
      <c r="AG409" s="15"/>
      <c r="AH409" s="15"/>
      <c r="AI409" s="15"/>
      <c r="AJ409" s="15"/>
      <c r="AK409" s="15"/>
      <c r="AM409" s="15"/>
      <c r="AN409" s="15"/>
      <c r="AO409" s="15"/>
      <c r="AP409" s="15"/>
      <c r="AQ409" s="15"/>
      <c r="AR409" s="15"/>
      <c r="AS409" s="15"/>
      <c r="AT409" s="15"/>
      <c r="AU409" s="15"/>
      <c r="AV409" s="15"/>
      <c r="AW409" s="15"/>
      <c r="AX409" s="15"/>
      <c r="AY409" s="15"/>
      <c r="AZ409" s="15"/>
      <c r="BA409" s="15"/>
      <c r="BB409" s="15"/>
      <c r="BC409" s="15"/>
      <c r="BD409" s="15"/>
    </row>
    <row r="410" spans="1:56" ht="16.5" customHeight="1">
      <c r="A410" s="18"/>
      <c r="B410" s="18"/>
      <c r="C410" s="18"/>
      <c r="D410" s="18"/>
      <c r="E410" s="18"/>
      <c r="F410" s="15"/>
      <c r="G410" s="17"/>
      <c r="H410" s="17"/>
      <c r="I410" s="15"/>
      <c r="J410" s="15"/>
      <c r="K410" s="15"/>
      <c r="L410" s="15"/>
      <c r="M410" s="15"/>
      <c r="N410" s="15"/>
      <c r="O410" s="15"/>
      <c r="P410" s="15"/>
      <c r="Q410" s="15"/>
      <c r="R410" s="15"/>
      <c r="S410" s="16"/>
      <c r="T410" s="15"/>
      <c r="U410" s="15"/>
      <c r="V410" s="15"/>
      <c r="W410" s="15"/>
      <c r="X410" s="15"/>
      <c r="Y410" s="15"/>
      <c r="Z410" s="15"/>
      <c r="AA410" s="15"/>
      <c r="AB410" s="15"/>
      <c r="AC410" s="15"/>
      <c r="AD410" s="15"/>
      <c r="AE410" s="15"/>
      <c r="AF410" s="15"/>
      <c r="AG410" s="15"/>
      <c r="AH410" s="15"/>
      <c r="AI410" s="15"/>
      <c r="AJ410" s="15"/>
      <c r="AK410" s="15"/>
      <c r="AM410" s="15"/>
      <c r="AN410" s="15"/>
      <c r="AO410" s="15"/>
      <c r="AP410" s="15"/>
      <c r="AQ410" s="15"/>
      <c r="AR410" s="15"/>
      <c r="AS410" s="15"/>
      <c r="AT410" s="15"/>
      <c r="AU410" s="15"/>
      <c r="AV410" s="15"/>
      <c r="AW410" s="15"/>
      <c r="AX410" s="15"/>
      <c r="AY410" s="15"/>
      <c r="AZ410" s="15"/>
      <c r="BA410" s="15"/>
      <c r="BB410" s="15"/>
      <c r="BC410" s="15"/>
      <c r="BD410" s="15"/>
    </row>
    <row r="411" spans="1:56" ht="16.5" customHeight="1">
      <c r="A411" s="18"/>
      <c r="B411" s="18"/>
      <c r="C411" s="18"/>
      <c r="D411" s="18"/>
      <c r="E411" s="18"/>
      <c r="F411" s="15"/>
      <c r="G411" s="17"/>
      <c r="H411" s="17"/>
      <c r="I411" s="15"/>
      <c r="J411" s="15"/>
      <c r="K411" s="15"/>
      <c r="L411" s="15"/>
      <c r="M411" s="15"/>
      <c r="N411" s="15"/>
      <c r="O411" s="15"/>
      <c r="P411" s="15"/>
      <c r="Q411" s="15"/>
      <c r="R411" s="15"/>
      <c r="S411" s="16"/>
      <c r="T411" s="15"/>
      <c r="U411" s="15"/>
      <c r="V411" s="15"/>
      <c r="W411" s="15"/>
      <c r="X411" s="15"/>
      <c r="Y411" s="15"/>
      <c r="Z411" s="15"/>
      <c r="AA411" s="15"/>
      <c r="AB411" s="15"/>
      <c r="AC411" s="15"/>
      <c r="AD411" s="15"/>
      <c r="AE411" s="15"/>
      <c r="AF411" s="15"/>
      <c r="AG411" s="15"/>
      <c r="AH411" s="15"/>
      <c r="AI411" s="15"/>
      <c r="AJ411" s="15"/>
      <c r="AK411" s="15"/>
      <c r="AM411" s="15"/>
      <c r="AN411" s="15"/>
      <c r="AO411" s="15"/>
      <c r="AP411" s="15"/>
      <c r="AQ411" s="15"/>
      <c r="AR411" s="15"/>
      <c r="AS411" s="15"/>
      <c r="AT411" s="15"/>
      <c r="AU411" s="15"/>
      <c r="AV411" s="15"/>
      <c r="AW411" s="15"/>
      <c r="AX411" s="15"/>
      <c r="AY411" s="15"/>
      <c r="AZ411" s="15"/>
      <c r="BA411" s="15"/>
      <c r="BB411" s="15"/>
      <c r="BC411" s="15"/>
      <c r="BD411" s="15"/>
    </row>
    <row r="412" spans="1:56" ht="16.5" customHeight="1">
      <c r="A412" s="18"/>
      <c r="B412" s="18"/>
      <c r="C412" s="18"/>
      <c r="D412" s="18"/>
      <c r="E412" s="18"/>
      <c r="F412" s="15"/>
      <c r="G412" s="17"/>
      <c r="H412" s="17"/>
      <c r="I412" s="15"/>
      <c r="J412" s="15"/>
      <c r="K412" s="15"/>
      <c r="L412" s="15"/>
      <c r="M412" s="15"/>
      <c r="N412" s="15"/>
      <c r="O412" s="15"/>
      <c r="P412" s="15"/>
      <c r="Q412" s="15"/>
      <c r="R412" s="15"/>
      <c r="S412" s="16"/>
      <c r="T412" s="15"/>
      <c r="U412" s="15"/>
      <c r="V412" s="15"/>
      <c r="W412" s="15"/>
      <c r="X412" s="15"/>
      <c r="Y412" s="15"/>
      <c r="Z412" s="15"/>
      <c r="AA412" s="15"/>
      <c r="AB412" s="15"/>
      <c r="AC412" s="15"/>
      <c r="AD412" s="15"/>
      <c r="AE412" s="15"/>
      <c r="AF412" s="15"/>
      <c r="AG412" s="15"/>
      <c r="AH412" s="15"/>
      <c r="AI412" s="15"/>
      <c r="AJ412" s="15"/>
      <c r="AK412" s="15"/>
      <c r="AM412" s="15"/>
      <c r="AN412" s="15"/>
      <c r="AO412" s="15"/>
      <c r="AP412" s="15"/>
      <c r="AQ412" s="15"/>
      <c r="AR412" s="15"/>
      <c r="AS412" s="15"/>
      <c r="AT412" s="15"/>
      <c r="AU412" s="15"/>
      <c r="AV412" s="15"/>
      <c r="AW412" s="15"/>
      <c r="AX412" s="15"/>
      <c r="AY412" s="15"/>
      <c r="AZ412" s="15"/>
      <c r="BA412" s="15"/>
      <c r="BB412" s="15"/>
      <c r="BC412" s="15"/>
      <c r="BD412" s="15"/>
    </row>
    <row r="413" spans="1:56" ht="16.5" customHeight="1">
      <c r="A413" s="18"/>
      <c r="B413" s="18"/>
      <c r="C413" s="18"/>
      <c r="D413" s="18"/>
      <c r="E413" s="18"/>
      <c r="F413" s="15"/>
      <c r="G413" s="17"/>
      <c r="H413" s="17"/>
      <c r="I413" s="15"/>
      <c r="J413" s="15"/>
      <c r="K413" s="15"/>
      <c r="L413" s="15"/>
      <c r="M413" s="15"/>
      <c r="N413" s="15"/>
      <c r="O413" s="15"/>
      <c r="P413" s="15"/>
      <c r="Q413" s="15"/>
      <c r="R413" s="15"/>
      <c r="S413" s="16"/>
      <c r="T413" s="15"/>
      <c r="U413" s="15"/>
      <c r="V413" s="15"/>
      <c r="W413" s="15"/>
      <c r="X413" s="15"/>
      <c r="Y413" s="15"/>
      <c r="Z413" s="15"/>
      <c r="AA413" s="15"/>
      <c r="AB413" s="15"/>
      <c r="AC413" s="15"/>
      <c r="AD413" s="15"/>
      <c r="AE413" s="15"/>
      <c r="AF413" s="15"/>
      <c r="AG413" s="15"/>
      <c r="AH413" s="15"/>
      <c r="AI413" s="15"/>
      <c r="AJ413" s="15"/>
      <c r="AK413" s="15"/>
      <c r="AM413" s="15"/>
      <c r="AN413" s="15"/>
      <c r="AO413" s="15"/>
      <c r="AP413" s="15"/>
      <c r="AQ413" s="15"/>
      <c r="AR413" s="15"/>
      <c r="AS413" s="15"/>
      <c r="AT413" s="15"/>
      <c r="AU413" s="15"/>
      <c r="AV413" s="15"/>
      <c r="AW413" s="15"/>
      <c r="AX413" s="15"/>
      <c r="AY413" s="15"/>
      <c r="AZ413" s="15"/>
      <c r="BA413" s="15"/>
      <c r="BB413" s="15"/>
      <c r="BC413" s="15"/>
      <c r="BD413" s="15"/>
    </row>
    <row r="414" spans="1:56" ht="16.5" customHeight="1">
      <c r="A414" s="18"/>
      <c r="B414" s="18"/>
      <c r="C414" s="18"/>
      <c r="D414" s="18"/>
      <c r="E414" s="18"/>
      <c r="F414" s="15"/>
      <c r="G414" s="17"/>
      <c r="H414" s="17"/>
      <c r="I414" s="15"/>
      <c r="J414" s="15"/>
      <c r="K414" s="15"/>
      <c r="L414" s="15"/>
      <c r="M414" s="15"/>
      <c r="N414" s="15"/>
      <c r="O414" s="15"/>
      <c r="P414" s="15"/>
      <c r="Q414" s="15"/>
      <c r="R414" s="15"/>
      <c r="S414" s="16"/>
      <c r="T414" s="15"/>
      <c r="U414" s="15"/>
      <c r="V414" s="15"/>
      <c r="W414" s="15"/>
      <c r="X414" s="15"/>
      <c r="Y414" s="15"/>
      <c r="Z414" s="15"/>
      <c r="AA414" s="15"/>
      <c r="AB414" s="15"/>
      <c r="AC414" s="15"/>
      <c r="AD414" s="15"/>
      <c r="AE414" s="15"/>
      <c r="AF414" s="15"/>
      <c r="AG414" s="15"/>
      <c r="AH414" s="15"/>
      <c r="AI414" s="15"/>
      <c r="AJ414" s="15"/>
      <c r="AK414" s="15"/>
      <c r="AM414" s="15"/>
      <c r="AN414" s="15"/>
      <c r="AO414" s="15"/>
      <c r="AP414" s="15"/>
      <c r="AQ414" s="15"/>
      <c r="AR414" s="15"/>
      <c r="AS414" s="15"/>
      <c r="AT414" s="15"/>
      <c r="AU414" s="15"/>
      <c r="AV414" s="15"/>
      <c r="AW414" s="15"/>
      <c r="AX414" s="15"/>
      <c r="AY414" s="15"/>
      <c r="AZ414" s="15"/>
      <c r="BA414" s="15"/>
      <c r="BB414" s="15"/>
      <c r="BC414" s="15"/>
      <c r="BD414" s="15"/>
    </row>
    <row r="415" spans="1:56" ht="16.5" customHeight="1">
      <c r="A415" s="18"/>
      <c r="B415" s="18"/>
      <c r="C415" s="18"/>
      <c r="D415" s="18"/>
      <c r="E415" s="18"/>
      <c r="F415" s="15"/>
      <c r="G415" s="17"/>
      <c r="H415" s="17"/>
      <c r="I415" s="15"/>
      <c r="J415" s="15"/>
      <c r="K415" s="15"/>
      <c r="L415" s="15"/>
      <c r="M415" s="15"/>
      <c r="N415" s="15"/>
      <c r="O415" s="15"/>
      <c r="P415" s="15"/>
      <c r="Q415" s="15"/>
      <c r="R415" s="15"/>
      <c r="S415" s="16"/>
      <c r="T415" s="15"/>
      <c r="U415" s="15"/>
      <c r="V415" s="15"/>
      <c r="W415" s="15"/>
      <c r="X415" s="15"/>
      <c r="Y415" s="15"/>
      <c r="Z415" s="15"/>
      <c r="AA415" s="15"/>
      <c r="AB415" s="15"/>
      <c r="AC415" s="15"/>
      <c r="AD415" s="15"/>
      <c r="AE415" s="15"/>
      <c r="AF415" s="15"/>
      <c r="AG415" s="15"/>
      <c r="AH415" s="15"/>
      <c r="AI415" s="15"/>
      <c r="AJ415" s="15"/>
      <c r="AK415" s="15"/>
      <c r="AM415" s="15"/>
      <c r="AN415" s="15"/>
      <c r="AO415" s="15"/>
      <c r="AP415" s="15"/>
      <c r="AQ415" s="15"/>
      <c r="AR415" s="15"/>
      <c r="AS415" s="15"/>
      <c r="AT415" s="15"/>
      <c r="AU415" s="15"/>
      <c r="AV415" s="15"/>
      <c r="AW415" s="15"/>
      <c r="AX415" s="15"/>
      <c r="AY415" s="15"/>
      <c r="AZ415" s="15"/>
      <c r="BA415" s="15"/>
      <c r="BB415" s="15"/>
      <c r="BC415" s="15"/>
      <c r="BD415" s="15"/>
    </row>
    <row r="416" spans="1:56" ht="16.5" customHeight="1">
      <c r="A416" s="18"/>
      <c r="B416" s="18"/>
      <c r="C416" s="18"/>
      <c r="D416" s="18"/>
      <c r="E416" s="18"/>
      <c r="F416" s="15"/>
      <c r="G416" s="17"/>
      <c r="H416" s="17"/>
      <c r="I416" s="15"/>
      <c r="J416" s="15"/>
      <c r="K416" s="15"/>
      <c r="L416" s="15"/>
      <c r="M416" s="15"/>
      <c r="N416" s="15"/>
      <c r="O416" s="15"/>
      <c r="P416" s="15"/>
      <c r="Q416" s="15"/>
      <c r="R416" s="15"/>
      <c r="S416" s="16"/>
      <c r="T416" s="15"/>
      <c r="U416" s="15"/>
      <c r="V416" s="15"/>
      <c r="W416" s="15"/>
      <c r="X416" s="15"/>
      <c r="Y416" s="15"/>
      <c r="Z416" s="15"/>
      <c r="AA416" s="15"/>
      <c r="AB416" s="15"/>
      <c r="AC416" s="15"/>
      <c r="AD416" s="15"/>
      <c r="AE416" s="15"/>
      <c r="AF416" s="15"/>
      <c r="AG416" s="15"/>
      <c r="AH416" s="15"/>
      <c r="AI416" s="15"/>
      <c r="AJ416" s="15"/>
      <c r="AK416" s="15"/>
      <c r="AM416" s="15"/>
      <c r="AN416" s="15"/>
      <c r="AO416" s="15"/>
      <c r="AP416" s="15"/>
      <c r="AQ416" s="15"/>
      <c r="AR416" s="15"/>
      <c r="AS416" s="15"/>
      <c r="AT416" s="15"/>
      <c r="AU416" s="15"/>
      <c r="AV416" s="15"/>
      <c r="AW416" s="15"/>
      <c r="AX416" s="15"/>
      <c r="AY416" s="15"/>
      <c r="AZ416" s="15"/>
      <c r="BA416" s="15"/>
      <c r="BB416" s="15"/>
      <c r="BC416" s="15"/>
      <c r="BD416" s="15"/>
    </row>
    <row r="417" spans="1:56" ht="16.5" customHeight="1">
      <c r="A417" s="18"/>
      <c r="B417" s="18"/>
      <c r="C417" s="18"/>
      <c r="D417" s="18"/>
      <c r="E417" s="18"/>
      <c r="F417" s="15"/>
      <c r="G417" s="17"/>
      <c r="H417" s="17"/>
      <c r="I417" s="15"/>
      <c r="J417" s="15"/>
      <c r="K417" s="15"/>
      <c r="L417" s="15"/>
      <c r="M417" s="15"/>
      <c r="N417" s="15"/>
      <c r="O417" s="15"/>
      <c r="P417" s="15"/>
      <c r="Q417" s="15"/>
      <c r="R417" s="15"/>
      <c r="S417" s="16"/>
      <c r="T417" s="15"/>
      <c r="U417" s="15"/>
      <c r="V417" s="15"/>
      <c r="W417" s="15"/>
      <c r="X417" s="15"/>
      <c r="Y417" s="15"/>
      <c r="Z417" s="15"/>
      <c r="AA417" s="15"/>
      <c r="AB417" s="15"/>
      <c r="AC417" s="15"/>
      <c r="AD417" s="15"/>
      <c r="AE417" s="15"/>
      <c r="AF417" s="15"/>
      <c r="AG417" s="15"/>
      <c r="AH417" s="15"/>
      <c r="AI417" s="15"/>
      <c r="AJ417" s="15"/>
      <c r="AK417" s="15"/>
      <c r="AM417" s="15"/>
      <c r="AN417" s="15"/>
      <c r="AO417" s="15"/>
      <c r="AP417" s="15"/>
      <c r="AQ417" s="15"/>
      <c r="AR417" s="15"/>
      <c r="AS417" s="15"/>
      <c r="AT417" s="15"/>
      <c r="AU417" s="15"/>
      <c r="AV417" s="15"/>
      <c r="AW417" s="15"/>
      <c r="AX417" s="15"/>
      <c r="AY417" s="15"/>
      <c r="AZ417" s="15"/>
      <c r="BA417" s="15"/>
      <c r="BB417" s="15"/>
      <c r="BC417" s="15"/>
      <c r="BD417" s="15"/>
    </row>
    <row r="418" spans="1:56" ht="16.5" customHeight="1">
      <c r="A418" s="18"/>
      <c r="B418" s="18"/>
      <c r="C418" s="18"/>
      <c r="D418" s="18"/>
      <c r="E418" s="18"/>
      <c r="F418" s="15"/>
      <c r="G418" s="17"/>
      <c r="H418" s="17"/>
      <c r="I418" s="15"/>
      <c r="J418" s="15"/>
      <c r="K418" s="15"/>
      <c r="L418" s="15"/>
      <c r="M418" s="15"/>
      <c r="N418" s="15"/>
      <c r="O418" s="15"/>
      <c r="P418" s="15"/>
      <c r="Q418" s="15"/>
      <c r="R418" s="15"/>
      <c r="S418" s="16"/>
      <c r="T418" s="15"/>
      <c r="U418" s="15"/>
      <c r="V418" s="15"/>
      <c r="W418" s="15"/>
      <c r="X418" s="15"/>
      <c r="Y418" s="15"/>
      <c r="Z418" s="15"/>
      <c r="AA418" s="15"/>
      <c r="AB418" s="15"/>
      <c r="AC418" s="15"/>
      <c r="AD418" s="15"/>
      <c r="AE418" s="15"/>
      <c r="AF418" s="15"/>
      <c r="AG418" s="15"/>
      <c r="AH418" s="15"/>
      <c r="AI418" s="15"/>
      <c r="AJ418" s="15"/>
      <c r="AK418" s="15"/>
      <c r="AM418" s="15"/>
      <c r="AN418" s="15"/>
      <c r="AO418" s="15"/>
      <c r="AP418" s="15"/>
      <c r="AQ418" s="15"/>
      <c r="AR418" s="15"/>
      <c r="AS418" s="15"/>
      <c r="AT418" s="15"/>
      <c r="AU418" s="15"/>
      <c r="AV418" s="15"/>
      <c r="AW418" s="15"/>
      <c r="AX418" s="15"/>
      <c r="AY418" s="15"/>
      <c r="AZ418" s="15"/>
      <c r="BA418" s="15"/>
      <c r="BB418" s="15"/>
      <c r="BC418" s="15"/>
      <c r="BD418" s="15"/>
    </row>
    <row r="419" spans="1:56" ht="16.5" customHeight="1">
      <c r="A419" s="18"/>
      <c r="B419" s="18"/>
      <c r="C419" s="18"/>
      <c r="D419" s="18"/>
      <c r="E419" s="18"/>
      <c r="F419" s="15"/>
      <c r="G419" s="17"/>
      <c r="H419" s="17"/>
      <c r="I419" s="15"/>
      <c r="J419" s="15"/>
      <c r="K419" s="15"/>
      <c r="L419" s="15"/>
      <c r="M419" s="15"/>
      <c r="N419" s="15"/>
      <c r="O419" s="15"/>
      <c r="P419" s="15"/>
      <c r="Q419" s="15"/>
      <c r="R419" s="15"/>
      <c r="S419" s="16"/>
      <c r="T419" s="15"/>
      <c r="U419" s="15"/>
      <c r="V419" s="15"/>
      <c r="W419" s="15"/>
      <c r="X419" s="15"/>
      <c r="Y419" s="15"/>
      <c r="Z419" s="15"/>
      <c r="AA419" s="15"/>
      <c r="AB419" s="15"/>
      <c r="AC419" s="15"/>
      <c r="AD419" s="15"/>
      <c r="AE419" s="15"/>
      <c r="AF419" s="15"/>
      <c r="AG419" s="15"/>
      <c r="AH419" s="15"/>
      <c r="AI419" s="15"/>
      <c r="AJ419" s="15"/>
      <c r="AK419" s="15"/>
      <c r="AM419" s="15"/>
      <c r="AN419" s="15"/>
      <c r="AO419" s="15"/>
      <c r="AP419" s="15"/>
      <c r="AQ419" s="15"/>
      <c r="AR419" s="15"/>
      <c r="AS419" s="15"/>
      <c r="AT419" s="15"/>
      <c r="AU419" s="15"/>
      <c r="AV419" s="15"/>
      <c r="AW419" s="15"/>
      <c r="AX419" s="15"/>
      <c r="AY419" s="15"/>
      <c r="AZ419" s="15"/>
      <c r="BA419" s="15"/>
      <c r="BB419" s="15"/>
      <c r="BC419" s="15"/>
      <c r="BD419" s="15"/>
    </row>
    <row r="420" spans="1:56" ht="16.5" customHeight="1">
      <c r="A420" s="18"/>
      <c r="B420" s="18"/>
      <c r="C420" s="18"/>
      <c r="D420" s="18"/>
      <c r="E420" s="18"/>
      <c r="F420" s="15"/>
      <c r="G420" s="17"/>
      <c r="H420" s="17"/>
      <c r="I420" s="15"/>
      <c r="J420" s="15"/>
      <c r="K420" s="15"/>
      <c r="L420" s="15"/>
      <c r="M420" s="15"/>
      <c r="N420" s="15"/>
      <c r="O420" s="15"/>
      <c r="P420" s="15"/>
      <c r="Q420" s="15"/>
      <c r="R420" s="15"/>
      <c r="S420" s="16"/>
      <c r="T420" s="15"/>
      <c r="U420" s="15"/>
      <c r="V420" s="15"/>
      <c r="W420" s="15"/>
      <c r="X420" s="15"/>
      <c r="Y420" s="15"/>
      <c r="Z420" s="15"/>
      <c r="AA420" s="15"/>
      <c r="AB420" s="15"/>
      <c r="AC420" s="15"/>
      <c r="AD420" s="15"/>
      <c r="AE420" s="15"/>
      <c r="AF420" s="15"/>
      <c r="AG420" s="15"/>
      <c r="AH420" s="15"/>
      <c r="AI420" s="15"/>
      <c r="AJ420" s="15"/>
      <c r="AK420" s="15"/>
      <c r="AM420" s="15"/>
      <c r="AN420" s="15"/>
      <c r="AO420" s="15"/>
      <c r="AP420" s="15"/>
      <c r="AQ420" s="15"/>
      <c r="AR420" s="15"/>
      <c r="AS420" s="15"/>
      <c r="AT420" s="15"/>
      <c r="AU420" s="15"/>
      <c r="AV420" s="15"/>
      <c r="AW420" s="15"/>
      <c r="AX420" s="15"/>
      <c r="AY420" s="15"/>
      <c r="AZ420" s="15"/>
      <c r="BA420" s="15"/>
      <c r="BB420" s="15"/>
      <c r="BC420" s="15"/>
      <c r="BD420" s="15"/>
    </row>
    <row r="421" spans="1:56" ht="16.5" customHeight="1">
      <c r="A421" s="18"/>
      <c r="B421" s="18"/>
      <c r="C421" s="18"/>
      <c r="D421" s="18"/>
      <c r="E421" s="18"/>
      <c r="F421" s="15"/>
      <c r="G421" s="17"/>
      <c r="H421" s="17"/>
      <c r="I421" s="15"/>
      <c r="J421" s="15"/>
      <c r="K421" s="15"/>
      <c r="L421" s="15"/>
      <c r="M421" s="15"/>
      <c r="N421" s="15"/>
      <c r="O421" s="15"/>
      <c r="P421" s="15"/>
      <c r="Q421" s="15"/>
      <c r="R421" s="15"/>
      <c r="S421" s="16"/>
      <c r="T421" s="15"/>
      <c r="U421" s="15"/>
      <c r="V421" s="15"/>
      <c r="W421" s="15"/>
      <c r="X421" s="15"/>
      <c r="Y421" s="15"/>
      <c r="Z421" s="15"/>
      <c r="AA421" s="15"/>
      <c r="AB421" s="15"/>
      <c r="AC421" s="15"/>
      <c r="AD421" s="15"/>
      <c r="AE421" s="15"/>
      <c r="AF421" s="15"/>
      <c r="AG421" s="15"/>
      <c r="AH421" s="15"/>
      <c r="AI421" s="15"/>
      <c r="AJ421" s="15"/>
      <c r="AK421" s="15"/>
      <c r="AM421" s="15"/>
      <c r="AN421" s="15"/>
      <c r="AO421" s="15"/>
      <c r="AP421" s="15"/>
      <c r="AQ421" s="15"/>
      <c r="AR421" s="15"/>
      <c r="AS421" s="15"/>
      <c r="AT421" s="15"/>
      <c r="AU421" s="15"/>
      <c r="AV421" s="15"/>
      <c r="AW421" s="15"/>
      <c r="AX421" s="15"/>
      <c r="AY421" s="15"/>
      <c r="AZ421" s="15"/>
      <c r="BA421" s="15"/>
      <c r="BB421" s="15"/>
      <c r="BC421" s="15"/>
      <c r="BD421" s="15"/>
    </row>
    <row r="422" spans="1:56" ht="16.5" customHeight="1">
      <c r="A422" s="18"/>
      <c r="B422" s="18"/>
      <c r="C422" s="18"/>
      <c r="D422" s="18"/>
      <c r="E422" s="18"/>
      <c r="F422" s="15"/>
      <c r="G422" s="17"/>
      <c r="H422" s="17"/>
      <c r="I422" s="15"/>
      <c r="J422" s="15"/>
      <c r="K422" s="15"/>
      <c r="L422" s="15"/>
      <c r="M422" s="15"/>
      <c r="N422" s="15"/>
      <c r="O422" s="15"/>
      <c r="P422" s="15"/>
      <c r="Q422" s="15"/>
      <c r="R422" s="15"/>
      <c r="S422" s="16"/>
      <c r="T422" s="15"/>
      <c r="U422" s="15"/>
      <c r="V422" s="15"/>
      <c r="W422" s="15"/>
      <c r="X422" s="15"/>
      <c r="Y422" s="15"/>
      <c r="Z422" s="15"/>
      <c r="AA422" s="15"/>
      <c r="AB422" s="15"/>
      <c r="AC422" s="15"/>
      <c r="AD422" s="15"/>
      <c r="AE422" s="15"/>
      <c r="AF422" s="15"/>
      <c r="AG422" s="15"/>
      <c r="AH422" s="15"/>
      <c r="AI422" s="15"/>
      <c r="AJ422" s="15"/>
      <c r="AK422" s="15"/>
      <c r="AM422" s="15"/>
      <c r="AN422" s="15"/>
      <c r="AO422" s="15"/>
      <c r="AP422" s="15"/>
      <c r="AQ422" s="15"/>
      <c r="AR422" s="15"/>
      <c r="AS422" s="15"/>
      <c r="AT422" s="15"/>
      <c r="AU422" s="15"/>
      <c r="AV422" s="15"/>
      <c r="AW422" s="15"/>
      <c r="AX422" s="15"/>
      <c r="AY422" s="15"/>
      <c r="AZ422" s="15"/>
      <c r="BA422" s="15"/>
      <c r="BB422" s="15"/>
      <c r="BC422" s="15"/>
      <c r="BD422" s="15"/>
    </row>
    <row r="423" spans="1:56" ht="16.5" customHeight="1">
      <c r="A423" s="18"/>
      <c r="B423" s="18"/>
      <c r="C423" s="18"/>
      <c r="D423" s="18"/>
      <c r="E423" s="18"/>
      <c r="F423" s="15"/>
      <c r="G423" s="17"/>
      <c r="H423" s="17"/>
      <c r="I423" s="15"/>
      <c r="J423" s="15"/>
      <c r="K423" s="15"/>
      <c r="L423" s="15"/>
      <c r="M423" s="15"/>
      <c r="N423" s="15"/>
      <c r="O423" s="15"/>
      <c r="P423" s="15"/>
      <c r="Q423" s="15"/>
      <c r="R423" s="15"/>
      <c r="S423" s="16"/>
      <c r="T423" s="15"/>
      <c r="U423" s="15"/>
      <c r="V423" s="15"/>
      <c r="W423" s="15"/>
      <c r="X423" s="15"/>
      <c r="Y423" s="15"/>
      <c r="Z423" s="15"/>
      <c r="AA423" s="15"/>
      <c r="AB423" s="15"/>
      <c r="AC423" s="15"/>
      <c r="AD423" s="15"/>
      <c r="AE423" s="15"/>
      <c r="AF423" s="15"/>
      <c r="AG423" s="15"/>
      <c r="AH423" s="15"/>
      <c r="AI423" s="15"/>
      <c r="AJ423" s="15"/>
      <c r="AK423" s="15"/>
      <c r="AM423" s="15"/>
      <c r="AN423" s="15"/>
      <c r="AO423" s="15"/>
      <c r="AP423" s="15"/>
      <c r="AQ423" s="15"/>
      <c r="AR423" s="15"/>
      <c r="AS423" s="15"/>
      <c r="AT423" s="15"/>
      <c r="AU423" s="15"/>
      <c r="AV423" s="15"/>
      <c r="AW423" s="15"/>
      <c r="AX423" s="15"/>
      <c r="AY423" s="15"/>
      <c r="AZ423" s="15"/>
      <c r="BA423" s="15"/>
      <c r="BB423" s="15"/>
      <c r="BC423" s="15"/>
      <c r="BD423" s="15"/>
    </row>
    <row r="424" spans="1:56" ht="16.5" customHeight="1">
      <c r="A424" s="18"/>
      <c r="B424" s="18"/>
      <c r="C424" s="18"/>
      <c r="D424" s="18"/>
      <c r="E424" s="18"/>
      <c r="F424" s="15"/>
      <c r="G424" s="17"/>
      <c r="H424" s="17"/>
      <c r="I424" s="15"/>
      <c r="J424" s="15"/>
      <c r="K424" s="15"/>
      <c r="L424" s="15"/>
      <c r="M424" s="15"/>
      <c r="N424" s="15"/>
      <c r="O424" s="15"/>
      <c r="P424" s="15"/>
      <c r="Q424" s="15"/>
      <c r="R424" s="15"/>
      <c r="S424" s="16"/>
      <c r="T424" s="15"/>
      <c r="U424" s="15"/>
      <c r="V424" s="15"/>
      <c r="W424" s="15"/>
      <c r="X424" s="15"/>
      <c r="Y424" s="15"/>
      <c r="Z424" s="15"/>
      <c r="AA424" s="15"/>
      <c r="AB424" s="15"/>
      <c r="AC424" s="15"/>
      <c r="AD424" s="15"/>
      <c r="AE424" s="15"/>
      <c r="AF424" s="15"/>
      <c r="AG424" s="15"/>
      <c r="AH424" s="15"/>
      <c r="AI424" s="15"/>
      <c r="AJ424" s="15"/>
      <c r="AK424" s="15"/>
      <c r="AM424" s="15"/>
      <c r="AN424" s="15"/>
      <c r="AO424" s="15"/>
      <c r="AP424" s="15"/>
      <c r="AQ424" s="15"/>
      <c r="AR424" s="15"/>
      <c r="AS424" s="15"/>
      <c r="AT424" s="15"/>
      <c r="AU424" s="15"/>
      <c r="AV424" s="15"/>
      <c r="AW424" s="15"/>
      <c r="AX424" s="15"/>
      <c r="AY424" s="15"/>
      <c r="AZ424" s="15"/>
      <c r="BA424" s="15"/>
      <c r="BB424" s="15"/>
      <c r="BC424" s="15"/>
      <c r="BD424" s="15"/>
    </row>
    <row r="425" spans="1:56" ht="16.5" customHeight="1">
      <c r="A425" s="18"/>
      <c r="B425" s="18"/>
      <c r="C425" s="18"/>
      <c r="D425" s="18"/>
      <c r="E425" s="18"/>
      <c r="F425" s="15"/>
      <c r="G425" s="17"/>
      <c r="H425" s="17"/>
      <c r="I425" s="15"/>
      <c r="J425" s="15"/>
      <c r="K425" s="15"/>
      <c r="L425" s="15"/>
      <c r="M425" s="15"/>
      <c r="N425" s="15"/>
      <c r="O425" s="15"/>
      <c r="P425" s="15"/>
      <c r="Q425" s="15"/>
      <c r="R425" s="15"/>
      <c r="S425" s="16"/>
      <c r="T425" s="15"/>
      <c r="U425" s="15"/>
      <c r="V425" s="15"/>
      <c r="W425" s="15"/>
      <c r="X425" s="15"/>
      <c r="Y425" s="15"/>
      <c r="Z425" s="15"/>
      <c r="AA425" s="15"/>
      <c r="AB425" s="15"/>
      <c r="AC425" s="15"/>
      <c r="AD425" s="15"/>
      <c r="AE425" s="15"/>
      <c r="AF425" s="15"/>
      <c r="AG425" s="15"/>
      <c r="AH425" s="15"/>
      <c r="AI425" s="15"/>
      <c r="AJ425" s="15"/>
      <c r="AK425" s="15"/>
      <c r="AM425" s="15"/>
      <c r="AN425" s="15"/>
      <c r="AO425" s="15"/>
      <c r="AP425" s="15"/>
      <c r="AQ425" s="15"/>
      <c r="AR425" s="15"/>
      <c r="AS425" s="15"/>
      <c r="AT425" s="15"/>
      <c r="AU425" s="15"/>
      <c r="AV425" s="15"/>
      <c r="AW425" s="15"/>
      <c r="AX425" s="15"/>
      <c r="AY425" s="15"/>
      <c r="AZ425" s="15"/>
      <c r="BA425" s="15"/>
      <c r="BB425" s="15"/>
      <c r="BC425" s="15"/>
      <c r="BD425" s="15"/>
    </row>
    <row r="426" spans="1:56" ht="16.5" customHeight="1">
      <c r="A426" s="18"/>
      <c r="B426" s="18"/>
      <c r="C426" s="18"/>
      <c r="D426" s="18"/>
      <c r="E426" s="18"/>
      <c r="F426" s="15"/>
      <c r="G426" s="17"/>
      <c r="H426" s="17"/>
      <c r="I426" s="15"/>
      <c r="J426" s="15"/>
      <c r="K426" s="15"/>
      <c r="L426" s="15"/>
      <c r="M426" s="15"/>
      <c r="N426" s="15"/>
      <c r="O426" s="15"/>
      <c r="P426" s="15"/>
      <c r="Q426" s="15"/>
      <c r="R426" s="15"/>
      <c r="S426" s="16"/>
      <c r="T426" s="15"/>
      <c r="U426" s="15"/>
      <c r="V426" s="15"/>
      <c r="W426" s="15"/>
      <c r="X426" s="15"/>
      <c r="Y426" s="15"/>
      <c r="Z426" s="15"/>
      <c r="AA426" s="15"/>
      <c r="AB426" s="15"/>
      <c r="AC426" s="15"/>
      <c r="AD426" s="15"/>
      <c r="AE426" s="15"/>
      <c r="AF426" s="15"/>
      <c r="AG426" s="15"/>
      <c r="AH426" s="15"/>
      <c r="AI426" s="15"/>
      <c r="AJ426" s="15"/>
      <c r="AK426" s="15"/>
      <c r="AM426" s="15"/>
      <c r="AN426" s="15"/>
      <c r="AO426" s="15"/>
      <c r="AP426" s="15"/>
      <c r="AQ426" s="15"/>
      <c r="AR426" s="15"/>
      <c r="AS426" s="15"/>
      <c r="AT426" s="15"/>
      <c r="AU426" s="15"/>
      <c r="AV426" s="15"/>
      <c r="AW426" s="15"/>
      <c r="AX426" s="15"/>
      <c r="AY426" s="15"/>
      <c r="AZ426" s="15"/>
      <c r="BA426" s="15"/>
      <c r="BB426" s="15"/>
      <c r="BC426" s="15"/>
      <c r="BD426" s="15"/>
    </row>
    <row r="427" spans="1:56" ht="16.5" customHeight="1">
      <c r="A427" s="18"/>
      <c r="B427" s="18"/>
      <c r="C427" s="18"/>
      <c r="D427" s="18"/>
      <c r="E427" s="18"/>
      <c r="F427" s="15"/>
      <c r="G427" s="17"/>
      <c r="H427" s="17"/>
      <c r="I427" s="15"/>
      <c r="J427" s="15"/>
      <c r="K427" s="15"/>
      <c r="L427" s="15"/>
      <c r="M427" s="15"/>
      <c r="N427" s="15"/>
      <c r="O427" s="15"/>
      <c r="P427" s="15"/>
      <c r="Q427" s="15"/>
      <c r="R427" s="15"/>
      <c r="S427" s="16"/>
      <c r="T427" s="15"/>
      <c r="U427" s="15"/>
      <c r="V427" s="15"/>
      <c r="W427" s="15"/>
      <c r="X427" s="15"/>
      <c r="Y427" s="15"/>
      <c r="Z427" s="15"/>
      <c r="AA427" s="15"/>
      <c r="AB427" s="15"/>
      <c r="AC427" s="15"/>
      <c r="AD427" s="15"/>
      <c r="AE427" s="15"/>
      <c r="AF427" s="15"/>
      <c r="AG427" s="15"/>
      <c r="AH427" s="15"/>
      <c r="AI427" s="15"/>
      <c r="AJ427" s="15"/>
      <c r="AK427" s="15"/>
      <c r="AM427" s="15"/>
      <c r="AN427" s="15"/>
      <c r="AO427" s="15"/>
      <c r="AP427" s="15"/>
      <c r="AQ427" s="15"/>
      <c r="AR427" s="15"/>
      <c r="AS427" s="15"/>
      <c r="AT427" s="15"/>
      <c r="AU427" s="15"/>
      <c r="AV427" s="15"/>
      <c r="AW427" s="15"/>
      <c r="AX427" s="15"/>
      <c r="AY427" s="15"/>
      <c r="AZ427" s="15"/>
      <c r="BA427" s="15"/>
      <c r="BB427" s="15"/>
      <c r="BC427" s="15"/>
      <c r="BD427" s="15"/>
    </row>
    <row r="428" spans="1:56" ht="16.5" customHeight="1">
      <c r="A428" s="18"/>
      <c r="B428" s="18"/>
      <c r="C428" s="18"/>
      <c r="D428" s="18"/>
      <c r="E428" s="18"/>
      <c r="F428" s="15"/>
      <c r="G428" s="17"/>
      <c r="H428" s="17"/>
      <c r="I428" s="15"/>
      <c r="J428" s="15"/>
      <c r="K428" s="15"/>
      <c r="L428" s="15"/>
      <c r="M428" s="15"/>
      <c r="N428" s="15"/>
      <c r="O428" s="15"/>
      <c r="P428" s="15"/>
      <c r="Q428" s="15"/>
      <c r="R428" s="15"/>
      <c r="S428" s="16"/>
      <c r="T428" s="15"/>
      <c r="U428" s="15"/>
      <c r="V428" s="15"/>
      <c r="W428" s="15"/>
      <c r="X428" s="15"/>
      <c r="Y428" s="15"/>
      <c r="Z428" s="15"/>
      <c r="AA428" s="15"/>
      <c r="AB428" s="15"/>
      <c r="AC428" s="15"/>
      <c r="AD428" s="15"/>
      <c r="AE428" s="15"/>
      <c r="AF428" s="15"/>
      <c r="AG428" s="15"/>
      <c r="AH428" s="15"/>
      <c r="AI428" s="15"/>
      <c r="AJ428" s="15"/>
      <c r="AK428" s="15"/>
      <c r="AM428" s="15"/>
      <c r="AN428" s="15"/>
      <c r="AO428" s="15"/>
      <c r="AP428" s="15"/>
      <c r="AQ428" s="15"/>
      <c r="AR428" s="15"/>
      <c r="AS428" s="15"/>
      <c r="AT428" s="15"/>
      <c r="AU428" s="15"/>
      <c r="AV428" s="15"/>
      <c r="AW428" s="15"/>
      <c r="AX428" s="15"/>
      <c r="AY428" s="15"/>
      <c r="AZ428" s="15"/>
      <c r="BA428" s="15"/>
      <c r="BB428" s="15"/>
      <c r="BC428" s="15"/>
      <c r="BD428" s="15"/>
    </row>
    <row r="429" spans="1:56" ht="16.5" customHeight="1">
      <c r="A429" s="18"/>
      <c r="B429" s="18"/>
      <c r="C429" s="18"/>
      <c r="D429" s="18"/>
      <c r="E429" s="18"/>
      <c r="F429" s="15"/>
      <c r="G429" s="17"/>
      <c r="H429" s="17"/>
      <c r="I429" s="15"/>
      <c r="J429" s="15"/>
      <c r="K429" s="15"/>
      <c r="L429" s="15"/>
      <c r="M429" s="15"/>
      <c r="N429" s="15"/>
      <c r="O429" s="15"/>
      <c r="P429" s="15"/>
      <c r="Q429" s="15"/>
      <c r="R429" s="15"/>
      <c r="S429" s="16"/>
      <c r="T429" s="15"/>
      <c r="U429" s="15"/>
      <c r="V429" s="15"/>
      <c r="W429" s="15"/>
      <c r="X429" s="15"/>
      <c r="Y429" s="15"/>
      <c r="Z429" s="15"/>
      <c r="AA429" s="15"/>
      <c r="AB429" s="15"/>
      <c r="AC429" s="15"/>
      <c r="AD429" s="15"/>
      <c r="AE429" s="15"/>
      <c r="AF429" s="15"/>
      <c r="AG429" s="15"/>
      <c r="AH429" s="15"/>
      <c r="AI429" s="15"/>
      <c r="AJ429" s="15"/>
      <c r="AK429" s="15"/>
      <c r="AM429" s="15"/>
      <c r="AN429" s="15"/>
      <c r="AO429" s="15"/>
      <c r="AP429" s="15"/>
      <c r="AQ429" s="15"/>
      <c r="AR429" s="15"/>
      <c r="AS429" s="15"/>
      <c r="AT429" s="15"/>
      <c r="AU429" s="15"/>
      <c r="AV429" s="15"/>
      <c r="AW429" s="15"/>
      <c r="AX429" s="15"/>
      <c r="AY429" s="15"/>
      <c r="AZ429" s="15"/>
      <c r="BA429" s="15"/>
      <c r="BB429" s="15"/>
      <c r="BC429" s="15"/>
      <c r="BD429" s="15"/>
    </row>
    <row r="430" spans="1:56" ht="16.5" customHeight="1">
      <c r="A430" s="18"/>
      <c r="B430" s="18"/>
      <c r="C430" s="18"/>
      <c r="D430" s="18"/>
      <c r="E430" s="18"/>
      <c r="F430" s="15"/>
      <c r="G430" s="17"/>
      <c r="H430" s="17"/>
      <c r="I430" s="15"/>
      <c r="J430" s="15"/>
      <c r="K430" s="15"/>
      <c r="L430" s="15"/>
      <c r="M430" s="15"/>
      <c r="N430" s="15"/>
      <c r="O430" s="15"/>
      <c r="P430" s="15"/>
      <c r="Q430" s="15"/>
      <c r="R430" s="15"/>
      <c r="S430" s="16"/>
      <c r="T430" s="15"/>
      <c r="U430" s="15"/>
      <c r="V430" s="15"/>
      <c r="W430" s="15"/>
      <c r="X430" s="15"/>
      <c r="Y430" s="15"/>
      <c r="Z430" s="15"/>
      <c r="AA430" s="15"/>
      <c r="AB430" s="15"/>
      <c r="AC430" s="15"/>
      <c r="AD430" s="15"/>
      <c r="AE430" s="15"/>
      <c r="AF430" s="15"/>
      <c r="AG430" s="15"/>
      <c r="AH430" s="15"/>
      <c r="AI430" s="15"/>
      <c r="AJ430" s="15"/>
      <c r="AK430" s="15"/>
      <c r="AM430" s="15"/>
      <c r="AN430" s="15"/>
      <c r="AO430" s="15"/>
      <c r="AP430" s="15"/>
      <c r="AQ430" s="15"/>
      <c r="AR430" s="15"/>
      <c r="AS430" s="15"/>
      <c r="AT430" s="15"/>
      <c r="AU430" s="15"/>
      <c r="AV430" s="15"/>
      <c r="AW430" s="15"/>
      <c r="AX430" s="15"/>
      <c r="AY430" s="15"/>
      <c r="AZ430" s="15"/>
      <c r="BA430" s="15"/>
      <c r="BB430" s="15"/>
      <c r="BC430" s="15"/>
      <c r="BD430" s="15"/>
    </row>
    <row r="431" spans="1:56" ht="16.5" customHeight="1">
      <c r="A431" s="18"/>
      <c r="B431" s="18"/>
      <c r="C431" s="18"/>
      <c r="D431" s="18"/>
      <c r="E431" s="18"/>
      <c r="F431" s="15"/>
      <c r="G431" s="17"/>
      <c r="H431" s="17"/>
      <c r="I431" s="15"/>
      <c r="J431" s="15"/>
      <c r="K431" s="15"/>
      <c r="L431" s="15"/>
      <c r="M431" s="15"/>
      <c r="N431" s="15"/>
      <c r="O431" s="15"/>
      <c r="P431" s="15"/>
      <c r="Q431" s="15"/>
      <c r="R431" s="15"/>
      <c r="S431" s="16"/>
      <c r="T431" s="15"/>
      <c r="U431" s="15"/>
      <c r="V431" s="15"/>
      <c r="W431" s="15"/>
      <c r="X431" s="15"/>
      <c r="Y431" s="15"/>
      <c r="Z431" s="15"/>
      <c r="AA431" s="15"/>
      <c r="AB431" s="15"/>
      <c r="AC431" s="15"/>
      <c r="AD431" s="15"/>
      <c r="AE431" s="15"/>
      <c r="AF431" s="15"/>
      <c r="AG431" s="15"/>
      <c r="AH431" s="15"/>
      <c r="AI431" s="15"/>
      <c r="AJ431" s="15"/>
      <c r="AK431" s="15"/>
      <c r="AM431" s="15"/>
      <c r="AN431" s="15"/>
      <c r="AO431" s="15"/>
      <c r="AP431" s="15"/>
      <c r="AQ431" s="15"/>
      <c r="AR431" s="15"/>
      <c r="AS431" s="15"/>
      <c r="AT431" s="15"/>
      <c r="AU431" s="15"/>
      <c r="AV431" s="15"/>
      <c r="AW431" s="15"/>
      <c r="AX431" s="15"/>
      <c r="AY431" s="15"/>
      <c r="AZ431" s="15"/>
      <c r="BA431" s="15"/>
      <c r="BB431" s="15"/>
      <c r="BC431" s="15"/>
      <c r="BD431" s="15"/>
    </row>
    <row r="432" spans="1:56" ht="16.5" customHeight="1">
      <c r="A432" s="18"/>
      <c r="B432" s="18"/>
      <c r="C432" s="18"/>
      <c r="D432" s="18"/>
      <c r="E432" s="18"/>
      <c r="F432" s="15"/>
      <c r="G432" s="17"/>
      <c r="H432" s="17"/>
      <c r="I432" s="15"/>
      <c r="J432" s="15"/>
      <c r="K432" s="15"/>
      <c r="L432" s="15"/>
      <c r="M432" s="15"/>
      <c r="N432" s="15"/>
      <c r="O432" s="15"/>
      <c r="P432" s="15"/>
      <c r="Q432" s="15"/>
      <c r="R432" s="15"/>
      <c r="S432" s="16"/>
      <c r="T432" s="15"/>
      <c r="U432" s="15"/>
      <c r="V432" s="15"/>
      <c r="W432" s="15"/>
      <c r="X432" s="15"/>
      <c r="Y432" s="15"/>
      <c r="Z432" s="15"/>
      <c r="AA432" s="15"/>
      <c r="AB432" s="15"/>
      <c r="AC432" s="15"/>
      <c r="AD432" s="15"/>
      <c r="AE432" s="15"/>
      <c r="AF432" s="15"/>
      <c r="AG432" s="15"/>
      <c r="AH432" s="15"/>
      <c r="AI432" s="15"/>
      <c r="AJ432" s="15"/>
      <c r="AK432" s="15"/>
      <c r="AM432" s="15"/>
      <c r="AN432" s="15"/>
      <c r="AO432" s="15"/>
      <c r="AP432" s="15"/>
      <c r="AQ432" s="15"/>
      <c r="AR432" s="15"/>
      <c r="AS432" s="15"/>
      <c r="AT432" s="15"/>
      <c r="AU432" s="15"/>
      <c r="AV432" s="15"/>
      <c r="AW432" s="15"/>
      <c r="AX432" s="15"/>
      <c r="AY432" s="15"/>
      <c r="AZ432" s="15"/>
      <c r="BA432" s="15"/>
      <c r="BB432" s="15"/>
      <c r="BC432" s="15"/>
      <c r="BD432" s="15"/>
    </row>
    <row r="433" spans="1:56" ht="16.5" customHeight="1">
      <c r="A433" s="18"/>
      <c r="B433" s="18"/>
      <c r="C433" s="18"/>
      <c r="D433" s="18"/>
      <c r="E433" s="18"/>
      <c r="F433" s="15"/>
      <c r="G433" s="17"/>
      <c r="H433" s="17"/>
      <c r="I433" s="15"/>
      <c r="J433" s="15"/>
      <c r="K433" s="15"/>
      <c r="L433" s="15"/>
      <c r="M433" s="15"/>
      <c r="N433" s="15"/>
      <c r="O433" s="15"/>
      <c r="P433" s="15"/>
      <c r="Q433" s="15"/>
      <c r="R433" s="15"/>
      <c r="S433" s="16"/>
      <c r="T433" s="15"/>
      <c r="U433" s="15"/>
      <c r="V433" s="15"/>
      <c r="W433" s="15"/>
      <c r="X433" s="15"/>
      <c r="Y433" s="15"/>
      <c r="Z433" s="15"/>
      <c r="AA433" s="15"/>
      <c r="AB433" s="15"/>
      <c r="AC433" s="15"/>
      <c r="AD433" s="15"/>
      <c r="AE433" s="15"/>
      <c r="AF433" s="15"/>
      <c r="AG433" s="15"/>
      <c r="AH433" s="15"/>
      <c r="AI433" s="15"/>
      <c r="AJ433" s="15"/>
      <c r="AK433" s="15"/>
      <c r="AM433" s="15"/>
      <c r="AN433" s="15"/>
      <c r="AO433" s="15"/>
      <c r="AP433" s="15"/>
      <c r="AQ433" s="15"/>
      <c r="AR433" s="15"/>
      <c r="AS433" s="15"/>
      <c r="AT433" s="15"/>
      <c r="AU433" s="15"/>
      <c r="AV433" s="15"/>
      <c r="AW433" s="15"/>
      <c r="AX433" s="15"/>
      <c r="AY433" s="15"/>
      <c r="AZ433" s="15"/>
      <c r="BA433" s="15"/>
      <c r="BB433" s="15"/>
      <c r="BC433" s="15"/>
      <c r="BD433" s="15"/>
    </row>
    <row r="434" spans="1:56" ht="16.5" customHeight="1">
      <c r="A434" s="18"/>
      <c r="B434" s="18"/>
      <c r="C434" s="18"/>
      <c r="D434" s="18"/>
      <c r="E434" s="18"/>
      <c r="F434" s="15"/>
      <c r="G434" s="17"/>
      <c r="H434" s="17"/>
      <c r="I434" s="15"/>
      <c r="J434" s="15"/>
      <c r="K434" s="15"/>
      <c r="L434" s="15"/>
      <c r="M434" s="15"/>
      <c r="N434" s="15"/>
      <c r="O434" s="15"/>
      <c r="P434" s="15"/>
      <c r="Q434" s="15"/>
      <c r="R434" s="15"/>
      <c r="S434" s="16"/>
      <c r="T434" s="15"/>
      <c r="U434" s="15"/>
      <c r="V434" s="15"/>
      <c r="W434" s="15"/>
      <c r="X434" s="15"/>
      <c r="Y434" s="15"/>
      <c r="Z434" s="15"/>
      <c r="AA434" s="15"/>
      <c r="AB434" s="15"/>
      <c r="AC434" s="15"/>
      <c r="AD434" s="15"/>
      <c r="AE434" s="15"/>
      <c r="AF434" s="15"/>
      <c r="AG434" s="15"/>
      <c r="AH434" s="15"/>
      <c r="AI434" s="15"/>
      <c r="AJ434" s="15"/>
      <c r="AK434" s="15"/>
      <c r="AM434" s="15"/>
      <c r="AN434" s="15"/>
      <c r="AO434" s="15"/>
      <c r="AP434" s="15"/>
      <c r="AQ434" s="15"/>
      <c r="AR434" s="15"/>
      <c r="AS434" s="15"/>
      <c r="AT434" s="15"/>
      <c r="AU434" s="15"/>
      <c r="AV434" s="15"/>
      <c r="AW434" s="15"/>
      <c r="AX434" s="15"/>
      <c r="AY434" s="15"/>
      <c r="AZ434" s="15"/>
      <c r="BA434" s="15"/>
      <c r="BB434" s="15"/>
      <c r="BC434" s="15"/>
      <c r="BD434" s="15"/>
    </row>
    <row r="435" spans="1:56" ht="16.5" customHeight="1">
      <c r="A435" s="18"/>
      <c r="B435" s="18"/>
      <c r="C435" s="18"/>
      <c r="D435" s="18"/>
      <c r="E435" s="18"/>
      <c r="F435" s="15"/>
      <c r="G435" s="17"/>
      <c r="H435" s="17"/>
      <c r="I435" s="15"/>
      <c r="J435" s="15"/>
      <c r="K435" s="15"/>
      <c r="L435" s="15"/>
      <c r="M435" s="15"/>
      <c r="N435" s="15"/>
      <c r="O435" s="15"/>
      <c r="P435" s="15"/>
      <c r="Q435" s="15"/>
      <c r="R435" s="15"/>
      <c r="S435" s="16"/>
      <c r="T435" s="15"/>
      <c r="U435" s="15"/>
      <c r="V435" s="15"/>
      <c r="W435" s="15"/>
      <c r="X435" s="15"/>
      <c r="Y435" s="15"/>
      <c r="Z435" s="15"/>
      <c r="AA435" s="15"/>
      <c r="AB435" s="15"/>
      <c r="AC435" s="15"/>
      <c r="AD435" s="15"/>
      <c r="AE435" s="15"/>
      <c r="AF435" s="15"/>
      <c r="AG435" s="15"/>
      <c r="AH435" s="15"/>
      <c r="AI435" s="15"/>
      <c r="AJ435" s="15"/>
      <c r="AK435" s="15"/>
      <c r="AM435" s="15"/>
      <c r="AN435" s="15"/>
      <c r="AO435" s="15"/>
      <c r="AP435" s="15"/>
      <c r="AQ435" s="15"/>
      <c r="AR435" s="15"/>
      <c r="AS435" s="15"/>
      <c r="AT435" s="15"/>
      <c r="AU435" s="15"/>
      <c r="AV435" s="15"/>
      <c r="AW435" s="15"/>
      <c r="AX435" s="15"/>
      <c r="AY435" s="15"/>
      <c r="AZ435" s="15"/>
      <c r="BA435" s="15"/>
      <c r="BB435" s="15"/>
      <c r="BC435" s="15"/>
      <c r="BD435" s="15"/>
    </row>
    <row r="436" spans="1:56" ht="16.5" customHeight="1">
      <c r="A436" s="18"/>
      <c r="B436" s="18"/>
      <c r="C436" s="18"/>
      <c r="D436" s="18"/>
      <c r="E436" s="18"/>
      <c r="F436" s="15"/>
      <c r="G436" s="17"/>
      <c r="H436" s="17"/>
      <c r="I436" s="15"/>
      <c r="J436" s="15"/>
      <c r="K436" s="15"/>
      <c r="L436" s="15"/>
      <c r="M436" s="15"/>
      <c r="N436" s="15"/>
      <c r="O436" s="15"/>
      <c r="P436" s="15"/>
      <c r="Q436" s="15"/>
      <c r="R436" s="15"/>
      <c r="S436" s="16"/>
      <c r="T436" s="15"/>
      <c r="U436" s="15"/>
      <c r="V436" s="15"/>
      <c r="W436" s="15"/>
      <c r="X436" s="15"/>
      <c r="Y436" s="15"/>
      <c r="Z436" s="15"/>
      <c r="AA436" s="15"/>
      <c r="AB436" s="15"/>
      <c r="AC436" s="15"/>
      <c r="AD436" s="15"/>
      <c r="AE436" s="15"/>
      <c r="AF436" s="15"/>
      <c r="AG436" s="15"/>
      <c r="AH436" s="15"/>
      <c r="AI436" s="15"/>
      <c r="AJ436" s="15"/>
      <c r="AK436" s="15"/>
      <c r="AM436" s="15"/>
      <c r="AN436" s="15"/>
      <c r="AO436" s="15"/>
      <c r="AP436" s="15"/>
      <c r="AQ436" s="15"/>
      <c r="AR436" s="15"/>
      <c r="AS436" s="15"/>
      <c r="AT436" s="15"/>
      <c r="AU436" s="15"/>
      <c r="AV436" s="15"/>
      <c r="AW436" s="15"/>
      <c r="AX436" s="15"/>
      <c r="AY436" s="15"/>
      <c r="AZ436" s="15"/>
      <c r="BA436" s="15"/>
      <c r="BB436" s="15"/>
      <c r="BC436" s="15"/>
      <c r="BD436" s="15"/>
    </row>
    <row r="437" spans="1:56" ht="16.5" customHeight="1">
      <c r="A437" s="18"/>
      <c r="B437" s="18"/>
      <c r="C437" s="18"/>
      <c r="D437" s="18"/>
      <c r="E437" s="18"/>
      <c r="F437" s="15"/>
      <c r="G437" s="17"/>
      <c r="H437" s="17"/>
      <c r="I437" s="15"/>
      <c r="J437" s="15"/>
      <c r="K437" s="15"/>
      <c r="L437" s="15"/>
      <c r="M437" s="15"/>
      <c r="N437" s="15"/>
      <c r="O437" s="15"/>
      <c r="P437" s="15"/>
      <c r="Q437" s="15"/>
      <c r="R437" s="15"/>
      <c r="S437" s="16"/>
      <c r="T437" s="15"/>
      <c r="U437" s="15"/>
      <c r="V437" s="15"/>
      <c r="W437" s="15"/>
      <c r="X437" s="15"/>
      <c r="Y437" s="15"/>
      <c r="Z437" s="15"/>
      <c r="AA437" s="15"/>
      <c r="AB437" s="15"/>
      <c r="AC437" s="15"/>
      <c r="AD437" s="15"/>
      <c r="AE437" s="15"/>
      <c r="AF437" s="15"/>
      <c r="AG437" s="15"/>
      <c r="AH437" s="15"/>
      <c r="AI437" s="15"/>
      <c r="AJ437" s="15"/>
      <c r="AK437" s="15"/>
      <c r="AM437" s="15"/>
      <c r="AN437" s="15"/>
      <c r="AO437" s="15"/>
      <c r="AP437" s="15"/>
      <c r="AQ437" s="15"/>
      <c r="AR437" s="15"/>
      <c r="AS437" s="15"/>
      <c r="AT437" s="15"/>
      <c r="AU437" s="15"/>
      <c r="AV437" s="15"/>
      <c r="AW437" s="15"/>
      <c r="AX437" s="15"/>
      <c r="AY437" s="15"/>
      <c r="AZ437" s="15"/>
      <c r="BA437" s="15"/>
      <c r="BB437" s="15"/>
      <c r="BC437" s="15"/>
      <c r="BD437" s="15"/>
    </row>
    <row r="438" spans="1:56" ht="16.5" customHeight="1">
      <c r="A438" s="18"/>
      <c r="B438" s="18"/>
      <c r="C438" s="18"/>
      <c r="D438" s="18"/>
      <c r="E438" s="18"/>
      <c r="F438" s="15"/>
      <c r="G438" s="17"/>
      <c r="H438" s="17"/>
      <c r="I438" s="15"/>
      <c r="J438" s="15"/>
      <c r="K438" s="15"/>
      <c r="L438" s="15"/>
      <c r="M438" s="15"/>
      <c r="N438" s="15"/>
      <c r="O438" s="15"/>
      <c r="P438" s="15"/>
      <c r="Q438" s="15"/>
      <c r="R438" s="15"/>
      <c r="S438" s="16"/>
      <c r="T438" s="15"/>
      <c r="U438" s="15"/>
      <c r="V438" s="15"/>
      <c r="W438" s="15"/>
      <c r="X438" s="15"/>
      <c r="Y438" s="15"/>
      <c r="Z438" s="15"/>
      <c r="AA438" s="15"/>
      <c r="AB438" s="15"/>
      <c r="AC438" s="15"/>
      <c r="AD438" s="15"/>
      <c r="AE438" s="15"/>
      <c r="AF438" s="15"/>
      <c r="AG438" s="15"/>
      <c r="AH438" s="15"/>
      <c r="AI438" s="15"/>
      <c r="AJ438" s="15"/>
      <c r="AK438" s="15"/>
      <c r="AM438" s="15"/>
      <c r="AN438" s="15"/>
      <c r="AO438" s="15"/>
      <c r="AP438" s="15"/>
      <c r="AQ438" s="15"/>
      <c r="AR438" s="15"/>
      <c r="AS438" s="15"/>
      <c r="AT438" s="15"/>
      <c r="AU438" s="15"/>
      <c r="AV438" s="15"/>
      <c r="AW438" s="15"/>
      <c r="AX438" s="15"/>
      <c r="AY438" s="15"/>
      <c r="AZ438" s="15"/>
      <c r="BA438" s="15"/>
      <c r="BB438" s="15"/>
      <c r="BC438" s="15"/>
      <c r="BD438" s="15"/>
    </row>
    <row r="439" spans="1:56" ht="16.5" customHeight="1">
      <c r="A439" s="18"/>
      <c r="B439" s="18"/>
      <c r="C439" s="18"/>
      <c r="D439" s="18"/>
      <c r="E439" s="18"/>
      <c r="F439" s="15"/>
      <c r="G439" s="17"/>
      <c r="H439" s="17"/>
      <c r="I439" s="15"/>
      <c r="J439" s="15"/>
      <c r="K439" s="15"/>
      <c r="L439" s="15"/>
      <c r="M439" s="15"/>
      <c r="N439" s="15"/>
      <c r="O439" s="15"/>
      <c r="P439" s="15"/>
      <c r="Q439" s="15"/>
      <c r="R439" s="15"/>
      <c r="S439" s="16"/>
      <c r="T439" s="15"/>
      <c r="U439" s="15"/>
      <c r="V439" s="15"/>
      <c r="W439" s="15"/>
      <c r="X439" s="15"/>
      <c r="Y439" s="15"/>
      <c r="Z439" s="15"/>
      <c r="AA439" s="15"/>
      <c r="AB439" s="15"/>
      <c r="AC439" s="15"/>
      <c r="AD439" s="15"/>
      <c r="AE439" s="15"/>
      <c r="AF439" s="15"/>
      <c r="AG439" s="15"/>
      <c r="AH439" s="15"/>
      <c r="AI439" s="15"/>
      <c r="AJ439" s="15"/>
      <c r="AK439" s="15"/>
      <c r="AM439" s="15"/>
      <c r="AN439" s="15"/>
      <c r="AO439" s="15"/>
      <c r="AP439" s="15"/>
      <c r="AQ439" s="15"/>
      <c r="AR439" s="15"/>
      <c r="AS439" s="15"/>
      <c r="AT439" s="15"/>
      <c r="AU439" s="15"/>
      <c r="AV439" s="15"/>
      <c r="AW439" s="15"/>
      <c r="AX439" s="15"/>
      <c r="AY439" s="15"/>
      <c r="AZ439" s="15"/>
      <c r="BA439" s="15"/>
      <c r="BB439" s="15"/>
      <c r="BC439" s="15"/>
      <c r="BD439" s="15"/>
    </row>
    <row r="440" spans="1:56" ht="16.5" customHeight="1">
      <c r="A440" s="18"/>
      <c r="B440" s="18"/>
      <c r="C440" s="18"/>
      <c r="D440" s="18"/>
      <c r="E440" s="18"/>
      <c r="F440" s="15"/>
      <c r="G440" s="17"/>
      <c r="H440" s="17"/>
      <c r="I440" s="15"/>
      <c r="J440" s="15"/>
      <c r="K440" s="15"/>
      <c r="L440" s="15"/>
      <c r="M440" s="15"/>
      <c r="N440" s="15"/>
      <c r="O440" s="15"/>
      <c r="P440" s="15"/>
      <c r="Q440" s="15"/>
      <c r="R440" s="15"/>
      <c r="S440" s="16"/>
      <c r="T440" s="15"/>
      <c r="U440" s="15"/>
      <c r="V440" s="15"/>
      <c r="W440" s="15"/>
      <c r="X440" s="15"/>
      <c r="Y440" s="15"/>
      <c r="Z440" s="15"/>
      <c r="AA440" s="15"/>
      <c r="AB440" s="15"/>
      <c r="AC440" s="15"/>
      <c r="AD440" s="15"/>
      <c r="AE440" s="15"/>
      <c r="AF440" s="15"/>
      <c r="AG440" s="15"/>
      <c r="AH440" s="15"/>
      <c r="AI440" s="15"/>
      <c r="AJ440" s="15"/>
      <c r="AK440" s="15"/>
      <c r="AM440" s="15"/>
      <c r="AN440" s="15"/>
      <c r="AO440" s="15"/>
      <c r="AP440" s="15"/>
      <c r="AQ440" s="15"/>
      <c r="AR440" s="15"/>
      <c r="AS440" s="15"/>
      <c r="AT440" s="15"/>
      <c r="AU440" s="15"/>
      <c r="AV440" s="15"/>
      <c r="AW440" s="15"/>
      <c r="AX440" s="15"/>
      <c r="AY440" s="15"/>
      <c r="AZ440" s="15"/>
      <c r="BA440" s="15"/>
      <c r="BB440" s="15"/>
      <c r="BC440" s="15"/>
      <c r="BD440" s="15"/>
    </row>
    <row r="441" spans="1:56" ht="16.5" customHeight="1">
      <c r="A441" s="18"/>
      <c r="B441" s="18"/>
      <c r="C441" s="18"/>
      <c r="D441" s="18"/>
      <c r="E441" s="18"/>
      <c r="F441" s="15"/>
      <c r="G441" s="17"/>
      <c r="H441" s="17"/>
      <c r="I441" s="15"/>
      <c r="J441" s="15"/>
      <c r="K441" s="15"/>
      <c r="L441" s="15"/>
      <c r="M441" s="15"/>
      <c r="N441" s="15"/>
      <c r="O441" s="15"/>
      <c r="P441" s="15"/>
      <c r="Q441" s="15"/>
      <c r="R441" s="15"/>
      <c r="S441" s="16"/>
      <c r="T441" s="15"/>
      <c r="U441" s="15"/>
      <c r="V441" s="15"/>
      <c r="W441" s="15"/>
      <c r="X441" s="15"/>
      <c r="Y441" s="15"/>
      <c r="Z441" s="15"/>
      <c r="AA441" s="15"/>
      <c r="AB441" s="15"/>
      <c r="AC441" s="15"/>
      <c r="AD441" s="15"/>
      <c r="AE441" s="15"/>
      <c r="AF441" s="15"/>
      <c r="AG441" s="15"/>
      <c r="AH441" s="15"/>
      <c r="AI441" s="15"/>
      <c r="AJ441" s="15"/>
      <c r="AK441" s="15"/>
      <c r="AM441" s="15"/>
      <c r="AN441" s="15"/>
      <c r="AO441" s="15"/>
      <c r="AP441" s="15"/>
      <c r="AQ441" s="15"/>
      <c r="AR441" s="15"/>
      <c r="AS441" s="15"/>
      <c r="AT441" s="15"/>
      <c r="AU441" s="15"/>
      <c r="AV441" s="15"/>
      <c r="AW441" s="15"/>
      <c r="AX441" s="15"/>
      <c r="AY441" s="15"/>
      <c r="AZ441" s="15"/>
      <c r="BA441" s="15"/>
      <c r="BB441" s="15"/>
      <c r="BC441" s="15"/>
      <c r="BD441" s="15"/>
    </row>
    <row r="442" spans="1:56" ht="16.5" customHeight="1">
      <c r="A442" s="18"/>
      <c r="B442" s="18"/>
      <c r="C442" s="18"/>
      <c r="D442" s="18"/>
      <c r="E442" s="18"/>
      <c r="F442" s="15"/>
      <c r="G442" s="17"/>
      <c r="H442" s="17"/>
      <c r="I442" s="15"/>
      <c r="J442" s="15"/>
      <c r="K442" s="15"/>
      <c r="L442" s="15"/>
      <c r="M442" s="15"/>
      <c r="N442" s="15"/>
      <c r="O442" s="15"/>
      <c r="P442" s="15"/>
      <c r="Q442" s="15"/>
      <c r="R442" s="15"/>
      <c r="S442" s="16"/>
      <c r="T442" s="15"/>
      <c r="U442" s="15"/>
      <c r="V442" s="15"/>
      <c r="W442" s="15"/>
      <c r="X442" s="15"/>
      <c r="Y442" s="15"/>
      <c r="Z442" s="15"/>
      <c r="AA442" s="15"/>
      <c r="AB442" s="15"/>
      <c r="AC442" s="15"/>
      <c r="AD442" s="15"/>
      <c r="AE442" s="15"/>
      <c r="AF442" s="15"/>
      <c r="AG442" s="15"/>
      <c r="AH442" s="15"/>
      <c r="AI442" s="15"/>
      <c r="AJ442" s="15"/>
      <c r="AK442" s="15"/>
      <c r="AM442" s="15"/>
      <c r="AN442" s="15"/>
      <c r="AO442" s="15"/>
      <c r="AP442" s="15"/>
      <c r="AQ442" s="15"/>
      <c r="AR442" s="15"/>
      <c r="AS442" s="15"/>
      <c r="AT442" s="15"/>
      <c r="AU442" s="15"/>
      <c r="AV442" s="15"/>
      <c r="AW442" s="15"/>
      <c r="AX442" s="15"/>
      <c r="AY442" s="15"/>
      <c r="AZ442" s="15"/>
      <c r="BA442" s="15"/>
      <c r="BB442" s="15"/>
      <c r="BC442" s="15"/>
      <c r="BD442" s="15"/>
    </row>
    <row r="443" spans="1:56" ht="16.5" customHeight="1">
      <c r="A443" s="18"/>
      <c r="B443" s="18"/>
      <c r="C443" s="18"/>
      <c r="D443" s="18"/>
      <c r="E443" s="18"/>
      <c r="F443" s="15"/>
      <c r="G443" s="17"/>
      <c r="H443" s="17"/>
      <c r="I443" s="15"/>
      <c r="J443" s="15"/>
      <c r="K443" s="15"/>
      <c r="L443" s="15"/>
      <c r="M443" s="15"/>
      <c r="N443" s="15"/>
      <c r="O443" s="15"/>
      <c r="P443" s="15"/>
      <c r="Q443" s="15"/>
      <c r="R443" s="15"/>
      <c r="S443" s="16"/>
      <c r="T443" s="15"/>
      <c r="U443" s="15"/>
      <c r="V443" s="15"/>
      <c r="W443" s="15"/>
      <c r="X443" s="15"/>
      <c r="Y443" s="15"/>
      <c r="Z443" s="15"/>
      <c r="AA443" s="15"/>
      <c r="AB443" s="15"/>
      <c r="AC443" s="15"/>
      <c r="AD443" s="15"/>
      <c r="AE443" s="15"/>
      <c r="AF443" s="15"/>
      <c r="AG443" s="15"/>
      <c r="AH443" s="15"/>
      <c r="AI443" s="15"/>
      <c r="AJ443" s="15"/>
      <c r="AK443" s="15"/>
      <c r="AM443" s="15"/>
      <c r="AN443" s="15"/>
      <c r="AO443" s="15"/>
      <c r="AP443" s="15"/>
      <c r="AQ443" s="15"/>
      <c r="AR443" s="15"/>
      <c r="AS443" s="15"/>
      <c r="AT443" s="15"/>
      <c r="AU443" s="15"/>
      <c r="AV443" s="15"/>
      <c r="AW443" s="15"/>
      <c r="AX443" s="15"/>
      <c r="AY443" s="15"/>
      <c r="AZ443" s="15"/>
      <c r="BA443" s="15"/>
      <c r="BB443" s="15"/>
      <c r="BC443" s="15"/>
      <c r="BD443" s="15"/>
    </row>
    <row r="444" spans="1:56" ht="16.5" customHeight="1">
      <c r="A444" s="18"/>
      <c r="B444" s="18"/>
      <c r="C444" s="18"/>
      <c r="D444" s="18"/>
      <c r="E444" s="18"/>
      <c r="F444" s="15"/>
      <c r="G444" s="17"/>
      <c r="H444" s="17"/>
      <c r="I444" s="15"/>
      <c r="J444" s="15"/>
      <c r="K444" s="15"/>
      <c r="L444" s="15"/>
      <c r="M444" s="15"/>
      <c r="N444" s="15"/>
      <c r="O444" s="15"/>
      <c r="P444" s="15"/>
      <c r="Q444" s="15"/>
      <c r="R444" s="15"/>
      <c r="S444" s="16"/>
      <c r="T444" s="15"/>
      <c r="U444" s="15"/>
      <c r="V444" s="15"/>
      <c r="W444" s="15"/>
      <c r="X444" s="15"/>
      <c r="Y444" s="15"/>
      <c r="Z444" s="15"/>
      <c r="AA444" s="15"/>
      <c r="AB444" s="15"/>
      <c r="AC444" s="15"/>
      <c r="AD444" s="15"/>
      <c r="AE444" s="15"/>
      <c r="AF444" s="15"/>
      <c r="AG444" s="15"/>
      <c r="AH444" s="15"/>
      <c r="AI444" s="15"/>
      <c r="AJ444" s="15"/>
      <c r="AK444" s="15"/>
      <c r="AM444" s="15"/>
      <c r="AN444" s="15"/>
      <c r="AO444" s="15"/>
      <c r="AP444" s="15"/>
      <c r="AQ444" s="15"/>
      <c r="AR444" s="15"/>
      <c r="AS444" s="15"/>
      <c r="AT444" s="15"/>
      <c r="AU444" s="15"/>
      <c r="AV444" s="15"/>
      <c r="AW444" s="15"/>
      <c r="AX444" s="15"/>
      <c r="AY444" s="15"/>
      <c r="AZ444" s="15"/>
      <c r="BA444" s="15"/>
      <c r="BB444" s="15"/>
      <c r="BC444" s="15"/>
      <c r="BD444" s="15"/>
    </row>
    <row r="445" spans="1:56" ht="16.5" customHeight="1">
      <c r="A445" s="18"/>
      <c r="B445" s="18"/>
      <c r="C445" s="18"/>
      <c r="D445" s="18"/>
      <c r="E445" s="18"/>
      <c r="F445" s="15"/>
      <c r="G445" s="17"/>
      <c r="H445" s="17"/>
      <c r="I445" s="15"/>
      <c r="J445" s="15"/>
      <c r="K445" s="15"/>
      <c r="L445" s="15"/>
      <c r="M445" s="15"/>
      <c r="N445" s="15"/>
      <c r="O445" s="15"/>
      <c r="P445" s="15"/>
      <c r="Q445" s="15"/>
      <c r="R445" s="15"/>
      <c r="S445" s="16"/>
      <c r="T445" s="15"/>
      <c r="U445" s="15"/>
      <c r="V445" s="15"/>
      <c r="W445" s="15"/>
      <c r="X445" s="15"/>
      <c r="Y445" s="15"/>
      <c r="Z445" s="15"/>
      <c r="AA445" s="15"/>
      <c r="AB445" s="15"/>
      <c r="AC445" s="15"/>
      <c r="AD445" s="15"/>
      <c r="AE445" s="15"/>
      <c r="AF445" s="15"/>
      <c r="AG445" s="15"/>
      <c r="AH445" s="15"/>
      <c r="AI445" s="15"/>
      <c r="AJ445" s="15"/>
      <c r="AK445" s="15"/>
      <c r="AM445" s="15"/>
      <c r="AN445" s="15"/>
      <c r="AO445" s="15"/>
      <c r="AP445" s="15"/>
      <c r="AQ445" s="15"/>
      <c r="AR445" s="15"/>
      <c r="AS445" s="15"/>
      <c r="AT445" s="15"/>
      <c r="AU445" s="15"/>
      <c r="AV445" s="15"/>
      <c r="AW445" s="15"/>
      <c r="AX445" s="15"/>
      <c r="AY445" s="15"/>
      <c r="AZ445" s="15"/>
      <c r="BA445" s="15"/>
      <c r="BB445" s="15"/>
      <c r="BC445" s="15"/>
      <c r="BD445" s="15"/>
    </row>
    <row r="446" spans="1:56" ht="16.5" customHeight="1">
      <c r="A446" s="18"/>
      <c r="B446" s="18"/>
      <c r="C446" s="18"/>
      <c r="D446" s="18"/>
      <c r="E446" s="18"/>
      <c r="F446" s="15"/>
      <c r="G446" s="17"/>
      <c r="H446" s="17"/>
      <c r="I446" s="15"/>
      <c r="J446" s="15"/>
      <c r="K446" s="15"/>
      <c r="L446" s="15"/>
      <c r="M446" s="15"/>
      <c r="N446" s="15"/>
      <c r="O446" s="15"/>
      <c r="P446" s="15"/>
      <c r="Q446" s="15"/>
      <c r="R446" s="15"/>
      <c r="S446" s="16"/>
      <c r="T446" s="15"/>
      <c r="U446" s="15"/>
      <c r="V446" s="15"/>
      <c r="W446" s="15"/>
      <c r="X446" s="15"/>
      <c r="Y446" s="15"/>
      <c r="Z446" s="15"/>
      <c r="AA446" s="15"/>
      <c r="AB446" s="15"/>
      <c r="AC446" s="15"/>
      <c r="AD446" s="15"/>
      <c r="AE446" s="15"/>
      <c r="AF446" s="15"/>
      <c r="AG446" s="15"/>
      <c r="AH446" s="15"/>
      <c r="AI446" s="15"/>
      <c r="AJ446" s="15"/>
      <c r="AK446" s="15"/>
      <c r="AM446" s="15"/>
      <c r="AN446" s="15"/>
      <c r="AO446" s="15"/>
      <c r="AP446" s="15"/>
      <c r="AQ446" s="15"/>
      <c r="AR446" s="15"/>
      <c r="AS446" s="15"/>
      <c r="AT446" s="15"/>
      <c r="AU446" s="15"/>
      <c r="AV446" s="15"/>
      <c r="AW446" s="15"/>
      <c r="AX446" s="15"/>
      <c r="AY446" s="15"/>
      <c r="AZ446" s="15"/>
      <c r="BA446" s="15"/>
      <c r="BB446" s="15"/>
      <c r="BC446" s="15"/>
      <c r="BD446" s="15"/>
    </row>
    <row r="447" spans="1:56" ht="16.5" customHeight="1">
      <c r="A447" s="18"/>
      <c r="B447" s="18"/>
      <c r="C447" s="18"/>
      <c r="D447" s="18"/>
      <c r="E447" s="18"/>
      <c r="F447" s="15"/>
      <c r="G447" s="17"/>
      <c r="H447" s="17"/>
      <c r="I447" s="15"/>
      <c r="J447" s="15"/>
      <c r="K447" s="15"/>
      <c r="L447" s="15"/>
      <c r="M447" s="15"/>
      <c r="N447" s="15"/>
      <c r="O447" s="15"/>
      <c r="P447" s="15"/>
      <c r="Q447" s="15"/>
      <c r="R447" s="15"/>
      <c r="S447" s="16"/>
      <c r="T447" s="15"/>
      <c r="U447" s="15"/>
      <c r="V447" s="15"/>
      <c r="W447" s="15"/>
      <c r="X447" s="15"/>
      <c r="Y447" s="15"/>
      <c r="Z447" s="15"/>
      <c r="AA447" s="15"/>
      <c r="AB447" s="15"/>
      <c r="AC447" s="15"/>
      <c r="AD447" s="15"/>
      <c r="AE447" s="15"/>
      <c r="AF447" s="15"/>
      <c r="AG447" s="15"/>
      <c r="AH447" s="15"/>
      <c r="AI447" s="15"/>
      <c r="AJ447" s="15"/>
      <c r="AK447" s="15"/>
      <c r="AM447" s="15"/>
      <c r="AN447" s="15"/>
      <c r="AO447" s="15"/>
      <c r="AP447" s="15"/>
      <c r="AQ447" s="15"/>
      <c r="AR447" s="15"/>
      <c r="AS447" s="15"/>
      <c r="AT447" s="15"/>
      <c r="AU447" s="15"/>
      <c r="AV447" s="15"/>
      <c r="AW447" s="15"/>
      <c r="AX447" s="15"/>
      <c r="AY447" s="15"/>
      <c r="AZ447" s="15"/>
      <c r="BA447" s="15"/>
      <c r="BB447" s="15"/>
      <c r="BC447" s="15"/>
      <c r="BD447" s="15"/>
    </row>
    <row r="448" spans="1:56" ht="16.5" customHeight="1">
      <c r="A448" s="18"/>
      <c r="B448" s="18"/>
      <c r="C448" s="18"/>
      <c r="D448" s="18"/>
      <c r="E448" s="18"/>
      <c r="F448" s="15"/>
      <c r="G448" s="17"/>
      <c r="H448" s="17"/>
      <c r="I448" s="15"/>
      <c r="J448" s="15"/>
      <c r="K448" s="15"/>
      <c r="L448" s="15"/>
      <c r="M448" s="15"/>
      <c r="N448" s="15"/>
      <c r="O448" s="15"/>
      <c r="P448" s="15"/>
      <c r="Q448" s="15"/>
      <c r="R448" s="15"/>
      <c r="S448" s="16"/>
      <c r="T448" s="15"/>
      <c r="U448" s="15"/>
      <c r="V448" s="15"/>
      <c r="W448" s="15"/>
      <c r="X448" s="15"/>
      <c r="Y448" s="15"/>
      <c r="Z448" s="15"/>
      <c r="AA448" s="15"/>
      <c r="AB448" s="15"/>
      <c r="AC448" s="15"/>
      <c r="AD448" s="15"/>
      <c r="AE448" s="15"/>
      <c r="AF448" s="15"/>
      <c r="AG448" s="15"/>
      <c r="AH448" s="15"/>
      <c r="AI448" s="15"/>
      <c r="AJ448" s="15"/>
      <c r="AK448" s="15"/>
      <c r="AM448" s="15"/>
      <c r="AN448" s="15"/>
      <c r="AO448" s="15"/>
      <c r="AP448" s="15"/>
      <c r="AQ448" s="15"/>
      <c r="AR448" s="15"/>
      <c r="AS448" s="15"/>
      <c r="AT448" s="15"/>
      <c r="AU448" s="15"/>
      <c r="AV448" s="15"/>
      <c r="AW448" s="15"/>
      <c r="AX448" s="15"/>
      <c r="AY448" s="15"/>
      <c r="AZ448" s="15"/>
      <c r="BA448" s="15"/>
      <c r="BB448" s="15"/>
      <c r="BC448" s="15"/>
      <c r="BD448" s="15"/>
    </row>
    <row r="449" spans="1:56" ht="16.5" customHeight="1">
      <c r="A449" s="18"/>
      <c r="B449" s="18"/>
      <c r="C449" s="18"/>
      <c r="D449" s="18"/>
      <c r="E449" s="18"/>
      <c r="F449" s="15"/>
      <c r="G449" s="17"/>
      <c r="H449" s="17"/>
      <c r="I449" s="15"/>
      <c r="J449" s="15"/>
      <c r="K449" s="15"/>
      <c r="L449" s="15"/>
      <c r="M449" s="15"/>
      <c r="N449" s="15"/>
      <c r="O449" s="15"/>
      <c r="P449" s="15"/>
      <c r="Q449" s="15"/>
      <c r="R449" s="15"/>
      <c r="S449" s="16"/>
      <c r="T449" s="15"/>
      <c r="U449" s="15"/>
      <c r="V449" s="15"/>
      <c r="W449" s="15"/>
      <c r="X449" s="15"/>
      <c r="Y449" s="15"/>
      <c r="Z449" s="15"/>
      <c r="AA449" s="15"/>
      <c r="AB449" s="15"/>
      <c r="AC449" s="15"/>
      <c r="AD449" s="15"/>
      <c r="AE449" s="15"/>
      <c r="AF449" s="15"/>
      <c r="AG449" s="15"/>
      <c r="AH449" s="15"/>
      <c r="AI449" s="15"/>
      <c r="AJ449" s="15"/>
      <c r="AK449" s="15"/>
      <c r="AM449" s="15"/>
      <c r="AN449" s="15"/>
      <c r="AO449" s="15"/>
      <c r="AP449" s="15"/>
      <c r="AQ449" s="15"/>
      <c r="AR449" s="15"/>
      <c r="AS449" s="15"/>
      <c r="AT449" s="15"/>
      <c r="AU449" s="15"/>
      <c r="AV449" s="15"/>
      <c r="AW449" s="15"/>
      <c r="AX449" s="15"/>
      <c r="AY449" s="15"/>
      <c r="AZ449" s="15"/>
      <c r="BA449" s="15"/>
      <c r="BB449" s="15"/>
      <c r="BC449" s="15"/>
      <c r="BD449" s="15"/>
    </row>
    <row r="450" spans="1:56" ht="16.5" customHeight="1">
      <c r="A450" s="18"/>
      <c r="B450" s="18"/>
      <c r="C450" s="18"/>
      <c r="D450" s="18"/>
      <c r="E450" s="18"/>
      <c r="F450" s="15"/>
      <c r="G450" s="17"/>
      <c r="H450" s="17"/>
      <c r="I450" s="15"/>
      <c r="J450" s="15"/>
      <c r="K450" s="15"/>
      <c r="L450" s="15"/>
      <c r="M450" s="15"/>
      <c r="N450" s="15"/>
      <c r="O450" s="15"/>
      <c r="P450" s="15"/>
      <c r="Q450" s="15"/>
      <c r="R450" s="15"/>
      <c r="S450" s="16"/>
      <c r="T450" s="15"/>
      <c r="U450" s="15"/>
      <c r="V450" s="15"/>
      <c r="W450" s="15"/>
      <c r="X450" s="15"/>
      <c r="Y450" s="15"/>
      <c r="Z450" s="15"/>
      <c r="AA450" s="15"/>
      <c r="AB450" s="15"/>
      <c r="AC450" s="15"/>
      <c r="AD450" s="15"/>
      <c r="AE450" s="15"/>
      <c r="AF450" s="15"/>
      <c r="AG450" s="15"/>
      <c r="AH450" s="15"/>
      <c r="AI450" s="15"/>
      <c r="AJ450" s="15"/>
      <c r="AK450" s="15"/>
      <c r="AM450" s="15"/>
      <c r="AN450" s="15"/>
      <c r="AO450" s="15"/>
      <c r="AP450" s="15"/>
      <c r="AQ450" s="15"/>
      <c r="AR450" s="15"/>
      <c r="AS450" s="15"/>
      <c r="AT450" s="15"/>
      <c r="AU450" s="15"/>
      <c r="AV450" s="15"/>
      <c r="AW450" s="15"/>
      <c r="AX450" s="15"/>
      <c r="AY450" s="15"/>
      <c r="AZ450" s="15"/>
      <c r="BA450" s="15"/>
      <c r="BB450" s="15"/>
      <c r="BC450" s="15"/>
      <c r="BD450" s="15"/>
    </row>
    <row r="451" spans="1:56" ht="16.5" customHeight="1">
      <c r="A451" s="18"/>
      <c r="B451" s="18"/>
      <c r="C451" s="18"/>
      <c r="D451" s="18"/>
      <c r="E451" s="18"/>
      <c r="F451" s="15"/>
      <c r="G451" s="17"/>
      <c r="H451" s="17"/>
      <c r="I451" s="15"/>
      <c r="J451" s="15"/>
      <c r="K451" s="15"/>
      <c r="L451" s="15"/>
      <c r="M451" s="15"/>
      <c r="N451" s="15"/>
      <c r="O451" s="15"/>
      <c r="P451" s="15"/>
      <c r="Q451" s="15"/>
      <c r="R451" s="15"/>
      <c r="S451" s="16"/>
      <c r="T451" s="15"/>
      <c r="U451" s="15"/>
      <c r="V451" s="15"/>
      <c r="W451" s="15"/>
      <c r="X451" s="15"/>
      <c r="Y451" s="15"/>
      <c r="Z451" s="15"/>
      <c r="AA451" s="15"/>
      <c r="AB451" s="15"/>
      <c r="AC451" s="15"/>
      <c r="AD451" s="15"/>
      <c r="AE451" s="15"/>
      <c r="AF451" s="15"/>
      <c r="AG451" s="15"/>
      <c r="AH451" s="15"/>
      <c r="AI451" s="15"/>
      <c r="AJ451" s="15"/>
      <c r="AK451" s="15"/>
      <c r="AM451" s="15"/>
      <c r="AN451" s="15"/>
      <c r="AO451" s="15"/>
      <c r="AP451" s="15"/>
      <c r="AQ451" s="15"/>
      <c r="AR451" s="15"/>
      <c r="AS451" s="15"/>
      <c r="AT451" s="15"/>
      <c r="AU451" s="15"/>
      <c r="AV451" s="15"/>
      <c r="AW451" s="15"/>
      <c r="AX451" s="15"/>
      <c r="AY451" s="15"/>
      <c r="AZ451" s="15"/>
      <c r="BA451" s="15"/>
      <c r="BB451" s="15"/>
      <c r="BC451" s="15"/>
      <c r="BD451" s="15"/>
    </row>
    <row r="452" spans="1:56" ht="16.5" customHeight="1">
      <c r="A452" s="18"/>
      <c r="B452" s="18"/>
      <c r="C452" s="18"/>
      <c r="D452" s="18"/>
      <c r="E452" s="18"/>
      <c r="F452" s="15"/>
      <c r="G452" s="17"/>
      <c r="H452" s="17"/>
      <c r="I452" s="15"/>
      <c r="J452" s="15"/>
      <c r="K452" s="15"/>
      <c r="L452" s="15"/>
      <c r="M452" s="15"/>
      <c r="N452" s="15"/>
      <c r="O452" s="15"/>
      <c r="P452" s="15"/>
      <c r="Q452" s="15"/>
      <c r="R452" s="15"/>
      <c r="S452" s="16"/>
      <c r="T452" s="15"/>
      <c r="U452" s="15"/>
      <c r="V452" s="15"/>
      <c r="W452" s="15"/>
      <c r="X452" s="15"/>
      <c r="Y452" s="15"/>
      <c r="Z452" s="15"/>
      <c r="AA452" s="15"/>
      <c r="AB452" s="15"/>
      <c r="AC452" s="15"/>
      <c r="AD452" s="15"/>
      <c r="AE452" s="15"/>
      <c r="AF452" s="15"/>
      <c r="AG452" s="15"/>
      <c r="AH452" s="15"/>
      <c r="AI452" s="15"/>
      <c r="AJ452" s="15"/>
      <c r="AK452" s="15"/>
      <c r="AM452" s="15"/>
      <c r="AN452" s="15"/>
      <c r="AO452" s="15"/>
      <c r="AP452" s="15"/>
      <c r="AQ452" s="15"/>
      <c r="AR452" s="15"/>
      <c r="AS452" s="15"/>
      <c r="AT452" s="15"/>
      <c r="AU452" s="15"/>
      <c r="AV452" s="15"/>
      <c r="AW452" s="15"/>
      <c r="AX452" s="15"/>
      <c r="AY452" s="15"/>
      <c r="AZ452" s="15"/>
      <c r="BA452" s="15"/>
      <c r="BB452" s="15"/>
      <c r="BC452" s="15"/>
      <c r="BD452" s="15"/>
    </row>
    <row r="453" spans="1:56" ht="16.5" customHeight="1">
      <c r="A453" s="18"/>
      <c r="B453" s="18"/>
      <c r="C453" s="18"/>
      <c r="D453" s="18"/>
      <c r="E453" s="18"/>
      <c r="F453" s="15"/>
      <c r="G453" s="17"/>
      <c r="H453" s="17"/>
      <c r="I453" s="15"/>
      <c r="J453" s="15"/>
      <c r="K453" s="15"/>
      <c r="L453" s="15"/>
      <c r="M453" s="15"/>
      <c r="N453" s="15"/>
      <c r="O453" s="15"/>
      <c r="P453" s="15"/>
      <c r="Q453" s="15"/>
      <c r="R453" s="15"/>
      <c r="S453" s="16"/>
      <c r="T453" s="15"/>
      <c r="U453" s="15"/>
      <c r="V453" s="15"/>
      <c r="W453" s="15"/>
      <c r="X453" s="15"/>
      <c r="Y453" s="15"/>
      <c r="Z453" s="15"/>
      <c r="AA453" s="15"/>
      <c r="AB453" s="15"/>
      <c r="AC453" s="15"/>
      <c r="AD453" s="15"/>
      <c r="AE453" s="15"/>
      <c r="AF453" s="15"/>
      <c r="AG453" s="15"/>
      <c r="AH453" s="15"/>
      <c r="AI453" s="15"/>
      <c r="AJ453" s="15"/>
      <c r="AK453" s="15"/>
      <c r="AM453" s="15"/>
      <c r="AN453" s="15"/>
      <c r="AO453" s="15"/>
      <c r="AP453" s="15"/>
      <c r="AQ453" s="15"/>
      <c r="AR453" s="15"/>
      <c r="AS453" s="15"/>
      <c r="AT453" s="15"/>
      <c r="AU453" s="15"/>
      <c r="AV453" s="15"/>
      <c r="AW453" s="15"/>
      <c r="AX453" s="15"/>
      <c r="AY453" s="15"/>
      <c r="AZ453" s="15"/>
      <c r="BA453" s="15"/>
      <c r="BB453" s="15"/>
      <c r="BC453" s="15"/>
      <c r="BD453" s="15"/>
    </row>
    <row r="454" spans="1:56" ht="16.5" customHeight="1">
      <c r="A454" s="18"/>
      <c r="B454" s="18"/>
      <c r="C454" s="18"/>
      <c r="D454" s="18"/>
      <c r="E454" s="18"/>
      <c r="F454" s="15"/>
      <c r="G454" s="17"/>
      <c r="H454" s="17"/>
      <c r="I454" s="15"/>
      <c r="J454" s="15"/>
      <c r="K454" s="15"/>
      <c r="L454" s="15"/>
      <c r="M454" s="15"/>
      <c r="N454" s="15"/>
      <c r="O454" s="15"/>
      <c r="P454" s="15"/>
      <c r="Q454" s="15"/>
      <c r="R454" s="15"/>
      <c r="S454" s="16"/>
      <c r="T454" s="15"/>
      <c r="U454" s="15"/>
      <c r="V454" s="15"/>
      <c r="W454" s="15"/>
      <c r="X454" s="15"/>
      <c r="Y454" s="15"/>
      <c r="Z454" s="15"/>
      <c r="AA454" s="15"/>
      <c r="AB454" s="15"/>
      <c r="AC454" s="15"/>
      <c r="AD454" s="15"/>
      <c r="AE454" s="15"/>
      <c r="AF454" s="15"/>
      <c r="AG454" s="15"/>
      <c r="AH454" s="15"/>
      <c r="AI454" s="15"/>
      <c r="AJ454" s="15"/>
      <c r="AK454" s="15"/>
      <c r="AM454" s="15"/>
      <c r="AN454" s="15"/>
      <c r="AO454" s="15"/>
      <c r="AP454" s="15"/>
      <c r="AQ454" s="15"/>
      <c r="AR454" s="15"/>
      <c r="AS454" s="15"/>
      <c r="AT454" s="15"/>
      <c r="AU454" s="15"/>
      <c r="AV454" s="15"/>
      <c r="AW454" s="15"/>
      <c r="AX454" s="15"/>
      <c r="AY454" s="15"/>
      <c r="AZ454" s="15"/>
      <c r="BA454" s="15"/>
      <c r="BB454" s="15"/>
      <c r="BC454" s="15"/>
      <c r="BD454" s="15"/>
    </row>
    <row r="455" spans="1:56" ht="16.5" customHeight="1">
      <c r="A455" s="18"/>
      <c r="B455" s="18"/>
      <c r="C455" s="18"/>
      <c r="D455" s="18"/>
      <c r="E455" s="18"/>
      <c r="F455" s="15"/>
      <c r="G455" s="17"/>
      <c r="H455" s="17"/>
      <c r="I455" s="15"/>
      <c r="J455" s="15"/>
      <c r="K455" s="15"/>
      <c r="L455" s="15"/>
      <c r="M455" s="15"/>
      <c r="N455" s="15"/>
      <c r="O455" s="15"/>
      <c r="P455" s="15"/>
      <c r="Q455" s="15"/>
      <c r="R455" s="15"/>
      <c r="S455" s="16"/>
      <c r="T455" s="15"/>
      <c r="U455" s="15"/>
      <c r="V455" s="15"/>
      <c r="W455" s="15"/>
      <c r="X455" s="15"/>
      <c r="Y455" s="15"/>
      <c r="Z455" s="15"/>
      <c r="AA455" s="15"/>
      <c r="AB455" s="15"/>
      <c r="AC455" s="15"/>
      <c r="AD455" s="15"/>
      <c r="AE455" s="15"/>
      <c r="AF455" s="15"/>
      <c r="AG455" s="15"/>
      <c r="AH455" s="15"/>
      <c r="AI455" s="15"/>
      <c r="AJ455" s="15"/>
      <c r="AK455" s="15"/>
      <c r="AM455" s="15"/>
      <c r="AN455" s="15"/>
      <c r="AO455" s="15"/>
      <c r="AP455" s="15"/>
      <c r="AQ455" s="15"/>
      <c r="AR455" s="15"/>
      <c r="AS455" s="15"/>
      <c r="AT455" s="15"/>
      <c r="AU455" s="15"/>
      <c r="AV455" s="15"/>
      <c r="AW455" s="15"/>
      <c r="AX455" s="15"/>
      <c r="AY455" s="15"/>
      <c r="AZ455" s="15"/>
      <c r="BA455" s="15"/>
      <c r="BB455" s="15"/>
      <c r="BC455" s="15"/>
      <c r="BD455" s="15"/>
    </row>
    <row r="456" spans="1:56" ht="16.5" customHeight="1">
      <c r="A456" s="18"/>
      <c r="B456" s="18"/>
      <c r="C456" s="18"/>
      <c r="D456" s="18"/>
      <c r="E456" s="18"/>
      <c r="F456" s="15"/>
      <c r="G456" s="17"/>
      <c r="H456" s="17"/>
      <c r="I456" s="15"/>
      <c r="J456" s="15"/>
      <c r="K456" s="15"/>
      <c r="L456" s="15"/>
      <c r="M456" s="15"/>
      <c r="N456" s="15"/>
      <c r="O456" s="15"/>
      <c r="P456" s="15"/>
      <c r="Q456" s="15"/>
      <c r="R456" s="15"/>
      <c r="S456" s="16"/>
      <c r="T456" s="15"/>
      <c r="U456" s="15"/>
      <c r="V456" s="15"/>
      <c r="W456" s="15"/>
      <c r="X456" s="15"/>
      <c r="Y456" s="15"/>
      <c r="Z456" s="15"/>
      <c r="AA456" s="15"/>
      <c r="AB456" s="15"/>
      <c r="AC456" s="15"/>
      <c r="AD456" s="15"/>
      <c r="AE456" s="15"/>
      <c r="AF456" s="15"/>
      <c r="AG456" s="15"/>
      <c r="AH456" s="15"/>
      <c r="AI456" s="15"/>
      <c r="AJ456" s="15"/>
      <c r="AK456" s="15"/>
      <c r="AM456" s="15"/>
      <c r="AN456" s="15"/>
      <c r="AO456" s="15"/>
      <c r="AP456" s="15"/>
      <c r="AQ456" s="15"/>
      <c r="AR456" s="15"/>
      <c r="AS456" s="15"/>
      <c r="AT456" s="15"/>
      <c r="AU456" s="15"/>
      <c r="AV456" s="15"/>
      <c r="AW456" s="15"/>
      <c r="AX456" s="15"/>
      <c r="AY456" s="15"/>
      <c r="AZ456" s="15"/>
      <c r="BA456" s="15"/>
      <c r="BB456" s="15"/>
      <c r="BC456" s="15"/>
      <c r="BD456" s="15"/>
    </row>
    <row r="457" spans="1:56" ht="16.5" customHeight="1">
      <c r="A457" s="18"/>
      <c r="B457" s="18"/>
      <c r="C457" s="18"/>
      <c r="D457" s="18"/>
      <c r="E457" s="18"/>
      <c r="F457" s="15"/>
      <c r="G457" s="17"/>
      <c r="H457" s="17"/>
      <c r="I457" s="15"/>
      <c r="J457" s="15"/>
      <c r="K457" s="15"/>
      <c r="L457" s="15"/>
      <c r="M457" s="15"/>
      <c r="N457" s="15"/>
      <c r="O457" s="15"/>
      <c r="P457" s="15"/>
      <c r="Q457" s="15"/>
      <c r="R457" s="15"/>
      <c r="S457" s="16"/>
      <c r="T457" s="15"/>
      <c r="U457" s="15"/>
      <c r="V457" s="15"/>
      <c r="W457" s="15"/>
      <c r="X457" s="15"/>
      <c r="Y457" s="15"/>
      <c r="Z457" s="15"/>
      <c r="AA457" s="15"/>
      <c r="AB457" s="15"/>
      <c r="AC457" s="15"/>
      <c r="AD457" s="15"/>
      <c r="AE457" s="15"/>
      <c r="AF457" s="15"/>
      <c r="AG457" s="15"/>
      <c r="AH457" s="15"/>
      <c r="AI457" s="15"/>
      <c r="AJ457" s="15"/>
      <c r="AK457" s="15"/>
      <c r="AM457" s="15"/>
      <c r="AN457" s="15"/>
      <c r="AO457" s="15"/>
      <c r="AP457" s="15"/>
      <c r="AQ457" s="15"/>
      <c r="AR457" s="15"/>
      <c r="AS457" s="15"/>
      <c r="AT457" s="15"/>
      <c r="AU457" s="15"/>
      <c r="AV457" s="15"/>
      <c r="AW457" s="15"/>
      <c r="AX457" s="15"/>
      <c r="AY457" s="15"/>
      <c r="AZ457" s="15"/>
      <c r="BA457" s="15"/>
      <c r="BB457" s="15"/>
      <c r="BC457" s="15"/>
      <c r="BD457" s="15"/>
    </row>
    <row r="458" spans="1:56" ht="16.5" customHeight="1">
      <c r="A458" s="18"/>
      <c r="B458" s="18"/>
      <c r="C458" s="18"/>
      <c r="D458" s="18"/>
      <c r="E458" s="18"/>
      <c r="F458" s="15"/>
      <c r="G458" s="17"/>
      <c r="H458" s="17"/>
      <c r="I458" s="15"/>
      <c r="J458" s="15"/>
      <c r="K458" s="15"/>
      <c r="L458" s="15"/>
      <c r="M458" s="15"/>
      <c r="N458" s="15"/>
      <c r="O458" s="15"/>
      <c r="P458" s="15"/>
      <c r="Q458" s="15"/>
      <c r="R458" s="15"/>
      <c r="S458" s="16"/>
      <c r="T458" s="15"/>
      <c r="U458" s="15"/>
      <c r="V458" s="15"/>
      <c r="W458" s="15"/>
      <c r="X458" s="15"/>
      <c r="Y458" s="15"/>
      <c r="Z458" s="15"/>
      <c r="AA458" s="15"/>
      <c r="AB458" s="15"/>
      <c r="AC458" s="15"/>
      <c r="AD458" s="15"/>
      <c r="AE458" s="15"/>
      <c r="AF458" s="15"/>
      <c r="AG458" s="15"/>
      <c r="AH458" s="15"/>
      <c r="AI458" s="15"/>
      <c r="AJ458" s="15"/>
      <c r="AK458" s="15"/>
      <c r="AM458" s="15"/>
      <c r="AN458" s="15"/>
      <c r="AO458" s="15"/>
      <c r="AP458" s="15"/>
      <c r="AQ458" s="15"/>
      <c r="AR458" s="15"/>
      <c r="AS458" s="15"/>
      <c r="AT458" s="15"/>
      <c r="AU458" s="15"/>
      <c r="AV458" s="15"/>
      <c r="AW458" s="15"/>
      <c r="AX458" s="15"/>
      <c r="AY458" s="15"/>
      <c r="AZ458" s="15"/>
      <c r="BA458" s="15"/>
      <c r="BB458" s="15"/>
      <c r="BC458" s="15"/>
      <c r="BD458" s="15"/>
    </row>
    <row r="459" spans="1:56" ht="16.5" customHeight="1">
      <c r="A459" s="18"/>
      <c r="B459" s="18"/>
      <c r="C459" s="18"/>
      <c r="D459" s="18"/>
      <c r="E459" s="18"/>
      <c r="F459" s="15"/>
      <c r="G459" s="17"/>
      <c r="H459" s="17"/>
      <c r="I459" s="15"/>
      <c r="J459" s="15"/>
      <c r="K459" s="15"/>
      <c r="L459" s="15"/>
      <c r="M459" s="15"/>
      <c r="N459" s="15"/>
      <c r="O459" s="15"/>
      <c r="P459" s="15"/>
      <c r="Q459" s="15"/>
      <c r="R459" s="15"/>
      <c r="S459" s="16"/>
      <c r="T459" s="15"/>
      <c r="U459" s="15"/>
      <c r="V459" s="15"/>
      <c r="W459" s="15"/>
      <c r="X459" s="15"/>
      <c r="Y459" s="15"/>
      <c r="Z459" s="15"/>
      <c r="AA459" s="15"/>
      <c r="AB459" s="15"/>
      <c r="AC459" s="15"/>
      <c r="AD459" s="15"/>
      <c r="AE459" s="15"/>
      <c r="AF459" s="15"/>
      <c r="AG459" s="15"/>
      <c r="AH459" s="15"/>
      <c r="AI459" s="15"/>
      <c r="AJ459" s="15"/>
      <c r="AK459" s="15"/>
      <c r="AM459" s="15"/>
      <c r="AN459" s="15"/>
      <c r="AO459" s="15"/>
      <c r="AP459" s="15"/>
      <c r="AQ459" s="15"/>
      <c r="AR459" s="15"/>
      <c r="AS459" s="15"/>
      <c r="AT459" s="15"/>
      <c r="AU459" s="15"/>
      <c r="AV459" s="15"/>
      <c r="AW459" s="15"/>
      <c r="AX459" s="15"/>
      <c r="AY459" s="15"/>
      <c r="AZ459" s="15"/>
      <c r="BA459" s="15"/>
      <c r="BB459" s="15"/>
      <c r="BC459" s="15"/>
      <c r="BD459" s="15"/>
    </row>
    <row r="460" spans="1:56" ht="16.5" customHeight="1">
      <c r="A460" s="18"/>
      <c r="B460" s="18"/>
      <c r="C460" s="18"/>
      <c r="D460" s="18"/>
      <c r="E460" s="18"/>
      <c r="F460" s="15"/>
      <c r="G460" s="17"/>
      <c r="H460" s="17"/>
      <c r="I460" s="15"/>
      <c r="J460" s="15"/>
      <c r="K460" s="15"/>
      <c r="L460" s="15"/>
      <c r="M460" s="15"/>
      <c r="N460" s="15"/>
      <c r="O460" s="15"/>
      <c r="P460" s="15"/>
      <c r="Q460" s="15"/>
      <c r="R460" s="15"/>
      <c r="S460" s="16"/>
      <c r="T460" s="15"/>
      <c r="U460" s="15"/>
      <c r="V460" s="15"/>
      <c r="W460" s="15"/>
      <c r="X460" s="15"/>
      <c r="Y460" s="15"/>
      <c r="Z460" s="15"/>
      <c r="AA460" s="15"/>
      <c r="AB460" s="15"/>
      <c r="AC460" s="15"/>
      <c r="AD460" s="15"/>
      <c r="AE460" s="15"/>
      <c r="AF460" s="15"/>
      <c r="AG460" s="15"/>
      <c r="AH460" s="15"/>
      <c r="AI460" s="15"/>
      <c r="AJ460" s="15"/>
      <c r="AK460" s="15"/>
      <c r="AM460" s="15"/>
      <c r="AN460" s="15"/>
      <c r="AO460" s="15"/>
      <c r="AP460" s="15"/>
      <c r="AQ460" s="15"/>
      <c r="AR460" s="15"/>
      <c r="AS460" s="15"/>
      <c r="AT460" s="15"/>
      <c r="AU460" s="15"/>
      <c r="AV460" s="15"/>
      <c r="AW460" s="15"/>
      <c r="AX460" s="15"/>
      <c r="AY460" s="15"/>
      <c r="AZ460" s="15"/>
      <c r="BA460" s="15"/>
      <c r="BB460" s="15"/>
      <c r="BC460" s="15"/>
      <c r="BD460" s="15"/>
    </row>
    <row r="461" spans="1:56" ht="16.5" customHeight="1">
      <c r="A461" s="18"/>
      <c r="B461" s="18"/>
      <c r="C461" s="18"/>
      <c r="D461" s="18"/>
      <c r="E461" s="18"/>
      <c r="F461" s="15"/>
      <c r="G461" s="17"/>
      <c r="H461" s="17"/>
      <c r="I461" s="15"/>
      <c r="J461" s="15"/>
      <c r="K461" s="15"/>
      <c r="L461" s="15"/>
      <c r="M461" s="15"/>
      <c r="N461" s="15"/>
      <c r="O461" s="15"/>
      <c r="P461" s="15"/>
      <c r="Q461" s="15"/>
      <c r="R461" s="15"/>
      <c r="S461" s="16"/>
      <c r="T461" s="15"/>
      <c r="U461" s="15"/>
      <c r="V461" s="15"/>
      <c r="W461" s="15"/>
      <c r="X461" s="15"/>
      <c r="Y461" s="15"/>
      <c r="Z461" s="15"/>
      <c r="AA461" s="15"/>
      <c r="AB461" s="15"/>
      <c r="AC461" s="15"/>
      <c r="AD461" s="15"/>
      <c r="AE461" s="15"/>
      <c r="AF461" s="15"/>
      <c r="AG461" s="15"/>
      <c r="AH461" s="15"/>
      <c r="AI461" s="15"/>
      <c r="AJ461" s="15"/>
      <c r="AK461" s="15"/>
      <c r="AM461" s="15"/>
      <c r="AN461" s="15"/>
      <c r="AO461" s="15"/>
      <c r="AP461" s="15"/>
      <c r="AQ461" s="15"/>
      <c r="AR461" s="15"/>
      <c r="AS461" s="15"/>
      <c r="AT461" s="15"/>
      <c r="AU461" s="15"/>
      <c r="AV461" s="15"/>
      <c r="AW461" s="15"/>
      <c r="AX461" s="15"/>
      <c r="AY461" s="15"/>
      <c r="AZ461" s="15"/>
      <c r="BA461" s="15"/>
      <c r="BB461" s="15"/>
      <c r="BC461" s="15"/>
      <c r="BD461" s="15"/>
    </row>
    <row r="462" spans="1:56" ht="16.5" customHeight="1">
      <c r="A462" s="18"/>
      <c r="B462" s="18"/>
      <c r="C462" s="18"/>
      <c r="D462" s="18"/>
      <c r="E462" s="18"/>
      <c r="F462" s="15"/>
      <c r="G462" s="17"/>
      <c r="H462" s="17"/>
      <c r="I462" s="15"/>
      <c r="J462" s="15"/>
      <c r="K462" s="15"/>
      <c r="L462" s="15"/>
      <c r="M462" s="15"/>
      <c r="N462" s="15"/>
      <c r="O462" s="15"/>
      <c r="P462" s="15"/>
      <c r="Q462" s="15"/>
      <c r="R462" s="15"/>
      <c r="S462" s="16"/>
      <c r="T462" s="15"/>
      <c r="U462" s="15"/>
      <c r="V462" s="15"/>
      <c r="W462" s="15"/>
      <c r="X462" s="15"/>
      <c r="Y462" s="15"/>
      <c r="Z462" s="15"/>
      <c r="AA462" s="15"/>
      <c r="AB462" s="15"/>
      <c r="AC462" s="15"/>
      <c r="AD462" s="15"/>
      <c r="AE462" s="15"/>
      <c r="AF462" s="15"/>
      <c r="AG462" s="15"/>
      <c r="AH462" s="15"/>
      <c r="AI462" s="15"/>
      <c r="AJ462" s="15"/>
      <c r="AK462" s="15"/>
      <c r="AM462" s="15"/>
      <c r="AN462" s="15"/>
      <c r="AO462" s="15"/>
      <c r="AP462" s="15"/>
      <c r="AQ462" s="15"/>
      <c r="AR462" s="15"/>
      <c r="AS462" s="15"/>
      <c r="AT462" s="15"/>
      <c r="AU462" s="15"/>
      <c r="AV462" s="15"/>
      <c r="AW462" s="15"/>
      <c r="AX462" s="15"/>
      <c r="AY462" s="15"/>
      <c r="AZ462" s="15"/>
      <c r="BA462" s="15"/>
      <c r="BB462" s="15"/>
      <c r="BC462" s="15"/>
      <c r="BD462" s="15"/>
    </row>
    <row r="463" spans="1:56" ht="16.5" customHeight="1">
      <c r="A463" s="18"/>
      <c r="B463" s="18"/>
      <c r="C463" s="18"/>
      <c r="D463" s="18"/>
      <c r="E463" s="18"/>
      <c r="F463" s="15"/>
      <c r="G463" s="17"/>
      <c r="H463" s="17"/>
      <c r="I463" s="15"/>
      <c r="J463" s="15"/>
      <c r="K463" s="15"/>
      <c r="L463" s="15"/>
      <c r="M463" s="15"/>
      <c r="N463" s="15"/>
      <c r="O463" s="15"/>
      <c r="P463" s="15"/>
      <c r="Q463" s="15"/>
      <c r="R463" s="15"/>
      <c r="S463" s="16"/>
      <c r="T463" s="15"/>
      <c r="U463" s="15"/>
      <c r="V463" s="15"/>
      <c r="W463" s="15"/>
      <c r="X463" s="15"/>
      <c r="Y463" s="15"/>
      <c r="Z463" s="15"/>
      <c r="AA463" s="15"/>
      <c r="AB463" s="15"/>
      <c r="AC463" s="15"/>
      <c r="AD463" s="15"/>
      <c r="AE463" s="15"/>
      <c r="AF463" s="15"/>
      <c r="AG463" s="15"/>
      <c r="AH463" s="15"/>
      <c r="AI463" s="15"/>
      <c r="AJ463" s="15"/>
      <c r="AK463" s="15"/>
      <c r="AM463" s="15"/>
      <c r="AN463" s="15"/>
      <c r="AO463" s="15"/>
      <c r="AP463" s="15"/>
      <c r="AQ463" s="15"/>
      <c r="AR463" s="15"/>
      <c r="AS463" s="15"/>
      <c r="AT463" s="15"/>
      <c r="AU463" s="15"/>
      <c r="AV463" s="15"/>
      <c r="AW463" s="15"/>
      <c r="AX463" s="15"/>
      <c r="AY463" s="15"/>
      <c r="AZ463" s="15"/>
      <c r="BA463" s="15"/>
      <c r="BB463" s="15"/>
      <c r="BC463" s="15"/>
      <c r="BD463" s="15"/>
    </row>
    <row r="464" spans="1:56" ht="16.5" customHeight="1">
      <c r="A464" s="18"/>
      <c r="B464" s="18"/>
      <c r="C464" s="18"/>
      <c r="D464" s="18"/>
      <c r="E464" s="18"/>
      <c r="F464" s="15"/>
      <c r="G464" s="17"/>
      <c r="H464" s="17"/>
      <c r="I464" s="15"/>
      <c r="J464" s="15"/>
      <c r="K464" s="15"/>
      <c r="L464" s="15"/>
      <c r="M464" s="15"/>
      <c r="N464" s="15"/>
      <c r="O464" s="15"/>
      <c r="P464" s="15"/>
      <c r="Q464" s="15"/>
      <c r="R464" s="15"/>
      <c r="S464" s="16"/>
      <c r="T464" s="15"/>
      <c r="U464" s="15"/>
      <c r="V464" s="15"/>
      <c r="W464" s="15"/>
      <c r="X464" s="15"/>
      <c r="Y464" s="15"/>
      <c r="Z464" s="15"/>
      <c r="AA464" s="15"/>
      <c r="AB464" s="15"/>
      <c r="AC464" s="15"/>
      <c r="AD464" s="15"/>
      <c r="AE464" s="15"/>
      <c r="AF464" s="15"/>
      <c r="AG464" s="15"/>
      <c r="AH464" s="15"/>
      <c r="AI464" s="15"/>
      <c r="AJ464" s="15"/>
      <c r="AK464" s="15"/>
      <c r="AM464" s="15"/>
      <c r="AN464" s="15"/>
      <c r="AO464" s="15"/>
      <c r="AP464" s="15"/>
      <c r="AQ464" s="15"/>
      <c r="AR464" s="15"/>
      <c r="AS464" s="15"/>
      <c r="AT464" s="15"/>
      <c r="AU464" s="15"/>
      <c r="AV464" s="15"/>
      <c r="AW464" s="15"/>
      <c r="AX464" s="15"/>
      <c r="AY464" s="15"/>
      <c r="AZ464" s="15"/>
      <c r="BA464" s="15"/>
      <c r="BB464" s="15"/>
      <c r="BC464" s="15"/>
      <c r="BD464" s="15"/>
    </row>
    <row r="465" spans="1:56" ht="16.5" customHeight="1">
      <c r="A465" s="18"/>
      <c r="B465" s="18"/>
      <c r="C465" s="18"/>
      <c r="D465" s="18"/>
      <c r="E465" s="18"/>
      <c r="F465" s="15"/>
      <c r="G465" s="17"/>
      <c r="H465" s="17"/>
      <c r="I465" s="15"/>
      <c r="J465" s="15"/>
      <c r="K465" s="15"/>
      <c r="L465" s="15"/>
      <c r="M465" s="15"/>
      <c r="N465" s="15"/>
      <c r="O465" s="15"/>
      <c r="P465" s="15"/>
      <c r="Q465" s="15"/>
      <c r="R465" s="15"/>
      <c r="S465" s="16"/>
      <c r="T465" s="15"/>
      <c r="U465" s="15"/>
      <c r="V465" s="15"/>
      <c r="W465" s="15"/>
      <c r="X465" s="15"/>
      <c r="Y465" s="15"/>
      <c r="Z465" s="15"/>
      <c r="AA465" s="15"/>
      <c r="AB465" s="15"/>
      <c r="AC465" s="15"/>
      <c r="AD465" s="15"/>
      <c r="AE465" s="15"/>
      <c r="AF465" s="15"/>
      <c r="AG465" s="15"/>
      <c r="AH465" s="15"/>
      <c r="AI465" s="15"/>
      <c r="AJ465" s="15"/>
      <c r="AK465" s="15"/>
      <c r="AM465" s="15"/>
      <c r="AN465" s="15"/>
      <c r="AO465" s="15"/>
      <c r="AP465" s="15"/>
      <c r="AQ465" s="15"/>
      <c r="AR465" s="15"/>
      <c r="AS465" s="15"/>
      <c r="AT465" s="15"/>
      <c r="AU465" s="15"/>
      <c r="AV465" s="15"/>
      <c r="AW465" s="15"/>
      <c r="AX465" s="15"/>
      <c r="AY465" s="15"/>
      <c r="AZ465" s="15"/>
      <c r="BA465" s="15"/>
      <c r="BB465" s="15"/>
      <c r="BC465" s="15"/>
      <c r="BD465" s="15"/>
    </row>
    <row r="466" spans="1:56" ht="16.5" customHeight="1">
      <c r="A466" s="18"/>
      <c r="B466" s="18"/>
      <c r="C466" s="18"/>
      <c r="D466" s="18"/>
      <c r="E466" s="18"/>
      <c r="F466" s="15"/>
      <c r="G466" s="17"/>
      <c r="H466" s="17"/>
      <c r="I466" s="15"/>
      <c r="J466" s="15"/>
      <c r="K466" s="15"/>
      <c r="L466" s="15"/>
      <c r="M466" s="15"/>
      <c r="N466" s="15"/>
      <c r="O466" s="15"/>
      <c r="P466" s="15"/>
      <c r="Q466" s="15"/>
      <c r="R466" s="15"/>
      <c r="S466" s="16"/>
      <c r="T466" s="15"/>
      <c r="U466" s="15"/>
      <c r="V466" s="15"/>
      <c r="W466" s="15"/>
      <c r="X466" s="15"/>
      <c r="Y466" s="15"/>
      <c r="Z466" s="15"/>
      <c r="AA466" s="15"/>
      <c r="AB466" s="15"/>
      <c r="AC466" s="15"/>
      <c r="AD466" s="15"/>
      <c r="AE466" s="15"/>
      <c r="AF466" s="15"/>
      <c r="AG466" s="15"/>
      <c r="AH466" s="15"/>
      <c r="AI466" s="15"/>
      <c r="AJ466" s="15"/>
      <c r="AK466" s="15"/>
      <c r="AM466" s="15"/>
      <c r="AN466" s="15"/>
      <c r="AO466" s="15"/>
      <c r="AP466" s="15"/>
      <c r="AQ466" s="15"/>
      <c r="AR466" s="15"/>
      <c r="AS466" s="15"/>
      <c r="AT466" s="15"/>
      <c r="AU466" s="15"/>
      <c r="AV466" s="15"/>
      <c r="AW466" s="15"/>
      <c r="AX466" s="15"/>
      <c r="AY466" s="15"/>
      <c r="AZ466" s="15"/>
      <c r="BA466" s="15"/>
      <c r="BB466" s="15"/>
      <c r="BC466" s="15"/>
      <c r="BD466" s="15"/>
    </row>
    <row r="467" spans="1:56" ht="16.5" customHeight="1">
      <c r="A467" s="18"/>
      <c r="B467" s="18"/>
      <c r="C467" s="18"/>
      <c r="D467" s="18"/>
      <c r="E467" s="18"/>
      <c r="F467" s="15"/>
      <c r="G467" s="17"/>
      <c r="H467" s="17"/>
      <c r="I467" s="15"/>
      <c r="J467" s="15"/>
      <c r="K467" s="15"/>
      <c r="L467" s="15"/>
      <c r="M467" s="15"/>
      <c r="N467" s="15"/>
      <c r="O467" s="15"/>
      <c r="P467" s="15"/>
      <c r="Q467" s="15"/>
      <c r="R467" s="15"/>
      <c r="S467" s="16"/>
      <c r="T467" s="15"/>
      <c r="U467" s="15"/>
      <c r="V467" s="15"/>
      <c r="W467" s="15"/>
      <c r="X467" s="15"/>
      <c r="Y467" s="15"/>
      <c r="Z467" s="15"/>
      <c r="AA467" s="15"/>
      <c r="AB467" s="15"/>
      <c r="AC467" s="15"/>
      <c r="AD467" s="15"/>
      <c r="AE467" s="15"/>
      <c r="AF467" s="15"/>
      <c r="AG467" s="15"/>
      <c r="AH467" s="15"/>
      <c r="AI467" s="15"/>
      <c r="AJ467" s="15"/>
      <c r="AK467" s="15"/>
      <c r="AM467" s="15"/>
      <c r="AN467" s="15"/>
      <c r="AO467" s="15"/>
      <c r="AP467" s="15"/>
      <c r="AQ467" s="15"/>
      <c r="AR467" s="15"/>
      <c r="AS467" s="15"/>
      <c r="AT467" s="15"/>
      <c r="AU467" s="15"/>
      <c r="AV467" s="15"/>
      <c r="AW467" s="15"/>
      <c r="AX467" s="15"/>
      <c r="AY467" s="15"/>
      <c r="AZ467" s="15"/>
      <c r="BA467" s="15"/>
      <c r="BB467" s="15"/>
      <c r="BC467" s="15"/>
      <c r="BD467" s="15"/>
    </row>
    <row r="468" spans="1:56" ht="16.5" customHeight="1">
      <c r="A468" s="18"/>
      <c r="B468" s="18"/>
      <c r="C468" s="18"/>
      <c r="D468" s="18"/>
      <c r="E468" s="18"/>
      <c r="F468" s="15"/>
      <c r="G468" s="17"/>
      <c r="H468" s="17"/>
      <c r="I468" s="15"/>
      <c r="J468" s="15"/>
      <c r="K468" s="15"/>
      <c r="L468" s="15"/>
      <c r="M468" s="15"/>
      <c r="N468" s="15"/>
      <c r="O468" s="15"/>
      <c r="P468" s="15"/>
      <c r="Q468" s="15"/>
      <c r="R468" s="15"/>
      <c r="S468" s="16"/>
      <c r="T468" s="15"/>
      <c r="U468" s="15"/>
      <c r="V468" s="15"/>
      <c r="W468" s="15"/>
      <c r="X468" s="15"/>
      <c r="Y468" s="15"/>
      <c r="Z468" s="15"/>
      <c r="AA468" s="15"/>
      <c r="AB468" s="15"/>
      <c r="AC468" s="15"/>
      <c r="AD468" s="15"/>
      <c r="AE468" s="15"/>
      <c r="AF468" s="15"/>
      <c r="AG468" s="15"/>
      <c r="AH468" s="15"/>
      <c r="AI468" s="15"/>
      <c r="AJ468" s="15"/>
      <c r="AK468" s="15"/>
      <c r="AM468" s="15"/>
      <c r="AN468" s="15"/>
      <c r="AO468" s="15"/>
      <c r="AP468" s="15"/>
      <c r="AQ468" s="15"/>
      <c r="AR468" s="15"/>
      <c r="AS468" s="15"/>
      <c r="AT468" s="15"/>
      <c r="AU468" s="15"/>
      <c r="AV468" s="15"/>
      <c r="AW468" s="15"/>
      <c r="AX468" s="15"/>
      <c r="AY468" s="15"/>
      <c r="AZ468" s="15"/>
      <c r="BA468" s="15"/>
      <c r="BB468" s="15"/>
      <c r="BC468" s="15"/>
      <c r="BD468" s="15"/>
    </row>
    <row r="469" spans="1:56" ht="16.5" customHeight="1">
      <c r="A469" s="18"/>
      <c r="B469" s="18"/>
      <c r="C469" s="18"/>
      <c r="D469" s="18"/>
      <c r="E469" s="18"/>
      <c r="F469" s="15"/>
      <c r="G469" s="17"/>
      <c r="H469" s="17"/>
      <c r="I469" s="15"/>
      <c r="J469" s="15"/>
      <c r="K469" s="15"/>
      <c r="L469" s="15"/>
      <c r="M469" s="15"/>
      <c r="N469" s="15"/>
      <c r="O469" s="15"/>
      <c r="P469" s="15"/>
      <c r="Q469" s="15"/>
      <c r="R469" s="15"/>
      <c r="S469" s="16"/>
      <c r="T469" s="15"/>
      <c r="U469" s="15"/>
      <c r="V469" s="15"/>
      <c r="W469" s="15"/>
      <c r="X469" s="15"/>
      <c r="Y469" s="15"/>
      <c r="Z469" s="15"/>
      <c r="AA469" s="15"/>
      <c r="AB469" s="15"/>
      <c r="AC469" s="15"/>
      <c r="AD469" s="15"/>
      <c r="AE469" s="15"/>
      <c r="AF469" s="15"/>
      <c r="AG469" s="15"/>
      <c r="AH469" s="15"/>
      <c r="AI469" s="15"/>
      <c r="AJ469" s="15"/>
      <c r="AK469" s="15"/>
      <c r="AM469" s="15"/>
      <c r="AN469" s="15"/>
      <c r="AO469" s="15"/>
      <c r="AP469" s="15"/>
      <c r="AQ469" s="15"/>
      <c r="AR469" s="15"/>
      <c r="AS469" s="15"/>
      <c r="AT469" s="15"/>
      <c r="AU469" s="15"/>
      <c r="AV469" s="15"/>
      <c r="AW469" s="15"/>
      <c r="AX469" s="15"/>
      <c r="AY469" s="15"/>
      <c r="AZ469" s="15"/>
      <c r="BA469" s="15"/>
      <c r="BB469" s="15"/>
      <c r="BC469" s="15"/>
      <c r="BD469" s="15"/>
    </row>
    <row r="470" spans="1:56" ht="16.5" customHeight="1">
      <c r="A470" s="18"/>
      <c r="B470" s="18"/>
      <c r="C470" s="18"/>
      <c r="D470" s="18"/>
      <c r="E470" s="18"/>
      <c r="F470" s="15"/>
      <c r="G470" s="17"/>
      <c r="H470" s="17"/>
      <c r="I470" s="15"/>
      <c r="J470" s="15"/>
      <c r="K470" s="15"/>
      <c r="L470" s="15"/>
      <c r="M470" s="15"/>
      <c r="N470" s="15"/>
      <c r="O470" s="15"/>
      <c r="P470" s="15"/>
      <c r="Q470" s="15"/>
      <c r="R470" s="15"/>
      <c r="S470" s="16"/>
      <c r="T470" s="15"/>
      <c r="U470" s="15"/>
      <c r="V470" s="15"/>
      <c r="W470" s="15"/>
      <c r="X470" s="15"/>
      <c r="Y470" s="15"/>
      <c r="Z470" s="15"/>
      <c r="AA470" s="15"/>
      <c r="AB470" s="15"/>
      <c r="AC470" s="15"/>
      <c r="AD470" s="15"/>
      <c r="AE470" s="15"/>
      <c r="AF470" s="15"/>
      <c r="AG470" s="15"/>
      <c r="AH470" s="15"/>
      <c r="AI470" s="15"/>
      <c r="AJ470" s="15"/>
      <c r="AK470" s="15"/>
      <c r="AM470" s="15"/>
      <c r="AN470" s="15"/>
      <c r="AO470" s="15"/>
      <c r="AP470" s="15"/>
      <c r="AQ470" s="15"/>
      <c r="AR470" s="15"/>
      <c r="AS470" s="15"/>
      <c r="AT470" s="15"/>
      <c r="AU470" s="15"/>
      <c r="AV470" s="15"/>
      <c r="AW470" s="15"/>
      <c r="AX470" s="15"/>
      <c r="AY470" s="15"/>
      <c r="AZ470" s="15"/>
      <c r="BA470" s="15"/>
      <c r="BB470" s="15"/>
      <c r="BC470" s="15"/>
      <c r="BD470" s="15"/>
    </row>
    <row r="471" spans="1:56" ht="16.5" customHeight="1">
      <c r="A471" s="18"/>
      <c r="B471" s="18"/>
      <c r="C471" s="18"/>
      <c r="D471" s="18"/>
      <c r="E471" s="18"/>
      <c r="F471" s="15"/>
      <c r="G471" s="17"/>
      <c r="H471" s="17"/>
      <c r="I471" s="15"/>
      <c r="J471" s="15"/>
      <c r="K471" s="15"/>
      <c r="L471" s="15"/>
      <c r="M471" s="15"/>
      <c r="N471" s="15"/>
      <c r="O471" s="15"/>
      <c r="P471" s="15"/>
      <c r="Q471" s="15"/>
      <c r="R471" s="15"/>
      <c r="S471" s="16"/>
      <c r="T471" s="15"/>
      <c r="U471" s="15"/>
      <c r="V471" s="15"/>
      <c r="W471" s="15"/>
      <c r="X471" s="15"/>
      <c r="Y471" s="15"/>
      <c r="Z471" s="15"/>
      <c r="AA471" s="15"/>
      <c r="AB471" s="15"/>
      <c r="AC471" s="15"/>
      <c r="AD471" s="15"/>
      <c r="AE471" s="15"/>
      <c r="AF471" s="15"/>
      <c r="AG471" s="15"/>
      <c r="AH471" s="15"/>
      <c r="AI471" s="15"/>
      <c r="AJ471" s="15"/>
      <c r="AK471" s="15"/>
      <c r="AM471" s="15"/>
      <c r="AN471" s="15"/>
      <c r="AO471" s="15"/>
      <c r="AP471" s="15"/>
      <c r="AQ471" s="15"/>
      <c r="AR471" s="15"/>
      <c r="AS471" s="15"/>
      <c r="AT471" s="15"/>
      <c r="AU471" s="15"/>
      <c r="AV471" s="15"/>
      <c r="AW471" s="15"/>
      <c r="AX471" s="15"/>
      <c r="AY471" s="15"/>
      <c r="AZ471" s="15"/>
      <c r="BA471" s="15"/>
      <c r="BB471" s="15"/>
      <c r="BC471" s="15"/>
      <c r="BD471" s="15"/>
    </row>
    <row r="472" spans="1:56" ht="16.5" customHeight="1">
      <c r="A472" s="18"/>
      <c r="B472" s="18"/>
      <c r="C472" s="18"/>
      <c r="D472" s="18"/>
      <c r="E472" s="18"/>
      <c r="F472" s="15"/>
      <c r="G472" s="17"/>
      <c r="H472" s="17"/>
      <c r="I472" s="15"/>
      <c r="J472" s="15"/>
      <c r="K472" s="15"/>
      <c r="L472" s="15"/>
      <c r="M472" s="15"/>
      <c r="N472" s="15"/>
      <c r="O472" s="15"/>
      <c r="P472" s="15"/>
      <c r="Q472" s="15"/>
      <c r="R472" s="15"/>
      <c r="S472" s="16"/>
      <c r="T472" s="15"/>
      <c r="U472" s="15"/>
      <c r="V472" s="15"/>
      <c r="W472" s="15"/>
      <c r="X472" s="15"/>
      <c r="Y472" s="15"/>
      <c r="Z472" s="15"/>
      <c r="AA472" s="15"/>
      <c r="AB472" s="15"/>
      <c r="AC472" s="15"/>
      <c r="AD472" s="15"/>
      <c r="AE472" s="15"/>
      <c r="AF472" s="15"/>
      <c r="AG472" s="15"/>
      <c r="AH472" s="15"/>
      <c r="AI472" s="15"/>
      <c r="AJ472" s="15"/>
      <c r="AK472" s="15"/>
      <c r="AM472" s="15"/>
      <c r="AN472" s="15"/>
      <c r="AO472" s="15"/>
      <c r="AP472" s="15"/>
      <c r="AQ472" s="15"/>
      <c r="AR472" s="15"/>
      <c r="AS472" s="15"/>
      <c r="AT472" s="15"/>
      <c r="AU472" s="15"/>
      <c r="AV472" s="15"/>
      <c r="AW472" s="15"/>
      <c r="AX472" s="15"/>
      <c r="AY472" s="15"/>
      <c r="AZ472" s="15"/>
      <c r="BA472" s="15"/>
      <c r="BB472" s="15"/>
      <c r="BC472" s="15"/>
      <c r="BD472" s="15"/>
    </row>
    <row r="473" spans="1:56" ht="16.5" customHeight="1">
      <c r="A473" s="18"/>
      <c r="B473" s="18"/>
      <c r="C473" s="18"/>
      <c r="D473" s="18"/>
      <c r="E473" s="18"/>
      <c r="F473" s="15"/>
      <c r="G473" s="17"/>
      <c r="H473" s="17"/>
      <c r="I473" s="15"/>
      <c r="J473" s="15"/>
      <c r="K473" s="15"/>
      <c r="L473" s="15"/>
      <c r="M473" s="15"/>
      <c r="N473" s="15"/>
      <c r="O473" s="15"/>
      <c r="P473" s="15"/>
      <c r="Q473" s="15"/>
      <c r="R473" s="15"/>
      <c r="S473" s="16"/>
      <c r="T473" s="15"/>
      <c r="U473" s="15"/>
      <c r="V473" s="15"/>
      <c r="W473" s="15"/>
      <c r="X473" s="15"/>
      <c r="Y473" s="15"/>
      <c r="Z473" s="15"/>
      <c r="AA473" s="15"/>
      <c r="AB473" s="15"/>
      <c r="AC473" s="15"/>
      <c r="AD473" s="15"/>
      <c r="AE473" s="15"/>
      <c r="AF473" s="15"/>
      <c r="AG473" s="15"/>
      <c r="AH473" s="15"/>
      <c r="AI473" s="15"/>
      <c r="AJ473" s="15"/>
      <c r="AK473" s="15"/>
      <c r="AM473" s="15"/>
      <c r="AN473" s="15"/>
      <c r="AO473" s="15"/>
      <c r="AP473" s="15"/>
      <c r="AQ473" s="15"/>
      <c r="AR473" s="15"/>
      <c r="AS473" s="15"/>
      <c r="AT473" s="15"/>
      <c r="AU473" s="15"/>
      <c r="AV473" s="15"/>
      <c r="AW473" s="15"/>
      <c r="AX473" s="15"/>
      <c r="AY473" s="15"/>
      <c r="AZ473" s="15"/>
      <c r="BA473" s="15"/>
      <c r="BB473" s="15"/>
      <c r="BC473" s="15"/>
      <c r="BD473" s="15"/>
    </row>
    <row r="474" spans="1:56" ht="16.5" customHeight="1">
      <c r="A474" s="18"/>
      <c r="B474" s="18"/>
      <c r="C474" s="18"/>
      <c r="D474" s="18"/>
      <c r="E474" s="18"/>
      <c r="F474" s="15"/>
      <c r="G474" s="17"/>
      <c r="H474" s="17"/>
      <c r="I474" s="15"/>
      <c r="J474" s="15"/>
      <c r="K474" s="15"/>
      <c r="L474" s="15"/>
      <c r="M474" s="15"/>
      <c r="N474" s="15"/>
      <c r="O474" s="15"/>
      <c r="P474" s="15"/>
      <c r="Q474" s="15"/>
      <c r="R474" s="15"/>
      <c r="S474" s="16"/>
      <c r="T474" s="15"/>
      <c r="U474" s="15"/>
      <c r="V474" s="15"/>
      <c r="W474" s="15"/>
      <c r="X474" s="15"/>
      <c r="Y474" s="15"/>
      <c r="Z474" s="15"/>
      <c r="AA474" s="15"/>
      <c r="AB474" s="15"/>
      <c r="AC474" s="15"/>
      <c r="AD474" s="15"/>
      <c r="AE474" s="15"/>
      <c r="AF474" s="15"/>
      <c r="AG474" s="15"/>
      <c r="AH474" s="15"/>
      <c r="AI474" s="15"/>
      <c r="AJ474" s="15"/>
      <c r="AK474" s="15"/>
      <c r="AM474" s="15"/>
      <c r="AN474" s="15"/>
      <c r="AO474" s="15"/>
      <c r="AP474" s="15"/>
      <c r="AQ474" s="15"/>
      <c r="AR474" s="15"/>
      <c r="AS474" s="15"/>
      <c r="AT474" s="15"/>
      <c r="AU474" s="15"/>
      <c r="AV474" s="15"/>
      <c r="AW474" s="15"/>
      <c r="AX474" s="15"/>
      <c r="AY474" s="15"/>
      <c r="AZ474" s="15"/>
      <c r="BA474" s="15"/>
      <c r="BB474" s="15"/>
      <c r="BC474" s="15"/>
      <c r="BD474" s="15"/>
    </row>
    <row r="475" spans="1:56" ht="16.5" customHeight="1">
      <c r="A475" s="18"/>
      <c r="B475" s="18"/>
      <c r="C475" s="18"/>
      <c r="D475" s="18"/>
      <c r="E475" s="18"/>
      <c r="F475" s="15"/>
      <c r="G475" s="17"/>
      <c r="H475" s="17"/>
      <c r="I475" s="15"/>
      <c r="J475" s="15"/>
      <c r="K475" s="15"/>
      <c r="L475" s="15"/>
      <c r="M475" s="15"/>
      <c r="N475" s="15"/>
      <c r="O475" s="15"/>
      <c r="P475" s="15"/>
      <c r="Q475" s="15"/>
      <c r="R475" s="15"/>
      <c r="S475" s="16"/>
      <c r="T475" s="15"/>
      <c r="U475" s="15"/>
      <c r="V475" s="15"/>
      <c r="W475" s="15"/>
      <c r="X475" s="15"/>
      <c r="Y475" s="15"/>
      <c r="Z475" s="15"/>
      <c r="AA475" s="15"/>
      <c r="AB475" s="15"/>
      <c r="AC475" s="15"/>
      <c r="AD475" s="15"/>
      <c r="AE475" s="15"/>
      <c r="AF475" s="15"/>
      <c r="AG475" s="15"/>
      <c r="AH475" s="15"/>
      <c r="AI475" s="15"/>
      <c r="AJ475" s="15"/>
      <c r="AK475" s="15"/>
      <c r="AM475" s="15"/>
      <c r="AN475" s="15"/>
      <c r="AO475" s="15"/>
      <c r="AP475" s="15"/>
      <c r="AQ475" s="15"/>
      <c r="AR475" s="15"/>
      <c r="AS475" s="15"/>
      <c r="AT475" s="15"/>
      <c r="AU475" s="15"/>
      <c r="AV475" s="15"/>
      <c r="AW475" s="15"/>
      <c r="AX475" s="15"/>
      <c r="AY475" s="15"/>
      <c r="AZ475" s="15"/>
      <c r="BA475" s="15"/>
      <c r="BB475" s="15"/>
      <c r="BC475" s="15"/>
      <c r="BD475" s="15"/>
    </row>
    <row r="476" spans="1:56" ht="16.5" customHeight="1">
      <c r="A476" s="18"/>
      <c r="B476" s="18"/>
      <c r="C476" s="18"/>
      <c r="D476" s="18"/>
      <c r="E476" s="18"/>
      <c r="F476" s="15"/>
      <c r="G476" s="17"/>
      <c r="H476" s="17"/>
      <c r="I476" s="15"/>
      <c r="J476" s="15"/>
      <c r="K476" s="15"/>
      <c r="L476" s="15"/>
      <c r="M476" s="15"/>
      <c r="N476" s="15"/>
      <c r="O476" s="15"/>
      <c r="P476" s="15"/>
      <c r="Q476" s="15"/>
      <c r="R476" s="15"/>
      <c r="S476" s="16"/>
      <c r="T476" s="15"/>
      <c r="U476" s="15"/>
      <c r="V476" s="15"/>
      <c r="W476" s="15"/>
      <c r="X476" s="15"/>
      <c r="Y476" s="15"/>
      <c r="Z476" s="15"/>
      <c r="AA476" s="15"/>
      <c r="AB476" s="15"/>
      <c r="AC476" s="15"/>
      <c r="AD476" s="15"/>
      <c r="AE476" s="15"/>
      <c r="AF476" s="15"/>
      <c r="AG476" s="15"/>
      <c r="AH476" s="15"/>
      <c r="AI476" s="15"/>
      <c r="AJ476" s="15"/>
      <c r="AK476" s="15"/>
      <c r="AM476" s="15"/>
      <c r="AN476" s="15"/>
      <c r="AO476" s="15"/>
      <c r="AP476" s="15"/>
      <c r="AQ476" s="15"/>
      <c r="AR476" s="15"/>
      <c r="AS476" s="15"/>
      <c r="AT476" s="15"/>
      <c r="AU476" s="15"/>
      <c r="AV476" s="15"/>
      <c r="AW476" s="15"/>
      <c r="AX476" s="15"/>
      <c r="AY476" s="15"/>
      <c r="AZ476" s="15"/>
      <c r="BA476" s="15"/>
      <c r="BB476" s="15"/>
      <c r="BC476" s="15"/>
      <c r="BD476" s="15"/>
    </row>
    <row r="477" spans="1:56" ht="16.5" customHeight="1">
      <c r="A477" s="18"/>
      <c r="B477" s="18"/>
      <c r="C477" s="18"/>
      <c r="D477" s="18"/>
      <c r="E477" s="18"/>
      <c r="F477" s="15"/>
      <c r="G477" s="17"/>
      <c r="H477" s="17"/>
      <c r="I477" s="15"/>
      <c r="J477" s="15"/>
      <c r="K477" s="15"/>
      <c r="L477" s="15"/>
      <c r="M477" s="15"/>
      <c r="N477" s="15"/>
      <c r="O477" s="15"/>
      <c r="P477" s="15"/>
      <c r="Q477" s="15"/>
      <c r="R477" s="15"/>
      <c r="S477" s="16"/>
      <c r="T477" s="15"/>
      <c r="U477" s="15"/>
      <c r="V477" s="15"/>
      <c r="W477" s="15"/>
      <c r="X477" s="15"/>
      <c r="Y477" s="15"/>
      <c r="Z477" s="15"/>
      <c r="AA477" s="15"/>
      <c r="AB477" s="15"/>
      <c r="AC477" s="15"/>
      <c r="AD477" s="15"/>
      <c r="AE477" s="15"/>
      <c r="AF477" s="15"/>
      <c r="AG477" s="15"/>
      <c r="AH477" s="15"/>
      <c r="AI477" s="15"/>
      <c r="AJ477" s="15"/>
      <c r="AK477" s="15"/>
      <c r="AM477" s="15"/>
      <c r="AN477" s="15"/>
      <c r="AO477" s="15"/>
      <c r="AP477" s="15"/>
      <c r="AQ477" s="15"/>
      <c r="AR477" s="15"/>
      <c r="AS477" s="15"/>
      <c r="AT477" s="15"/>
      <c r="AU477" s="15"/>
      <c r="AV477" s="15"/>
      <c r="AW477" s="15"/>
      <c r="AX477" s="15"/>
      <c r="AY477" s="15"/>
      <c r="AZ477" s="15"/>
      <c r="BA477" s="15"/>
      <c r="BB477" s="15"/>
      <c r="BC477" s="15"/>
      <c r="BD477" s="15"/>
    </row>
    <row r="478" spans="1:56" ht="16.5" customHeight="1">
      <c r="A478" s="18"/>
      <c r="B478" s="18"/>
      <c r="C478" s="18"/>
      <c r="D478" s="18"/>
      <c r="E478" s="18"/>
      <c r="F478" s="15"/>
      <c r="G478" s="17"/>
      <c r="H478" s="17"/>
      <c r="I478" s="15"/>
      <c r="J478" s="15"/>
      <c r="K478" s="15"/>
      <c r="L478" s="15"/>
      <c r="M478" s="15"/>
      <c r="N478" s="15"/>
      <c r="O478" s="15"/>
      <c r="P478" s="15"/>
      <c r="Q478" s="15"/>
      <c r="R478" s="15"/>
      <c r="S478" s="16"/>
      <c r="T478" s="15"/>
      <c r="U478" s="15"/>
      <c r="V478" s="15"/>
      <c r="W478" s="15"/>
      <c r="X478" s="15"/>
      <c r="Y478" s="15"/>
      <c r="Z478" s="15"/>
      <c r="AA478" s="15"/>
      <c r="AB478" s="15"/>
      <c r="AC478" s="15"/>
      <c r="AD478" s="15"/>
      <c r="AE478" s="15"/>
      <c r="AF478" s="15"/>
      <c r="AG478" s="15"/>
      <c r="AH478" s="15"/>
      <c r="AI478" s="15"/>
      <c r="AJ478" s="15"/>
      <c r="AK478" s="15"/>
      <c r="AM478" s="15"/>
      <c r="AN478" s="15"/>
      <c r="AO478" s="15"/>
      <c r="AP478" s="15"/>
      <c r="AQ478" s="15"/>
      <c r="AR478" s="15"/>
      <c r="AS478" s="15"/>
      <c r="AT478" s="15"/>
      <c r="AU478" s="15"/>
      <c r="AV478" s="15"/>
      <c r="AW478" s="15"/>
      <c r="AX478" s="15"/>
      <c r="AY478" s="15"/>
      <c r="AZ478" s="15"/>
      <c r="BA478" s="15"/>
      <c r="BB478" s="15"/>
      <c r="BC478" s="15"/>
      <c r="BD478" s="15"/>
    </row>
    <row r="479" spans="1:56" ht="16.5" customHeight="1">
      <c r="A479" s="18"/>
      <c r="B479" s="18"/>
      <c r="C479" s="18"/>
      <c r="D479" s="18"/>
      <c r="E479" s="18"/>
      <c r="F479" s="15"/>
      <c r="G479" s="17"/>
      <c r="H479" s="17"/>
      <c r="I479" s="15"/>
      <c r="J479" s="15"/>
      <c r="K479" s="15"/>
      <c r="L479" s="15"/>
      <c r="M479" s="15"/>
      <c r="N479" s="15"/>
      <c r="O479" s="15"/>
      <c r="P479" s="15"/>
      <c r="Q479" s="15"/>
      <c r="R479" s="15"/>
      <c r="S479" s="16"/>
      <c r="T479" s="15"/>
      <c r="U479" s="15"/>
      <c r="V479" s="15"/>
      <c r="W479" s="15"/>
      <c r="X479" s="15"/>
      <c r="Y479" s="15"/>
      <c r="Z479" s="15"/>
      <c r="AA479" s="15"/>
      <c r="AB479" s="15"/>
      <c r="AC479" s="15"/>
      <c r="AD479" s="15"/>
      <c r="AE479" s="15"/>
      <c r="AF479" s="15"/>
      <c r="AG479" s="15"/>
      <c r="AH479" s="15"/>
      <c r="AI479" s="15"/>
      <c r="AJ479" s="15"/>
      <c r="AK479" s="15"/>
      <c r="AM479" s="15"/>
      <c r="AN479" s="15"/>
      <c r="AO479" s="15"/>
      <c r="AP479" s="15"/>
      <c r="AQ479" s="15"/>
      <c r="AR479" s="15"/>
      <c r="AS479" s="15"/>
      <c r="AT479" s="15"/>
      <c r="AU479" s="15"/>
      <c r="AV479" s="15"/>
      <c r="AW479" s="15"/>
      <c r="AX479" s="15"/>
      <c r="AY479" s="15"/>
      <c r="AZ479" s="15"/>
      <c r="BA479" s="15"/>
      <c r="BB479" s="15"/>
      <c r="BC479" s="15"/>
      <c r="BD479" s="15"/>
    </row>
    <row r="480" spans="1:56" ht="16.5" customHeight="1">
      <c r="A480" s="18"/>
      <c r="B480" s="18"/>
      <c r="C480" s="18"/>
      <c r="D480" s="18"/>
      <c r="E480" s="18"/>
      <c r="F480" s="15"/>
      <c r="G480" s="17"/>
      <c r="H480" s="17"/>
      <c r="I480" s="15"/>
      <c r="J480" s="15"/>
      <c r="K480" s="15"/>
      <c r="L480" s="15"/>
      <c r="M480" s="15"/>
      <c r="N480" s="15"/>
      <c r="O480" s="15"/>
      <c r="P480" s="15"/>
      <c r="Q480" s="15"/>
      <c r="R480" s="15"/>
      <c r="S480" s="16"/>
      <c r="T480" s="15"/>
      <c r="U480" s="15"/>
      <c r="V480" s="15"/>
      <c r="W480" s="15"/>
      <c r="X480" s="15"/>
      <c r="Y480" s="15"/>
      <c r="Z480" s="15"/>
      <c r="AA480" s="15"/>
      <c r="AB480" s="15"/>
      <c r="AC480" s="15"/>
      <c r="AD480" s="15"/>
      <c r="AE480" s="15"/>
      <c r="AF480" s="15"/>
      <c r="AG480" s="15"/>
      <c r="AH480" s="15"/>
      <c r="AI480" s="15"/>
      <c r="AJ480" s="15"/>
      <c r="AK480" s="15"/>
      <c r="AM480" s="15"/>
      <c r="AN480" s="15"/>
      <c r="AO480" s="15"/>
      <c r="AP480" s="15"/>
      <c r="AQ480" s="15"/>
      <c r="AR480" s="15"/>
      <c r="AS480" s="15"/>
      <c r="AT480" s="15"/>
      <c r="AU480" s="15"/>
      <c r="AV480" s="15"/>
      <c r="AW480" s="15"/>
      <c r="AX480" s="15"/>
      <c r="AY480" s="15"/>
      <c r="AZ480" s="15"/>
      <c r="BA480" s="15"/>
      <c r="BB480" s="15"/>
      <c r="BC480" s="15"/>
      <c r="BD480" s="15"/>
    </row>
    <row r="481" spans="1:56" ht="16.5" customHeight="1">
      <c r="A481" s="18"/>
      <c r="B481" s="18"/>
      <c r="C481" s="18"/>
      <c r="D481" s="18"/>
      <c r="E481" s="18"/>
      <c r="F481" s="15"/>
      <c r="G481" s="17"/>
      <c r="H481" s="17"/>
      <c r="I481" s="15"/>
      <c r="J481" s="15"/>
      <c r="K481" s="15"/>
      <c r="L481" s="15"/>
      <c r="M481" s="15"/>
      <c r="N481" s="15"/>
      <c r="O481" s="15"/>
      <c r="P481" s="15"/>
      <c r="Q481" s="15"/>
      <c r="R481" s="15"/>
      <c r="S481" s="16"/>
      <c r="T481" s="15"/>
      <c r="U481" s="15"/>
      <c r="V481" s="15"/>
      <c r="W481" s="15"/>
      <c r="X481" s="15"/>
      <c r="Y481" s="15"/>
      <c r="Z481" s="15"/>
      <c r="AA481" s="15"/>
      <c r="AB481" s="15"/>
      <c r="AC481" s="15"/>
      <c r="AD481" s="15"/>
      <c r="AE481" s="15"/>
      <c r="AF481" s="15"/>
      <c r="AG481" s="15"/>
      <c r="AH481" s="15"/>
      <c r="AI481" s="15"/>
      <c r="AJ481" s="15"/>
      <c r="AK481" s="15"/>
      <c r="AM481" s="15"/>
      <c r="AN481" s="15"/>
      <c r="AO481" s="15"/>
      <c r="AP481" s="15"/>
      <c r="AQ481" s="15"/>
      <c r="AR481" s="15"/>
      <c r="AS481" s="15"/>
      <c r="AT481" s="15"/>
      <c r="AU481" s="15"/>
      <c r="AV481" s="15"/>
      <c r="AW481" s="15"/>
      <c r="AX481" s="15"/>
      <c r="AY481" s="15"/>
      <c r="AZ481" s="15"/>
      <c r="BA481" s="15"/>
      <c r="BB481" s="15"/>
      <c r="BC481" s="15"/>
      <c r="BD481" s="15"/>
    </row>
    <row r="482" spans="1:56" ht="16.5" customHeight="1">
      <c r="A482" s="18"/>
      <c r="B482" s="18"/>
      <c r="C482" s="18"/>
      <c r="D482" s="18"/>
      <c r="E482" s="18"/>
      <c r="F482" s="15"/>
      <c r="G482" s="17"/>
      <c r="H482" s="17"/>
      <c r="I482" s="15"/>
      <c r="J482" s="15"/>
      <c r="K482" s="15"/>
      <c r="L482" s="15"/>
      <c r="M482" s="15"/>
      <c r="N482" s="15"/>
      <c r="O482" s="15"/>
      <c r="P482" s="15"/>
      <c r="Q482" s="15"/>
      <c r="R482" s="15"/>
      <c r="S482" s="16"/>
      <c r="T482" s="15"/>
      <c r="U482" s="15"/>
      <c r="V482" s="15"/>
      <c r="W482" s="15"/>
      <c r="X482" s="15"/>
      <c r="Y482" s="15"/>
      <c r="Z482" s="15"/>
      <c r="AA482" s="15"/>
      <c r="AB482" s="15"/>
      <c r="AC482" s="15"/>
      <c r="AD482" s="15"/>
      <c r="AE482" s="15"/>
      <c r="AF482" s="15"/>
      <c r="AG482" s="15"/>
      <c r="AH482" s="15"/>
      <c r="AI482" s="15"/>
      <c r="AJ482" s="15"/>
      <c r="AK482" s="15"/>
      <c r="AM482" s="15"/>
      <c r="AN482" s="15"/>
      <c r="AO482" s="15"/>
      <c r="AP482" s="15"/>
      <c r="AQ482" s="15"/>
      <c r="AR482" s="15"/>
      <c r="AS482" s="15"/>
      <c r="AT482" s="15"/>
      <c r="AU482" s="15"/>
      <c r="AV482" s="15"/>
      <c r="AW482" s="15"/>
      <c r="AX482" s="15"/>
      <c r="AY482" s="15"/>
      <c r="AZ482" s="15"/>
      <c r="BA482" s="15"/>
      <c r="BB482" s="15"/>
      <c r="BC482" s="15"/>
      <c r="BD482" s="15"/>
    </row>
    <row r="483" spans="1:56" ht="16.5" customHeight="1">
      <c r="A483" s="18"/>
      <c r="B483" s="18"/>
      <c r="C483" s="18"/>
      <c r="D483" s="18"/>
      <c r="E483" s="18"/>
      <c r="F483" s="15"/>
      <c r="G483" s="17"/>
      <c r="H483" s="17"/>
      <c r="I483" s="15"/>
      <c r="J483" s="15"/>
      <c r="K483" s="15"/>
      <c r="L483" s="15"/>
      <c r="M483" s="15"/>
      <c r="N483" s="15"/>
      <c r="O483" s="15"/>
      <c r="P483" s="15"/>
      <c r="Q483" s="15"/>
      <c r="R483" s="15"/>
      <c r="S483" s="16"/>
      <c r="T483" s="15"/>
      <c r="U483" s="15"/>
      <c r="V483" s="15"/>
      <c r="W483" s="15"/>
      <c r="X483" s="15"/>
      <c r="Y483" s="15"/>
      <c r="Z483" s="15"/>
      <c r="AA483" s="15"/>
      <c r="AB483" s="15"/>
      <c r="AC483" s="15"/>
      <c r="AD483" s="15"/>
      <c r="AE483" s="15"/>
      <c r="AF483" s="15"/>
      <c r="AG483" s="15"/>
      <c r="AH483" s="15"/>
      <c r="AI483" s="15"/>
      <c r="AJ483" s="15"/>
      <c r="AK483" s="15"/>
      <c r="AM483" s="15"/>
      <c r="AN483" s="15"/>
      <c r="AO483" s="15"/>
      <c r="AP483" s="15"/>
      <c r="AQ483" s="15"/>
      <c r="AR483" s="15"/>
      <c r="AS483" s="15"/>
      <c r="AT483" s="15"/>
      <c r="AU483" s="15"/>
      <c r="AV483" s="15"/>
      <c r="AW483" s="15"/>
      <c r="AX483" s="15"/>
      <c r="AY483" s="15"/>
      <c r="AZ483" s="15"/>
      <c r="BA483" s="15"/>
      <c r="BB483" s="15"/>
      <c r="BC483" s="15"/>
      <c r="BD483" s="15"/>
    </row>
    <row r="484" spans="1:56" ht="16.5" customHeight="1">
      <c r="A484" s="18"/>
      <c r="B484" s="18"/>
      <c r="C484" s="18"/>
      <c r="D484" s="18"/>
      <c r="E484" s="18"/>
      <c r="F484" s="15"/>
      <c r="G484" s="17"/>
      <c r="H484" s="17"/>
      <c r="I484" s="15"/>
      <c r="J484" s="15"/>
      <c r="K484" s="15"/>
      <c r="L484" s="15"/>
      <c r="M484" s="15"/>
      <c r="N484" s="15"/>
      <c r="O484" s="15"/>
      <c r="P484" s="15"/>
      <c r="Q484" s="15"/>
      <c r="R484" s="15"/>
      <c r="S484" s="16"/>
      <c r="T484" s="15"/>
      <c r="U484" s="15"/>
      <c r="V484" s="15"/>
      <c r="W484" s="15"/>
      <c r="X484" s="15"/>
      <c r="Y484" s="15"/>
      <c r="Z484" s="15"/>
      <c r="AA484" s="15"/>
      <c r="AB484" s="15"/>
      <c r="AC484" s="15"/>
      <c r="AD484" s="15"/>
      <c r="AE484" s="15"/>
      <c r="AF484" s="15"/>
      <c r="AG484" s="15"/>
      <c r="AH484" s="15"/>
      <c r="AI484" s="15"/>
      <c r="AJ484" s="15"/>
      <c r="AK484" s="15"/>
      <c r="AM484" s="15"/>
      <c r="AN484" s="15"/>
      <c r="AO484" s="15"/>
      <c r="AP484" s="15"/>
      <c r="AQ484" s="15"/>
      <c r="AR484" s="15"/>
      <c r="AS484" s="15"/>
      <c r="AT484" s="15"/>
      <c r="AU484" s="15"/>
      <c r="AV484" s="15"/>
      <c r="AW484" s="15"/>
      <c r="AX484" s="15"/>
      <c r="AY484" s="15"/>
      <c r="AZ484" s="15"/>
      <c r="BA484" s="15"/>
      <c r="BB484" s="15"/>
      <c r="BC484" s="15"/>
      <c r="BD484" s="15"/>
    </row>
    <row r="485" spans="1:56" ht="16.5" customHeight="1">
      <c r="A485" s="18"/>
      <c r="B485" s="18"/>
      <c r="C485" s="18"/>
      <c r="D485" s="18"/>
      <c r="E485" s="18"/>
      <c r="F485" s="15"/>
      <c r="G485" s="17"/>
      <c r="H485" s="17"/>
      <c r="I485" s="15"/>
      <c r="J485" s="15"/>
      <c r="K485" s="15"/>
      <c r="L485" s="15"/>
      <c r="M485" s="15"/>
      <c r="N485" s="15"/>
      <c r="O485" s="15"/>
      <c r="P485" s="15"/>
      <c r="Q485" s="15"/>
      <c r="R485" s="15"/>
      <c r="S485" s="16"/>
      <c r="T485" s="15"/>
      <c r="U485" s="15"/>
      <c r="V485" s="15"/>
      <c r="W485" s="15"/>
      <c r="X485" s="15"/>
      <c r="Y485" s="15"/>
      <c r="Z485" s="15"/>
      <c r="AA485" s="15"/>
      <c r="AB485" s="15"/>
      <c r="AC485" s="15"/>
      <c r="AD485" s="15"/>
      <c r="AE485" s="15"/>
      <c r="AF485" s="15"/>
      <c r="AG485" s="15"/>
      <c r="AH485" s="15"/>
      <c r="AI485" s="15"/>
      <c r="AJ485" s="15"/>
      <c r="AK485" s="15"/>
      <c r="AM485" s="15"/>
      <c r="AN485" s="15"/>
      <c r="AO485" s="15"/>
      <c r="AP485" s="15"/>
      <c r="AQ485" s="15"/>
      <c r="AR485" s="15"/>
      <c r="AS485" s="15"/>
      <c r="AT485" s="15"/>
      <c r="AU485" s="15"/>
      <c r="AV485" s="15"/>
      <c r="AW485" s="15"/>
      <c r="AX485" s="15"/>
      <c r="AY485" s="15"/>
      <c r="AZ485" s="15"/>
      <c r="BA485" s="15"/>
      <c r="BB485" s="15"/>
      <c r="BC485" s="15"/>
      <c r="BD485" s="15"/>
    </row>
    <row r="486" spans="1:56" ht="16.5" customHeight="1">
      <c r="A486" s="18"/>
      <c r="B486" s="18"/>
      <c r="C486" s="18"/>
      <c r="D486" s="18"/>
      <c r="E486" s="18"/>
      <c r="F486" s="15"/>
      <c r="G486" s="17"/>
      <c r="H486" s="17"/>
      <c r="I486" s="15"/>
      <c r="J486" s="15"/>
      <c r="K486" s="15"/>
      <c r="L486" s="15"/>
      <c r="M486" s="15"/>
      <c r="N486" s="15"/>
      <c r="O486" s="15"/>
      <c r="P486" s="15"/>
      <c r="Q486" s="15"/>
      <c r="R486" s="15"/>
      <c r="S486" s="16"/>
      <c r="T486" s="15"/>
      <c r="U486" s="15"/>
      <c r="V486" s="15"/>
      <c r="W486" s="15"/>
      <c r="X486" s="15"/>
      <c r="Y486" s="15"/>
      <c r="Z486" s="15"/>
      <c r="AA486" s="15"/>
      <c r="AB486" s="15"/>
      <c r="AC486" s="15"/>
      <c r="AD486" s="15"/>
      <c r="AE486" s="15"/>
      <c r="AF486" s="15"/>
      <c r="AG486" s="15"/>
      <c r="AH486" s="15"/>
      <c r="AI486" s="15"/>
      <c r="AJ486" s="15"/>
      <c r="AK486" s="15"/>
      <c r="AM486" s="15"/>
      <c r="AN486" s="15"/>
      <c r="AO486" s="15"/>
      <c r="AP486" s="15"/>
      <c r="AQ486" s="15"/>
      <c r="AR486" s="15"/>
      <c r="AS486" s="15"/>
      <c r="AT486" s="15"/>
      <c r="AU486" s="15"/>
      <c r="AV486" s="15"/>
      <c r="AW486" s="15"/>
      <c r="AX486" s="15"/>
      <c r="AY486" s="15"/>
      <c r="AZ486" s="15"/>
      <c r="BA486" s="15"/>
      <c r="BB486" s="15"/>
      <c r="BC486" s="15"/>
      <c r="BD486" s="15"/>
    </row>
    <row r="487" spans="1:56" ht="16.5" customHeight="1">
      <c r="A487" s="18"/>
      <c r="B487" s="18"/>
      <c r="C487" s="18"/>
      <c r="D487" s="18"/>
      <c r="E487" s="18"/>
      <c r="F487" s="15"/>
      <c r="G487" s="17"/>
      <c r="H487" s="17"/>
      <c r="I487" s="15"/>
      <c r="J487" s="15"/>
      <c r="K487" s="15"/>
      <c r="L487" s="15"/>
      <c r="M487" s="15"/>
      <c r="N487" s="15"/>
      <c r="O487" s="15"/>
      <c r="P487" s="15"/>
      <c r="Q487" s="15"/>
      <c r="R487" s="15"/>
      <c r="S487" s="16"/>
      <c r="T487" s="15"/>
      <c r="U487" s="15"/>
      <c r="V487" s="15"/>
      <c r="W487" s="15"/>
      <c r="X487" s="15"/>
      <c r="Y487" s="15"/>
      <c r="Z487" s="15"/>
      <c r="AA487" s="15"/>
      <c r="AB487" s="15"/>
      <c r="AC487" s="15"/>
      <c r="AD487" s="15"/>
      <c r="AE487" s="15"/>
      <c r="AF487" s="15"/>
      <c r="AG487" s="15"/>
      <c r="AH487" s="15"/>
      <c r="AI487" s="15"/>
      <c r="AJ487" s="15"/>
      <c r="AK487" s="15"/>
      <c r="AM487" s="15"/>
      <c r="AN487" s="15"/>
      <c r="AO487" s="15"/>
      <c r="AP487" s="15"/>
      <c r="AQ487" s="15"/>
      <c r="AR487" s="15"/>
      <c r="AS487" s="15"/>
      <c r="AT487" s="15"/>
      <c r="AU487" s="15"/>
      <c r="AV487" s="15"/>
      <c r="AW487" s="15"/>
      <c r="AX487" s="15"/>
      <c r="AY487" s="15"/>
      <c r="AZ487" s="15"/>
      <c r="BA487" s="15"/>
      <c r="BB487" s="15"/>
      <c r="BC487" s="15"/>
      <c r="BD487" s="15"/>
    </row>
    <row r="488" spans="1:56" ht="16.5" customHeight="1">
      <c r="A488" s="18"/>
      <c r="B488" s="18"/>
      <c r="C488" s="18"/>
      <c r="D488" s="18"/>
      <c r="E488" s="18"/>
      <c r="F488" s="15"/>
      <c r="G488" s="17"/>
      <c r="H488" s="17"/>
      <c r="I488" s="15"/>
      <c r="J488" s="15"/>
      <c r="K488" s="15"/>
      <c r="L488" s="15"/>
      <c r="M488" s="15"/>
      <c r="N488" s="15"/>
      <c r="O488" s="15"/>
      <c r="P488" s="15"/>
      <c r="Q488" s="15"/>
      <c r="R488" s="15"/>
      <c r="S488" s="16"/>
      <c r="T488" s="15"/>
      <c r="U488" s="15"/>
      <c r="V488" s="15"/>
      <c r="W488" s="15"/>
      <c r="X488" s="15"/>
      <c r="Y488" s="15"/>
      <c r="Z488" s="15"/>
      <c r="AA488" s="15"/>
      <c r="AB488" s="15"/>
      <c r="AC488" s="15"/>
      <c r="AD488" s="15"/>
      <c r="AE488" s="15"/>
      <c r="AF488" s="15"/>
      <c r="AG488" s="15"/>
      <c r="AH488" s="15"/>
      <c r="AI488" s="15"/>
      <c r="AJ488" s="15"/>
      <c r="AK488" s="15"/>
      <c r="AM488" s="15"/>
      <c r="AN488" s="15"/>
      <c r="AO488" s="15"/>
      <c r="AP488" s="15"/>
      <c r="AQ488" s="15"/>
      <c r="AR488" s="15"/>
      <c r="AS488" s="15"/>
      <c r="AT488" s="15"/>
      <c r="AU488" s="15"/>
      <c r="AV488" s="15"/>
      <c r="AW488" s="15"/>
      <c r="AX488" s="15"/>
      <c r="AY488" s="15"/>
      <c r="AZ488" s="15"/>
      <c r="BA488" s="15"/>
      <c r="BB488" s="15"/>
      <c r="BC488" s="15"/>
      <c r="BD488" s="15"/>
    </row>
    <row r="489" spans="1:56" ht="16.5" customHeight="1">
      <c r="A489" s="18"/>
      <c r="B489" s="18"/>
      <c r="C489" s="18"/>
      <c r="D489" s="18"/>
      <c r="E489" s="18"/>
      <c r="F489" s="15"/>
      <c r="G489" s="17"/>
      <c r="H489" s="17"/>
      <c r="I489" s="15"/>
      <c r="J489" s="15"/>
      <c r="K489" s="15"/>
      <c r="L489" s="15"/>
      <c r="M489" s="15"/>
      <c r="N489" s="15"/>
      <c r="O489" s="15"/>
      <c r="P489" s="15"/>
      <c r="Q489" s="15"/>
      <c r="R489" s="15"/>
      <c r="S489" s="16"/>
      <c r="T489" s="15"/>
      <c r="U489" s="15"/>
      <c r="V489" s="15"/>
      <c r="W489" s="15"/>
      <c r="X489" s="15"/>
      <c r="Y489" s="15"/>
      <c r="Z489" s="15"/>
      <c r="AA489" s="15"/>
      <c r="AB489" s="15"/>
      <c r="AC489" s="15"/>
      <c r="AD489" s="15"/>
      <c r="AE489" s="15"/>
      <c r="AF489" s="15"/>
      <c r="AG489" s="15"/>
      <c r="AH489" s="15"/>
      <c r="AI489" s="15"/>
      <c r="AJ489" s="15"/>
      <c r="AK489" s="15"/>
      <c r="AM489" s="15"/>
      <c r="AN489" s="15"/>
      <c r="AO489" s="15"/>
      <c r="AP489" s="15"/>
      <c r="AQ489" s="15"/>
      <c r="AR489" s="15"/>
      <c r="AS489" s="15"/>
      <c r="AT489" s="15"/>
      <c r="AU489" s="15"/>
      <c r="AV489" s="15"/>
      <c r="AW489" s="15"/>
      <c r="AX489" s="15"/>
      <c r="AY489" s="15"/>
      <c r="AZ489" s="15"/>
      <c r="BA489" s="15"/>
      <c r="BB489" s="15"/>
      <c r="BC489" s="15"/>
      <c r="BD489" s="15"/>
    </row>
    <row r="490" spans="1:56" ht="16.5" customHeight="1">
      <c r="A490" s="18"/>
      <c r="B490" s="18"/>
      <c r="C490" s="18"/>
      <c r="D490" s="18"/>
      <c r="E490" s="18"/>
      <c r="F490" s="15"/>
      <c r="G490" s="17"/>
      <c r="H490" s="17"/>
      <c r="I490" s="15"/>
      <c r="J490" s="15"/>
      <c r="K490" s="15"/>
      <c r="L490" s="15"/>
      <c r="M490" s="15"/>
      <c r="N490" s="15"/>
      <c r="O490" s="15"/>
      <c r="P490" s="15"/>
      <c r="Q490" s="15"/>
      <c r="R490" s="15"/>
      <c r="S490" s="16"/>
      <c r="T490" s="15"/>
      <c r="U490" s="15"/>
      <c r="V490" s="15"/>
      <c r="W490" s="15"/>
      <c r="X490" s="15"/>
      <c r="Y490" s="15"/>
      <c r="Z490" s="15"/>
      <c r="AA490" s="15"/>
      <c r="AB490" s="15"/>
      <c r="AC490" s="15"/>
      <c r="AD490" s="15"/>
      <c r="AE490" s="15"/>
      <c r="AF490" s="15"/>
      <c r="AG490" s="15"/>
      <c r="AH490" s="15"/>
      <c r="AI490" s="15"/>
      <c r="AJ490" s="15"/>
      <c r="AK490" s="15"/>
      <c r="AM490" s="15"/>
      <c r="AN490" s="15"/>
      <c r="AO490" s="15"/>
      <c r="AP490" s="15"/>
      <c r="AQ490" s="15"/>
      <c r="AR490" s="15"/>
      <c r="AS490" s="15"/>
      <c r="AT490" s="15"/>
      <c r="AU490" s="15"/>
      <c r="AV490" s="15"/>
      <c r="AW490" s="15"/>
      <c r="AX490" s="15"/>
      <c r="AY490" s="15"/>
      <c r="AZ490" s="15"/>
      <c r="BA490" s="15"/>
      <c r="BB490" s="15"/>
      <c r="BC490" s="15"/>
      <c r="BD490" s="15"/>
    </row>
    <row r="491" spans="1:56" ht="16.5" customHeight="1">
      <c r="A491" s="18"/>
      <c r="B491" s="18"/>
      <c r="C491" s="18"/>
      <c r="D491" s="18"/>
      <c r="E491" s="18"/>
      <c r="F491" s="15"/>
      <c r="G491" s="17"/>
      <c r="H491" s="17"/>
      <c r="I491" s="15"/>
      <c r="J491" s="15"/>
      <c r="K491" s="15"/>
      <c r="L491" s="15"/>
      <c r="M491" s="15"/>
      <c r="N491" s="15"/>
      <c r="O491" s="15"/>
      <c r="P491" s="15"/>
      <c r="Q491" s="15"/>
      <c r="R491" s="15"/>
      <c r="S491" s="16"/>
      <c r="T491" s="15"/>
      <c r="U491" s="15"/>
      <c r="V491" s="15"/>
      <c r="W491" s="15"/>
      <c r="X491" s="15"/>
      <c r="Y491" s="15"/>
      <c r="Z491" s="15"/>
      <c r="AA491" s="15"/>
      <c r="AB491" s="15"/>
      <c r="AC491" s="15"/>
      <c r="AD491" s="15"/>
      <c r="AE491" s="15"/>
      <c r="AF491" s="15"/>
      <c r="AG491" s="15"/>
      <c r="AH491" s="15"/>
      <c r="AI491" s="15"/>
      <c r="AJ491" s="15"/>
      <c r="AK491" s="15"/>
      <c r="AM491" s="15"/>
      <c r="AN491" s="15"/>
      <c r="AO491" s="15"/>
      <c r="AP491" s="15"/>
      <c r="AQ491" s="15"/>
      <c r="AR491" s="15"/>
      <c r="AS491" s="15"/>
      <c r="AT491" s="15"/>
      <c r="AU491" s="15"/>
      <c r="AV491" s="15"/>
      <c r="AW491" s="15"/>
      <c r="AX491" s="15"/>
      <c r="AY491" s="15"/>
      <c r="AZ491" s="15"/>
      <c r="BA491" s="15"/>
      <c r="BB491" s="15"/>
      <c r="BC491" s="15"/>
      <c r="BD491" s="15"/>
    </row>
    <row r="492" spans="1:56" ht="16.5" customHeight="1">
      <c r="A492" s="18"/>
      <c r="B492" s="18"/>
      <c r="C492" s="18"/>
      <c r="D492" s="18"/>
      <c r="E492" s="18"/>
      <c r="F492" s="15"/>
      <c r="G492" s="17"/>
      <c r="H492" s="17"/>
      <c r="I492" s="15"/>
      <c r="J492" s="15"/>
      <c r="K492" s="15"/>
      <c r="L492" s="15"/>
      <c r="M492" s="15"/>
      <c r="N492" s="15"/>
      <c r="O492" s="15"/>
      <c r="P492" s="15"/>
      <c r="Q492" s="15"/>
      <c r="R492" s="15"/>
      <c r="S492" s="16"/>
      <c r="T492" s="15"/>
      <c r="U492" s="15"/>
      <c r="V492" s="15"/>
      <c r="W492" s="15"/>
      <c r="X492" s="15"/>
      <c r="Y492" s="15"/>
      <c r="Z492" s="15"/>
      <c r="AA492" s="15"/>
      <c r="AB492" s="15"/>
      <c r="AC492" s="15"/>
      <c r="AD492" s="15"/>
      <c r="AE492" s="15"/>
      <c r="AF492" s="15"/>
      <c r="AG492" s="15"/>
      <c r="AH492" s="15"/>
      <c r="AI492" s="15"/>
      <c r="AJ492" s="15"/>
      <c r="AK492" s="15"/>
      <c r="AM492" s="15"/>
      <c r="AN492" s="15"/>
      <c r="AO492" s="15"/>
      <c r="AP492" s="15"/>
      <c r="AQ492" s="15"/>
      <c r="AR492" s="15"/>
      <c r="AS492" s="15"/>
      <c r="AT492" s="15"/>
      <c r="AU492" s="15"/>
      <c r="AV492" s="15"/>
      <c r="AW492" s="15"/>
      <c r="AX492" s="15"/>
      <c r="AY492" s="15"/>
      <c r="AZ492" s="15"/>
      <c r="BA492" s="15"/>
      <c r="BB492" s="15"/>
      <c r="BC492" s="15"/>
      <c r="BD492" s="15"/>
    </row>
    <row r="493" spans="1:56" ht="16.5" customHeight="1">
      <c r="A493" s="18"/>
      <c r="B493" s="18"/>
      <c r="C493" s="18"/>
      <c r="D493" s="18"/>
      <c r="E493" s="18"/>
      <c r="F493" s="15"/>
      <c r="G493" s="17"/>
      <c r="H493" s="17"/>
      <c r="I493" s="15"/>
      <c r="J493" s="15"/>
      <c r="K493" s="15"/>
      <c r="L493" s="15"/>
      <c r="M493" s="15"/>
      <c r="N493" s="15"/>
      <c r="O493" s="15"/>
      <c r="P493" s="15"/>
      <c r="Q493" s="15"/>
      <c r="R493" s="15"/>
      <c r="S493" s="16"/>
      <c r="T493" s="15"/>
      <c r="U493" s="15"/>
      <c r="V493" s="15"/>
      <c r="W493" s="15"/>
      <c r="X493" s="15"/>
      <c r="Y493" s="15"/>
      <c r="Z493" s="15"/>
      <c r="AA493" s="15"/>
      <c r="AB493" s="15"/>
      <c r="AC493" s="15"/>
      <c r="AD493" s="15"/>
      <c r="AE493" s="15"/>
      <c r="AF493" s="15"/>
      <c r="AG493" s="15"/>
      <c r="AH493" s="15"/>
      <c r="AI493" s="15"/>
      <c r="AJ493" s="15"/>
      <c r="AK493" s="15"/>
      <c r="AM493" s="15"/>
      <c r="AN493" s="15"/>
      <c r="AO493" s="15"/>
      <c r="AP493" s="15"/>
      <c r="AQ493" s="15"/>
      <c r="AR493" s="15"/>
      <c r="AS493" s="15"/>
      <c r="AT493" s="15"/>
      <c r="AU493" s="15"/>
      <c r="AV493" s="15"/>
      <c r="AW493" s="15"/>
      <c r="AX493" s="15"/>
      <c r="AY493" s="15"/>
      <c r="AZ493" s="15"/>
      <c r="BA493" s="15"/>
      <c r="BB493" s="15"/>
      <c r="BC493" s="15"/>
      <c r="BD493" s="15"/>
    </row>
    <row r="494" spans="1:56" ht="16.5" customHeight="1">
      <c r="A494" s="18"/>
      <c r="B494" s="18"/>
      <c r="C494" s="18"/>
      <c r="D494" s="18"/>
      <c r="E494" s="18"/>
      <c r="F494" s="15"/>
      <c r="G494" s="17"/>
      <c r="H494" s="17"/>
      <c r="I494" s="15"/>
      <c r="J494" s="15"/>
      <c r="K494" s="15"/>
      <c r="L494" s="15"/>
      <c r="M494" s="15"/>
      <c r="N494" s="15"/>
      <c r="O494" s="15"/>
      <c r="P494" s="15"/>
      <c r="Q494" s="15"/>
      <c r="R494" s="15"/>
      <c r="S494" s="16"/>
      <c r="T494" s="15"/>
      <c r="U494" s="15"/>
      <c r="V494" s="15"/>
      <c r="W494" s="15"/>
      <c r="X494" s="15"/>
      <c r="Y494" s="15"/>
      <c r="Z494" s="15"/>
      <c r="AA494" s="15"/>
      <c r="AB494" s="15"/>
      <c r="AC494" s="15"/>
      <c r="AD494" s="15"/>
      <c r="AE494" s="15"/>
      <c r="AF494" s="15"/>
      <c r="AG494" s="15"/>
      <c r="AH494" s="15"/>
      <c r="AI494" s="15"/>
      <c r="AJ494" s="15"/>
      <c r="AK494" s="15"/>
      <c r="AM494" s="15"/>
      <c r="AN494" s="15"/>
      <c r="AO494" s="15"/>
      <c r="AP494" s="15"/>
      <c r="AQ494" s="15"/>
      <c r="AR494" s="15"/>
      <c r="AS494" s="15"/>
      <c r="AT494" s="15"/>
      <c r="AU494" s="15"/>
      <c r="AV494" s="15"/>
      <c r="AW494" s="15"/>
      <c r="AX494" s="15"/>
      <c r="AY494" s="15"/>
      <c r="AZ494" s="15"/>
      <c r="BA494" s="15"/>
      <c r="BB494" s="15"/>
      <c r="BC494" s="15"/>
      <c r="BD494" s="15"/>
    </row>
    <row r="495" spans="1:56" ht="16.5" customHeight="1">
      <c r="A495" s="18"/>
      <c r="B495" s="18"/>
      <c r="C495" s="18"/>
      <c r="D495" s="18"/>
      <c r="E495" s="18"/>
      <c r="F495" s="15"/>
      <c r="G495" s="17"/>
      <c r="H495" s="17"/>
      <c r="I495" s="15"/>
      <c r="J495" s="15"/>
      <c r="K495" s="15"/>
      <c r="L495" s="15"/>
      <c r="M495" s="15"/>
      <c r="N495" s="15"/>
      <c r="O495" s="15"/>
      <c r="P495" s="15"/>
      <c r="Q495" s="15"/>
      <c r="R495" s="15"/>
      <c r="S495" s="16"/>
      <c r="T495" s="15"/>
      <c r="U495" s="15"/>
      <c r="V495" s="15"/>
      <c r="W495" s="15"/>
      <c r="X495" s="15"/>
      <c r="Y495" s="15"/>
      <c r="Z495" s="15"/>
      <c r="AA495" s="15"/>
      <c r="AB495" s="15"/>
      <c r="AC495" s="15"/>
      <c r="AD495" s="15"/>
      <c r="AE495" s="15"/>
      <c r="AF495" s="15"/>
      <c r="AG495" s="15"/>
      <c r="AH495" s="15"/>
      <c r="AI495" s="15"/>
      <c r="AJ495" s="15"/>
      <c r="AK495" s="15"/>
      <c r="AM495" s="15"/>
      <c r="AN495" s="15"/>
      <c r="AO495" s="15"/>
      <c r="AP495" s="15"/>
      <c r="AQ495" s="15"/>
      <c r="AR495" s="15"/>
      <c r="AS495" s="15"/>
      <c r="AT495" s="15"/>
      <c r="AU495" s="15"/>
      <c r="AV495" s="15"/>
      <c r="AW495" s="15"/>
      <c r="AX495" s="15"/>
      <c r="AY495" s="15"/>
      <c r="AZ495" s="15"/>
      <c r="BA495" s="15"/>
      <c r="BB495" s="15"/>
      <c r="BC495" s="15"/>
      <c r="BD495" s="15"/>
    </row>
    <row r="496" spans="1:56" ht="16.5" customHeight="1">
      <c r="A496" s="18"/>
      <c r="B496" s="18"/>
      <c r="C496" s="18"/>
      <c r="D496" s="18"/>
      <c r="E496" s="18"/>
      <c r="F496" s="15"/>
      <c r="G496" s="17"/>
      <c r="H496" s="17"/>
      <c r="I496" s="15"/>
      <c r="J496" s="15"/>
      <c r="K496" s="15"/>
      <c r="L496" s="15"/>
      <c r="M496" s="15"/>
      <c r="N496" s="15"/>
      <c r="O496" s="15"/>
      <c r="P496" s="15"/>
      <c r="Q496" s="15"/>
      <c r="R496" s="15"/>
      <c r="S496" s="16"/>
      <c r="T496" s="15"/>
      <c r="U496" s="15"/>
      <c r="V496" s="15"/>
      <c r="W496" s="15"/>
      <c r="X496" s="15"/>
      <c r="Y496" s="15"/>
      <c r="Z496" s="15"/>
      <c r="AA496" s="15"/>
      <c r="AB496" s="15"/>
      <c r="AC496" s="15"/>
      <c r="AD496" s="15"/>
      <c r="AE496" s="15"/>
      <c r="AF496" s="15"/>
      <c r="AG496" s="15"/>
      <c r="AH496" s="15"/>
      <c r="AI496" s="15"/>
      <c r="AJ496" s="15"/>
      <c r="AK496" s="15"/>
      <c r="AM496" s="15"/>
      <c r="AN496" s="15"/>
      <c r="AO496" s="15"/>
      <c r="AP496" s="15"/>
      <c r="AQ496" s="15"/>
      <c r="AR496" s="15"/>
      <c r="AS496" s="15"/>
      <c r="AT496" s="15"/>
      <c r="AU496" s="15"/>
      <c r="AV496" s="15"/>
      <c r="AW496" s="15"/>
      <c r="AX496" s="15"/>
      <c r="AY496" s="15"/>
      <c r="AZ496" s="15"/>
      <c r="BA496" s="15"/>
      <c r="BB496" s="15"/>
      <c r="BC496" s="15"/>
      <c r="BD496" s="15"/>
    </row>
    <row r="497" spans="1:56" ht="16.5" customHeight="1">
      <c r="A497" s="18"/>
      <c r="B497" s="18"/>
      <c r="C497" s="18"/>
      <c r="D497" s="18"/>
      <c r="E497" s="18"/>
      <c r="F497" s="15"/>
      <c r="G497" s="17"/>
      <c r="H497" s="17"/>
      <c r="I497" s="15"/>
      <c r="J497" s="15"/>
      <c r="K497" s="15"/>
      <c r="L497" s="15"/>
      <c r="M497" s="15"/>
      <c r="N497" s="15"/>
      <c r="O497" s="15"/>
      <c r="P497" s="15"/>
      <c r="Q497" s="15"/>
      <c r="R497" s="15"/>
      <c r="S497" s="16"/>
      <c r="T497" s="15"/>
      <c r="U497" s="15"/>
      <c r="V497" s="15"/>
      <c r="W497" s="15"/>
      <c r="X497" s="15"/>
      <c r="Y497" s="15"/>
      <c r="Z497" s="15"/>
      <c r="AA497" s="15"/>
      <c r="AB497" s="15"/>
      <c r="AC497" s="15"/>
      <c r="AD497" s="15"/>
      <c r="AE497" s="15"/>
      <c r="AF497" s="15"/>
      <c r="AG497" s="15"/>
      <c r="AH497" s="15"/>
      <c r="AI497" s="15"/>
      <c r="AJ497" s="15"/>
      <c r="AK497" s="15"/>
      <c r="AM497" s="15"/>
      <c r="AN497" s="15"/>
      <c r="AO497" s="15"/>
      <c r="AP497" s="15"/>
      <c r="AQ497" s="15"/>
      <c r="AR497" s="15"/>
      <c r="AS497" s="15"/>
      <c r="AT497" s="15"/>
      <c r="AU497" s="15"/>
      <c r="AV497" s="15"/>
      <c r="AW497" s="15"/>
      <c r="AX497" s="15"/>
      <c r="AY497" s="15"/>
      <c r="AZ497" s="15"/>
      <c r="BA497" s="15"/>
      <c r="BB497" s="15"/>
      <c r="BC497" s="15"/>
      <c r="BD497" s="15"/>
    </row>
    <row r="498" spans="1:56" ht="16.5" customHeight="1">
      <c r="A498" s="18"/>
      <c r="B498" s="18"/>
      <c r="C498" s="18"/>
      <c r="D498" s="18"/>
      <c r="E498" s="18"/>
      <c r="F498" s="15"/>
      <c r="G498" s="17"/>
      <c r="H498" s="17"/>
      <c r="I498" s="15"/>
      <c r="J498" s="15"/>
      <c r="K498" s="15"/>
      <c r="L498" s="15"/>
      <c r="M498" s="15"/>
      <c r="N498" s="15"/>
      <c r="O498" s="15"/>
      <c r="P498" s="15"/>
      <c r="Q498" s="15"/>
      <c r="R498" s="15"/>
      <c r="S498" s="16"/>
      <c r="T498" s="15"/>
      <c r="U498" s="15"/>
      <c r="V498" s="15"/>
      <c r="W498" s="15"/>
      <c r="X498" s="15"/>
      <c r="Y498" s="15"/>
      <c r="Z498" s="15"/>
      <c r="AA498" s="15"/>
      <c r="AB498" s="15"/>
      <c r="AC498" s="15"/>
      <c r="AD498" s="15"/>
      <c r="AE498" s="15"/>
      <c r="AF498" s="15"/>
      <c r="AG498" s="15"/>
      <c r="AH498" s="15"/>
      <c r="AI498" s="15"/>
      <c r="AJ498" s="15"/>
      <c r="AK498" s="15"/>
      <c r="AM498" s="15"/>
      <c r="AN498" s="15"/>
      <c r="AO498" s="15"/>
      <c r="AP498" s="15"/>
      <c r="AQ498" s="15"/>
      <c r="AR498" s="15"/>
      <c r="AS498" s="15"/>
      <c r="AT498" s="15"/>
      <c r="AU498" s="15"/>
      <c r="AV498" s="15"/>
      <c r="AW498" s="15"/>
      <c r="AX498" s="15"/>
      <c r="AY498" s="15"/>
      <c r="AZ498" s="15"/>
      <c r="BA498" s="15"/>
      <c r="BB498" s="15"/>
      <c r="BC498" s="15"/>
      <c r="BD498" s="15"/>
    </row>
    <row r="499" spans="1:56" ht="16.5" customHeight="1">
      <c r="A499" s="18"/>
      <c r="B499" s="18"/>
      <c r="C499" s="18"/>
      <c r="D499" s="18"/>
      <c r="E499" s="18"/>
      <c r="F499" s="15"/>
      <c r="G499" s="17"/>
      <c r="H499" s="17"/>
      <c r="I499" s="15"/>
      <c r="J499" s="15"/>
      <c r="K499" s="15"/>
      <c r="L499" s="15"/>
      <c r="M499" s="15"/>
      <c r="N499" s="15"/>
      <c r="O499" s="15"/>
      <c r="P499" s="15"/>
      <c r="Q499" s="15"/>
      <c r="R499" s="15"/>
      <c r="S499" s="16"/>
      <c r="T499" s="15"/>
      <c r="U499" s="15"/>
      <c r="V499" s="15"/>
      <c r="W499" s="15"/>
      <c r="X499" s="15"/>
      <c r="Y499" s="15"/>
      <c r="Z499" s="15"/>
      <c r="AA499" s="15"/>
      <c r="AB499" s="15"/>
      <c r="AC499" s="15"/>
      <c r="AD499" s="15"/>
      <c r="AE499" s="15"/>
      <c r="AF499" s="15"/>
      <c r="AG499" s="15"/>
      <c r="AH499" s="15"/>
      <c r="AI499" s="15"/>
      <c r="AJ499" s="15"/>
      <c r="AK499" s="15"/>
      <c r="AM499" s="15"/>
      <c r="AN499" s="15"/>
      <c r="AO499" s="15"/>
      <c r="AP499" s="15"/>
      <c r="AQ499" s="15"/>
      <c r="AR499" s="15"/>
      <c r="AS499" s="15"/>
      <c r="AT499" s="15"/>
      <c r="AU499" s="15"/>
      <c r="AV499" s="15"/>
      <c r="AW499" s="15"/>
      <c r="AX499" s="15"/>
      <c r="AY499" s="15"/>
      <c r="AZ499" s="15"/>
      <c r="BA499" s="15"/>
      <c r="BB499" s="15"/>
      <c r="BC499" s="15"/>
      <c r="BD499" s="15"/>
    </row>
    <row r="500" spans="1:56" ht="16.5" customHeight="1">
      <c r="A500" s="18"/>
      <c r="B500" s="18"/>
      <c r="C500" s="18"/>
      <c r="D500" s="18"/>
      <c r="E500" s="18"/>
      <c r="F500" s="15"/>
      <c r="G500" s="17"/>
      <c r="H500" s="17"/>
      <c r="I500" s="15"/>
      <c r="J500" s="15"/>
      <c r="K500" s="15"/>
      <c r="L500" s="15"/>
      <c r="M500" s="15"/>
      <c r="N500" s="15"/>
      <c r="O500" s="15"/>
      <c r="P500" s="15"/>
      <c r="Q500" s="15"/>
      <c r="R500" s="15"/>
      <c r="S500" s="16"/>
      <c r="T500" s="15"/>
      <c r="U500" s="15"/>
      <c r="V500" s="15"/>
      <c r="W500" s="15"/>
      <c r="X500" s="15"/>
      <c r="Y500" s="15"/>
      <c r="Z500" s="15"/>
      <c r="AA500" s="15"/>
      <c r="AB500" s="15"/>
      <c r="AC500" s="15"/>
      <c r="AD500" s="15"/>
      <c r="AE500" s="15"/>
      <c r="AF500" s="15"/>
      <c r="AG500" s="15"/>
      <c r="AH500" s="15"/>
      <c r="AI500" s="15"/>
      <c r="AJ500" s="15"/>
      <c r="AK500" s="15"/>
      <c r="AM500" s="15"/>
      <c r="AN500" s="15"/>
      <c r="AO500" s="15"/>
      <c r="AP500" s="15"/>
      <c r="AQ500" s="15"/>
      <c r="AR500" s="15"/>
      <c r="AS500" s="15"/>
      <c r="AT500" s="15"/>
      <c r="AU500" s="15"/>
      <c r="AV500" s="15"/>
      <c r="AW500" s="15"/>
      <c r="AX500" s="15"/>
      <c r="AY500" s="15"/>
      <c r="AZ500" s="15"/>
      <c r="BA500" s="15"/>
      <c r="BB500" s="15"/>
      <c r="BC500" s="15"/>
      <c r="BD500" s="15"/>
    </row>
    <row r="501" spans="1:56" ht="16.5" customHeight="1">
      <c r="A501" s="18"/>
      <c r="B501" s="18"/>
      <c r="C501" s="18"/>
      <c r="D501" s="18"/>
      <c r="E501" s="18"/>
      <c r="F501" s="15"/>
      <c r="G501" s="17"/>
      <c r="H501" s="17"/>
      <c r="I501" s="15"/>
      <c r="J501" s="15"/>
      <c r="K501" s="15"/>
      <c r="L501" s="15"/>
      <c r="M501" s="15"/>
      <c r="N501" s="15"/>
      <c r="O501" s="15"/>
      <c r="P501" s="15"/>
      <c r="Q501" s="15"/>
      <c r="R501" s="15"/>
      <c r="S501" s="16"/>
      <c r="T501" s="15"/>
      <c r="U501" s="15"/>
      <c r="V501" s="15"/>
      <c r="W501" s="15"/>
      <c r="X501" s="15"/>
      <c r="Y501" s="15"/>
      <c r="Z501" s="15"/>
      <c r="AA501" s="15"/>
      <c r="AB501" s="15"/>
      <c r="AC501" s="15"/>
      <c r="AD501" s="15"/>
      <c r="AE501" s="15"/>
      <c r="AF501" s="15"/>
      <c r="AG501" s="15"/>
      <c r="AH501" s="15"/>
      <c r="AI501" s="15"/>
      <c r="AJ501" s="15"/>
      <c r="AK501" s="15"/>
      <c r="AM501" s="15"/>
      <c r="AN501" s="15"/>
      <c r="AO501" s="15"/>
      <c r="AP501" s="15"/>
      <c r="AQ501" s="15"/>
      <c r="AR501" s="15"/>
      <c r="AS501" s="15"/>
      <c r="AT501" s="15"/>
      <c r="AU501" s="15"/>
      <c r="AV501" s="15"/>
      <c r="AW501" s="15"/>
      <c r="AX501" s="15"/>
      <c r="AY501" s="15"/>
      <c r="AZ501" s="15"/>
      <c r="BA501" s="15"/>
      <c r="BB501" s="15"/>
      <c r="BC501" s="15"/>
      <c r="BD501" s="15"/>
    </row>
    <row r="502" spans="1:56" ht="16.5" customHeight="1">
      <c r="A502" s="18"/>
      <c r="B502" s="18"/>
      <c r="C502" s="18"/>
      <c r="D502" s="18"/>
      <c r="E502" s="18"/>
      <c r="F502" s="15"/>
      <c r="G502" s="17"/>
      <c r="H502" s="17"/>
      <c r="I502" s="15"/>
      <c r="J502" s="15"/>
      <c r="K502" s="15"/>
      <c r="L502" s="15"/>
      <c r="M502" s="15"/>
      <c r="N502" s="15"/>
      <c r="O502" s="15"/>
      <c r="P502" s="15"/>
      <c r="Q502" s="15"/>
      <c r="R502" s="15"/>
      <c r="S502" s="16"/>
      <c r="T502" s="15"/>
      <c r="U502" s="15"/>
      <c r="V502" s="15"/>
      <c r="W502" s="15"/>
      <c r="X502" s="15"/>
      <c r="Y502" s="15"/>
      <c r="Z502" s="15"/>
      <c r="AA502" s="15"/>
      <c r="AB502" s="15"/>
      <c r="AC502" s="15"/>
      <c r="AD502" s="15"/>
      <c r="AE502" s="15"/>
      <c r="AF502" s="15"/>
      <c r="AG502" s="15"/>
      <c r="AH502" s="15"/>
      <c r="AI502" s="15"/>
      <c r="AJ502" s="15"/>
      <c r="AK502" s="15"/>
      <c r="AM502" s="15"/>
      <c r="AN502" s="15"/>
      <c r="AO502" s="15"/>
      <c r="AP502" s="15"/>
      <c r="AQ502" s="15"/>
      <c r="AR502" s="15"/>
      <c r="AS502" s="15"/>
      <c r="AT502" s="15"/>
      <c r="AU502" s="15"/>
      <c r="AV502" s="15"/>
      <c r="AW502" s="15"/>
      <c r="AX502" s="15"/>
      <c r="AY502" s="15"/>
      <c r="AZ502" s="15"/>
      <c r="BA502" s="15"/>
      <c r="BB502" s="15"/>
      <c r="BC502" s="15"/>
      <c r="BD502" s="15"/>
    </row>
    <row r="503" spans="1:56" ht="16.5" customHeight="1">
      <c r="A503" s="18"/>
      <c r="B503" s="18"/>
      <c r="C503" s="18"/>
      <c r="D503" s="18"/>
      <c r="E503" s="18"/>
      <c r="F503" s="15"/>
      <c r="G503" s="17"/>
      <c r="H503" s="17"/>
      <c r="I503" s="15"/>
      <c r="J503" s="15"/>
      <c r="K503" s="15"/>
      <c r="L503" s="15"/>
      <c r="M503" s="15"/>
      <c r="N503" s="15"/>
      <c r="O503" s="15"/>
      <c r="P503" s="15"/>
      <c r="Q503" s="15"/>
      <c r="R503" s="15"/>
      <c r="S503" s="16"/>
      <c r="T503" s="15"/>
      <c r="U503" s="15"/>
      <c r="V503" s="15"/>
      <c r="W503" s="15"/>
      <c r="X503" s="15"/>
      <c r="Y503" s="15"/>
      <c r="Z503" s="15"/>
      <c r="AA503" s="15"/>
      <c r="AB503" s="15"/>
      <c r="AC503" s="15"/>
      <c r="AD503" s="15"/>
      <c r="AE503" s="15"/>
      <c r="AF503" s="15"/>
      <c r="AG503" s="15"/>
      <c r="AH503" s="15"/>
      <c r="AI503" s="15"/>
      <c r="AJ503" s="15"/>
      <c r="AK503" s="15"/>
      <c r="AM503" s="15"/>
      <c r="AN503" s="15"/>
      <c r="AO503" s="15"/>
      <c r="AP503" s="15"/>
      <c r="AQ503" s="15"/>
      <c r="AR503" s="15"/>
      <c r="AS503" s="15"/>
      <c r="AT503" s="15"/>
      <c r="AU503" s="15"/>
      <c r="AV503" s="15"/>
      <c r="AW503" s="15"/>
      <c r="AX503" s="15"/>
      <c r="AY503" s="15"/>
      <c r="AZ503" s="15"/>
      <c r="BA503" s="15"/>
      <c r="BB503" s="15"/>
      <c r="BC503" s="15"/>
      <c r="BD503" s="15"/>
    </row>
    <row r="504" spans="1:56" ht="16.5" customHeight="1">
      <c r="A504" s="18"/>
      <c r="B504" s="18"/>
      <c r="C504" s="18"/>
      <c r="D504" s="18"/>
      <c r="E504" s="18"/>
      <c r="F504" s="15"/>
      <c r="G504" s="17"/>
      <c r="H504" s="17"/>
      <c r="I504" s="15"/>
      <c r="J504" s="15"/>
      <c r="K504" s="15"/>
      <c r="L504" s="15"/>
      <c r="M504" s="15"/>
      <c r="N504" s="15"/>
      <c r="O504" s="15"/>
      <c r="P504" s="15"/>
      <c r="Q504" s="15"/>
      <c r="R504" s="15"/>
      <c r="S504" s="16"/>
      <c r="T504" s="15"/>
      <c r="U504" s="15"/>
      <c r="V504" s="15"/>
      <c r="W504" s="15"/>
      <c r="X504" s="15"/>
      <c r="Y504" s="15"/>
      <c r="Z504" s="15"/>
      <c r="AA504" s="15"/>
      <c r="AB504" s="15"/>
      <c r="AC504" s="15"/>
      <c r="AD504" s="15"/>
      <c r="AE504" s="15"/>
      <c r="AF504" s="15"/>
      <c r="AG504" s="15"/>
      <c r="AH504" s="15"/>
      <c r="AI504" s="15"/>
      <c r="AJ504" s="15"/>
      <c r="AK504" s="15"/>
      <c r="AM504" s="15"/>
      <c r="AN504" s="15"/>
      <c r="AO504" s="15"/>
      <c r="AP504" s="15"/>
      <c r="AQ504" s="15"/>
      <c r="AR504" s="15"/>
      <c r="AS504" s="15"/>
      <c r="AT504" s="15"/>
      <c r="AU504" s="15"/>
      <c r="AV504" s="15"/>
      <c r="AW504" s="15"/>
      <c r="AX504" s="15"/>
      <c r="AY504" s="15"/>
      <c r="AZ504" s="15"/>
      <c r="BA504" s="15"/>
      <c r="BB504" s="15"/>
      <c r="BC504" s="15"/>
      <c r="BD504" s="15"/>
    </row>
    <row r="505" spans="1:56" ht="16.5" customHeight="1">
      <c r="A505" s="18"/>
      <c r="B505" s="18"/>
      <c r="C505" s="18"/>
      <c r="D505" s="18"/>
      <c r="E505" s="18"/>
      <c r="F505" s="15"/>
      <c r="G505" s="17"/>
      <c r="H505" s="17"/>
      <c r="I505" s="15"/>
      <c r="J505" s="15"/>
      <c r="K505" s="15"/>
      <c r="L505" s="15"/>
      <c r="M505" s="15"/>
      <c r="N505" s="15"/>
      <c r="O505" s="15"/>
      <c r="P505" s="15"/>
      <c r="Q505" s="15"/>
      <c r="R505" s="15"/>
      <c r="S505" s="16"/>
      <c r="T505" s="15"/>
      <c r="U505" s="15"/>
      <c r="V505" s="15"/>
      <c r="W505" s="15"/>
      <c r="X505" s="15"/>
      <c r="Y505" s="15"/>
      <c r="Z505" s="15"/>
      <c r="AA505" s="15"/>
      <c r="AB505" s="15"/>
      <c r="AC505" s="15"/>
      <c r="AD505" s="15"/>
      <c r="AE505" s="15"/>
      <c r="AF505" s="15"/>
      <c r="AG505" s="15"/>
      <c r="AH505" s="15"/>
      <c r="AI505" s="15"/>
      <c r="AJ505" s="15"/>
      <c r="AK505" s="15"/>
      <c r="AM505" s="15"/>
      <c r="AN505" s="15"/>
      <c r="AO505" s="15"/>
      <c r="AP505" s="15"/>
      <c r="AQ505" s="15"/>
      <c r="AR505" s="15"/>
      <c r="AS505" s="15"/>
      <c r="AT505" s="15"/>
      <c r="AU505" s="15"/>
      <c r="AV505" s="15"/>
      <c r="AW505" s="15"/>
      <c r="AX505" s="15"/>
      <c r="AY505" s="15"/>
      <c r="AZ505" s="15"/>
      <c r="BA505" s="15"/>
      <c r="BB505" s="15"/>
      <c r="BC505" s="15"/>
      <c r="BD505" s="15"/>
    </row>
    <row r="506" spans="1:56" ht="16.5" customHeight="1">
      <c r="A506" s="18"/>
      <c r="B506" s="18"/>
      <c r="C506" s="18"/>
      <c r="D506" s="18"/>
      <c r="E506" s="18"/>
      <c r="F506" s="15"/>
      <c r="G506" s="17"/>
      <c r="H506" s="17"/>
      <c r="I506" s="15"/>
      <c r="J506" s="15"/>
      <c r="K506" s="15"/>
      <c r="L506" s="15"/>
      <c r="M506" s="15"/>
      <c r="N506" s="15"/>
      <c r="O506" s="15"/>
      <c r="P506" s="15"/>
      <c r="Q506" s="15"/>
      <c r="R506" s="15"/>
      <c r="S506" s="16"/>
      <c r="T506" s="15"/>
      <c r="U506" s="15"/>
      <c r="V506" s="15"/>
      <c r="W506" s="15"/>
      <c r="X506" s="15"/>
      <c r="Y506" s="15"/>
      <c r="Z506" s="15"/>
      <c r="AA506" s="15"/>
      <c r="AB506" s="15"/>
      <c r="AC506" s="15"/>
      <c r="AD506" s="15"/>
      <c r="AE506" s="15"/>
      <c r="AF506" s="15"/>
      <c r="AG506" s="15"/>
      <c r="AH506" s="15"/>
      <c r="AI506" s="15"/>
      <c r="AJ506" s="15"/>
      <c r="AK506" s="15"/>
      <c r="AM506" s="15"/>
      <c r="AN506" s="15"/>
      <c r="AO506" s="15"/>
      <c r="AP506" s="15"/>
      <c r="AQ506" s="15"/>
      <c r="AR506" s="15"/>
      <c r="AS506" s="15"/>
      <c r="AT506" s="15"/>
      <c r="AU506" s="15"/>
      <c r="AV506" s="15"/>
      <c r="AW506" s="15"/>
      <c r="AX506" s="15"/>
      <c r="AY506" s="15"/>
      <c r="AZ506" s="15"/>
      <c r="BA506" s="15"/>
      <c r="BB506" s="15"/>
      <c r="BC506" s="15"/>
      <c r="BD506" s="15"/>
    </row>
    <row r="507" spans="1:56" ht="16.5" customHeight="1">
      <c r="A507" s="18"/>
      <c r="B507" s="18"/>
      <c r="C507" s="18"/>
      <c r="D507" s="18"/>
      <c r="E507" s="18"/>
      <c r="F507" s="15"/>
      <c r="G507" s="17"/>
      <c r="H507" s="17"/>
      <c r="I507" s="15"/>
      <c r="J507" s="15"/>
      <c r="K507" s="15"/>
      <c r="L507" s="15"/>
      <c r="M507" s="15"/>
      <c r="N507" s="15"/>
      <c r="O507" s="15"/>
      <c r="P507" s="15"/>
      <c r="Q507" s="15"/>
      <c r="R507" s="15"/>
      <c r="S507" s="16"/>
      <c r="T507" s="15"/>
      <c r="U507" s="15"/>
      <c r="V507" s="15"/>
      <c r="W507" s="15"/>
      <c r="X507" s="15"/>
      <c r="Y507" s="15"/>
      <c r="Z507" s="15"/>
      <c r="AA507" s="15"/>
      <c r="AB507" s="15"/>
      <c r="AC507" s="15"/>
      <c r="AD507" s="15"/>
      <c r="AE507" s="15"/>
      <c r="AF507" s="15"/>
      <c r="AG507" s="15"/>
      <c r="AH507" s="15"/>
      <c r="AI507" s="15"/>
      <c r="AJ507" s="15"/>
      <c r="AK507" s="15"/>
      <c r="AM507" s="15"/>
      <c r="AN507" s="15"/>
      <c r="AO507" s="15"/>
      <c r="AP507" s="15"/>
      <c r="AQ507" s="15"/>
      <c r="AR507" s="15"/>
      <c r="AS507" s="15"/>
      <c r="AT507" s="15"/>
      <c r="AU507" s="15"/>
      <c r="AV507" s="15"/>
      <c r="AW507" s="15"/>
      <c r="AX507" s="15"/>
      <c r="AY507" s="15"/>
      <c r="AZ507" s="15"/>
      <c r="BA507" s="15"/>
      <c r="BB507" s="15"/>
      <c r="BC507" s="15"/>
      <c r="BD507" s="15"/>
    </row>
    <row r="508" spans="1:56" ht="16.5" customHeight="1">
      <c r="A508" s="18"/>
      <c r="B508" s="18"/>
      <c r="C508" s="18"/>
      <c r="D508" s="18"/>
      <c r="E508" s="18"/>
      <c r="F508" s="15"/>
      <c r="G508" s="17"/>
      <c r="H508" s="17"/>
      <c r="I508" s="15"/>
      <c r="J508" s="15"/>
      <c r="K508" s="15"/>
      <c r="L508" s="15"/>
      <c r="M508" s="15"/>
      <c r="N508" s="15"/>
      <c r="O508" s="15"/>
      <c r="P508" s="15"/>
      <c r="Q508" s="15"/>
      <c r="R508" s="15"/>
      <c r="S508" s="16"/>
      <c r="T508" s="15"/>
      <c r="U508" s="15"/>
      <c r="V508" s="15"/>
      <c r="W508" s="15"/>
      <c r="X508" s="15"/>
      <c r="Y508" s="15"/>
      <c r="Z508" s="15"/>
      <c r="AA508" s="15"/>
      <c r="AB508" s="15"/>
      <c r="AC508" s="15"/>
      <c r="AD508" s="15"/>
      <c r="AE508" s="15"/>
      <c r="AF508" s="15"/>
      <c r="AG508" s="15"/>
      <c r="AH508" s="15"/>
      <c r="AI508" s="15"/>
      <c r="AJ508" s="15"/>
      <c r="AK508" s="15"/>
      <c r="AM508" s="15"/>
      <c r="AN508" s="15"/>
      <c r="AO508" s="15"/>
      <c r="AP508" s="15"/>
      <c r="AQ508" s="15"/>
      <c r="AR508" s="15"/>
      <c r="AS508" s="15"/>
      <c r="AT508" s="15"/>
      <c r="AU508" s="15"/>
      <c r="AV508" s="15"/>
      <c r="AW508" s="15"/>
      <c r="AX508" s="15"/>
      <c r="AY508" s="15"/>
      <c r="AZ508" s="15"/>
      <c r="BA508" s="15"/>
      <c r="BB508" s="15"/>
      <c r="BC508" s="15"/>
      <c r="BD508" s="15"/>
    </row>
    <row r="509" spans="1:56" ht="16.5" customHeight="1">
      <c r="A509" s="18"/>
      <c r="B509" s="18"/>
      <c r="C509" s="18"/>
      <c r="D509" s="18"/>
      <c r="E509" s="18"/>
      <c r="F509" s="15"/>
      <c r="G509" s="17"/>
      <c r="H509" s="17"/>
      <c r="I509" s="15"/>
      <c r="J509" s="15"/>
      <c r="K509" s="15"/>
      <c r="L509" s="15"/>
      <c r="M509" s="15"/>
      <c r="N509" s="15"/>
      <c r="O509" s="15"/>
      <c r="P509" s="15"/>
      <c r="Q509" s="15"/>
      <c r="R509" s="15"/>
      <c r="S509" s="16"/>
      <c r="T509" s="15"/>
      <c r="U509" s="15"/>
      <c r="V509" s="15"/>
      <c r="W509" s="15"/>
      <c r="X509" s="15"/>
      <c r="Y509" s="15"/>
      <c r="Z509" s="15"/>
      <c r="AA509" s="15"/>
      <c r="AB509" s="15"/>
      <c r="AC509" s="15"/>
      <c r="AD509" s="15"/>
      <c r="AE509" s="15"/>
      <c r="AF509" s="15"/>
      <c r="AG509" s="15"/>
      <c r="AH509" s="15"/>
      <c r="AI509" s="15"/>
      <c r="AJ509" s="15"/>
      <c r="AK509" s="15"/>
      <c r="AM509" s="15"/>
      <c r="AN509" s="15"/>
      <c r="AO509" s="15"/>
      <c r="AP509" s="15"/>
      <c r="AQ509" s="15"/>
      <c r="AR509" s="15"/>
      <c r="AS509" s="15"/>
      <c r="AT509" s="15"/>
      <c r="AU509" s="15"/>
      <c r="AV509" s="15"/>
      <c r="AW509" s="15"/>
      <c r="AX509" s="15"/>
      <c r="AY509" s="15"/>
      <c r="AZ509" s="15"/>
      <c r="BA509" s="15"/>
      <c r="BB509" s="15"/>
      <c r="BC509" s="15"/>
      <c r="BD509" s="15"/>
    </row>
    <row r="510" spans="1:56" ht="16.5" customHeight="1">
      <c r="A510" s="18"/>
      <c r="B510" s="18"/>
      <c r="C510" s="18"/>
      <c r="D510" s="18"/>
      <c r="E510" s="18"/>
      <c r="F510" s="15"/>
      <c r="G510" s="17"/>
      <c r="H510" s="17"/>
      <c r="I510" s="15"/>
      <c r="J510" s="15"/>
      <c r="K510" s="15"/>
      <c r="L510" s="15"/>
      <c r="M510" s="15"/>
      <c r="N510" s="15"/>
      <c r="O510" s="15"/>
      <c r="P510" s="15"/>
      <c r="Q510" s="15"/>
      <c r="R510" s="15"/>
      <c r="S510" s="16"/>
      <c r="T510" s="15"/>
      <c r="U510" s="15"/>
      <c r="V510" s="15"/>
      <c r="W510" s="15"/>
      <c r="X510" s="15"/>
      <c r="Y510" s="15"/>
      <c r="Z510" s="15"/>
      <c r="AA510" s="15"/>
      <c r="AB510" s="15"/>
      <c r="AC510" s="15"/>
      <c r="AD510" s="15"/>
      <c r="AE510" s="15"/>
      <c r="AF510" s="15"/>
      <c r="AG510" s="15"/>
      <c r="AH510" s="15"/>
      <c r="AI510" s="15"/>
      <c r="AJ510" s="15"/>
      <c r="AK510" s="15"/>
      <c r="AM510" s="15"/>
      <c r="AN510" s="15"/>
      <c r="AO510" s="15"/>
      <c r="AP510" s="15"/>
      <c r="AQ510" s="15"/>
      <c r="AR510" s="15"/>
      <c r="AS510" s="15"/>
      <c r="AT510" s="15"/>
      <c r="AU510" s="15"/>
      <c r="AV510" s="15"/>
      <c r="AW510" s="15"/>
      <c r="AX510" s="15"/>
      <c r="AY510" s="15"/>
      <c r="AZ510" s="15"/>
      <c r="BA510" s="15"/>
      <c r="BB510" s="15"/>
      <c r="BC510" s="15"/>
      <c r="BD510" s="15"/>
    </row>
    <row r="511" spans="1:56" ht="16.5" customHeight="1">
      <c r="A511" s="18"/>
      <c r="B511" s="18"/>
      <c r="C511" s="18"/>
      <c r="D511" s="18"/>
      <c r="E511" s="18"/>
      <c r="F511" s="15"/>
      <c r="G511" s="17"/>
      <c r="H511" s="17"/>
      <c r="I511" s="15"/>
      <c r="J511" s="15"/>
      <c r="K511" s="15"/>
      <c r="L511" s="15"/>
      <c r="M511" s="15"/>
      <c r="N511" s="15"/>
      <c r="O511" s="15"/>
      <c r="P511" s="15"/>
      <c r="Q511" s="15"/>
      <c r="R511" s="15"/>
      <c r="S511" s="16"/>
      <c r="T511" s="15"/>
      <c r="U511" s="15"/>
      <c r="V511" s="15"/>
      <c r="W511" s="15"/>
      <c r="X511" s="15"/>
      <c r="Y511" s="15"/>
      <c r="Z511" s="15"/>
      <c r="AA511" s="15"/>
      <c r="AB511" s="15"/>
      <c r="AC511" s="15"/>
      <c r="AD511" s="15"/>
      <c r="AE511" s="15"/>
      <c r="AF511" s="15"/>
      <c r="AG511" s="15"/>
      <c r="AH511" s="15"/>
      <c r="AI511" s="15"/>
      <c r="AJ511" s="15"/>
      <c r="AK511" s="15"/>
      <c r="AM511" s="15"/>
      <c r="AN511" s="15"/>
      <c r="AO511" s="15"/>
      <c r="AP511" s="15"/>
      <c r="AQ511" s="15"/>
      <c r="AR511" s="15"/>
      <c r="AS511" s="15"/>
      <c r="AT511" s="15"/>
      <c r="AU511" s="15"/>
      <c r="AV511" s="15"/>
      <c r="AW511" s="15"/>
      <c r="AX511" s="15"/>
      <c r="AY511" s="15"/>
      <c r="AZ511" s="15"/>
      <c r="BA511" s="15"/>
      <c r="BB511" s="15"/>
      <c r="BC511" s="15"/>
      <c r="BD511" s="15"/>
    </row>
    <row r="512" spans="1:56" ht="16.5" customHeight="1">
      <c r="A512" s="18"/>
      <c r="B512" s="18"/>
      <c r="C512" s="18"/>
      <c r="D512" s="18"/>
      <c r="E512" s="18"/>
      <c r="F512" s="15"/>
      <c r="G512" s="17"/>
      <c r="H512" s="17"/>
      <c r="I512" s="15"/>
      <c r="J512" s="15"/>
      <c r="K512" s="15"/>
      <c r="L512" s="15"/>
      <c r="M512" s="15"/>
      <c r="N512" s="15"/>
      <c r="O512" s="15"/>
      <c r="P512" s="15"/>
      <c r="Q512" s="15"/>
      <c r="R512" s="15"/>
      <c r="S512" s="16"/>
      <c r="T512" s="15"/>
      <c r="U512" s="15"/>
      <c r="V512" s="15"/>
      <c r="W512" s="15"/>
      <c r="X512" s="15"/>
      <c r="Y512" s="15"/>
      <c r="Z512" s="15"/>
      <c r="AA512" s="15"/>
      <c r="AB512" s="15"/>
      <c r="AC512" s="15"/>
      <c r="AD512" s="15"/>
      <c r="AE512" s="15"/>
      <c r="AF512" s="15"/>
      <c r="AG512" s="15"/>
      <c r="AH512" s="15"/>
      <c r="AI512" s="15"/>
      <c r="AJ512" s="15"/>
      <c r="AK512" s="15"/>
      <c r="AM512" s="15"/>
      <c r="AN512" s="15"/>
      <c r="AO512" s="15"/>
      <c r="AP512" s="15"/>
      <c r="AQ512" s="15"/>
      <c r="AR512" s="15"/>
      <c r="AS512" s="15"/>
      <c r="AT512" s="15"/>
      <c r="AU512" s="15"/>
      <c r="AV512" s="15"/>
      <c r="AW512" s="15"/>
      <c r="AX512" s="15"/>
      <c r="AY512" s="15"/>
      <c r="AZ512" s="15"/>
      <c r="BA512" s="15"/>
      <c r="BB512" s="15"/>
      <c r="BC512" s="15"/>
      <c r="BD512" s="15"/>
    </row>
    <row r="513" spans="1:56" ht="16.5" customHeight="1">
      <c r="A513" s="18"/>
      <c r="B513" s="18"/>
      <c r="C513" s="18"/>
      <c r="D513" s="18"/>
      <c r="E513" s="18"/>
      <c r="F513" s="15"/>
      <c r="G513" s="17"/>
      <c r="H513" s="17"/>
      <c r="I513" s="15"/>
      <c r="J513" s="15"/>
      <c r="K513" s="15"/>
      <c r="L513" s="15"/>
      <c r="M513" s="15"/>
      <c r="N513" s="15"/>
      <c r="O513" s="15"/>
      <c r="P513" s="15"/>
      <c r="Q513" s="15"/>
      <c r="R513" s="15"/>
      <c r="S513" s="16"/>
      <c r="T513" s="15"/>
      <c r="U513" s="15"/>
      <c r="V513" s="15"/>
      <c r="W513" s="15"/>
      <c r="X513" s="15"/>
      <c r="Y513" s="15"/>
      <c r="Z513" s="15"/>
      <c r="AA513" s="15"/>
      <c r="AB513" s="15"/>
      <c r="AC513" s="15"/>
      <c r="AD513" s="15"/>
      <c r="AE513" s="15"/>
      <c r="AF513" s="15"/>
      <c r="AG513" s="15"/>
      <c r="AH513" s="15"/>
      <c r="AI513" s="15"/>
      <c r="AJ513" s="15"/>
      <c r="AK513" s="15"/>
      <c r="AM513" s="15"/>
      <c r="AN513" s="15"/>
      <c r="AO513" s="15"/>
      <c r="AP513" s="15"/>
      <c r="AQ513" s="15"/>
      <c r="AR513" s="15"/>
      <c r="AS513" s="15"/>
      <c r="AT513" s="15"/>
      <c r="AU513" s="15"/>
      <c r="AV513" s="15"/>
      <c r="AW513" s="15"/>
      <c r="AX513" s="15"/>
      <c r="AY513" s="15"/>
      <c r="AZ513" s="15"/>
      <c r="BA513" s="15"/>
      <c r="BB513" s="15"/>
      <c r="BC513" s="15"/>
      <c r="BD513" s="15"/>
    </row>
    <row r="514" spans="1:56" ht="16.5" customHeight="1">
      <c r="A514" s="18"/>
      <c r="B514" s="18"/>
      <c r="C514" s="18"/>
      <c r="D514" s="18"/>
      <c r="E514" s="18"/>
      <c r="F514" s="15"/>
      <c r="G514" s="17"/>
      <c r="H514" s="17"/>
      <c r="I514" s="15"/>
      <c r="J514" s="15"/>
      <c r="K514" s="15"/>
      <c r="L514" s="15"/>
      <c r="M514" s="15"/>
      <c r="N514" s="15"/>
      <c r="O514" s="15"/>
      <c r="P514" s="15"/>
      <c r="Q514" s="15"/>
      <c r="R514" s="15"/>
      <c r="S514" s="16"/>
      <c r="T514" s="15"/>
      <c r="U514" s="15"/>
      <c r="V514" s="15"/>
      <c r="W514" s="15"/>
      <c r="X514" s="15"/>
      <c r="Y514" s="15"/>
      <c r="Z514" s="15"/>
      <c r="AA514" s="15"/>
      <c r="AB514" s="15"/>
      <c r="AC514" s="15"/>
      <c r="AD514" s="15"/>
      <c r="AE514" s="15"/>
      <c r="AF514" s="15"/>
      <c r="AG514" s="15"/>
      <c r="AH514" s="15"/>
      <c r="AI514" s="15"/>
      <c r="AJ514" s="15"/>
      <c r="AK514" s="15"/>
      <c r="AM514" s="15"/>
      <c r="AN514" s="15"/>
      <c r="AO514" s="15"/>
      <c r="AP514" s="15"/>
      <c r="AQ514" s="15"/>
      <c r="AR514" s="15"/>
      <c r="AS514" s="15"/>
      <c r="AT514" s="15"/>
      <c r="AU514" s="15"/>
      <c r="AV514" s="15"/>
      <c r="AW514" s="15"/>
      <c r="AX514" s="15"/>
      <c r="AY514" s="15"/>
      <c r="AZ514" s="15"/>
      <c r="BA514" s="15"/>
      <c r="BB514" s="15"/>
      <c r="BC514" s="15"/>
      <c r="BD514" s="15"/>
    </row>
    <row r="515" spans="1:56" ht="16.5" customHeight="1">
      <c r="A515" s="18"/>
      <c r="B515" s="18"/>
      <c r="C515" s="18"/>
      <c r="D515" s="18"/>
      <c r="E515" s="18"/>
      <c r="F515" s="15"/>
      <c r="G515" s="17"/>
      <c r="H515" s="17"/>
      <c r="I515" s="15"/>
      <c r="J515" s="15"/>
      <c r="K515" s="15"/>
      <c r="L515" s="15"/>
      <c r="M515" s="15"/>
      <c r="N515" s="15"/>
      <c r="O515" s="15"/>
      <c r="P515" s="15"/>
      <c r="Q515" s="15"/>
      <c r="R515" s="15"/>
      <c r="S515" s="16"/>
      <c r="T515" s="15"/>
      <c r="U515" s="15"/>
      <c r="V515" s="15"/>
      <c r="W515" s="15"/>
      <c r="X515" s="15"/>
      <c r="Y515" s="15"/>
      <c r="Z515" s="15"/>
      <c r="AA515" s="15"/>
      <c r="AB515" s="15"/>
      <c r="AC515" s="15"/>
      <c r="AD515" s="15"/>
      <c r="AE515" s="15"/>
      <c r="AF515" s="15"/>
      <c r="AG515" s="15"/>
      <c r="AH515" s="15"/>
      <c r="AI515" s="15"/>
      <c r="AJ515" s="15"/>
      <c r="AK515" s="15"/>
      <c r="AM515" s="15"/>
      <c r="AN515" s="15"/>
      <c r="AO515" s="15"/>
      <c r="AP515" s="15"/>
      <c r="AQ515" s="15"/>
      <c r="AR515" s="15"/>
      <c r="AS515" s="15"/>
      <c r="AT515" s="15"/>
      <c r="AU515" s="15"/>
      <c r="AV515" s="15"/>
      <c r="AW515" s="15"/>
      <c r="AX515" s="15"/>
      <c r="AY515" s="15"/>
      <c r="AZ515" s="15"/>
      <c r="BA515" s="15"/>
      <c r="BB515" s="15"/>
      <c r="BC515" s="15"/>
      <c r="BD515" s="15"/>
    </row>
    <row r="516" spans="1:56" ht="16.5" customHeight="1">
      <c r="A516" s="18"/>
      <c r="B516" s="18"/>
      <c r="C516" s="18"/>
      <c r="D516" s="18"/>
      <c r="E516" s="18"/>
      <c r="F516" s="15"/>
      <c r="G516" s="17"/>
      <c r="H516" s="17"/>
      <c r="I516" s="15"/>
      <c r="J516" s="15"/>
      <c r="K516" s="15"/>
      <c r="L516" s="15"/>
      <c r="M516" s="15"/>
      <c r="N516" s="15"/>
      <c r="O516" s="15"/>
      <c r="P516" s="15"/>
      <c r="Q516" s="15"/>
      <c r="R516" s="15"/>
      <c r="S516" s="16"/>
      <c r="T516" s="15"/>
      <c r="U516" s="15"/>
      <c r="V516" s="15"/>
      <c r="W516" s="15"/>
      <c r="X516" s="15"/>
      <c r="Y516" s="15"/>
      <c r="Z516" s="15"/>
      <c r="AA516" s="15"/>
      <c r="AB516" s="15"/>
      <c r="AC516" s="15"/>
      <c r="AD516" s="15"/>
      <c r="AE516" s="15"/>
      <c r="AF516" s="15"/>
      <c r="AG516" s="15"/>
      <c r="AH516" s="15"/>
      <c r="AI516" s="15"/>
      <c r="AJ516" s="15"/>
      <c r="AK516" s="15"/>
      <c r="AM516" s="15"/>
      <c r="AN516" s="15"/>
      <c r="AO516" s="15"/>
      <c r="AP516" s="15"/>
      <c r="AQ516" s="15"/>
      <c r="AR516" s="15"/>
      <c r="AS516" s="15"/>
      <c r="AT516" s="15"/>
      <c r="AU516" s="15"/>
      <c r="AV516" s="15"/>
      <c r="AW516" s="15"/>
      <c r="AX516" s="15"/>
      <c r="AY516" s="15"/>
      <c r="AZ516" s="15"/>
      <c r="BA516" s="15"/>
      <c r="BB516" s="15"/>
      <c r="BC516" s="15"/>
      <c r="BD516" s="15"/>
    </row>
    <row r="517" spans="1:56" ht="16.5" customHeight="1">
      <c r="A517" s="18"/>
      <c r="B517" s="18"/>
      <c r="C517" s="18"/>
      <c r="D517" s="18"/>
      <c r="E517" s="18"/>
      <c r="F517" s="15"/>
      <c r="G517" s="17"/>
      <c r="H517" s="17"/>
      <c r="I517" s="15"/>
      <c r="J517" s="15"/>
      <c r="K517" s="15"/>
      <c r="L517" s="15"/>
      <c r="M517" s="15"/>
      <c r="N517" s="15"/>
      <c r="O517" s="15"/>
      <c r="P517" s="15"/>
      <c r="Q517" s="15"/>
      <c r="R517" s="15"/>
      <c r="S517" s="16"/>
      <c r="T517" s="15"/>
      <c r="U517" s="15"/>
      <c r="V517" s="15"/>
      <c r="W517" s="15"/>
      <c r="X517" s="15"/>
      <c r="Y517" s="15"/>
      <c r="Z517" s="15"/>
      <c r="AA517" s="15"/>
      <c r="AB517" s="15"/>
      <c r="AC517" s="15"/>
      <c r="AD517" s="15"/>
      <c r="AE517" s="15"/>
      <c r="AF517" s="15"/>
      <c r="AG517" s="15"/>
      <c r="AH517" s="15"/>
      <c r="AI517" s="15"/>
      <c r="AJ517" s="15"/>
      <c r="AK517" s="15"/>
      <c r="AM517" s="15"/>
      <c r="AN517" s="15"/>
      <c r="AO517" s="15"/>
      <c r="AP517" s="15"/>
      <c r="AQ517" s="15"/>
      <c r="AR517" s="15"/>
      <c r="AS517" s="15"/>
      <c r="AT517" s="15"/>
      <c r="AU517" s="15"/>
      <c r="AV517" s="15"/>
      <c r="AW517" s="15"/>
      <c r="AX517" s="15"/>
      <c r="AY517" s="15"/>
      <c r="AZ517" s="15"/>
      <c r="BA517" s="15"/>
      <c r="BB517" s="15"/>
      <c r="BC517" s="15"/>
      <c r="BD517" s="15"/>
    </row>
    <row r="518" spans="1:56" ht="16.5" customHeight="1">
      <c r="A518" s="18"/>
      <c r="B518" s="18"/>
      <c r="C518" s="18"/>
      <c r="D518" s="18"/>
      <c r="E518" s="18"/>
      <c r="F518" s="15"/>
      <c r="G518" s="17"/>
      <c r="H518" s="17"/>
      <c r="I518" s="15"/>
      <c r="J518" s="15"/>
      <c r="K518" s="15"/>
      <c r="L518" s="15"/>
      <c r="M518" s="15"/>
      <c r="N518" s="15"/>
      <c r="O518" s="15"/>
      <c r="P518" s="15"/>
      <c r="Q518" s="15"/>
      <c r="R518" s="15"/>
      <c r="S518" s="16"/>
      <c r="T518" s="15"/>
      <c r="U518" s="15"/>
      <c r="V518" s="15"/>
      <c r="W518" s="15"/>
      <c r="X518" s="15"/>
      <c r="Y518" s="15"/>
      <c r="Z518" s="15"/>
      <c r="AA518" s="15"/>
      <c r="AB518" s="15"/>
      <c r="AC518" s="15"/>
      <c r="AD518" s="15"/>
      <c r="AE518" s="15"/>
      <c r="AF518" s="15"/>
      <c r="AG518" s="15"/>
      <c r="AH518" s="15"/>
      <c r="AI518" s="15"/>
      <c r="AJ518" s="15"/>
      <c r="AK518" s="15"/>
      <c r="AM518" s="15"/>
      <c r="AN518" s="15"/>
      <c r="AO518" s="15"/>
      <c r="AP518" s="15"/>
      <c r="AQ518" s="15"/>
      <c r="AR518" s="15"/>
      <c r="AS518" s="15"/>
      <c r="AT518" s="15"/>
      <c r="AU518" s="15"/>
      <c r="AV518" s="15"/>
      <c r="AW518" s="15"/>
      <c r="AX518" s="15"/>
      <c r="AY518" s="15"/>
      <c r="AZ518" s="15"/>
      <c r="BA518" s="15"/>
      <c r="BB518" s="15"/>
      <c r="BC518" s="15"/>
      <c r="BD518" s="15"/>
    </row>
    <row r="519" spans="1:56" ht="16.5" customHeight="1">
      <c r="A519" s="18"/>
      <c r="B519" s="18"/>
      <c r="C519" s="18"/>
      <c r="D519" s="18"/>
      <c r="E519" s="18"/>
      <c r="F519" s="15"/>
      <c r="G519" s="17"/>
      <c r="H519" s="17"/>
      <c r="I519" s="15"/>
      <c r="J519" s="15"/>
      <c r="K519" s="15"/>
      <c r="L519" s="15"/>
      <c r="M519" s="15"/>
      <c r="N519" s="15"/>
      <c r="O519" s="15"/>
      <c r="P519" s="15"/>
      <c r="Q519" s="15"/>
      <c r="R519" s="15"/>
      <c r="S519" s="16"/>
      <c r="T519" s="15"/>
      <c r="U519" s="15"/>
      <c r="V519" s="15"/>
      <c r="W519" s="15"/>
      <c r="X519" s="15"/>
      <c r="Y519" s="15"/>
      <c r="Z519" s="15"/>
      <c r="AA519" s="15"/>
      <c r="AB519" s="15"/>
      <c r="AC519" s="15"/>
      <c r="AD519" s="15"/>
      <c r="AE519" s="15"/>
      <c r="AF519" s="15"/>
      <c r="AG519" s="15"/>
      <c r="AH519" s="15"/>
      <c r="AI519" s="15"/>
      <c r="AJ519" s="15"/>
      <c r="AK519" s="15"/>
      <c r="AM519" s="15"/>
      <c r="AN519" s="15"/>
      <c r="AO519" s="15"/>
      <c r="AP519" s="15"/>
      <c r="AQ519" s="15"/>
      <c r="AR519" s="15"/>
      <c r="AS519" s="15"/>
      <c r="AT519" s="15"/>
      <c r="AU519" s="15"/>
      <c r="AV519" s="15"/>
      <c r="AW519" s="15"/>
      <c r="AX519" s="15"/>
      <c r="AY519" s="15"/>
      <c r="AZ519" s="15"/>
      <c r="BA519" s="15"/>
      <c r="BB519" s="15"/>
      <c r="BC519" s="15"/>
      <c r="BD519" s="15"/>
    </row>
    <row r="520" spans="1:56" ht="16.5" customHeight="1">
      <c r="A520" s="18"/>
      <c r="B520" s="18"/>
      <c r="C520" s="18"/>
      <c r="D520" s="18"/>
      <c r="E520" s="18"/>
      <c r="F520" s="15"/>
      <c r="G520" s="17"/>
      <c r="H520" s="17"/>
      <c r="I520" s="15"/>
      <c r="J520" s="15"/>
      <c r="K520" s="15"/>
      <c r="L520" s="15"/>
      <c r="M520" s="15"/>
      <c r="N520" s="15"/>
      <c r="O520" s="15"/>
      <c r="P520" s="15"/>
      <c r="Q520" s="15"/>
      <c r="R520" s="15"/>
      <c r="S520" s="16"/>
      <c r="T520" s="15"/>
      <c r="U520" s="15"/>
      <c r="V520" s="15"/>
      <c r="W520" s="15"/>
      <c r="X520" s="15"/>
      <c r="Y520" s="15"/>
      <c r="Z520" s="15"/>
      <c r="AA520" s="15"/>
      <c r="AB520" s="15"/>
      <c r="AC520" s="15"/>
      <c r="AD520" s="15"/>
      <c r="AE520" s="15"/>
      <c r="AF520" s="15"/>
      <c r="AG520" s="15"/>
      <c r="AH520" s="15"/>
      <c r="AI520" s="15"/>
      <c r="AJ520" s="15"/>
      <c r="AK520" s="15"/>
      <c r="AM520" s="15"/>
      <c r="AN520" s="15"/>
      <c r="AO520" s="15"/>
      <c r="AP520" s="15"/>
      <c r="AQ520" s="15"/>
      <c r="AR520" s="15"/>
      <c r="AS520" s="15"/>
      <c r="AT520" s="15"/>
      <c r="AU520" s="15"/>
      <c r="AV520" s="15"/>
      <c r="AW520" s="15"/>
      <c r="AX520" s="15"/>
      <c r="AY520" s="15"/>
      <c r="AZ520" s="15"/>
      <c r="BA520" s="15"/>
      <c r="BB520" s="15"/>
      <c r="BC520" s="15"/>
      <c r="BD520" s="15"/>
    </row>
    <row r="521" spans="1:56" ht="16.5" customHeight="1">
      <c r="A521" s="18"/>
      <c r="B521" s="18"/>
      <c r="C521" s="18"/>
      <c r="D521" s="18"/>
      <c r="E521" s="18"/>
      <c r="F521" s="15"/>
      <c r="G521" s="17"/>
      <c r="H521" s="17"/>
      <c r="I521" s="15"/>
      <c r="J521" s="15"/>
      <c r="K521" s="15"/>
      <c r="L521" s="15"/>
      <c r="M521" s="15"/>
      <c r="N521" s="15"/>
      <c r="O521" s="15"/>
      <c r="P521" s="15"/>
      <c r="Q521" s="15"/>
      <c r="R521" s="15"/>
      <c r="S521" s="16"/>
      <c r="T521" s="15"/>
      <c r="U521" s="15"/>
      <c r="V521" s="15"/>
      <c r="W521" s="15"/>
      <c r="X521" s="15"/>
      <c r="Y521" s="15"/>
      <c r="Z521" s="15"/>
      <c r="AA521" s="15"/>
      <c r="AB521" s="15"/>
      <c r="AC521" s="15"/>
      <c r="AD521" s="15"/>
      <c r="AE521" s="15"/>
      <c r="AF521" s="15"/>
      <c r="AG521" s="15"/>
      <c r="AH521" s="15"/>
      <c r="AI521" s="15"/>
      <c r="AJ521" s="15"/>
      <c r="AK521" s="15"/>
      <c r="AM521" s="15"/>
      <c r="AN521" s="15"/>
      <c r="AO521" s="15"/>
      <c r="AP521" s="15"/>
      <c r="AQ521" s="15"/>
      <c r="AR521" s="15"/>
      <c r="AS521" s="15"/>
      <c r="AT521" s="15"/>
      <c r="AU521" s="15"/>
      <c r="AV521" s="15"/>
      <c r="AW521" s="15"/>
      <c r="AX521" s="15"/>
      <c r="AY521" s="15"/>
      <c r="AZ521" s="15"/>
      <c r="BA521" s="15"/>
      <c r="BB521" s="15"/>
      <c r="BC521" s="15"/>
      <c r="BD521" s="15"/>
    </row>
    <row r="522" spans="1:56" ht="16.5" customHeight="1">
      <c r="A522" s="18"/>
      <c r="B522" s="18"/>
      <c r="C522" s="18"/>
      <c r="D522" s="18"/>
      <c r="E522" s="18"/>
      <c r="F522" s="15"/>
      <c r="G522" s="17"/>
      <c r="H522" s="17"/>
      <c r="I522" s="15"/>
      <c r="J522" s="15"/>
      <c r="K522" s="15"/>
      <c r="L522" s="15"/>
      <c r="M522" s="15"/>
      <c r="N522" s="15"/>
      <c r="O522" s="15"/>
      <c r="P522" s="15"/>
      <c r="Q522" s="15"/>
      <c r="R522" s="15"/>
      <c r="S522" s="16"/>
      <c r="T522" s="15"/>
      <c r="U522" s="15"/>
      <c r="V522" s="15"/>
      <c r="W522" s="15"/>
      <c r="X522" s="15"/>
      <c r="Y522" s="15"/>
      <c r="Z522" s="15"/>
      <c r="AA522" s="15"/>
      <c r="AB522" s="15"/>
      <c r="AC522" s="15"/>
      <c r="AD522" s="15"/>
      <c r="AE522" s="15"/>
      <c r="AF522" s="15"/>
      <c r="AG522" s="15"/>
      <c r="AH522" s="15"/>
      <c r="AI522" s="15"/>
      <c r="AJ522" s="15"/>
      <c r="AK522" s="15"/>
      <c r="AM522" s="15"/>
      <c r="AN522" s="15"/>
      <c r="AO522" s="15"/>
      <c r="AP522" s="15"/>
      <c r="AQ522" s="15"/>
      <c r="AR522" s="15"/>
      <c r="AS522" s="15"/>
      <c r="AT522" s="15"/>
      <c r="AU522" s="15"/>
      <c r="AV522" s="15"/>
      <c r="AW522" s="15"/>
      <c r="AX522" s="15"/>
      <c r="AY522" s="15"/>
      <c r="AZ522" s="15"/>
      <c r="BA522" s="15"/>
      <c r="BB522" s="15"/>
      <c r="BC522" s="15"/>
      <c r="BD522" s="15"/>
    </row>
    <row r="523" spans="1:56" ht="16.5" customHeight="1">
      <c r="A523" s="18"/>
      <c r="B523" s="18"/>
      <c r="C523" s="18"/>
      <c r="D523" s="18"/>
      <c r="E523" s="18"/>
      <c r="F523" s="15"/>
      <c r="G523" s="17"/>
      <c r="H523" s="17"/>
      <c r="I523" s="15"/>
      <c r="J523" s="15"/>
      <c r="K523" s="15"/>
      <c r="L523" s="15"/>
      <c r="M523" s="15"/>
      <c r="N523" s="15"/>
      <c r="O523" s="15"/>
      <c r="P523" s="15"/>
      <c r="Q523" s="15"/>
      <c r="R523" s="15"/>
      <c r="S523" s="16"/>
      <c r="T523" s="15"/>
      <c r="U523" s="15"/>
      <c r="V523" s="15"/>
      <c r="W523" s="15"/>
      <c r="X523" s="15"/>
      <c r="Y523" s="15"/>
      <c r="Z523" s="15"/>
      <c r="AA523" s="15"/>
      <c r="AB523" s="15"/>
      <c r="AC523" s="15"/>
      <c r="AD523" s="15"/>
      <c r="AE523" s="15"/>
      <c r="AF523" s="15"/>
      <c r="AG523" s="15"/>
      <c r="AH523" s="15"/>
      <c r="AI523" s="15"/>
      <c r="AJ523" s="15"/>
      <c r="AK523" s="15"/>
      <c r="AM523" s="15"/>
      <c r="AN523" s="15"/>
      <c r="AO523" s="15"/>
      <c r="AP523" s="15"/>
      <c r="AQ523" s="15"/>
      <c r="AR523" s="15"/>
      <c r="AS523" s="15"/>
      <c r="AT523" s="15"/>
      <c r="AU523" s="15"/>
      <c r="AV523" s="15"/>
      <c r="AW523" s="15"/>
      <c r="AX523" s="15"/>
      <c r="AY523" s="15"/>
      <c r="AZ523" s="15"/>
      <c r="BA523" s="15"/>
      <c r="BB523" s="15"/>
      <c r="BC523" s="15"/>
      <c r="BD523" s="15"/>
    </row>
    <row r="524" spans="1:56" ht="16.5" customHeight="1">
      <c r="A524" s="18"/>
      <c r="B524" s="18"/>
      <c r="C524" s="18"/>
      <c r="D524" s="18"/>
      <c r="E524" s="18"/>
      <c r="F524" s="15"/>
      <c r="G524" s="17"/>
      <c r="H524" s="17"/>
      <c r="I524" s="15"/>
      <c r="J524" s="15"/>
      <c r="K524" s="15"/>
      <c r="L524" s="15"/>
      <c r="M524" s="15"/>
      <c r="N524" s="15"/>
      <c r="O524" s="15"/>
      <c r="P524" s="15"/>
      <c r="Q524" s="15"/>
      <c r="R524" s="15"/>
      <c r="S524" s="16"/>
      <c r="T524" s="15"/>
      <c r="U524" s="15"/>
      <c r="V524" s="15"/>
      <c r="W524" s="15"/>
      <c r="X524" s="15"/>
      <c r="Y524" s="15"/>
      <c r="Z524" s="15"/>
      <c r="AA524" s="15"/>
      <c r="AB524" s="15"/>
      <c r="AC524" s="15"/>
      <c r="AD524" s="15"/>
      <c r="AE524" s="15"/>
      <c r="AF524" s="15"/>
      <c r="AG524" s="15"/>
      <c r="AH524" s="15"/>
      <c r="AI524" s="15"/>
      <c r="AJ524" s="15"/>
      <c r="AK524" s="15"/>
      <c r="AM524" s="15"/>
      <c r="AN524" s="15"/>
      <c r="AO524" s="15"/>
      <c r="AP524" s="15"/>
      <c r="AQ524" s="15"/>
      <c r="AR524" s="15"/>
      <c r="AS524" s="15"/>
      <c r="AT524" s="15"/>
      <c r="AU524" s="15"/>
      <c r="AV524" s="15"/>
      <c r="AW524" s="15"/>
      <c r="AX524" s="15"/>
      <c r="AY524" s="15"/>
      <c r="AZ524" s="15"/>
      <c r="BA524" s="15"/>
      <c r="BB524" s="15"/>
      <c r="BC524" s="15"/>
      <c r="BD524" s="15"/>
    </row>
    <row r="525" spans="1:56" ht="16.5" customHeight="1">
      <c r="A525" s="18"/>
      <c r="B525" s="18"/>
      <c r="C525" s="18"/>
      <c r="D525" s="18"/>
      <c r="E525" s="18"/>
      <c r="F525" s="15"/>
      <c r="G525" s="17"/>
      <c r="H525" s="17"/>
      <c r="I525" s="15"/>
      <c r="J525" s="15"/>
      <c r="K525" s="15"/>
      <c r="L525" s="15"/>
      <c r="M525" s="15"/>
      <c r="N525" s="15"/>
      <c r="O525" s="15"/>
      <c r="P525" s="15"/>
      <c r="Q525" s="15"/>
      <c r="R525" s="15"/>
      <c r="S525" s="16"/>
      <c r="T525" s="15"/>
      <c r="U525" s="15"/>
      <c r="V525" s="15"/>
      <c r="W525" s="15"/>
      <c r="X525" s="15"/>
      <c r="Y525" s="15"/>
      <c r="Z525" s="15"/>
      <c r="AA525" s="15"/>
      <c r="AB525" s="15"/>
      <c r="AC525" s="15"/>
      <c r="AD525" s="15"/>
      <c r="AE525" s="15"/>
      <c r="AF525" s="15"/>
      <c r="AG525" s="15"/>
      <c r="AH525" s="15"/>
      <c r="AI525" s="15"/>
      <c r="AJ525" s="15"/>
      <c r="AK525" s="15"/>
      <c r="AM525" s="15"/>
      <c r="AN525" s="15"/>
      <c r="AO525" s="15"/>
      <c r="AP525" s="15"/>
      <c r="AQ525" s="15"/>
      <c r="AR525" s="15"/>
      <c r="AS525" s="15"/>
      <c r="AT525" s="15"/>
      <c r="AU525" s="15"/>
      <c r="AV525" s="15"/>
      <c r="AW525" s="15"/>
      <c r="AX525" s="15"/>
      <c r="AY525" s="15"/>
      <c r="AZ525" s="15"/>
      <c r="BA525" s="15"/>
      <c r="BB525" s="15"/>
      <c r="BC525" s="15"/>
      <c r="BD525" s="15"/>
    </row>
    <row r="526" spans="1:56" ht="16.5" customHeight="1">
      <c r="A526" s="18"/>
      <c r="B526" s="18"/>
      <c r="C526" s="18"/>
      <c r="D526" s="18"/>
      <c r="E526" s="18"/>
      <c r="F526" s="15"/>
      <c r="G526" s="17"/>
      <c r="H526" s="17"/>
      <c r="I526" s="15"/>
      <c r="J526" s="15"/>
      <c r="K526" s="15"/>
      <c r="L526" s="15"/>
      <c r="M526" s="15"/>
      <c r="N526" s="15"/>
      <c r="O526" s="15"/>
      <c r="P526" s="15"/>
      <c r="Q526" s="15"/>
      <c r="R526" s="15"/>
      <c r="S526" s="16"/>
      <c r="T526" s="15"/>
      <c r="U526" s="15"/>
      <c r="V526" s="15"/>
      <c r="W526" s="15"/>
      <c r="X526" s="15"/>
      <c r="Y526" s="15"/>
      <c r="Z526" s="15"/>
      <c r="AA526" s="15"/>
      <c r="AB526" s="15"/>
      <c r="AC526" s="15"/>
      <c r="AD526" s="15"/>
      <c r="AE526" s="15"/>
      <c r="AF526" s="15"/>
      <c r="AG526" s="15"/>
      <c r="AH526" s="15"/>
      <c r="AI526" s="15"/>
      <c r="AJ526" s="15"/>
      <c r="AK526" s="15"/>
      <c r="AM526" s="15"/>
      <c r="AN526" s="15"/>
      <c r="AO526" s="15"/>
      <c r="AP526" s="15"/>
      <c r="AQ526" s="15"/>
      <c r="AR526" s="15"/>
      <c r="AS526" s="15"/>
      <c r="AT526" s="15"/>
      <c r="AU526" s="15"/>
      <c r="AV526" s="15"/>
      <c r="AW526" s="15"/>
      <c r="AX526" s="15"/>
      <c r="AY526" s="15"/>
      <c r="AZ526" s="15"/>
      <c r="BA526" s="15"/>
      <c r="BB526" s="15"/>
      <c r="BC526" s="15"/>
      <c r="BD526" s="15"/>
    </row>
    <row r="527" spans="1:56" ht="16.5" customHeight="1">
      <c r="A527" s="18"/>
      <c r="B527" s="18"/>
      <c r="C527" s="18"/>
      <c r="D527" s="18"/>
      <c r="E527" s="18"/>
      <c r="F527" s="15"/>
      <c r="G527" s="17"/>
      <c r="H527" s="17"/>
      <c r="I527" s="15"/>
      <c r="J527" s="15"/>
      <c r="K527" s="15"/>
      <c r="L527" s="15"/>
      <c r="M527" s="15"/>
      <c r="N527" s="15"/>
      <c r="O527" s="15"/>
      <c r="P527" s="15"/>
      <c r="Q527" s="15"/>
      <c r="R527" s="15"/>
      <c r="S527" s="16"/>
      <c r="T527" s="15"/>
      <c r="U527" s="15"/>
      <c r="V527" s="15"/>
      <c r="W527" s="15"/>
      <c r="X527" s="15"/>
      <c r="Y527" s="15"/>
      <c r="Z527" s="15"/>
      <c r="AA527" s="15"/>
      <c r="AB527" s="15"/>
      <c r="AC527" s="15"/>
      <c r="AD527" s="15"/>
      <c r="AE527" s="15"/>
      <c r="AF527" s="15"/>
      <c r="AG527" s="15"/>
      <c r="AH527" s="15"/>
      <c r="AI527" s="15"/>
      <c r="AJ527" s="15"/>
      <c r="AK527" s="15"/>
      <c r="AM527" s="15"/>
      <c r="AN527" s="15"/>
      <c r="AO527" s="15"/>
      <c r="AP527" s="15"/>
      <c r="AQ527" s="15"/>
      <c r="AR527" s="15"/>
      <c r="AS527" s="15"/>
      <c r="AT527" s="15"/>
      <c r="AU527" s="15"/>
      <c r="AV527" s="15"/>
      <c r="AW527" s="15"/>
      <c r="AX527" s="15"/>
      <c r="AY527" s="15"/>
      <c r="AZ527" s="15"/>
      <c r="BA527" s="15"/>
      <c r="BB527" s="15"/>
      <c r="BC527" s="15"/>
      <c r="BD527" s="15"/>
    </row>
    <row r="528" spans="1:56" ht="16.5" customHeight="1">
      <c r="A528" s="18"/>
      <c r="B528" s="18"/>
      <c r="C528" s="18"/>
      <c r="D528" s="18"/>
      <c r="E528" s="18"/>
      <c r="F528" s="15"/>
      <c r="G528" s="17"/>
      <c r="H528" s="17"/>
      <c r="I528" s="15"/>
      <c r="J528" s="15"/>
      <c r="K528" s="15"/>
      <c r="L528" s="15"/>
      <c r="M528" s="15"/>
      <c r="N528" s="15"/>
      <c r="O528" s="15"/>
      <c r="P528" s="15"/>
      <c r="Q528" s="15"/>
      <c r="R528" s="15"/>
      <c r="S528" s="16"/>
      <c r="T528" s="15"/>
      <c r="U528" s="15"/>
      <c r="V528" s="15"/>
      <c r="W528" s="15"/>
      <c r="X528" s="15"/>
      <c r="Y528" s="15"/>
      <c r="Z528" s="15"/>
      <c r="AA528" s="15"/>
      <c r="AB528" s="15"/>
      <c r="AC528" s="15"/>
      <c r="AD528" s="15"/>
      <c r="AE528" s="15"/>
      <c r="AF528" s="15"/>
      <c r="AG528" s="15"/>
      <c r="AH528" s="15"/>
      <c r="AI528" s="15"/>
      <c r="AJ528" s="15"/>
      <c r="AK528" s="15"/>
      <c r="AM528" s="15"/>
      <c r="AN528" s="15"/>
      <c r="AO528" s="15"/>
      <c r="AP528" s="15"/>
      <c r="AQ528" s="15"/>
      <c r="AR528" s="15"/>
      <c r="AS528" s="15"/>
      <c r="AT528" s="15"/>
      <c r="AU528" s="15"/>
      <c r="AV528" s="15"/>
      <c r="AW528" s="15"/>
      <c r="AX528" s="15"/>
      <c r="AY528" s="15"/>
      <c r="AZ528" s="15"/>
      <c r="BA528" s="15"/>
      <c r="BB528" s="15"/>
      <c r="BC528" s="15"/>
      <c r="BD528" s="15"/>
    </row>
    <row r="529" spans="1:56" ht="16.5" customHeight="1">
      <c r="A529" s="18"/>
      <c r="B529" s="18"/>
      <c r="C529" s="18"/>
      <c r="D529" s="18"/>
      <c r="E529" s="18"/>
      <c r="F529" s="15"/>
      <c r="G529" s="17"/>
      <c r="H529" s="17"/>
      <c r="I529" s="15"/>
      <c r="J529" s="15"/>
      <c r="K529" s="15"/>
      <c r="L529" s="15"/>
      <c r="M529" s="15"/>
      <c r="N529" s="15"/>
      <c r="O529" s="15"/>
      <c r="P529" s="15"/>
      <c r="Q529" s="15"/>
      <c r="R529" s="15"/>
      <c r="S529" s="16"/>
      <c r="T529" s="15"/>
      <c r="U529" s="15"/>
      <c r="V529" s="15"/>
      <c r="W529" s="15"/>
      <c r="X529" s="15"/>
      <c r="Y529" s="15"/>
      <c r="Z529" s="15"/>
      <c r="AA529" s="15"/>
      <c r="AB529" s="15"/>
      <c r="AC529" s="15"/>
      <c r="AD529" s="15"/>
      <c r="AE529" s="15"/>
      <c r="AF529" s="15"/>
      <c r="AG529" s="15"/>
      <c r="AH529" s="15"/>
      <c r="AI529" s="15"/>
      <c r="AJ529" s="15"/>
      <c r="AK529" s="15"/>
      <c r="AM529" s="15"/>
      <c r="AN529" s="15"/>
      <c r="AO529" s="15"/>
      <c r="AP529" s="15"/>
      <c r="AQ529" s="15"/>
      <c r="AR529" s="15"/>
      <c r="AS529" s="15"/>
      <c r="AT529" s="15"/>
      <c r="AU529" s="15"/>
      <c r="AV529" s="15"/>
      <c r="AW529" s="15"/>
      <c r="AX529" s="15"/>
      <c r="AY529" s="15"/>
      <c r="AZ529" s="15"/>
      <c r="BA529" s="15"/>
      <c r="BB529" s="15"/>
      <c r="BC529" s="15"/>
      <c r="BD529" s="15"/>
    </row>
    <row r="530" spans="1:56" ht="16.5" customHeight="1">
      <c r="A530" s="18"/>
      <c r="B530" s="18"/>
      <c r="C530" s="18"/>
      <c r="D530" s="18"/>
      <c r="E530" s="18"/>
      <c r="F530" s="15"/>
      <c r="G530" s="17"/>
      <c r="H530" s="17"/>
      <c r="I530" s="15"/>
      <c r="J530" s="15"/>
      <c r="K530" s="15"/>
      <c r="L530" s="15"/>
      <c r="M530" s="15"/>
      <c r="N530" s="15"/>
      <c r="O530" s="15"/>
      <c r="P530" s="15"/>
      <c r="Q530" s="15"/>
      <c r="R530" s="15"/>
      <c r="S530" s="16"/>
      <c r="T530" s="15"/>
      <c r="U530" s="15"/>
      <c r="V530" s="15"/>
      <c r="W530" s="15"/>
      <c r="X530" s="15"/>
      <c r="Y530" s="15"/>
      <c r="Z530" s="15"/>
      <c r="AA530" s="15"/>
      <c r="AB530" s="15"/>
      <c r="AC530" s="15"/>
      <c r="AD530" s="15"/>
      <c r="AE530" s="15"/>
      <c r="AF530" s="15"/>
      <c r="AG530" s="15"/>
      <c r="AH530" s="15"/>
      <c r="AI530" s="15"/>
      <c r="AJ530" s="15"/>
      <c r="AK530" s="15"/>
      <c r="AM530" s="15"/>
      <c r="AN530" s="15"/>
      <c r="AO530" s="15"/>
      <c r="AP530" s="15"/>
      <c r="AQ530" s="15"/>
      <c r="AR530" s="15"/>
      <c r="AS530" s="15"/>
      <c r="AT530" s="15"/>
      <c r="AU530" s="15"/>
      <c r="AV530" s="15"/>
      <c r="AW530" s="15"/>
      <c r="AX530" s="15"/>
      <c r="AY530" s="15"/>
      <c r="AZ530" s="15"/>
      <c r="BA530" s="15"/>
      <c r="BB530" s="15"/>
      <c r="BC530" s="15"/>
      <c r="BD530" s="15"/>
    </row>
    <row r="531" spans="1:56" ht="16.5" customHeight="1">
      <c r="A531" s="18"/>
      <c r="B531" s="18"/>
      <c r="C531" s="18"/>
      <c r="D531" s="18"/>
      <c r="E531" s="18"/>
      <c r="F531" s="15"/>
      <c r="G531" s="17"/>
      <c r="H531" s="17"/>
      <c r="I531" s="15"/>
      <c r="J531" s="15"/>
      <c r="K531" s="15"/>
      <c r="L531" s="15"/>
      <c r="M531" s="15"/>
      <c r="N531" s="15"/>
      <c r="O531" s="15"/>
      <c r="P531" s="15"/>
      <c r="Q531" s="15"/>
      <c r="R531" s="15"/>
      <c r="S531" s="16"/>
      <c r="T531" s="15"/>
      <c r="U531" s="15"/>
      <c r="V531" s="15"/>
      <c r="W531" s="15"/>
      <c r="X531" s="15"/>
      <c r="Y531" s="15"/>
      <c r="Z531" s="15"/>
      <c r="AA531" s="15"/>
      <c r="AB531" s="15"/>
      <c r="AC531" s="15"/>
      <c r="AD531" s="15"/>
      <c r="AE531" s="15"/>
      <c r="AF531" s="15"/>
      <c r="AG531" s="15"/>
      <c r="AH531" s="15"/>
      <c r="AI531" s="15"/>
      <c r="AJ531" s="15"/>
      <c r="AK531" s="15"/>
      <c r="AM531" s="15"/>
      <c r="AN531" s="15"/>
      <c r="AO531" s="15"/>
      <c r="AP531" s="15"/>
      <c r="AQ531" s="15"/>
      <c r="AR531" s="15"/>
      <c r="AS531" s="15"/>
      <c r="AT531" s="15"/>
      <c r="AU531" s="15"/>
      <c r="AV531" s="15"/>
      <c r="AW531" s="15"/>
      <c r="AX531" s="15"/>
      <c r="AY531" s="15"/>
      <c r="AZ531" s="15"/>
      <c r="BA531" s="15"/>
      <c r="BB531" s="15"/>
      <c r="BC531" s="15"/>
      <c r="BD531" s="15"/>
    </row>
    <row r="532" spans="1:56" ht="16.5" customHeight="1">
      <c r="A532" s="18"/>
      <c r="B532" s="18"/>
      <c r="C532" s="18"/>
      <c r="D532" s="18"/>
      <c r="E532" s="18"/>
      <c r="F532" s="15"/>
      <c r="G532" s="17"/>
      <c r="H532" s="17"/>
      <c r="I532" s="15"/>
      <c r="J532" s="15"/>
      <c r="K532" s="15"/>
      <c r="L532" s="15"/>
      <c r="M532" s="15"/>
      <c r="N532" s="15"/>
      <c r="O532" s="15"/>
      <c r="P532" s="15"/>
      <c r="Q532" s="15"/>
      <c r="R532" s="15"/>
      <c r="S532" s="16"/>
      <c r="T532" s="15"/>
      <c r="U532" s="15"/>
      <c r="V532" s="15"/>
      <c r="W532" s="15"/>
      <c r="X532" s="15"/>
      <c r="Y532" s="15"/>
      <c r="Z532" s="15"/>
      <c r="AA532" s="15"/>
      <c r="AB532" s="15"/>
      <c r="AC532" s="15"/>
      <c r="AD532" s="15"/>
      <c r="AE532" s="15"/>
      <c r="AF532" s="15"/>
      <c r="AG532" s="15"/>
      <c r="AH532" s="15"/>
      <c r="AI532" s="15"/>
      <c r="AJ532" s="15"/>
      <c r="AK532" s="15"/>
      <c r="AM532" s="15"/>
      <c r="AN532" s="15"/>
      <c r="AO532" s="15"/>
      <c r="AP532" s="15"/>
      <c r="AQ532" s="15"/>
      <c r="AR532" s="15"/>
      <c r="AS532" s="15"/>
      <c r="AT532" s="15"/>
      <c r="AU532" s="15"/>
      <c r="AV532" s="15"/>
      <c r="AW532" s="15"/>
      <c r="AX532" s="15"/>
      <c r="AY532" s="15"/>
      <c r="AZ532" s="15"/>
      <c r="BA532" s="15"/>
      <c r="BB532" s="15"/>
      <c r="BC532" s="15"/>
      <c r="BD532" s="15"/>
    </row>
    <row r="533" spans="1:56" ht="16.5" customHeight="1">
      <c r="A533" s="18"/>
      <c r="B533" s="18"/>
      <c r="C533" s="18"/>
      <c r="D533" s="18"/>
      <c r="E533" s="18"/>
      <c r="F533" s="15"/>
      <c r="G533" s="17"/>
      <c r="H533" s="17"/>
      <c r="I533" s="15"/>
      <c r="J533" s="15"/>
      <c r="K533" s="15"/>
      <c r="L533" s="15"/>
      <c r="M533" s="15"/>
      <c r="N533" s="15"/>
      <c r="O533" s="15"/>
      <c r="P533" s="15"/>
      <c r="Q533" s="15"/>
      <c r="R533" s="15"/>
      <c r="S533" s="16"/>
      <c r="T533" s="15"/>
      <c r="U533" s="15"/>
      <c r="V533" s="15"/>
      <c r="W533" s="15"/>
      <c r="X533" s="15"/>
      <c r="Y533" s="15"/>
      <c r="Z533" s="15"/>
      <c r="AA533" s="15"/>
      <c r="AB533" s="15"/>
      <c r="AC533" s="15"/>
      <c r="AD533" s="15"/>
      <c r="AE533" s="15"/>
      <c r="AF533" s="15"/>
      <c r="AG533" s="15"/>
      <c r="AH533" s="15"/>
      <c r="AI533" s="15"/>
      <c r="AJ533" s="15"/>
      <c r="AK533" s="15"/>
      <c r="AM533" s="15"/>
      <c r="AN533" s="15"/>
      <c r="AO533" s="15"/>
      <c r="AP533" s="15"/>
      <c r="AQ533" s="15"/>
      <c r="AR533" s="15"/>
      <c r="AS533" s="15"/>
      <c r="AT533" s="15"/>
      <c r="AU533" s="15"/>
      <c r="AV533" s="15"/>
      <c r="AW533" s="15"/>
      <c r="AX533" s="15"/>
      <c r="AY533" s="15"/>
      <c r="AZ533" s="15"/>
      <c r="BA533" s="15"/>
      <c r="BB533" s="15"/>
      <c r="BC533" s="15"/>
      <c r="BD533" s="15"/>
    </row>
    <row r="534" spans="1:56" ht="16.5" customHeight="1">
      <c r="A534" s="18"/>
      <c r="B534" s="18"/>
      <c r="C534" s="18"/>
      <c r="D534" s="18"/>
      <c r="E534" s="18"/>
      <c r="F534" s="15"/>
      <c r="G534" s="17"/>
      <c r="H534" s="17"/>
      <c r="I534" s="15"/>
      <c r="J534" s="15"/>
      <c r="K534" s="15"/>
      <c r="L534" s="15"/>
      <c r="M534" s="15"/>
      <c r="N534" s="15"/>
      <c r="O534" s="15"/>
      <c r="P534" s="15"/>
      <c r="Q534" s="15"/>
      <c r="R534" s="15"/>
      <c r="S534" s="16"/>
      <c r="T534" s="15"/>
      <c r="U534" s="15"/>
      <c r="V534" s="15"/>
      <c r="W534" s="15"/>
      <c r="X534" s="15"/>
      <c r="Y534" s="15"/>
      <c r="Z534" s="15"/>
      <c r="AA534" s="15"/>
      <c r="AB534" s="15"/>
      <c r="AC534" s="15"/>
      <c r="AD534" s="15"/>
      <c r="AE534" s="15"/>
      <c r="AF534" s="15"/>
      <c r="AG534" s="15"/>
      <c r="AH534" s="15"/>
      <c r="AI534" s="15"/>
      <c r="AJ534" s="15"/>
      <c r="AK534" s="15"/>
      <c r="AM534" s="15"/>
      <c r="AN534" s="15"/>
      <c r="AO534" s="15"/>
      <c r="AP534" s="15"/>
      <c r="AQ534" s="15"/>
      <c r="AR534" s="15"/>
      <c r="AS534" s="15"/>
      <c r="AT534" s="15"/>
      <c r="AU534" s="15"/>
      <c r="AV534" s="15"/>
      <c r="AW534" s="15"/>
      <c r="AX534" s="15"/>
      <c r="AY534" s="15"/>
      <c r="AZ534" s="15"/>
      <c r="BA534" s="15"/>
      <c r="BB534" s="15"/>
      <c r="BC534" s="15"/>
      <c r="BD534" s="15"/>
    </row>
    <row r="535" spans="1:56" ht="16.5" customHeight="1">
      <c r="A535" s="18"/>
      <c r="B535" s="18"/>
      <c r="C535" s="18"/>
      <c r="D535" s="18"/>
      <c r="E535" s="18"/>
      <c r="F535" s="15"/>
      <c r="G535" s="17"/>
      <c r="H535" s="17"/>
      <c r="I535" s="15"/>
      <c r="J535" s="15"/>
      <c r="K535" s="15"/>
      <c r="L535" s="15"/>
      <c r="M535" s="15"/>
      <c r="N535" s="15"/>
      <c r="O535" s="15"/>
      <c r="P535" s="15"/>
      <c r="Q535" s="15"/>
      <c r="R535" s="15"/>
      <c r="S535" s="16"/>
      <c r="T535" s="15"/>
      <c r="U535" s="15"/>
      <c r="V535" s="15"/>
      <c r="W535" s="15"/>
      <c r="X535" s="15"/>
      <c r="Y535" s="15"/>
      <c r="Z535" s="15"/>
      <c r="AA535" s="15"/>
      <c r="AB535" s="15"/>
      <c r="AC535" s="15"/>
      <c r="AD535" s="15"/>
      <c r="AE535" s="15"/>
      <c r="AF535" s="15"/>
      <c r="AG535" s="15"/>
      <c r="AH535" s="15"/>
      <c r="AI535" s="15"/>
      <c r="AJ535" s="15"/>
      <c r="AK535" s="15"/>
      <c r="AM535" s="15"/>
      <c r="AN535" s="15"/>
      <c r="AO535" s="15"/>
      <c r="AP535" s="15"/>
      <c r="AQ535" s="15"/>
      <c r="AR535" s="15"/>
      <c r="AS535" s="15"/>
      <c r="AT535" s="15"/>
      <c r="AU535" s="15"/>
      <c r="AV535" s="15"/>
      <c r="AW535" s="15"/>
      <c r="AX535" s="15"/>
      <c r="AY535" s="15"/>
      <c r="AZ535" s="15"/>
      <c r="BA535" s="15"/>
      <c r="BB535" s="15"/>
      <c r="BC535" s="15"/>
      <c r="BD535" s="15"/>
    </row>
    <row r="536" spans="1:56" ht="16.5" customHeight="1">
      <c r="A536" s="18"/>
      <c r="B536" s="18"/>
      <c r="C536" s="18"/>
      <c r="D536" s="18"/>
      <c r="E536" s="18"/>
      <c r="F536" s="15"/>
      <c r="G536" s="17"/>
      <c r="H536" s="17"/>
      <c r="I536" s="15"/>
      <c r="J536" s="15"/>
      <c r="K536" s="15"/>
      <c r="L536" s="15"/>
      <c r="M536" s="15"/>
      <c r="N536" s="15"/>
      <c r="O536" s="15"/>
      <c r="P536" s="15"/>
      <c r="Q536" s="15"/>
      <c r="R536" s="15"/>
      <c r="S536" s="16"/>
      <c r="T536" s="15"/>
      <c r="U536" s="15"/>
      <c r="V536" s="15"/>
      <c r="W536" s="15"/>
      <c r="X536" s="15"/>
      <c r="Y536" s="15"/>
      <c r="Z536" s="15"/>
      <c r="AA536" s="15"/>
      <c r="AB536" s="15"/>
      <c r="AC536" s="15"/>
      <c r="AD536" s="15"/>
      <c r="AE536" s="15"/>
      <c r="AF536" s="15"/>
      <c r="AG536" s="15"/>
      <c r="AH536" s="15"/>
      <c r="AI536" s="15"/>
      <c r="AJ536" s="15"/>
      <c r="AK536" s="15"/>
      <c r="AM536" s="15"/>
      <c r="AN536" s="15"/>
      <c r="AO536" s="15"/>
      <c r="AP536" s="15"/>
      <c r="AQ536" s="15"/>
      <c r="AR536" s="15"/>
      <c r="AS536" s="15"/>
      <c r="AT536" s="15"/>
      <c r="AU536" s="15"/>
      <c r="AV536" s="15"/>
      <c r="AW536" s="15"/>
      <c r="AX536" s="15"/>
      <c r="AY536" s="15"/>
      <c r="AZ536" s="15"/>
      <c r="BA536" s="15"/>
      <c r="BB536" s="15"/>
      <c r="BC536" s="15"/>
      <c r="BD536" s="15"/>
    </row>
    <row r="537" spans="1:56" ht="16.5" customHeight="1">
      <c r="A537" s="18"/>
      <c r="B537" s="18"/>
      <c r="C537" s="18"/>
      <c r="D537" s="18"/>
      <c r="E537" s="18"/>
      <c r="F537" s="15"/>
      <c r="G537" s="17"/>
      <c r="H537" s="17"/>
      <c r="I537" s="15"/>
      <c r="J537" s="15"/>
      <c r="K537" s="15"/>
      <c r="L537" s="15"/>
      <c r="M537" s="15"/>
      <c r="N537" s="15"/>
      <c r="O537" s="15"/>
      <c r="P537" s="15"/>
      <c r="Q537" s="15"/>
      <c r="R537" s="15"/>
      <c r="S537" s="16"/>
      <c r="T537" s="15"/>
      <c r="U537" s="15"/>
      <c r="V537" s="15"/>
      <c r="W537" s="15"/>
      <c r="X537" s="15"/>
      <c r="Y537" s="15"/>
      <c r="Z537" s="15"/>
      <c r="AA537" s="15"/>
      <c r="AB537" s="15"/>
      <c r="AC537" s="15"/>
      <c r="AD537" s="15"/>
      <c r="AE537" s="15"/>
      <c r="AF537" s="15"/>
      <c r="AG537" s="15"/>
      <c r="AH537" s="15"/>
      <c r="AI537" s="15"/>
      <c r="AJ537" s="15"/>
      <c r="AK537" s="15"/>
      <c r="AM537" s="15"/>
      <c r="AN537" s="15"/>
      <c r="AO537" s="15"/>
      <c r="AP537" s="15"/>
      <c r="AQ537" s="15"/>
      <c r="AR537" s="15"/>
      <c r="AS537" s="15"/>
      <c r="AT537" s="15"/>
      <c r="AU537" s="15"/>
      <c r="AV537" s="15"/>
      <c r="AW537" s="15"/>
      <c r="AX537" s="15"/>
      <c r="AY537" s="15"/>
      <c r="AZ537" s="15"/>
      <c r="BA537" s="15"/>
      <c r="BB537" s="15"/>
      <c r="BC537" s="15"/>
      <c r="BD537" s="15"/>
    </row>
    <row r="538" spans="1:56" ht="16.5" customHeight="1">
      <c r="A538" s="18"/>
      <c r="B538" s="18"/>
      <c r="C538" s="18"/>
      <c r="D538" s="18"/>
      <c r="E538" s="18"/>
      <c r="F538" s="15"/>
      <c r="G538" s="17"/>
      <c r="H538" s="17"/>
      <c r="I538" s="15"/>
      <c r="J538" s="15"/>
      <c r="K538" s="15"/>
      <c r="L538" s="15"/>
      <c r="M538" s="15"/>
      <c r="N538" s="15"/>
      <c r="O538" s="15"/>
      <c r="P538" s="15"/>
      <c r="Q538" s="15"/>
      <c r="R538" s="15"/>
      <c r="S538" s="16"/>
      <c r="T538" s="15"/>
      <c r="U538" s="15"/>
      <c r="V538" s="15"/>
      <c r="W538" s="15"/>
      <c r="X538" s="15"/>
      <c r="Y538" s="15"/>
      <c r="Z538" s="15"/>
      <c r="AA538" s="15"/>
      <c r="AB538" s="15"/>
      <c r="AC538" s="15"/>
      <c r="AD538" s="15"/>
      <c r="AE538" s="15"/>
      <c r="AF538" s="15"/>
      <c r="AG538" s="15"/>
      <c r="AH538" s="15"/>
      <c r="AI538" s="15"/>
      <c r="AJ538" s="15"/>
      <c r="AK538" s="15"/>
      <c r="AM538" s="15"/>
      <c r="AN538" s="15"/>
      <c r="AO538" s="15"/>
      <c r="AP538" s="15"/>
      <c r="AQ538" s="15"/>
      <c r="AR538" s="15"/>
      <c r="AS538" s="15"/>
      <c r="AT538" s="15"/>
      <c r="AU538" s="15"/>
      <c r="AV538" s="15"/>
      <c r="AW538" s="15"/>
      <c r="AX538" s="15"/>
      <c r="AY538" s="15"/>
      <c r="AZ538" s="15"/>
      <c r="BA538" s="15"/>
      <c r="BB538" s="15"/>
      <c r="BC538" s="15"/>
      <c r="BD538" s="15"/>
    </row>
    <row r="539" spans="1:56" ht="16.5" customHeight="1">
      <c r="A539" s="18"/>
      <c r="B539" s="18"/>
      <c r="C539" s="18"/>
      <c r="D539" s="18"/>
      <c r="E539" s="18"/>
      <c r="F539" s="15"/>
      <c r="G539" s="17"/>
      <c r="H539" s="17"/>
      <c r="I539" s="15"/>
      <c r="J539" s="15"/>
      <c r="K539" s="15"/>
      <c r="L539" s="15"/>
      <c r="M539" s="15"/>
      <c r="N539" s="15"/>
      <c r="O539" s="15"/>
      <c r="P539" s="15"/>
      <c r="Q539" s="15"/>
      <c r="R539" s="15"/>
      <c r="S539" s="16"/>
      <c r="T539" s="15"/>
      <c r="U539" s="15"/>
      <c r="V539" s="15"/>
      <c r="W539" s="15"/>
      <c r="X539" s="15"/>
      <c r="Y539" s="15"/>
      <c r="Z539" s="15"/>
      <c r="AA539" s="15"/>
      <c r="AB539" s="15"/>
      <c r="AC539" s="15"/>
      <c r="AD539" s="15"/>
      <c r="AE539" s="15"/>
      <c r="AF539" s="15"/>
      <c r="AG539" s="15"/>
      <c r="AH539" s="15"/>
      <c r="AI539" s="15"/>
      <c r="AJ539" s="15"/>
      <c r="AK539" s="15"/>
      <c r="AM539" s="15"/>
      <c r="AN539" s="15"/>
      <c r="AO539" s="15"/>
      <c r="AP539" s="15"/>
      <c r="AQ539" s="15"/>
      <c r="AR539" s="15"/>
      <c r="AS539" s="15"/>
      <c r="AT539" s="15"/>
      <c r="AU539" s="15"/>
      <c r="AV539" s="15"/>
      <c r="AW539" s="15"/>
      <c r="AX539" s="15"/>
      <c r="AY539" s="15"/>
      <c r="AZ539" s="15"/>
      <c r="BA539" s="15"/>
      <c r="BB539" s="15"/>
      <c r="BC539" s="15"/>
      <c r="BD539" s="15"/>
    </row>
    <row r="540" spans="1:56" ht="16.5" customHeight="1">
      <c r="A540" s="18"/>
      <c r="B540" s="18"/>
      <c r="C540" s="18"/>
      <c r="D540" s="18"/>
      <c r="E540" s="18"/>
      <c r="F540" s="15"/>
      <c r="G540" s="17"/>
      <c r="H540" s="17"/>
      <c r="I540" s="15"/>
      <c r="J540" s="15"/>
      <c r="K540" s="15"/>
      <c r="L540" s="15"/>
      <c r="M540" s="15"/>
      <c r="N540" s="15"/>
      <c r="O540" s="15"/>
      <c r="P540" s="15"/>
      <c r="Q540" s="15"/>
      <c r="R540" s="15"/>
      <c r="S540" s="16"/>
      <c r="T540" s="15"/>
      <c r="U540" s="15"/>
      <c r="V540" s="15"/>
      <c r="W540" s="15"/>
      <c r="X540" s="15"/>
      <c r="Y540" s="15"/>
      <c r="Z540" s="15"/>
      <c r="AA540" s="15"/>
      <c r="AB540" s="15"/>
      <c r="AC540" s="15"/>
      <c r="AD540" s="15"/>
      <c r="AE540" s="15"/>
      <c r="AF540" s="15"/>
      <c r="AG540" s="15"/>
      <c r="AH540" s="15"/>
      <c r="AI540" s="15"/>
      <c r="AJ540" s="15"/>
      <c r="AK540" s="15"/>
      <c r="AM540" s="15"/>
      <c r="AN540" s="15"/>
      <c r="AO540" s="15"/>
      <c r="AP540" s="15"/>
      <c r="AQ540" s="15"/>
      <c r="AR540" s="15"/>
      <c r="AS540" s="15"/>
      <c r="AT540" s="15"/>
      <c r="AU540" s="15"/>
      <c r="AV540" s="15"/>
      <c r="AW540" s="15"/>
      <c r="AX540" s="15"/>
      <c r="AY540" s="15"/>
      <c r="AZ540" s="15"/>
      <c r="BA540" s="15"/>
      <c r="BB540" s="15"/>
      <c r="BC540" s="15"/>
      <c r="BD540" s="15"/>
    </row>
    <row r="541" spans="1:56" ht="16.5" customHeight="1">
      <c r="A541" s="18"/>
      <c r="B541" s="18"/>
      <c r="C541" s="18"/>
      <c r="D541" s="18"/>
      <c r="E541" s="18"/>
      <c r="F541" s="15"/>
      <c r="G541" s="17"/>
      <c r="H541" s="17"/>
      <c r="I541" s="15"/>
      <c r="J541" s="15"/>
      <c r="K541" s="15"/>
      <c r="L541" s="15"/>
      <c r="M541" s="15"/>
      <c r="N541" s="15"/>
      <c r="O541" s="15"/>
      <c r="P541" s="15"/>
      <c r="Q541" s="15"/>
      <c r="R541" s="15"/>
      <c r="S541" s="16"/>
      <c r="T541" s="15"/>
      <c r="U541" s="15"/>
      <c r="V541" s="15"/>
      <c r="W541" s="15"/>
      <c r="X541" s="15"/>
      <c r="Y541" s="15"/>
      <c r="Z541" s="15"/>
      <c r="AA541" s="15"/>
      <c r="AB541" s="15"/>
      <c r="AC541" s="15"/>
      <c r="AD541" s="15"/>
      <c r="AE541" s="15"/>
      <c r="AF541" s="15"/>
      <c r="AG541" s="15"/>
      <c r="AH541" s="15"/>
      <c r="AI541" s="15"/>
      <c r="AJ541" s="15"/>
      <c r="AK541" s="15"/>
      <c r="AM541" s="15"/>
      <c r="AN541" s="15"/>
      <c r="AO541" s="15"/>
      <c r="AP541" s="15"/>
      <c r="AQ541" s="15"/>
      <c r="AR541" s="15"/>
      <c r="AS541" s="15"/>
      <c r="AT541" s="15"/>
      <c r="AU541" s="15"/>
      <c r="AV541" s="15"/>
      <c r="AW541" s="15"/>
      <c r="AX541" s="15"/>
      <c r="AY541" s="15"/>
      <c r="AZ541" s="15"/>
      <c r="BA541" s="15"/>
      <c r="BB541" s="15"/>
      <c r="BC541" s="15"/>
      <c r="BD541" s="15"/>
    </row>
    <row r="542" spans="1:56" ht="16.5" customHeight="1">
      <c r="A542" s="18"/>
      <c r="B542" s="18"/>
      <c r="C542" s="18"/>
      <c r="D542" s="18"/>
      <c r="E542" s="18"/>
      <c r="F542" s="15"/>
      <c r="G542" s="17"/>
      <c r="H542" s="17"/>
      <c r="I542" s="15"/>
      <c r="J542" s="15"/>
      <c r="K542" s="15"/>
      <c r="L542" s="15"/>
      <c r="M542" s="15"/>
      <c r="N542" s="15"/>
      <c r="O542" s="15"/>
      <c r="P542" s="15"/>
      <c r="Q542" s="15"/>
      <c r="R542" s="15"/>
      <c r="S542" s="16"/>
      <c r="T542" s="15"/>
      <c r="U542" s="15"/>
      <c r="V542" s="15"/>
      <c r="W542" s="15"/>
      <c r="X542" s="15"/>
      <c r="Y542" s="15"/>
      <c r="Z542" s="15"/>
      <c r="AA542" s="15"/>
      <c r="AB542" s="15"/>
      <c r="AC542" s="15"/>
      <c r="AD542" s="15"/>
      <c r="AE542" s="15"/>
      <c r="AF542" s="15"/>
      <c r="AG542" s="15"/>
      <c r="AH542" s="15"/>
      <c r="AI542" s="15"/>
      <c r="AJ542" s="15"/>
      <c r="AK542" s="15"/>
      <c r="AM542" s="15"/>
      <c r="AN542" s="15"/>
      <c r="AO542" s="15"/>
      <c r="AP542" s="15"/>
      <c r="AQ542" s="15"/>
      <c r="AR542" s="15"/>
      <c r="AS542" s="15"/>
      <c r="AT542" s="15"/>
      <c r="AU542" s="15"/>
      <c r="AV542" s="15"/>
      <c r="AW542" s="15"/>
      <c r="AX542" s="15"/>
      <c r="AY542" s="15"/>
      <c r="AZ542" s="15"/>
      <c r="BA542" s="15"/>
      <c r="BB542" s="15"/>
      <c r="BC542" s="15"/>
      <c r="BD542" s="15"/>
    </row>
    <row r="543" spans="1:56" ht="16.5" customHeight="1">
      <c r="A543" s="18"/>
      <c r="B543" s="18"/>
      <c r="C543" s="18"/>
      <c r="D543" s="18"/>
      <c r="E543" s="18"/>
      <c r="F543" s="15"/>
      <c r="G543" s="17"/>
      <c r="H543" s="17"/>
      <c r="I543" s="15"/>
      <c r="J543" s="15"/>
      <c r="K543" s="15"/>
      <c r="L543" s="15"/>
      <c r="M543" s="15"/>
      <c r="N543" s="15"/>
      <c r="O543" s="15"/>
      <c r="P543" s="15"/>
      <c r="Q543" s="15"/>
      <c r="R543" s="15"/>
      <c r="S543" s="16"/>
      <c r="T543" s="15"/>
      <c r="U543" s="15"/>
      <c r="V543" s="15"/>
      <c r="W543" s="15"/>
      <c r="X543" s="15"/>
      <c r="Y543" s="15"/>
      <c r="Z543" s="15"/>
      <c r="AA543" s="15"/>
      <c r="AB543" s="15"/>
      <c r="AC543" s="15"/>
      <c r="AD543" s="15"/>
      <c r="AE543" s="15"/>
      <c r="AF543" s="15"/>
      <c r="AG543" s="15"/>
      <c r="AH543" s="15"/>
      <c r="AI543" s="15"/>
      <c r="AJ543" s="15"/>
      <c r="AK543" s="15"/>
      <c r="AM543" s="15"/>
      <c r="AN543" s="15"/>
      <c r="AO543" s="15"/>
      <c r="AP543" s="15"/>
      <c r="AQ543" s="15"/>
      <c r="AR543" s="15"/>
      <c r="AS543" s="15"/>
      <c r="AT543" s="15"/>
      <c r="AU543" s="15"/>
      <c r="AV543" s="15"/>
      <c r="AW543" s="15"/>
      <c r="AX543" s="15"/>
      <c r="AY543" s="15"/>
      <c r="AZ543" s="15"/>
      <c r="BA543" s="15"/>
      <c r="BB543" s="15"/>
      <c r="BC543" s="15"/>
      <c r="BD543" s="15"/>
    </row>
    <row r="544" spans="1:56" ht="16.5" customHeight="1">
      <c r="A544" s="18"/>
      <c r="B544" s="18"/>
      <c r="C544" s="18"/>
      <c r="D544" s="18"/>
      <c r="E544" s="18"/>
      <c r="F544" s="15"/>
      <c r="G544" s="17"/>
      <c r="H544" s="17"/>
      <c r="I544" s="15"/>
      <c r="J544" s="15"/>
      <c r="K544" s="15"/>
      <c r="L544" s="15"/>
      <c r="M544" s="15"/>
      <c r="N544" s="15"/>
      <c r="O544" s="15"/>
      <c r="P544" s="15"/>
      <c r="Q544" s="15"/>
      <c r="R544" s="15"/>
      <c r="S544" s="16"/>
      <c r="T544" s="15"/>
      <c r="U544" s="15"/>
      <c r="V544" s="15"/>
      <c r="W544" s="15"/>
      <c r="X544" s="15"/>
      <c r="Y544" s="15"/>
      <c r="Z544" s="15"/>
      <c r="AA544" s="15"/>
      <c r="AB544" s="15"/>
      <c r="AC544" s="15"/>
      <c r="AD544" s="15"/>
      <c r="AE544" s="15"/>
      <c r="AF544" s="15"/>
      <c r="AG544" s="15"/>
      <c r="AH544" s="15"/>
      <c r="AI544" s="15"/>
      <c r="AJ544" s="15"/>
      <c r="AK544" s="15"/>
      <c r="AM544" s="15"/>
      <c r="AN544" s="15"/>
      <c r="AO544" s="15"/>
      <c r="AP544" s="15"/>
      <c r="AQ544" s="15"/>
      <c r="AR544" s="15"/>
      <c r="AS544" s="15"/>
      <c r="AT544" s="15"/>
      <c r="AU544" s="15"/>
      <c r="AV544" s="15"/>
      <c r="AW544" s="15"/>
      <c r="AX544" s="15"/>
      <c r="AY544" s="15"/>
      <c r="AZ544" s="15"/>
      <c r="BA544" s="15"/>
      <c r="BB544" s="15"/>
      <c r="BC544" s="15"/>
      <c r="BD544" s="15"/>
    </row>
    <row r="545" spans="1:56" ht="16.5" customHeight="1">
      <c r="A545" s="18"/>
      <c r="B545" s="18"/>
      <c r="C545" s="18"/>
      <c r="D545" s="18"/>
      <c r="E545" s="18"/>
      <c r="F545" s="15"/>
      <c r="G545" s="17"/>
      <c r="H545" s="17"/>
      <c r="I545" s="15"/>
      <c r="J545" s="15"/>
      <c r="K545" s="15"/>
      <c r="L545" s="15"/>
      <c r="M545" s="15"/>
      <c r="N545" s="15"/>
      <c r="O545" s="15"/>
      <c r="P545" s="15"/>
      <c r="Q545" s="15"/>
      <c r="R545" s="15"/>
      <c r="S545" s="16"/>
      <c r="T545" s="15"/>
      <c r="U545" s="15"/>
      <c r="V545" s="15"/>
      <c r="W545" s="15"/>
      <c r="X545" s="15"/>
      <c r="Y545" s="15"/>
      <c r="Z545" s="15"/>
      <c r="AA545" s="15"/>
      <c r="AB545" s="15"/>
      <c r="AC545" s="15"/>
      <c r="AD545" s="15"/>
      <c r="AE545" s="15"/>
      <c r="AF545" s="15"/>
      <c r="AG545" s="15"/>
      <c r="AH545" s="15"/>
      <c r="AI545" s="15"/>
      <c r="AJ545" s="15"/>
      <c r="AK545" s="15"/>
      <c r="AM545" s="15"/>
      <c r="AN545" s="15"/>
      <c r="AO545" s="15"/>
      <c r="AP545" s="15"/>
      <c r="AQ545" s="15"/>
      <c r="AR545" s="15"/>
      <c r="AS545" s="15"/>
      <c r="AT545" s="15"/>
      <c r="AU545" s="15"/>
      <c r="AV545" s="15"/>
      <c r="AW545" s="15"/>
      <c r="AX545" s="15"/>
      <c r="AY545" s="15"/>
      <c r="AZ545" s="15"/>
      <c r="BA545" s="15"/>
      <c r="BB545" s="15"/>
      <c r="BC545" s="15"/>
      <c r="BD545" s="15"/>
    </row>
    <row r="546" spans="1:56" ht="16.5" customHeight="1">
      <c r="A546" s="18"/>
      <c r="B546" s="18"/>
      <c r="C546" s="18"/>
      <c r="D546" s="18"/>
      <c r="E546" s="18"/>
      <c r="F546" s="15"/>
      <c r="G546" s="17"/>
      <c r="H546" s="17"/>
      <c r="I546" s="15"/>
      <c r="J546" s="15"/>
      <c r="K546" s="15"/>
      <c r="L546" s="15"/>
      <c r="M546" s="15"/>
      <c r="N546" s="15"/>
      <c r="O546" s="15"/>
      <c r="P546" s="15"/>
      <c r="Q546" s="15"/>
      <c r="R546" s="15"/>
      <c r="S546" s="16"/>
      <c r="T546" s="15"/>
      <c r="U546" s="15"/>
      <c r="V546" s="15"/>
      <c r="W546" s="15"/>
      <c r="X546" s="15"/>
      <c r="Y546" s="15"/>
      <c r="Z546" s="15"/>
      <c r="AA546" s="15"/>
      <c r="AB546" s="15"/>
      <c r="AC546" s="15"/>
      <c r="AD546" s="15"/>
      <c r="AE546" s="15"/>
      <c r="AF546" s="15"/>
      <c r="AG546" s="15"/>
      <c r="AH546" s="15"/>
      <c r="AI546" s="15"/>
      <c r="AJ546" s="15"/>
      <c r="AK546" s="15"/>
      <c r="AM546" s="15"/>
      <c r="AN546" s="15"/>
      <c r="AO546" s="15"/>
      <c r="AP546" s="15"/>
      <c r="AQ546" s="15"/>
      <c r="AR546" s="15"/>
      <c r="AS546" s="15"/>
      <c r="AT546" s="15"/>
      <c r="AU546" s="15"/>
      <c r="AV546" s="15"/>
      <c r="AW546" s="15"/>
      <c r="AX546" s="15"/>
      <c r="AY546" s="15"/>
      <c r="AZ546" s="15"/>
      <c r="BA546" s="15"/>
      <c r="BB546" s="15"/>
      <c r="BC546" s="15"/>
      <c r="BD546" s="15"/>
    </row>
    <row r="547" spans="1:56" ht="16.5" customHeight="1">
      <c r="A547" s="18"/>
      <c r="B547" s="18"/>
      <c r="C547" s="18"/>
      <c r="D547" s="18"/>
      <c r="E547" s="18"/>
      <c r="F547" s="15"/>
      <c r="G547" s="17"/>
      <c r="H547" s="17"/>
      <c r="I547" s="15"/>
      <c r="J547" s="15"/>
      <c r="K547" s="15"/>
      <c r="L547" s="15"/>
      <c r="M547" s="15"/>
      <c r="N547" s="15"/>
      <c r="O547" s="15"/>
      <c r="P547" s="15"/>
      <c r="Q547" s="15"/>
      <c r="R547" s="15"/>
      <c r="S547" s="16"/>
      <c r="T547" s="15"/>
      <c r="U547" s="15"/>
      <c r="V547" s="15"/>
      <c r="W547" s="15"/>
      <c r="X547" s="15"/>
      <c r="Y547" s="15"/>
      <c r="Z547" s="15"/>
      <c r="AA547" s="15"/>
      <c r="AB547" s="15"/>
      <c r="AC547" s="15"/>
      <c r="AD547" s="15"/>
      <c r="AE547" s="15"/>
      <c r="AF547" s="15"/>
      <c r="AG547" s="15"/>
      <c r="AH547" s="15"/>
      <c r="AI547" s="15"/>
      <c r="AJ547" s="15"/>
      <c r="AK547" s="15"/>
      <c r="AM547" s="15"/>
      <c r="AN547" s="15"/>
      <c r="AO547" s="15"/>
      <c r="AP547" s="15"/>
      <c r="AQ547" s="15"/>
      <c r="AR547" s="15"/>
      <c r="AS547" s="15"/>
      <c r="AT547" s="15"/>
      <c r="AU547" s="15"/>
      <c r="AV547" s="15"/>
      <c r="AW547" s="15"/>
      <c r="AX547" s="15"/>
      <c r="AY547" s="15"/>
      <c r="AZ547" s="15"/>
      <c r="BA547" s="15"/>
      <c r="BB547" s="15"/>
      <c r="BC547" s="15"/>
      <c r="BD547" s="15"/>
    </row>
    <row r="548" spans="1:56" ht="16.5" customHeight="1">
      <c r="A548" s="18"/>
      <c r="B548" s="18"/>
      <c r="C548" s="18"/>
      <c r="D548" s="18"/>
      <c r="E548" s="18"/>
      <c r="F548" s="15"/>
      <c r="G548" s="17"/>
      <c r="H548" s="17"/>
      <c r="I548" s="15"/>
      <c r="J548" s="15"/>
      <c r="K548" s="15"/>
      <c r="L548" s="15"/>
      <c r="M548" s="15"/>
      <c r="N548" s="15"/>
      <c r="O548" s="15"/>
      <c r="P548" s="15"/>
      <c r="Q548" s="15"/>
      <c r="R548" s="15"/>
      <c r="S548" s="16"/>
      <c r="T548" s="15"/>
      <c r="U548" s="15"/>
      <c r="V548" s="15"/>
      <c r="W548" s="15"/>
      <c r="X548" s="15"/>
      <c r="Y548" s="15"/>
      <c r="Z548" s="15"/>
      <c r="AA548" s="15"/>
      <c r="AB548" s="15"/>
      <c r="AC548" s="15"/>
      <c r="AD548" s="15"/>
      <c r="AE548" s="15"/>
      <c r="AF548" s="15"/>
      <c r="AG548" s="15"/>
      <c r="AH548" s="15"/>
      <c r="AI548" s="15"/>
      <c r="AJ548" s="15"/>
      <c r="AK548" s="15"/>
      <c r="AM548" s="15"/>
      <c r="AN548" s="15"/>
      <c r="AO548" s="15"/>
      <c r="AP548" s="15"/>
      <c r="AQ548" s="15"/>
      <c r="AR548" s="15"/>
      <c r="AS548" s="15"/>
      <c r="AT548" s="15"/>
      <c r="AU548" s="15"/>
      <c r="AV548" s="15"/>
      <c r="AW548" s="15"/>
      <c r="AX548" s="15"/>
      <c r="AY548" s="15"/>
      <c r="AZ548" s="15"/>
      <c r="BA548" s="15"/>
      <c r="BB548" s="15"/>
      <c r="BC548" s="15"/>
      <c r="BD548" s="15"/>
    </row>
    <row r="549" spans="1:56" ht="16.5" customHeight="1">
      <c r="A549" s="18"/>
      <c r="B549" s="18"/>
      <c r="C549" s="18"/>
      <c r="D549" s="18"/>
      <c r="E549" s="18"/>
      <c r="F549" s="15"/>
      <c r="G549" s="17"/>
      <c r="H549" s="17"/>
      <c r="I549" s="15"/>
      <c r="J549" s="15"/>
      <c r="K549" s="15"/>
      <c r="L549" s="15"/>
      <c r="M549" s="15"/>
      <c r="N549" s="15"/>
      <c r="O549" s="15"/>
      <c r="P549" s="15"/>
      <c r="Q549" s="15"/>
      <c r="R549" s="15"/>
      <c r="S549" s="16"/>
      <c r="T549" s="15"/>
      <c r="U549" s="15"/>
      <c r="V549" s="15"/>
      <c r="W549" s="15"/>
      <c r="X549" s="15"/>
      <c r="Y549" s="15"/>
      <c r="Z549" s="15"/>
      <c r="AA549" s="15"/>
      <c r="AB549" s="15"/>
      <c r="AC549" s="15"/>
      <c r="AD549" s="15"/>
      <c r="AE549" s="15"/>
      <c r="AF549" s="15"/>
      <c r="AG549" s="15"/>
      <c r="AH549" s="15"/>
      <c r="AI549" s="15"/>
      <c r="AJ549" s="15"/>
      <c r="AK549" s="15"/>
      <c r="AM549" s="15"/>
      <c r="AN549" s="15"/>
      <c r="AO549" s="15"/>
      <c r="AP549" s="15"/>
      <c r="AQ549" s="15"/>
      <c r="AR549" s="15"/>
      <c r="AS549" s="15"/>
      <c r="AT549" s="15"/>
      <c r="AU549" s="15"/>
      <c r="AV549" s="15"/>
      <c r="AW549" s="15"/>
      <c r="AX549" s="15"/>
      <c r="AY549" s="15"/>
      <c r="AZ549" s="15"/>
      <c r="BA549" s="15"/>
      <c r="BB549" s="15"/>
      <c r="BC549" s="15"/>
      <c r="BD549" s="15"/>
    </row>
    <row r="550" spans="1:56" ht="16.5" customHeight="1">
      <c r="A550" s="18"/>
      <c r="B550" s="18"/>
      <c r="C550" s="18"/>
      <c r="D550" s="18"/>
      <c r="E550" s="18"/>
      <c r="F550" s="15"/>
      <c r="G550" s="17"/>
      <c r="H550" s="17"/>
      <c r="I550" s="15"/>
      <c r="J550" s="15"/>
      <c r="K550" s="15"/>
      <c r="L550" s="15"/>
      <c r="M550" s="15"/>
      <c r="N550" s="15"/>
      <c r="O550" s="15"/>
      <c r="P550" s="15"/>
      <c r="Q550" s="15"/>
      <c r="R550" s="15"/>
      <c r="S550" s="16"/>
      <c r="T550" s="15"/>
      <c r="U550" s="15"/>
      <c r="V550" s="15"/>
      <c r="W550" s="15"/>
      <c r="X550" s="15"/>
      <c r="Y550" s="15"/>
      <c r="Z550" s="15"/>
      <c r="AA550" s="15"/>
      <c r="AB550" s="15"/>
      <c r="AC550" s="15"/>
      <c r="AD550" s="15"/>
      <c r="AE550" s="15"/>
      <c r="AF550" s="15"/>
      <c r="AG550" s="15"/>
      <c r="AH550" s="15"/>
      <c r="AI550" s="15"/>
      <c r="AJ550" s="15"/>
      <c r="AK550" s="15"/>
      <c r="AM550" s="15"/>
      <c r="AN550" s="15"/>
      <c r="AO550" s="15"/>
      <c r="AP550" s="15"/>
      <c r="AQ550" s="15"/>
      <c r="AR550" s="15"/>
      <c r="AS550" s="15"/>
      <c r="AT550" s="15"/>
      <c r="AU550" s="15"/>
      <c r="AV550" s="15"/>
      <c r="AW550" s="15"/>
      <c r="AX550" s="15"/>
      <c r="AY550" s="15"/>
      <c r="AZ550" s="15"/>
      <c r="BA550" s="15"/>
      <c r="BB550" s="15"/>
      <c r="BC550" s="15"/>
      <c r="BD550" s="15"/>
    </row>
    <row r="551" spans="1:56" ht="16.5" customHeight="1">
      <c r="A551" s="18"/>
      <c r="B551" s="18"/>
      <c r="C551" s="18"/>
      <c r="D551" s="18"/>
      <c r="E551" s="18"/>
      <c r="F551" s="15"/>
      <c r="G551" s="17"/>
      <c r="H551" s="17"/>
      <c r="I551" s="15"/>
      <c r="J551" s="15"/>
      <c r="K551" s="15"/>
      <c r="L551" s="15"/>
      <c r="M551" s="15"/>
      <c r="N551" s="15"/>
      <c r="O551" s="15"/>
      <c r="P551" s="15"/>
      <c r="Q551" s="15"/>
      <c r="R551" s="15"/>
      <c r="S551" s="16"/>
      <c r="T551" s="15"/>
      <c r="U551" s="15"/>
      <c r="V551" s="15"/>
      <c r="W551" s="15"/>
      <c r="X551" s="15"/>
      <c r="Y551" s="15"/>
      <c r="Z551" s="15"/>
      <c r="AA551" s="15"/>
      <c r="AB551" s="15"/>
      <c r="AC551" s="15"/>
      <c r="AD551" s="15"/>
      <c r="AE551" s="15"/>
      <c r="AF551" s="15"/>
      <c r="AG551" s="15"/>
      <c r="AH551" s="15"/>
      <c r="AI551" s="15"/>
      <c r="AJ551" s="15"/>
      <c r="AK551" s="15"/>
      <c r="AM551" s="15"/>
      <c r="AN551" s="15"/>
      <c r="AO551" s="15"/>
      <c r="AP551" s="15"/>
      <c r="AQ551" s="15"/>
      <c r="AR551" s="15"/>
      <c r="AS551" s="15"/>
      <c r="AT551" s="15"/>
      <c r="AU551" s="15"/>
      <c r="AV551" s="15"/>
      <c r="AW551" s="15"/>
      <c r="AX551" s="15"/>
      <c r="AY551" s="15"/>
      <c r="AZ551" s="15"/>
      <c r="BA551" s="15"/>
      <c r="BB551" s="15"/>
      <c r="BC551" s="15"/>
      <c r="BD551" s="15"/>
    </row>
    <row r="552" spans="1:56" ht="16.5" customHeight="1">
      <c r="A552" s="18"/>
      <c r="B552" s="18"/>
      <c r="C552" s="18"/>
      <c r="D552" s="18"/>
      <c r="E552" s="18"/>
      <c r="F552" s="15"/>
      <c r="G552" s="17"/>
      <c r="H552" s="17"/>
      <c r="I552" s="15"/>
      <c r="J552" s="15"/>
      <c r="K552" s="15"/>
      <c r="L552" s="15"/>
      <c r="M552" s="15"/>
      <c r="N552" s="15"/>
      <c r="O552" s="15"/>
      <c r="P552" s="15"/>
      <c r="Q552" s="15"/>
      <c r="R552" s="15"/>
      <c r="S552" s="16"/>
      <c r="T552" s="15"/>
      <c r="U552" s="15"/>
      <c r="V552" s="15"/>
      <c r="W552" s="15"/>
      <c r="X552" s="15"/>
      <c r="Y552" s="15"/>
      <c r="Z552" s="15"/>
      <c r="AA552" s="15"/>
      <c r="AB552" s="15"/>
      <c r="AC552" s="15"/>
      <c r="AD552" s="15"/>
      <c r="AE552" s="15"/>
      <c r="AF552" s="15"/>
      <c r="AG552" s="15"/>
      <c r="AH552" s="15"/>
      <c r="AI552" s="15"/>
      <c r="AJ552" s="15"/>
      <c r="AK552" s="15"/>
      <c r="AM552" s="15"/>
      <c r="AN552" s="15"/>
      <c r="AO552" s="15"/>
      <c r="AP552" s="15"/>
      <c r="AQ552" s="15"/>
      <c r="AR552" s="15"/>
      <c r="AS552" s="15"/>
      <c r="AT552" s="15"/>
      <c r="AU552" s="15"/>
      <c r="AV552" s="15"/>
      <c r="AW552" s="15"/>
      <c r="AX552" s="15"/>
      <c r="AY552" s="15"/>
      <c r="AZ552" s="15"/>
      <c r="BA552" s="15"/>
      <c r="BB552" s="15"/>
      <c r="BC552" s="15"/>
      <c r="BD552" s="15"/>
    </row>
    <row r="553" spans="1:56" ht="16.5" customHeight="1">
      <c r="A553" s="18"/>
      <c r="B553" s="18"/>
      <c r="C553" s="18"/>
      <c r="D553" s="18"/>
      <c r="E553" s="18"/>
      <c r="F553" s="15"/>
      <c r="G553" s="17"/>
      <c r="H553" s="17"/>
      <c r="I553" s="15"/>
      <c r="J553" s="15"/>
      <c r="K553" s="15"/>
      <c r="L553" s="15"/>
      <c r="M553" s="15"/>
      <c r="N553" s="15"/>
      <c r="O553" s="15"/>
      <c r="P553" s="15"/>
      <c r="Q553" s="15"/>
      <c r="R553" s="15"/>
      <c r="S553" s="16"/>
      <c r="T553" s="15"/>
      <c r="U553" s="15"/>
      <c r="V553" s="15"/>
      <c r="W553" s="15"/>
      <c r="X553" s="15"/>
      <c r="Y553" s="15"/>
      <c r="Z553" s="15"/>
      <c r="AA553" s="15"/>
      <c r="AB553" s="15"/>
      <c r="AC553" s="15"/>
      <c r="AD553" s="15"/>
      <c r="AE553" s="15"/>
      <c r="AF553" s="15"/>
      <c r="AG553" s="15"/>
      <c r="AH553" s="15"/>
      <c r="AI553" s="15"/>
      <c r="AJ553" s="15"/>
      <c r="AK553" s="15"/>
      <c r="AM553" s="15"/>
      <c r="AN553" s="15"/>
      <c r="AO553" s="15"/>
      <c r="AP553" s="15"/>
      <c r="AQ553" s="15"/>
      <c r="AR553" s="15"/>
      <c r="AS553" s="15"/>
      <c r="AT553" s="15"/>
      <c r="AU553" s="15"/>
      <c r="AV553" s="15"/>
      <c r="AW553" s="15"/>
      <c r="AX553" s="15"/>
      <c r="AY553" s="15"/>
      <c r="AZ553" s="15"/>
      <c r="BA553" s="15"/>
      <c r="BB553" s="15"/>
      <c r="BC553" s="15"/>
      <c r="BD553" s="15"/>
    </row>
    <row r="554" spans="1:56" ht="16.5" customHeight="1">
      <c r="A554" s="18"/>
      <c r="B554" s="18"/>
      <c r="C554" s="18"/>
      <c r="D554" s="18"/>
      <c r="E554" s="18"/>
      <c r="F554" s="15"/>
      <c r="G554" s="17"/>
      <c r="H554" s="17"/>
      <c r="I554" s="15"/>
      <c r="J554" s="15"/>
      <c r="K554" s="15"/>
      <c r="L554" s="15"/>
      <c r="M554" s="15"/>
      <c r="N554" s="15"/>
      <c r="O554" s="15"/>
      <c r="P554" s="15"/>
      <c r="Q554" s="15"/>
      <c r="R554" s="15"/>
      <c r="S554" s="16"/>
      <c r="T554" s="15"/>
      <c r="U554" s="15"/>
      <c r="V554" s="15"/>
      <c r="W554" s="15"/>
      <c r="X554" s="15"/>
      <c r="Y554" s="15"/>
      <c r="Z554" s="15"/>
      <c r="AA554" s="15"/>
      <c r="AB554" s="15"/>
      <c r="AC554" s="15"/>
      <c r="AD554" s="15"/>
      <c r="AE554" s="15"/>
      <c r="AF554" s="15"/>
      <c r="AG554" s="15"/>
      <c r="AH554" s="15"/>
      <c r="AI554" s="15"/>
      <c r="AJ554" s="15"/>
      <c r="AK554" s="15"/>
      <c r="AM554" s="15"/>
      <c r="AN554" s="15"/>
      <c r="AO554" s="15"/>
      <c r="AP554" s="15"/>
      <c r="AQ554" s="15"/>
      <c r="AR554" s="15"/>
      <c r="AS554" s="15"/>
      <c r="AT554" s="15"/>
      <c r="AU554" s="15"/>
      <c r="AV554" s="15"/>
      <c r="AW554" s="15"/>
      <c r="AX554" s="15"/>
      <c r="AY554" s="15"/>
      <c r="AZ554" s="15"/>
      <c r="BA554" s="15"/>
      <c r="BB554" s="15"/>
      <c r="BC554" s="15"/>
      <c r="BD554" s="15"/>
    </row>
    <row r="555" spans="1:56" ht="16.5" customHeight="1">
      <c r="A555" s="18"/>
      <c r="B555" s="18"/>
      <c r="C555" s="18"/>
      <c r="D555" s="18"/>
      <c r="E555" s="18"/>
      <c r="F555" s="15"/>
      <c r="G555" s="17"/>
      <c r="H555" s="17"/>
      <c r="I555" s="15"/>
      <c r="J555" s="15"/>
      <c r="K555" s="15"/>
      <c r="L555" s="15"/>
      <c r="M555" s="15"/>
      <c r="N555" s="15"/>
      <c r="O555" s="15"/>
      <c r="P555" s="15"/>
      <c r="Q555" s="15"/>
      <c r="R555" s="15"/>
      <c r="S555" s="16"/>
      <c r="T555" s="15"/>
      <c r="U555" s="15"/>
      <c r="V555" s="15"/>
      <c r="W555" s="15"/>
      <c r="X555" s="15"/>
      <c r="Y555" s="15"/>
      <c r="Z555" s="15"/>
      <c r="AA555" s="15"/>
      <c r="AB555" s="15"/>
      <c r="AC555" s="15"/>
      <c r="AD555" s="15"/>
      <c r="AE555" s="15"/>
      <c r="AF555" s="15"/>
      <c r="AG555" s="15"/>
      <c r="AH555" s="15"/>
      <c r="AI555" s="15"/>
      <c r="AJ555" s="15"/>
      <c r="AK555" s="15"/>
      <c r="AM555" s="15"/>
      <c r="AN555" s="15"/>
      <c r="AO555" s="15"/>
      <c r="AP555" s="15"/>
      <c r="AQ555" s="15"/>
      <c r="AR555" s="15"/>
      <c r="AS555" s="15"/>
      <c r="AT555" s="15"/>
      <c r="AU555" s="15"/>
      <c r="AV555" s="15"/>
      <c r="AW555" s="15"/>
      <c r="AX555" s="15"/>
      <c r="AY555" s="15"/>
      <c r="AZ555" s="15"/>
      <c r="BA555" s="15"/>
      <c r="BB555" s="15"/>
      <c r="BC555" s="15"/>
      <c r="BD555" s="15"/>
    </row>
    <row r="556" spans="1:56" ht="16.5" customHeight="1">
      <c r="A556" s="18"/>
      <c r="B556" s="18"/>
      <c r="C556" s="18"/>
      <c r="D556" s="18"/>
      <c r="E556" s="18"/>
      <c r="F556" s="15"/>
      <c r="G556" s="17"/>
      <c r="H556" s="17"/>
      <c r="I556" s="15"/>
      <c r="J556" s="15"/>
      <c r="K556" s="15"/>
      <c r="L556" s="15"/>
      <c r="M556" s="15"/>
      <c r="N556" s="15"/>
      <c r="O556" s="15"/>
      <c r="P556" s="15"/>
      <c r="Q556" s="15"/>
      <c r="R556" s="15"/>
      <c r="S556" s="16"/>
      <c r="T556" s="15"/>
      <c r="U556" s="15"/>
      <c r="V556" s="15"/>
      <c r="W556" s="15"/>
      <c r="X556" s="15"/>
      <c r="Y556" s="15"/>
      <c r="Z556" s="15"/>
      <c r="AA556" s="15"/>
      <c r="AB556" s="15"/>
      <c r="AC556" s="15"/>
      <c r="AD556" s="15"/>
      <c r="AE556" s="15"/>
      <c r="AF556" s="15"/>
      <c r="AG556" s="15"/>
      <c r="AH556" s="15"/>
      <c r="AI556" s="15"/>
      <c r="AJ556" s="15"/>
      <c r="AK556" s="15"/>
      <c r="AM556" s="15"/>
      <c r="AN556" s="15"/>
      <c r="AO556" s="15"/>
      <c r="AP556" s="15"/>
      <c r="AQ556" s="15"/>
      <c r="AR556" s="15"/>
      <c r="AS556" s="15"/>
      <c r="AT556" s="15"/>
      <c r="AU556" s="15"/>
      <c r="AV556" s="15"/>
      <c r="AW556" s="15"/>
      <c r="AX556" s="15"/>
      <c r="AY556" s="15"/>
      <c r="AZ556" s="15"/>
      <c r="BA556" s="15"/>
      <c r="BB556" s="15"/>
      <c r="BC556" s="15"/>
      <c r="BD556" s="15"/>
    </row>
    <row r="557" spans="1:56" ht="16.5" customHeight="1">
      <c r="A557" s="18"/>
      <c r="B557" s="18"/>
      <c r="C557" s="18"/>
      <c r="D557" s="18"/>
      <c r="E557" s="18"/>
      <c r="F557" s="15"/>
      <c r="G557" s="17"/>
      <c r="H557" s="17"/>
      <c r="I557" s="15"/>
      <c r="J557" s="15"/>
      <c r="K557" s="15"/>
      <c r="L557" s="15"/>
      <c r="M557" s="15"/>
      <c r="N557" s="15"/>
      <c r="O557" s="15"/>
      <c r="P557" s="15"/>
      <c r="Q557" s="15"/>
      <c r="R557" s="15"/>
      <c r="S557" s="16"/>
      <c r="T557" s="15"/>
      <c r="U557" s="15"/>
      <c r="V557" s="15"/>
      <c r="W557" s="15"/>
      <c r="X557" s="15"/>
      <c r="Y557" s="15"/>
      <c r="Z557" s="15"/>
      <c r="AA557" s="15"/>
      <c r="AB557" s="15"/>
      <c r="AC557" s="15"/>
      <c r="AD557" s="15"/>
      <c r="AE557" s="15"/>
      <c r="AF557" s="15"/>
      <c r="AG557" s="15"/>
      <c r="AH557" s="15"/>
      <c r="AI557" s="15"/>
      <c r="AJ557" s="15"/>
      <c r="AK557" s="15"/>
      <c r="AM557" s="15"/>
      <c r="AN557" s="15"/>
      <c r="AO557" s="15"/>
      <c r="AP557" s="15"/>
      <c r="AQ557" s="15"/>
      <c r="AR557" s="15"/>
      <c r="AS557" s="15"/>
      <c r="AT557" s="15"/>
      <c r="AU557" s="15"/>
      <c r="AV557" s="15"/>
      <c r="AW557" s="15"/>
      <c r="AX557" s="15"/>
      <c r="AY557" s="15"/>
      <c r="AZ557" s="15"/>
      <c r="BA557" s="15"/>
      <c r="BB557" s="15"/>
      <c r="BC557" s="15"/>
      <c r="BD557" s="15"/>
    </row>
    <row r="558" spans="1:56" ht="16.5" customHeight="1">
      <c r="A558" s="18"/>
      <c r="B558" s="18"/>
      <c r="C558" s="18"/>
      <c r="D558" s="18"/>
      <c r="E558" s="18"/>
      <c r="F558" s="15"/>
      <c r="G558" s="17"/>
      <c r="H558" s="17"/>
      <c r="I558" s="15"/>
      <c r="J558" s="15"/>
      <c r="K558" s="15"/>
      <c r="L558" s="15"/>
      <c r="M558" s="15"/>
      <c r="N558" s="15"/>
      <c r="O558" s="15"/>
      <c r="P558" s="15"/>
      <c r="Q558" s="15"/>
      <c r="R558" s="15"/>
      <c r="S558" s="16"/>
      <c r="T558" s="15"/>
      <c r="U558" s="15"/>
      <c r="V558" s="15"/>
      <c r="W558" s="15"/>
      <c r="X558" s="15"/>
      <c r="Y558" s="15"/>
      <c r="Z558" s="15"/>
      <c r="AA558" s="15"/>
      <c r="AB558" s="15"/>
      <c r="AC558" s="15"/>
      <c r="AD558" s="15"/>
      <c r="AE558" s="15"/>
      <c r="AF558" s="15"/>
      <c r="AG558" s="15"/>
      <c r="AH558" s="15"/>
      <c r="AI558" s="15"/>
      <c r="AJ558" s="15"/>
      <c r="AK558" s="15"/>
      <c r="AM558" s="15"/>
      <c r="AN558" s="15"/>
      <c r="AO558" s="15"/>
      <c r="AP558" s="15"/>
      <c r="AQ558" s="15"/>
      <c r="AR558" s="15"/>
      <c r="AS558" s="15"/>
      <c r="AT558" s="15"/>
      <c r="AU558" s="15"/>
      <c r="AV558" s="15"/>
      <c r="AW558" s="15"/>
      <c r="AX558" s="15"/>
      <c r="AY558" s="15"/>
      <c r="AZ558" s="15"/>
      <c r="BA558" s="15"/>
      <c r="BB558" s="15"/>
      <c r="BC558" s="15"/>
      <c r="BD558" s="15"/>
    </row>
    <row r="559" spans="1:56" ht="16.5" customHeight="1">
      <c r="A559" s="18"/>
      <c r="B559" s="18"/>
      <c r="C559" s="18"/>
      <c r="D559" s="18"/>
      <c r="E559" s="18"/>
      <c r="F559" s="15"/>
      <c r="G559" s="17"/>
      <c r="H559" s="17"/>
      <c r="I559" s="15"/>
      <c r="J559" s="15"/>
      <c r="K559" s="15"/>
      <c r="L559" s="15"/>
      <c r="M559" s="15"/>
      <c r="N559" s="15"/>
      <c r="O559" s="15"/>
      <c r="P559" s="15"/>
      <c r="Q559" s="15"/>
      <c r="R559" s="15"/>
      <c r="S559" s="16"/>
      <c r="T559" s="15"/>
      <c r="U559" s="15"/>
      <c r="V559" s="15"/>
      <c r="W559" s="15"/>
      <c r="X559" s="15"/>
      <c r="Y559" s="15"/>
      <c r="Z559" s="15"/>
      <c r="AA559" s="15"/>
      <c r="AB559" s="15"/>
      <c r="AC559" s="15"/>
      <c r="AD559" s="15"/>
      <c r="AE559" s="15"/>
      <c r="AF559" s="15"/>
      <c r="AG559" s="15"/>
      <c r="AH559" s="15"/>
      <c r="AI559" s="15"/>
      <c r="AJ559" s="15"/>
      <c r="AK559" s="15"/>
      <c r="AM559" s="15"/>
      <c r="AN559" s="15"/>
      <c r="AO559" s="15"/>
      <c r="AP559" s="15"/>
      <c r="AQ559" s="15"/>
      <c r="AR559" s="15"/>
      <c r="AS559" s="15"/>
      <c r="AT559" s="15"/>
      <c r="AU559" s="15"/>
      <c r="AV559" s="15"/>
      <c r="AW559" s="15"/>
      <c r="AX559" s="15"/>
      <c r="AY559" s="15"/>
      <c r="AZ559" s="15"/>
      <c r="BA559" s="15"/>
      <c r="BB559" s="15"/>
      <c r="BC559" s="15"/>
      <c r="BD559" s="15"/>
    </row>
    <row r="560" spans="1:56" ht="16.5" customHeight="1">
      <c r="A560" s="18"/>
      <c r="B560" s="18"/>
      <c r="C560" s="18"/>
      <c r="D560" s="18"/>
      <c r="E560" s="18"/>
      <c r="F560" s="15"/>
      <c r="G560" s="17"/>
      <c r="H560" s="17"/>
      <c r="I560" s="15"/>
      <c r="J560" s="15"/>
      <c r="K560" s="15"/>
      <c r="L560" s="15"/>
      <c r="M560" s="15"/>
      <c r="N560" s="15"/>
      <c r="O560" s="15"/>
      <c r="P560" s="15"/>
      <c r="Q560" s="15"/>
      <c r="R560" s="15"/>
      <c r="S560" s="16"/>
      <c r="T560" s="15"/>
      <c r="U560" s="15"/>
      <c r="V560" s="15"/>
      <c r="W560" s="15"/>
      <c r="X560" s="15"/>
      <c r="Y560" s="15"/>
      <c r="Z560" s="15"/>
      <c r="AA560" s="15"/>
      <c r="AB560" s="15"/>
      <c r="AC560" s="15"/>
      <c r="AD560" s="15"/>
      <c r="AE560" s="15"/>
      <c r="AF560" s="15"/>
      <c r="AG560" s="15"/>
      <c r="AH560" s="15"/>
      <c r="AI560" s="15"/>
      <c r="AJ560" s="15"/>
      <c r="AK560" s="15"/>
      <c r="AM560" s="15"/>
      <c r="AN560" s="15"/>
      <c r="AO560" s="15"/>
      <c r="AP560" s="15"/>
      <c r="AQ560" s="15"/>
      <c r="AR560" s="15"/>
      <c r="AS560" s="15"/>
      <c r="AT560" s="15"/>
      <c r="AU560" s="15"/>
      <c r="AV560" s="15"/>
      <c r="AW560" s="15"/>
      <c r="AX560" s="15"/>
      <c r="AY560" s="15"/>
      <c r="AZ560" s="15"/>
      <c r="BA560" s="15"/>
      <c r="BB560" s="15"/>
      <c r="BC560" s="15"/>
      <c r="BD560" s="15"/>
    </row>
    <row r="561" spans="1:56" ht="16.5" customHeight="1">
      <c r="A561" s="18"/>
      <c r="B561" s="18"/>
      <c r="C561" s="18"/>
      <c r="D561" s="18"/>
      <c r="E561" s="18"/>
      <c r="F561" s="15"/>
      <c r="G561" s="17"/>
      <c r="H561" s="17"/>
      <c r="I561" s="15"/>
      <c r="J561" s="15"/>
      <c r="K561" s="15"/>
      <c r="L561" s="15"/>
      <c r="M561" s="15"/>
      <c r="N561" s="15"/>
      <c r="O561" s="15"/>
      <c r="P561" s="15"/>
      <c r="Q561" s="15"/>
      <c r="R561" s="15"/>
      <c r="S561" s="16"/>
      <c r="T561" s="15"/>
      <c r="U561" s="15"/>
      <c r="V561" s="15"/>
      <c r="W561" s="15"/>
      <c r="X561" s="15"/>
      <c r="Y561" s="15"/>
      <c r="Z561" s="15"/>
      <c r="AA561" s="15"/>
      <c r="AB561" s="15"/>
      <c r="AC561" s="15"/>
      <c r="AD561" s="15"/>
      <c r="AE561" s="15"/>
      <c r="AF561" s="15"/>
      <c r="AG561" s="15"/>
      <c r="AH561" s="15"/>
      <c r="AI561" s="15"/>
      <c r="AJ561" s="15"/>
      <c r="AK561" s="15"/>
      <c r="AM561" s="15"/>
      <c r="AN561" s="15"/>
      <c r="AO561" s="15"/>
      <c r="AP561" s="15"/>
      <c r="AQ561" s="15"/>
      <c r="AR561" s="15"/>
      <c r="AS561" s="15"/>
      <c r="AT561" s="15"/>
      <c r="AU561" s="15"/>
      <c r="AV561" s="15"/>
      <c r="AW561" s="15"/>
      <c r="AX561" s="15"/>
      <c r="AY561" s="15"/>
      <c r="AZ561" s="15"/>
      <c r="BA561" s="15"/>
      <c r="BB561" s="15"/>
      <c r="BC561" s="15"/>
      <c r="BD561" s="15"/>
    </row>
    <row r="562" spans="1:56" ht="16.5" customHeight="1">
      <c r="A562" s="18"/>
      <c r="B562" s="18"/>
      <c r="C562" s="18"/>
      <c r="D562" s="18"/>
      <c r="E562" s="18"/>
      <c r="F562" s="15"/>
      <c r="G562" s="17"/>
      <c r="H562" s="17"/>
      <c r="I562" s="15"/>
      <c r="J562" s="15"/>
      <c r="K562" s="15"/>
      <c r="L562" s="15"/>
      <c r="M562" s="15"/>
      <c r="N562" s="15"/>
      <c r="O562" s="15"/>
      <c r="P562" s="15"/>
      <c r="Q562" s="15"/>
      <c r="R562" s="15"/>
      <c r="S562" s="16"/>
      <c r="T562" s="15"/>
      <c r="U562" s="15"/>
      <c r="V562" s="15"/>
      <c r="W562" s="15"/>
      <c r="X562" s="15"/>
      <c r="Y562" s="15"/>
      <c r="Z562" s="15"/>
      <c r="AA562" s="15"/>
      <c r="AB562" s="15"/>
      <c r="AC562" s="15"/>
      <c r="AD562" s="15"/>
      <c r="AE562" s="15"/>
      <c r="AF562" s="15"/>
      <c r="AG562" s="15"/>
      <c r="AH562" s="15"/>
      <c r="AI562" s="15"/>
      <c r="AJ562" s="15"/>
      <c r="AK562" s="15"/>
      <c r="AM562" s="15"/>
      <c r="AN562" s="15"/>
      <c r="AO562" s="15"/>
      <c r="AP562" s="15"/>
      <c r="AQ562" s="15"/>
      <c r="AR562" s="15"/>
      <c r="AS562" s="15"/>
      <c r="AT562" s="15"/>
      <c r="AU562" s="15"/>
      <c r="AV562" s="15"/>
      <c r="AW562" s="15"/>
      <c r="AX562" s="15"/>
      <c r="AY562" s="15"/>
      <c r="AZ562" s="15"/>
      <c r="BA562" s="15"/>
      <c r="BB562" s="15"/>
      <c r="BC562" s="15"/>
      <c r="BD562" s="15"/>
    </row>
    <row r="563" spans="1:56" ht="16.5" customHeight="1">
      <c r="A563" s="18"/>
      <c r="B563" s="18"/>
      <c r="C563" s="18"/>
      <c r="D563" s="18"/>
      <c r="E563" s="18"/>
      <c r="F563" s="15"/>
      <c r="G563" s="17"/>
      <c r="H563" s="17"/>
      <c r="I563" s="15"/>
      <c r="J563" s="15"/>
      <c r="K563" s="15"/>
      <c r="L563" s="15"/>
      <c r="M563" s="15"/>
      <c r="N563" s="15"/>
      <c r="O563" s="15"/>
      <c r="P563" s="15"/>
      <c r="Q563" s="15"/>
      <c r="R563" s="15"/>
      <c r="S563" s="16"/>
      <c r="T563" s="15"/>
      <c r="U563" s="15"/>
      <c r="V563" s="15"/>
      <c r="W563" s="15"/>
      <c r="X563" s="15"/>
      <c r="Y563" s="15"/>
      <c r="Z563" s="15"/>
      <c r="AA563" s="15"/>
      <c r="AB563" s="15"/>
      <c r="AC563" s="15"/>
      <c r="AD563" s="15"/>
      <c r="AE563" s="15"/>
      <c r="AF563" s="15"/>
      <c r="AG563" s="15"/>
      <c r="AH563" s="15"/>
      <c r="AI563" s="15"/>
      <c r="AJ563" s="15"/>
      <c r="AK563" s="15"/>
      <c r="AM563" s="15"/>
      <c r="AN563" s="15"/>
      <c r="AO563" s="15"/>
      <c r="AP563" s="15"/>
      <c r="AQ563" s="15"/>
      <c r="AR563" s="15"/>
      <c r="AS563" s="15"/>
      <c r="AT563" s="15"/>
      <c r="AU563" s="15"/>
      <c r="AV563" s="15"/>
      <c r="AW563" s="15"/>
      <c r="AX563" s="15"/>
      <c r="AY563" s="15"/>
      <c r="AZ563" s="15"/>
      <c r="BA563" s="15"/>
      <c r="BB563" s="15"/>
      <c r="BC563" s="15"/>
      <c r="BD563" s="15"/>
    </row>
    <row r="564" spans="1:56" ht="16.5" customHeight="1">
      <c r="A564" s="18"/>
      <c r="B564" s="18"/>
      <c r="C564" s="18"/>
      <c r="D564" s="18"/>
      <c r="E564" s="18"/>
      <c r="F564" s="15"/>
      <c r="G564" s="17"/>
      <c r="H564" s="17"/>
      <c r="I564" s="15"/>
      <c r="J564" s="15"/>
      <c r="K564" s="15"/>
      <c r="L564" s="15"/>
      <c r="M564" s="15"/>
      <c r="N564" s="15"/>
      <c r="O564" s="15"/>
      <c r="P564" s="15"/>
      <c r="Q564" s="15"/>
      <c r="R564" s="15"/>
      <c r="S564" s="16"/>
      <c r="T564" s="15"/>
      <c r="U564" s="15"/>
      <c r="V564" s="15"/>
      <c r="W564" s="15"/>
      <c r="X564" s="15"/>
      <c r="Y564" s="15"/>
      <c r="Z564" s="15"/>
      <c r="AA564" s="15"/>
      <c r="AB564" s="15"/>
      <c r="AC564" s="15"/>
      <c r="AD564" s="15"/>
      <c r="AE564" s="15"/>
      <c r="AF564" s="15"/>
      <c r="AG564" s="15"/>
      <c r="AH564" s="15"/>
      <c r="AI564" s="15"/>
      <c r="AJ564" s="15"/>
      <c r="AK564" s="15"/>
      <c r="AM564" s="15"/>
      <c r="AN564" s="15"/>
      <c r="AO564" s="15"/>
      <c r="AP564" s="15"/>
      <c r="AQ564" s="15"/>
      <c r="AR564" s="15"/>
      <c r="AS564" s="15"/>
      <c r="AT564" s="15"/>
      <c r="AU564" s="15"/>
      <c r="AV564" s="15"/>
      <c r="AW564" s="15"/>
      <c r="AX564" s="15"/>
      <c r="AY564" s="15"/>
      <c r="AZ564" s="15"/>
      <c r="BA564" s="15"/>
      <c r="BB564" s="15"/>
      <c r="BC564" s="15"/>
      <c r="BD564" s="15"/>
    </row>
    <row r="565" spans="1:56" ht="16.5" customHeight="1">
      <c r="A565" s="18"/>
      <c r="B565" s="18"/>
      <c r="C565" s="18"/>
      <c r="D565" s="18"/>
      <c r="E565" s="18"/>
      <c r="F565" s="15"/>
      <c r="G565" s="17"/>
      <c r="H565" s="17"/>
      <c r="I565" s="15"/>
      <c r="J565" s="15"/>
      <c r="K565" s="15"/>
      <c r="L565" s="15"/>
      <c r="M565" s="15"/>
      <c r="N565" s="15"/>
      <c r="O565" s="15"/>
      <c r="P565" s="15"/>
      <c r="Q565" s="15"/>
      <c r="R565" s="15"/>
      <c r="S565" s="16"/>
      <c r="T565" s="15"/>
      <c r="U565" s="15"/>
      <c r="V565" s="15"/>
      <c r="W565" s="15"/>
      <c r="X565" s="15"/>
      <c r="Y565" s="15"/>
      <c r="Z565" s="15"/>
      <c r="AA565" s="15"/>
      <c r="AB565" s="15"/>
      <c r="AC565" s="15"/>
      <c r="AD565" s="15"/>
      <c r="AE565" s="15"/>
      <c r="AF565" s="15"/>
      <c r="AG565" s="15"/>
      <c r="AH565" s="15"/>
      <c r="AI565" s="15"/>
      <c r="AJ565" s="15"/>
      <c r="AK565" s="15"/>
      <c r="AM565" s="15"/>
      <c r="AN565" s="15"/>
      <c r="AO565" s="15"/>
      <c r="AP565" s="15"/>
      <c r="AQ565" s="15"/>
      <c r="AR565" s="15"/>
      <c r="AS565" s="15"/>
      <c r="AT565" s="15"/>
      <c r="AU565" s="15"/>
      <c r="AV565" s="15"/>
      <c r="AW565" s="15"/>
      <c r="AX565" s="15"/>
      <c r="AY565" s="15"/>
      <c r="AZ565" s="15"/>
      <c r="BA565" s="15"/>
      <c r="BB565" s="15"/>
      <c r="BC565" s="15"/>
      <c r="BD565" s="15"/>
    </row>
    <row r="566" spans="1:56" ht="16.5" customHeight="1">
      <c r="A566" s="18"/>
      <c r="B566" s="18"/>
      <c r="C566" s="18"/>
      <c r="D566" s="18"/>
      <c r="E566" s="18"/>
      <c r="F566" s="15"/>
      <c r="G566" s="17"/>
      <c r="H566" s="17"/>
      <c r="I566" s="15"/>
      <c r="J566" s="15"/>
      <c r="K566" s="15"/>
      <c r="L566" s="15"/>
      <c r="M566" s="15"/>
      <c r="N566" s="15"/>
      <c r="O566" s="15"/>
      <c r="P566" s="15"/>
      <c r="Q566" s="15"/>
      <c r="R566" s="15"/>
      <c r="S566" s="16"/>
      <c r="T566" s="15"/>
      <c r="U566" s="15"/>
      <c r="V566" s="15"/>
      <c r="W566" s="15"/>
      <c r="X566" s="15"/>
      <c r="Y566" s="15"/>
      <c r="Z566" s="15"/>
      <c r="AA566" s="15"/>
      <c r="AB566" s="15"/>
      <c r="AC566" s="15"/>
      <c r="AD566" s="15"/>
      <c r="AE566" s="15"/>
      <c r="AF566" s="15"/>
      <c r="AG566" s="15"/>
      <c r="AH566" s="15"/>
      <c r="AI566" s="15"/>
      <c r="AJ566" s="15"/>
      <c r="AK566" s="15"/>
      <c r="AM566" s="15"/>
      <c r="AN566" s="15"/>
      <c r="AO566" s="15"/>
      <c r="AP566" s="15"/>
      <c r="AQ566" s="15"/>
      <c r="AR566" s="15"/>
      <c r="AS566" s="15"/>
      <c r="AT566" s="15"/>
      <c r="AU566" s="15"/>
      <c r="AV566" s="15"/>
      <c r="AW566" s="15"/>
      <c r="AX566" s="15"/>
      <c r="AY566" s="15"/>
      <c r="AZ566" s="15"/>
      <c r="BA566" s="15"/>
      <c r="BB566" s="15"/>
      <c r="BC566" s="15"/>
      <c r="BD566" s="15"/>
    </row>
    <row r="567" spans="1:56" ht="16.5" customHeight="1">
      <c r="A567" s="18"/>
      <c r="B567" s="18"/>
      <c r="C567" s="18"/>
      <c r="D567" s="18"/>
      <c r="E567" s="18"/>
      <c r="F567" s="15"/>
      <c r="G567" s="17"/>
      <c r="H567" s="17"/>
      <c r="I567" s="15"/>
      <c r="J567" s="15"/>
      <c r="K567" s="15"/>
      <c r="L567" s="15"/>
      <c r="M567" s="15"/>
      <c r="N567" s="15"/>
      <c r="O567" s="15"/>
      <c r="P567" s="15"/>
      <c r="Q567" s="15"/>
      <c r="R567" s="15"/>
      <c r="S567" s="16"/>
      <c r="T567" s="15"/>
      <c r="U567" s="15"/>
      <c r="V567" s="15"/>
      <c r="W567" s="15"/>
      <c r="X567" s="15"/>
      <c r="Y567" s="15"/>
      <c r="Z567" s="15"/>
      <c r="AA567" s="15"/>
      <c r="AB567" s="15"/>
      <c r="AC567" s="15"/>
      <c r="AD567" s="15"/>
      <c r="AE567" s="15"/>
      <c r="AF567" s="15"/>
      <c r="AG567" s="15"/>
      <c r="AH567" s="15"/>
      <c r="AI567" s="15"/>
      <c r="AJ567" s="15"/>
      <c r="AK567" s="15"/>
      <c r="AM567" s="15"/>
      <c r="AN567" s="15"/>
      <c r="AO567" s="15"/>
      <c r="AP567" s="15"/>
      <c r="AQ567" s="15"/>
      <c r="AR567" s="15"/>
      <c r="AS567" s="15"/>
      <c r="AT567" s="15"/>
      <c r="AU567" s="15"/>
      <c r="AV567" s="15"/>
      <c r="AW567" s="15"/>
      <c r="AX567" s="15"/>
      <c r="AY567" s="15"/>
      <c r="AZ567" s="15"/>
      <c r="BA567" s="15"/>
      <c r="BB567" s="15"/>
      <c r="BC567" s="15"/>
      <c r="BD567" s="15"/>
    </row>
    <row r="568" spans="1:56" ht="16.5" customHeight="1">
      <c r="A568" s="18"/>
      <c r="B568" s="18"/>
      <c r="C568" s="18"/>
      <c r="D568" s="18"/>
      <c r="E568" s="18"/>
      <c r="F568" s="15"/>
      <c r="G568" s="17"/>
      <c r="H568" s="17"/>
      <c r="I568" s="15"/>
      <c r="J568" s="15"/>
      <c r="K568" s="15"/>
      <c r="L568" s="15"/>
      <c r="M568" s="15"/>
      <c r="N568" s="15"/>
      <c r="O568" s="15"/>
      <c r="P568" s="15"/>
      <c r="Q568" s="15"/>
      <c r="R568" s="15"/>
      <c r="S568" s="16"/>
      <c r="T568" s="15"/>
      <c r="U568" s="15"/>
      <c r="V568" s="15"/>
      <c r="W568" s="15"/>
      <c r="X568" s="15"/>
      <c r="Y568" s="15"/>
      <c r="Z568" s="15"/>
      <c r="AA568" s="15"/>
      <c r="AB568" s="15"/>
      <c r="AC568" s="15"/>
      <c r="AD568" s="15"/>
      <c r="AE568" s="15"/>
      <c r="AF568" s="15"/>
      <c r="AG568" s="15"/>
      <c r="AH568" s="15"/>
      <c r="AI568" s="15"/>
      <c r="AJ568" s="15"/>
      <c r="AK568" s="15"/>
      <c r="AM568" s="15"/>
      <c r="AN568" s="15"/>
      <c r="AO568" s="15"/>
      <c r="AP568" s="15"/>
      <c r="AQ568" s="15"/>
      <c r="AR568" s="15"/>
      <c r="AS568" s="15"/>
      <c r="AT568" s="15"/>
      <c r="AU568" s="15"/>
      <c r="AV568" s="15"/>
      <c r="AW568" s="15"/>
      <c r="AX568" s="15"/>
      <c r="AY568" s="15"/>
      <c r="AZ568" s="15"/>
      <c r="BA568" s="15"/>
      <c r="BB568" s="15"/>
      <c r="BC568" s="15"/>
      <c r="BD568" s="15"/>
    </row>
    <row r="569" spans="1:56" ht="16.5" customHeight="1">
      <c r="A569" s="18"/>
      <c r="B569" s="18"/>
      <c r="C569" s="18"/>
      <c r="D569" s="18"/>
      <c r="E569" s="18"/>
      <c r="F569" s="15"/>
      <c r="G569" s="17"/>
      <c r="H569" s="17"/>
      <c r="I569" s="15"/>
      <c r="J569" s="15"/>
      <c r="K569" s="15"/>
      <c r="L569" s="15"/>
      <c r="M569" s="15"/>
      <c r="N569" s="15"/>
      <c r="O569" s="15"/>
      <c r="P569" s="15"/>
      <c r="Q569" s="15"/>
      <c r="R569" s="15"/>
      <c r="S569" s="16"/>
      <c r="T569" s="15"/>
      <c r="U569" s="15"/>
      <c r="V569" s="15"/>
      <c r="W569" s="15"/>
      <c r="X569" s="15"/>
      <c r="Y569" s="15"/>
      <c r="Z569" s="15"/>
      <c r="AA569" s="15"/>
      <c r="AB569" s="15"/>
      <c r="AC569" s="15"/>
      <c r="AD569" s="15"/>
      <c r="AE569" s="15"/>
      <c r="AF569" s="15"/>
      <c r="AG569" s="15"/>
      <c r="AH569" s="15"/>
      <c r="AI569" s="15"/>
      <c r="AJ569" s="15"/>
      <c r="AK569" s="15"/>
      <c r="AM569" s="15"/>
      <c r="AN569" s="15"/>
      <c r="AO569" s="15"/>
      <c r="AP569" s="15"/>
      <c r="AQ569" s="15"/>
      <c r="AR569" s="15"/>
      <c r="AS569" s="15"/>
      <c r="AT569" s="15"/>
      <c r="AU569" s="15"/>
      <c r="AV569" s="15"/>
      <c r="AW569" s="15"/>
      <c r="AX569" s="15"/>
      <c r="AY569" s="15"/>
      <c r="AZ569" s="15"/>
      <c r="BA569" s="15"/>
      <c r="BB569" s="15"/>
      <c r="BC569" s="15"/>
      <c r="BD569" s="15"/>
    </row>
    <row r="570" spans="1:56" ht="16.5" customHeight="1">
      <c r="A570" s="18"/>
      <c r="B570" s="18"/>
      <c r="C570" s="18"/>
      <c r="D570" s="18"/>
      <c r="E570" s="18"/>
      <c r="F570" s="15"/>
      <c r="G570" s="17"/>
      <c r="H570" s="17"/>
      <c r="I570" s="15"/>
      <c r="J570" s="15"/>
      <c r="K570" s="15"/>
      <c r="L570" s="15"/>
      <c r="M570" s="15"/>
      <c r="N570" s="15"/>
      <c r="O570" s="15"/>
      <c r="P570" s="15"/>
      <c r="Q570" s="15"/>
      <c r="R570" s="15"/>
      <c r="S570" s="16"/>
      <c r="T570" s="15"/>
      <c r="U570" s="15"/>
      <c r="V570" s="15"/>
      <c r="W570" s="15"/>
      <c r="X570" s="15"/>
      <c r="Y570" s="15"/>
      <c r="Z570" s="15"/>
      <c r="AA570" s="15"/>
      <c r="AB570" s="15"/>
      <c r="AC570" s="15"/>
      <c r="AD570" s="15"/>
      <c r="AE570" s="15"/>
      <c r="AF570" s="15"/>
      <c r="AG570" s="15"/>
      <c r="AH570" s="15"/>
      <c r="AI570" s="15"/>
      <c r="AJ570" s="15"/>
      <c r="AK570" s="15"/>
      <c r="AM570" s="15"/>
      <c r="AN570" s="15"/>
      <c r="AO570" s="15"/>
      <c r="AP570" s="15"/>
      <c r="AQ570" s="15"/>
      <c r="AR570" s="15"/>
      <c r="AS570" s="15"/>
      <c r="AT570" s="15"/>
      <c r="AU570" s="15"/>
      <c r="AV570" s="15"/>
      <c r="AW570" s="15"/>
      <c r="AX570" s="15"/>
      <c r="AY570" s="15"/>
      <c r="AZ570" s="15"/>
      <c r="BA570" s="15"/>
      <c r="BB570" s="15"/>
      <c r="BC570" s="15"/>
      <c r="BD570" s="15"/>
    </row>
    <row r="571" spans="1:56" ht="16.5" customHeight="1">
      <c r="A571" s="18"/>
      <c r="B571" s="18"/>
      <c r="C571" s="18"/>
      <c r="D571" s="18"/>
      <c r="E571" s="18"/>
      <c r="F571" s="15"/>
      <c r="G571" s="17"/>
      <c r="H571" s="17"/>
      <c r="I571" s="15"/>
      <c r="J571" s="15"/>
      <c r="K571" s="15"/>
      <c r="L571" s="15"/>
      <c r="M571" s="15"/>
      <c r="N571" s="15"/>
      <c r="O571" s="15"/>
      <c r="P571" s="15"/>
      <c r="Q571" s="15"/>
      <c r="R571" s="15"/>
      <c r="S571" s="16"/>
      <c r="T571" s="15"/>
      <c r="U571" s="15"/>
      <c r="V571" s="15"/>
      <c r="W571" s="15"/>
      <c r="X571" s="15"/>
      <c r="Y571" s="15"/>
      <c r="Z571" s="15"/>
      <c r="AA571" s="15"/>
      <c r="AB571" s="15"/>
      <c r="AC571" s="15"/>
      <c r="AD571" s="15"/>
      <c r="AE571" s="15"/>
      <c r="AF571" s="15"/>
      <c r="AG571" s="15"/>
      <c r="AH571" s="15"/>
      <c r="AI571" s="15"/>
      <c r="AJ571" s="15"/>
      <c r="AK571" s="15"/>
      <c r="AM571" s="15"/>
      <c r="AN571" s="15"/>
      <c r="AO571" s="15"/>
      <c r="AP571" s="15"/>
      <c r="AQ571" s="15"/>
      <c r="AR571" s="15"/>
      <c r="AS571" s="15"/>
      <c r="AT571" s="15"/>
      <c r="AU571" s="15"/>
      <c r="AV571" s="15"/>
      <c r="AW571" s="15"/>
      <c r="AX571" s="15"/>
      <c r="AY571" s="15"/>
      <c r="AZ571" s="15"/>
      <c r="BA571" s="15"/>
      <c r="BB571" s="15"/>
      <c r="BC571" s="15"/>
      <c r="BD571" s="15"/>
    </row>
    <row r="572" spans="1:56" ht="16.5" customHeight="1">
      <c r="A572" s="18"/>
      <c r="B572" s="18"/>
      <c r="C572" s="18"/>
      <c r="D572" s="18"/>
      <c r="E572" s="18"/>
      <c r="F572" s="15"/>
      <c r="G572" s="17"/>
      <c r="H572" s="17"/>
      <c r="I572" s="15"/>
      <c r="J572" s="15"/>
      <c r="K572" s="15"/>
      <c r="L572" s="15"/>
      <c r="M572" s="15"/>
      <c r="N572" s="15"/>
      <c r="O572" s="15"/>
      <c r="P572" s="15"/>
      <c r="Q572" s="15"/>
      <c r="R572" s="15"/>
      <c r="S572" s="16"/>
      <c r="T572" s="15"/>
      <c r="U572" s="15"/>
      <c r="V572" s="15"/>
      <c r="W572" s="15"/>
      <c r="X572" s="15"/>
      <c r="Y572" s="15"/>
      <c r="Z572" s="15"/>
      <c r="AA572" s="15"/>
      <c r="AB572" s="15"/>
      <c r="AC572" s="15"/>
      <c r="AD572" s="15"/>
      <c r="AE572" s="15"/>
      <c r="AF572" s="15"/>
      <c r="AG572" s="15"/>
      <c r="AH572" s="15"/>
      <c r="AI572" s="15"/>
      <c r="AJ572" s="15"/>
      <c r="AK572" s="15"/>
      <c r="AM572" s="15"/>
      <c r="AN572" s="15"/>
      <c r="AO572" s="15"/>
      <c r="AP572" s="15"/>
      <c r="AQ572" s="15"/>
      <c r="AR572" s="15"/>
      <c r="AS572" s="15"/>
      <c r="AT572" s="15"/>
      <c r="AU572" s="15"/>
      <c r="AV572" s="15"/>
      <c r="AW572" s="15"/>
      <c r="AX572" s="15"/>
      <c r="AY572" s="15"/>
      <c r="AZ572" s="15"/>
      <c r="BA572" s="15"/>
      <c r="BB572" s="15"/>
      <c r="BC572" s="15"/>
      <c r="BD572" s="15"/>
    </row>
    <row r="573" spans="1:56" ht="16.5" customHeight="1">
      <c r="A573" s="18"/>
      <c r="B573" s="18"/>
      <c r="C573" s="18"/>
      <c r="D573" s="18"/>
      <c r="E573" s="18"/>
      <c r="F573" s="15"/>
      <c r="G573" s="17"/>
      <c r="H573" s="17"/>
      <c r="I573" s="15"/>
      <c r="J573" s="15"/>
      <c r="K573" s="15"/>
      <c r="L573" s="15"/>
      <c r="M573" s="15"/>
      <c r="N573" s="15"/>
      <c r="O573" s="15"/>
      <c r="P573" s="15"/>
      <c r="Q573" s="15"/>
      <c r="R573" s="15"/>
      <c r="S573" s="16"/>
      <c r="T573" s="15"/>
      <c r="U573" s="15"/>
      <c r="V573" s="15"/>
      <c r="W573" s="15"/>
      <c r="X573" s="15"/>
      <c r="Y573" s="15"/>
      <c r="Z573" s="15"/>
      <c r="AA573" s="15"/>
      <c r="AB573" s="15"/>
      <c r="AC573" s="15"/>
      <c r="AD573" s="15"/>
      <c r="AE573" s="15"/>
      <c r="AF573" s="15"/>
      <c r="AG573" s="15"/>
      <c r="AH573" s="15"/>
      <c r="AI573" s="15"/>
      <c r="AJ573" s="15"/>
      <c r="AK573" s="15"/>
      <c r="AM573" s="15"/>
      <c r="AN573" s="15"/>
      <c r="AO573" s="15"/>
      <c r="AP573" s="15"/>
      <c r="AQ573" s="15"/>
      <c r="AR573" s="15"/>
      <c r="AS573" s="15"/>
      <c r="AT573" s="15"/>
      <c r="AU573" s="15"/>
      <c r="AV573" s="15"/>
      <c r="AW573" s="15"/>
      <c r="AX573" s="15"/>
      <c r="AY573" s="15"/>
      <c r="AZ573" s="15"/>
      <c r="BA573" s="15"/>
      <c r="BB573" s="15"/>
      <c r="BC573" s="15"/>
      <c r="BD573" s="15"/>
    </row>
    <row r="574" spans="1:56" ht="16.5" customHeight="1">
      <c r="A574" s="18"/>
      <c r="B574" s="18"/>
      <c r="C574" s="18"/>
      <c r="D574" s="18"/>
      <c r="E574" s="18"/>
      <c r="F574" s="15"/>
      <c r="G574" s="17"/>
      <c r="H574" s="17"/>
      <c r="I574" s="15"/>
      <c r="J574" s="15"/>
      <c r="K574" s="15"/>
      <c r="L574" s="15"/>
      <c r="M574" s="15"/>
      <c r="N574" s="15"/>
      <c r="O574" s="15"/>
      <c r="P574" s="15"/>
      <c r="Q574" s="15"/>
      <c r="R574" s="15"/>
      <c r="S574" s="16"/>
      <c r="T574" s="15"/>
      <c r="U574" s="15"/>
      <c r="V574" s="15"/>
      <c r="W574" s="15"/>
      <c r="X574" s="15"/>
      <c r="Y574" s="15"/>
      <c r="Z574" s="15"/>
      <c r="AA574" s="15"/>
      <c r="AB574" s="15"/>
      <c r="AC574" s="15"/>
      <c r="AD574" s="15"/>
      <c r="AE574" s="15"/>
      <c r="AF574" s="15"/>
      <c r="AG574" s="15"/>
      <c r="AH574" s="15"/>
      <c r="AI574" s="15"/>
      <c r="AJ574" s="15"/>
      <c r="AK574" s="15"/>
      <c r="AM574" s="15"/>
      <c r="AN574" s="15"/>
      <c r="AO574" s="15"/>
      <c r="AP574" s="15"/>
      <c r="AQ574" s="15"/>
      <c r="AR574" s="15"/>
      <c r="AS574" s="15"/>
      <c r="AT574" s="15"/>
      <c r="AU574" s="15"/>
      <c r="AV574" s="15"/>
      <c r="AW574" s="15"/>
      <c r="AX574" s="15"/>
      <c r="AY574" s="15"/>
      <c r="AZ574" s="15"/>
      <c r="BA574" s="15"/>
      <c r="BB574" s="15"/>
      <c r="BC574" s="15"/>
      <c r="BD574" s="15"/>
    </row>
    <row r="575" spans="1:56" ht="16.5" customHeight="1">
      <c r="A575" s="18"/>
      <c r="B575" s="18"/>
      <c r="C575" s="18"/>
      <c r="D575" s="18"/>
      <c r="E575" s="18"/>
      <c r="F575" s="15"/>
      <c r="G575" s="17"/>
      <c r="H575" s="17"/>
      <c r="I575" s="15"/>
      <c r="J575" s="15"/>
      <c r="K575" s="15"/>
      <c r="L575" s="15"/>
      <c r="M575" s="15"/>
      <c r="N575" s="15"/>
      <c r="O575" s="15"/>
      <c r="P575" s="15"/>
      <c r="Q575" s="15"/>
      <c r="R575" s="15"/>
      <c r="S575" s="16"/>
      <c r="T575" s="15"/>
      <c r="U575" s="15"/>
      <c r="V575" s="15"/>
      <c r="W575" s="15"/>
      <c r="X575" s="15"/>
      <c r="Y575" s="15"/>
      <c r="Z575" s="15"/>
      <c r="AA575" s="15"/>
      <c r="AB575" s="15"/>
      <c r="AC575" s="15"/>
      <c r="AD575" s="15"/>
      <c r="AE575" s="15"/>
      <c r="AF575" s="15"/>
      <c r="AG575" s="15"/>
      <c r="AH575" s="15"/>
      <c r="AI575" s="15"/>
      <c r="AJ575" s="15"/>
      <c r="AK575" s="15"/>
      <c r="AM575" s="15"/>
      <c r="AN575" s="15"/>
      <c r="AO575" s="15"/>
      <c r="AP575" s="15"/>
      <c r="AQ575" s="15"/>
      <c r="AR575" s="15"/>
      <c r="AS575" s="15"/>
      <c r="AT575" s="15"/>
      <c r="AU575" s="15"/>
      <c r="AV575" s="15"/>
      <c r="AW575" s="15"/>
      <c r="AX575" s="15"/>
      <c r="AY575" s="15"/>
      <c r="AZ575" s="15"/>
      <c r="BA575" s="15"/>
      <c r="BB575" s="15"/>
      <c r="BC575" s="15"/>
      <c r="BD575" s="15"/>
    </row>
    <row r="576" spans="1:56" ht="16.5" customHeight="1">
      <c r="A576" s="18"/>
      <c r="B576" s="18"/>
      <c r="C576" s="18"/>
      <c r="D576" s="18"/>
      <c r="E576" s="18"/>
      <c r="F576" s="15"/>
      <c r="G576" s="17"/>
      <c r="H576" s="17"/>
      <c r="I576" s="15"/>
      <c r="J576" s="15"/>
      <c r="K576" s="15"/>
      <c r="L576" s="15"/>
      <c r="M576" s="15"/>
      <c r="N576" s="15"/>
      <c r="O576" s="15"/>
      <c r="P576" s="15"/>
      <c r="Q576" s="15"/>
      <c r="R576" s="15"/>
      <c r="S576" s="16"/>
      <c r="T576" s="15"/>
      <c r="U576" s="15"/>
      <c r="V576" s="15"/>
      <c r="W576" s="15"/>
      <c r="X576" s="15"/>
      <c r="Y576" s="15"/>
      <c r="Z576" s="15"/>
      <c r="AA576" s="15"/>
      <c r="AB576" s="15"/>
      <c r="AC576" s="15"/>
      <c r="AD576" s="15"/>
      <c r="AE576" s="15"/>
      <c r="AF576" s="15"/>
      <c r="AG576" s="15"/>
      <c r="AH576" s="15"/>
      <c r="AI576" s="15"/>
      <c r="AJ576" s="15"/>
      <c r="AK576" s="15"/>
      <c r="AM576" s="15"/>
      <c r="AN576" s="15"/>
      <c r="AO576" s="15"/>
      <c r="AP576" s="15"/>
      <c r="AQ576" s="15"/>
      <c r="AR576" s="15"/>
      <c r="AS576" s="15"/>
      <c r="AT576" s="15"/>
      <c r="AU576" s="15"/>
      <c r="AV576" s="15"/>
      <c r="AW576" s="15"/>
      <c r="AX576" s="15"/>
      <c r="AY576" s="15"/>
      <c r="AZ576" s="15"/>
      <c r="BA576" s="15"/>
      <c r="BB576" s="15"/>
      <c r="BC576" s="15"/>
      <c r="BD576" s="15"/>
    </row>
    <row r="577" spans="1:56" ht="16.5" customHeight="1">
      <c r="A577" s="18"/>
      <c r="B577" s="18"/>
      <c r="C577" s="18"/>
      <c r="D577" s="18"/>
      <c r="E577" s="18"/>
      <c r="F577" s="15"/>
      <c r="G577" s="17"/>
      <c r="H577" s="17"/>
      <c r="I577" s="15"/>
      <c r="J577" s="15"/>
      <c r="K577" s="15"/>
      <c r="L577" s="15"/>
      <c r="M577" s="15"/>
      <c r="N577" s="15"/>
      <c r="O577" s="15"/>
      <c r="P577" s="15"/>
      <c r="Q577" s="15"/>
      <c r="R577" s="15"/>
      <c r="S577" s="16"/>
      <c r="T577" s="15"/>
      <c r="U577" s="15"/>
      <c r="V577" s="15"/>
      <c r="W577" s="15"/>
      <c r="X577" s="15"/>
      <c r="Y577" s="15"/>
      <c r="Z577" s="15"/>
      <c r="AA577" s="15"/>
      <c r="AB577" s="15"/>
      <c r="AC577" s="15"/>
      <c r="AD577" s="15"/>
      <c r="AE577" s="15"/>
      <c r="AF577" s="15"/>
      <c r="AG577" s="15"/>
      <c r="AH577" s="15"/>
      <c r="AI577" s="15"/>
      <c r="AJ577" s="15"/>
      <c r="AK577" s="15"/>
      <c r="AM577" s="15"/>
      <c r="AN577" s="15"/>
      <c r="AO577" s="15"/>
      <c r="AP577" s="15"/>
      <c r="AQ577" s="15"/>
      <c r="AR577" s="15"/>
      <c r="AS577" s="15"/>
      <c r="AT577" s="15"/>
      <c r="AU577" s="15"/>
      <c r="AV577" s="15"/>
      <c r="AW577" s="15"/>
      <c r="AX577" s="15"/>
      <c r="AY577" s="15"/>
      <c r="AZ577" s="15"/>
      <c r="BA577" s="15"/>
      <c r="BB577" s="15"/>
      <c r="BC577" s="15"/>
      <c r="BD577" s="15"/>
    </row>
    <row r="578" spans="1:56" ht="16.5" customHeight="1">
      <c r="A578" s="18"/>
      <c r="B578" s="18"/>
      <c r="C578" s="18"/>
      <c r="D578" s="18"/>
      <c r="E578" s="18"/>
      <c r="F578" s="15"/>
      <c r="G578" s="17"/>
      <c r="H578" s="17"/>
      <c r="I578" s="15"/>
      <c r="J578" s="15"/>
      <c r="K578" s="15"/>
      <c r="L578" s="15"/>
      <c r="M578" s="15"/>
      <c r="N578" s="15"/>
      <c r="O578" s="15"/>
      <c r="P578" s="15"/>
      <c r="Q578" s="15"/>
      <c r="R578" s="15"/>
      <c r="S578" s="16"/>
      <c r="T578" s="15"/>
      <c r="U578" s="15"/>
      <c r="V578" s="15"/>
      <c r="W578" s="15"/>
      <c r="X578" s="15"/>
      <c r="Y578" s="15"/>
      <c r="Z578" s="15"/>
      <c r="AA578" s="15"/>
      <c r="AB578" s="15"/>
      <c r="AC578" s="15"/>
      <c r="AD578" s="15"/>
      <c r="AE578" s="15"/>
      <c r="AF578" s="15"/>
      <c r="AG578" s="15"/>
      <c r="AH578" s="15"/>
      <c r="AI578" s="15"/>
      <c r="AJ578" s="15"/>
      <c r="AK578" s="15"/>
      <c r="AM578" s="15"/>
      <c r="AN578" s="15"/>
      <c r="AO578" s="15"/>
      <c r="AP578" s="15"/>
      <c r="AQ578" s="15"/>
      <c r="AR578" s="15"/>
      <c r="AS578" s="15"/>
      <c r="AT578" s="15"/>
      <c r="AU578" s="15"/>
      <c r="AV578" s="15"/>
      <c r="AW578" s="15"/>
      <c r="AX578" s="15"/>
      <c r="AY578" s="15"/>
      <c r="AZ578" s="15"/>
      <c r="BA578" s="15"/>
      <c r="BB578" s="15"/>
      <c r="BC578" s="15"/>
      <c r="BD578" s="15"/>
    </row>
    <row r="579" spans="1:56" ht="16.5" customHeight="1">
      <c r="A579" s="18"/>
      <c r="B579" s="18"/>
      <c r="C579" s="18"/>
      <c r="D579" s="18"/>
      <c r="E579" s="18"/>
      <c r="F579" s="15"/>
      <c r="G579" s="17"/>
      <c r="H579" s="17"/>
      <c r="I579" s="15"/>
      <c r="J579" s="15"/>
      <c r="K579" s="15"/>
      <c r="L579" s="15"/>
      <c r="M579" s="15"/>
      <c r="N579" s="15"/>
      <c r="O579" s="15"/>
      <c r="P579" s="15"/>
      <c r="Q579" s="15"/>
      <c r="R579" s="15"/>
      <c r="S579" s="16"/>
      <c r="T579" s="15"/>
      <c r="U579" s="15"/>
      <c r="V579" s="15"/>
      <c r="W579" s="15"/>
      <c r="X579" s="15"/>
      <c r="Y579" s="15"/>
      <c r="Z579" s="15"/>
      <c r="AA579" s="15"/>
      <c r="AB579" s="15"/>
      <c r="AC579" s="15"/>
      <c r="AD579" s="15"/>
      <c r="AE579" s="15"/>
      <c r="AF579" s="15"/>
      <c r="AG579" s="15"/>
      <c r="AH579" s="15"/>
      <c r="AI579" s="15"/>
      <c r="AJ579" s="15"/>
      <c r="AK579" s="15"/>
      <c r="AM579" s="15"/>
      <c r="AN579" s="15"/>
      <c r="AO579" s="15"/>
      <c r="AP579" s="15"/>
      <c r="AQ579" s="15"/>
      <c r="AR579" s="15"/>
      <c r="AS579" s="15"/>
      <c r="AT579" s="15"/>
      <c r="AU579" s="15"/>
      <c r="AV579" s="15"/>
      <c r="AW579" s="15"/>
      <c r="AX579" s="15"/>
      <c r="AY579" s="15"/>
      <c r="AZ579" s="15"/>
      <c r="BA579" s="15"/>
      <c r="BB579" s="15"/>
      <c r="BC579" s="15"/>
      <c r="BD579" s="15"/>
    </row>
    <row r="580" spans="1:56" ht="16.5" customHeight="1">
      <c r="A580" s="18"/>
      <c r="B580" s="18"/>
      <c r="C580" s="18"/>
      <c r="D580" s="18"/>
      <c r="E580" s="18"/>
      <c r="F580" s="15"/>
      <c r="G580" s="17"/>
      <c r="H580" s="17"/>
      <c r="I580" s="15"/>
      <c r="J580" s="15"/>
      <c r="K580" s="15"/>
      <c r="L580" s="15"/>
      <c r="M580" s="15"/>
      <c r="N580" s="15"/>
      <c r="O580" s="15"/>
      <c r="P580" s="15"/>
      <c r="Q580" s="15"/>
      <c r="R580" s="15"/>
      <c r="S580" s="16"/>
      <c r="T580" s="15"/>
      <c r="U580" s="15"/>
      <c r="V580" s="15"/>
      <c r="W580" s="15"/>
      <c r="X580" s="15"/>
      <c r="Y580" s="15"/>
      <c r="Z580" s="15"/>
      <c r="AA580" s="15"/>
      <c r="AB580" s="15"/>
      <c r="AC580" s="15"/>
      <c r="AD580" s="15"/>
      <c r="AE580" s="15"/>
      <c r="AF580" s="15"/>
      <c r="AG580" s="15"/>
      <c r="AH580" s="15"/>
      <c r="AI580" s="15"/>
      <c r="AJ580" s="15"/>
      <c r="AK580" s="15"/>
      <c r="AM580" s="15"/>
      <c r="AN580" s="15"/>
      <c r="AO580" s="15"/>
      <c r="AP580" s="15"/>
      <c r="AQ580" s="15"/>
      <c r="AR580" s="15"/>
      <c r="AS580" s="15"/>
      <c r="AT580" s="15"/>
      <c r="AU580" s="15"/>
      <c r="AV580" s="15"/>
      <c r="AW580" s="15"/>
      <c r="AX580" s="15"/>
      <c r="AY580" s="15"/>
      <c r="AZ580" s="15"/>
      <c r="BA580" s="15"/>
      <c r="BB580" s="15"/>
      <c r="BC580" s="15"/>
      <c r="BD580" s="15"/>
    </row>
    <row r="581" spans="1:56" ht="16.5" customHeight="1">
      <c r="A581" s="18"/>
      <c r="B581" s="18"/>
      <c r="C581" s="18"/>
      <c r="D581" s="18"/>
      <c r="E581" s="18"/>
      <c r="F581" s="15"/>
      <c r="G581" s="17"/>
      <c r="H581" s="17"/>
      <c r="I581" s="15"/>
      <c r="J581" s="15"/>
      <c r="K581" s="15"/>
      <c r="L581" s="15"/>
      <c r="M581" s="15"/>
      <c r="N581" s="15"/>
      <c r="O581" s="15"/>
      <c r="P581" s="15"/>
      <c r="Q581" s="15"/>
      <c r="R581" s="15"/>
      <c r="S581" s="16"/>
      <c r="T581" s="15"/>
      <c r="U581" s="15"/>
      <c r="V581" s="15"/>
      <c r="W581" s="15"/>
      <c r="X581" s="15"/>
      <c r="Y581" s="15"/>
      <c r="Z581" s="15"/>
      <c r="AA581" s="15"/>
      <c r="AB581" s="15"/>
      <c r="AC581" s="15"/>
      <c r="AD581" s="15"/>
      <c r="AE581" s="15"/>
      <c r="AF581" s="15"/>
      <c r="AG581" s="15"/>
      <c r="AH581" s="15"/>
      <c r="AI581" s="15"/>
      <c r="AJ581" s="15"/>
      <c r="AK581" s="15"/>
      <c r="AM581" s="15"/>
      <c r="AN581" s="15"/>
      <c r="AO581" s="15"/>
      <c r="AP581" s="15"/>
      <c r="AQ581" s="15"/>
      <c r="AR581" s="15"/>
      <c r="AS581" s="15"/>
      <c r="AT581" s="15"/>
      <c r="AU581" s="15"/>
      <c r="AV581" s="15"/>
      <c r="AW581" s="15"/>
      <c r="AX581" s="15"/>
      <c r="AY581" s="15"/>
      <c r="AZ581" s="15"/>
      <c r="BA581" s="15"/>
      <c r="BB581" s="15"/>
      <c r="BC581" s="15"/>
      <c r="BD581" s="15"/>
    </row>
    <row r="582" spans="1:56" ht="16.5" customHeight="1">
      <c r="A582" s="18"/>
      <c r="B582" s="18"/>
      <c r="C582" s="18"/>
      <c r="D582" s="18"/>
      <c r="E582" s="18"/>
      <c r="F582" s="15"/>
      <c r="G582" s="17"/>
      <c r="H582" s="17"/>
      <c r="I582" s="15"/>
      <c r="J582" s="15"/>
      <c r="K582" s="15"/>
      <c r="L582" s="15"/>
      <c r="M582" s="15"/>
      <c r="N582" s="15"/>
      <c r="O582" s="15"/>
      <c r="P582" s="15"/>
      <c r="Q582" s="15"/>
      <c r="R582" s="15"/>
      <c r="S582" s="16"/>
      <c r="T582" s="15"/>
      <c r="U582" s="15"/>
      <c r="V582" s="15"/>
      <c r="W582" s="15"/>
      <c r="X582" s="15"/>
      <c r="Y582" s="15"/>
      <c r="Z582" s="15"/>
      <c r="AA582" s="15"/>
      <c r="AB582" s="15"/>
      <c r="AC582" s="15"/>
      <c r="AD582" s="15"/>
      <c r="AE582" s="15"/>
      <c r="AF582" s="15"/>
      <c r="AG582" s="15"/>
      <c r="AH582" s="15"/>
      <c r="AI582" s="15"/>
      <c r="AJ582" s="15"/>
      <c r="AK582" s="15"/>
      <c r="AM582" s="15"/>
      <c r="AN582" s="15"/>
      <c r="AO582" s="15"/>
      <c r="AP582" s="15"/>
      <c r="AQ582" s="15"/>
      <c r="AR582" s="15"/>
      <c r="AS582" s="15"/>
      <c r="AT582" s="15"/>
      <c r="AU582" s="15"/>
      <c r="AV582" s="15"/>
      <c r="AW582" s="15"/>
      <c r="AX582" s="15"/>
      <c r="AY582" s="15"/>
      <c r="AZ582" s="15"/>
      <c r="BA582" s="15"/>
      <c r="BB582" s="15"/>
      <c r="BC582" s="15"/>
      <c r="BD582" s="15"/>
    </row>
    <row r="583" spans="1:56" ht="16.5" customHeight="1">
      <c r="A583" s="18"/>
      <c r="B583" s="18"/>
      <c r="C583" s="18"/>
      <c r="D583" s="18"/>
      <c r="E583" s="18"/>
      <c r="F583" s="15"/>
      <c r="G583" s="17"/>
      <c r="H583" s="17"/>
      <c r="I583" s="15"/>
      <c r="J583" s="15"/>
      <c r="K583" s="15"/>
      <c r="L583" s="15"/>
      <c r="M583" s="15"/>
      <c r="N583" s="15"/>
      <c r="O583" s="15"/>
      <c r="P583" s="15"/>
      <c r="Q583" s="15"/>
      <c r="R583" s="15"/>
      <c r="S583" s="16"/>
      <c r="T583" s="15"/>
      <c r="U583" s="15"/>
      <c r="V583" s="15"/>
      <c r="W583" s="15"/>
      <c r="X583" s="15"/>
      <c r="Y583" s="15"/>
      <c r="Z583" s="15"/>
      <c r="AA583" s="15"/>
      <c r="AB583" s="15"/>
      <c r="AC583" s="15"/>
      <c r="AD583" s="15"/>
      <c r="AE583" s="15"/>
      <c r="AF583" s="15"/>
      <c r="AG583" s="15"/>
      <c r="AH583" s="15"/>
      <c r="AI583" s="15"/>
      <c r="AJ583" s="15"/>
      <c r="AK583" s="15"/>
      <c r="AM583" s="15"/>
      <c r="AN583" s="15"/>
      <c r="AO583" s="15"/>
      <c r="AP583" s="15"/>
      <c r="AQ583" s="15"/>
      <c r="AR583" s="15"/>
      <c r="AS583" s="15"/>
      <c r="AT583" s="15"/>
      <c r="AU583" s="15"/>
      <c r="AV583" s="15"/>
      <c r="AW583" s="15"/>
      <c r="AX583" s="15"/>
      <c r="AY583" s="15"/>
      <c r="AZ583" s="15"/>
      <c r="BA583" s="15"/>
      <c r="BB583" s="15"/>
      <c r="BC583" s="15"/>
      <c r="BD583" s="15"/>
    </row>
    <row r="584" spans="1:56" ht="16.5" customHeight="1">
      <c r="A584" s="18"/>
      <c r="B584" s="18"/>
      <c r="C584" s="18"/>
      <c r="D584" s="18"/>
      <c r="E584" s="18"/>
      <c r="F584" s="15"/>
      <c r="G584" s="17"/>
      <c r="H584" s="17"/>
      <c r="I584" s="15"/>
      <c r="J584" s="15"/>
      <c r="K584" s="15"/>
      <c r="L584" s="15"/>
      <c r="M584" s="15"/>
      <c r="N584" s="15"/>
      <c r="O584" s="15"/>
      <c r="P584" s="15"/>
      <c r="Q584" s="15"/>
      <c r="R584" s="15"/>
      <c r="S584" s="16"/>
      <c r="T584" s="15"/>
      <c r="U584" s="15"/>
      <c r="V584" s="15"/>
      <c r="W584" s="15"/>
      <c r="X584" s="15"/>
      <c r="Y584" s="15"/>
      <c r="Z584" s="15"/>
      <c r="AA584" s="15"/>
      <c r="AB584" s="15"/>
      <c r="AC584" s="15"/>
      <c r="AD584" s="15"/>
      <c r="AE584" s="15"/>
      <c r="AF584" s="15"/>
      <c r="AG584" s="15"/>
      <c r="AH584" s="15"/>
      <c r="AI584" s="15"/>
      <c r="AJ584" s="15"/>
      <c r="AK584" s="15"/>
      <c r="AM584" s="15"/>
      <c r="AN584" s="15"/>
      <c r="AO584" s="15"/>
      <c r="AP584" s="15"/>
      <c r="AQ584" s="15"/>
      <c r="AR584" s="15"/>
      <c r="AS584" s="15"/>
      <c r="AT584" s="15"/>
      <c r="AU584" s="15"/>
      <c r="AV584" s="15"/>
      <c r="AW584" s="15"/>
      <c r="AX584" s="15"/>
      <c r="AY584" s="15"/>
      <c r="AZ584" s="15"/>
      <c r="BA584" s="15"/>
      <c r="BB584" s="15"/>
      <c r="BC584" s="15"/>
      <c r="BD584" s="15"/>
    </row>
    <row r="585" spans="1:56" ht="16.5" customHeight="1">
      <c r="A585" s="18"/>
      <c r="B585" s="18"/>
      <c r="C585" s="18"/>
      <c r="D585" s="18"/>
      <c r="E585" s="18"/>
      <c r="F585" s="15"/>
      <c r="G585" s="17"/>
      <c r="H585" s="17"/>
      <c r="I585" s="15"/>
      <c r="J585" s="15"/>
      <c r="K585" s="15"/>
      <c r="L585" s="15"/>
      <c r="M585" s="15"/>
      <c r="N585" s="15"/>
      <c r="O585" s="15"/>
      <c r="P585" s="15"/>
      <c r="Q585" s="15"/>
      <c r="R585" s="15"/>
      <c r="S585" s="16"/>
      <c r="T585" s="15"/>
      <c r="U585" s="15"/>
      <c r="V585" s="15"/>
      <c r="W585" s="15"/>
      <c r="X585" s="15"/>
      <c r="Y585" s="15"/>
      <c r="Z585" s="15"/>
      <c r="AA585" s="15"/>
      <c r="AB585" s="15"/>
      <c r="AC585" s="15"/>
      <c r="AD585" s="15"/>
      <c r="AE585" s="15"/>
      <c r="AF585" s="15"/>
      <c r="AG585" s="15"/>
      <c r="AH585" s="15"/>
      <c r="AI585" s="15"/>
      <c r="AJ585" s="15"/>
      <c r="AK585" s="15"/>
      <c r="AM585" s="15"/>
      <c r="AN585" s="15"/>
      <c r="AO585" s="15"/>
      <c r="AP585" s="15"/>
      <c r="AQ585" s="15"/>
      <c r="AR585" s="15"/>
      <c r="AS585" s="15"/>
      <c r="AT585" s="15"/>
      <c r="AU585" s="15"/>
      <c r="AV585" s="15"/>
      <c r="AW585" s="15"/>
      <c r="AX585" s="15"/>
      <c r="AY585" s="15"/>
      <c r="AZ585" s="15"/>
      <c r="BA585" s="15"/>
      <c r="BB585" s="15"/>
      <c r="BC585" s="15"/>
      <c r="BD585" s="15"/>
    </row>
    <row r="586" spans="1:56" ht="16.5" customHeight="1">
      <c r="A586" s="18"/>
      <c r="B586" s="18"/>
      <c r="C586" s="18"/>
      <c r="D586" s="18"/>
      <c r="E586" s="18"/>
      <c r="F586" s="15"/>
      <c r="G586" s="17"/>
      <c r="H586" s="17"/>
      <c r="I586" s="15"/>
      <c r="J586" s="15"/>
      <c r="K586" s="15"/>
      <c r="L586" s="15"/>
      <c r="M586" s="15"/>
      <c r="N586" s="15"/>
      <c r="O586" s="15"/>
      <c r="P586" s="15"/>
      <c r="Q586" s="15"/>
      <c r="R586" s="15"/>
      <c r="S586" s="16"/>
      <c r="T586" s="15"/>
      <c r="U586" s="15"/>
      <c r="V586" s="15"/>
      <c r="W586" s="15"/>
      <c r="X586" s="15"/>
      <c r="Y586" s="15"/>
      <c r="Z586" s="15"/>
      <c r="AA586" s="15"/>
      <c r="AB586" s="15"/>
      <c r="AC586" s="15"/>
      <c r="AD586" s="15"/>
      <c r="AE586" s="15"/>
      <c r="AF586" s="15"/>
      <c r="AG586" s="15"/>
      <c r="AH586" s="15"/>
      <c r="AI586" s="15"/>
      <c r="AJ586" s="15"/>
      <c r="AK586" s="15"/>
      <c r="AM586" s="15"/>
      <c r="AN586" s="15"/>
      <c r="AO586" s="15"/>
      <c r="AP586" s="15"/>
      <c r="AQ586" s="15"/>
      <c r="AR586" s="15"/>
      <c r="AS586" s="15"/>
      <c r="AT586" s="15"/>
      <c r="AU586" s="15"/>
      <c r="AV586" s="15"/>
      <c r="AW586" s="15"/>
      <c r="AX586" s="15"/>
      <c r="AY586" s="15"/>
      <c r="AZ586" s="15"/>
      <c r="BA586" s="15"/>
      <c r="BB586" s="15"/>
      <c r="BC586" s="15"/>
      <c r="BD586" s="15"/>
    </row>
    <row r="587" spans="1:56" ht="16.5" customHeight="1">
      <c r="A587" s="18"/>
      <c r="B587" s="18"/>
      <c r="C587" s="18"/>
      <c r="D587" s="18"/>
      <c r="E587" s="18"/>
      <c r="F587" s="15"/>
      <c r="G587" s="17"/>
      <c r="H587" s="17"/>
      <c r="I587" s="15"/>
      <c r="J587" s="15"/>
      <c r="K587" s="15"/>
      <c r="L587" s="15"/>
      <c r="M587" s="15"/>
      <c r="N587" s="15"/>
      <c r="O587" s="15"/>
      <c r="P587" s="15"/>
      <c r="Q587" s="15"/>
      <c r="R587" s="15"/>
      <c r="S587" s="16"/>
      <c r="T587" s="15"/>
      <c r="U587" s="15"/>
      <c r="V587" s="15"/>
      <c r="W587" s="15"/>
      <c r="X587" s="15"/>
      <c r="Y587" s="15"/>
      <c r="Z587" s="15"/>
      <c r="AA587" s="15"/>
      <c r="AB587" s="15"/>
      <c r="AC587" s="15"/>
      <c r="AD587" s="15"/>
      <c r="AE587" s="15"/>
      <c r="AF587" s="15"/>
      <c r="AG587" s="15"/>
      <c r="AH587" s="15"/>
      <c r="AI587" s="15"/>
      <c r="AJ587" s="15"/>
      <c r="AK587" s="15"/>
      <c r="AM587" s="15"/>
      <c r="AN587" s="15"/>
      <c r="AO587" s="15"/>
      <c r="AP587" s="15"/>
      <c r="AQ587" s="15"/>
      <c r="AR587" s="15"/>
      <c r="AS587" s="15"/>
      <c r="AT587" s="15"/>
      <c r="AU587" s="15"/>
      <c r="AV587" s="15"/>
      <c r="AW587" s="15"/>
      <c r="AX587" s="15"/>
      <c r="AY587" s="15"/>
      <c r="AZ587" s="15"/>
      <c r="BA587" s="15"/>
      <c r="BB587" s="15"/>
      <c r="BC587" s="15"/>
      <c r="BD587" s="15"/>
    </row>
    <row r="588" spans="1:56" ht="16.5" customHeight="1">
      <c r="A588" s="18"/>
      <c r="B588" s="18"/>
      <c r="C588" s="18"/>
      <c r="D588" s="18"/>
      <c r="E588" s="18"/>
      <c r="F588" s="15"/>
      <c r="G588" s="17"/>
      <c r="H588" s="17"/>
      <c r="I588" s="15"/>
      <c r="J588" s="15"/>
      <c r="K588" s="15"/>
      <c r="L588" s="15"/>
      <c r="M588" s="15"/>
      <c r="N588" s="15"/>
      <c r="O588" s="15"/>
      <c r="P588" s="15"/>
      <c r="Q588" s="15"/>
      <c r="R588" s="15"/>
      <c r="S588" s="16"/>
      <c r="T588" s="15"/>
      <c r="U588" s="15"/>
      <c r="V588" s="15"/>
      <c r="W588" s="15"/>
      <c r="X588" s="15"/>
      <c r="Y588" s="15"/>
      <c r="Z588" s="15"/>
      <c r="AA588" s="15"/>
      <c r="AB588" s="15"/>
      <c r="AC588" s="15"/>
      <c r="AD588" s="15"/>
      <c r="AE588" s="15"/>
      <c r="AF588" s="15"/>
      <c r="AG588" s="15"/>
      <c r="AH588" s="15"/>
      <c r="AI588" s="15"/>
      <c r="AJ588" s="15"/>
      <c r="AK588" s="15"/>
      <c r="AM588" s="15"/>
      <c r="AN588" s="15"/>
      <c r="AO588" s="15"/>
      <c r="AP588" s="15"/>
      <c r="AQ588" s="15"/>
      <c r="AR588" s="15"/>
      <c r="AS588" s="15"/>
      <c r="AT588" s="15"/>
      <c r="AU588" s="15"/>
      <c r="AV588" s="15"/>
      <c r="AW588" s="15"/>
      <c r="AX588" s="15"/>
      <c r="AY588" s="15"/>
      <c r="AZ588" s="15"/>
      <c r="BA588" s="15"/>
      <c r="BB588" s="15"/>
      <c r="BC588" s="15"/>
      <c r="BD588" s="15"/>
    </row>
    <row r="589" spans="1:56" ht="16.5" customHeight="1">
      <c r="A589" s="18"/>
      <c r="B589" s="18"/>
      <c r="C589" s="18"/>
      <c r="D589" s="18"/>
      <c r="E589" s="18"/>
      <c r="F589" s="15"/>
      <c r="G589" s="17"/>
      <c r="H589" s="17"/>
      <c r="I589" s="15"/>
      <c r="J589" s="15"/>
      <c r="K589" s="15"/>
      <c r="L589" s="15"/>
      <c r="M589" s="15"/>
      <c r="N589" s="15"/>
      <c r="O589" s="15"/>
      <c r="P589" s="15"/>
      <c r="Q589" s="15"/>
      <c r="R589" s="15"/>
      <c r="S589" s="16"/>
      <c r="T589" s="15"/>
      <c r="U589" s="15"/>
      <c r="V589" s="15"/>
      <c r="W589" s="15"/>
      <c r="X589" s="15"/>
      <c r="Y589" s="15"/>
      <c r="Z589" s="15"/>
      <c r="AA589" s="15"/>
      <c r="AB589" s="15"/>
      <c r="AC589" s="15"/>
      <c r="AD589" s="15"/>
      <c r="AE589" s="15"/>
      <c r="AF589" s="15"/>
      <c r="AG589" s="15"/>
      <c r="AH589" s="15"/>
      <c r="AI589" s="15"/>
      <c r="AJ589" s="15"/>
      <c r="AK589" s="15"/>
      <c r="AM589" s="15"/>
      <c r="AN589" s="15"/>
      <c r="AO589" s="15"/>
      <c r="AP589" s="15"/>
      <c r="AQ589" s="15"/>
      <c r="AR589" s="15"/>
      <c r="AS589" s="15"/>
      <c r="AT589" s="15"/>
      <c r="AU589" s="15"/>
      <c r="AV589" s="15"/>
      <c r="AW589" s="15"/>
      <c r="AX589" s="15"/>
      <c r="AY589" s="15"/>
      <c r="AZ589" s="15"/>
      <c r="BA589" s="15"/>
      <c r="BB589" s="15"/>
      <c r="BC589" s="15"/>
      <c r="BD589" s="15"/>
    </row>
    <row r="590" spans="1:56" ht="16.5" customHeight="1">
      <c r="A590" s="18"/>
      <c r="B590" s="18"/>
      <c r="C590" s="18"/>
      <c r="D590" s="18"/>
      <c r="E590" s="18"/>
      <c r="F590" s="15"/>
      <c r="G590" s="17"/>
      <c r="H590" s="17"/>
      <c r="I590" s="15"/>
      <c r="J590" s="15"/>
      <c r="K590" s="15"/>
      <c r="L590" s="15"/>
      <c r="M590" s="15"/>
      <c r="N590" s="15"/>
      <c r="O590" s="15"/>
      <c r="P590" s="15"/>
      <c r="Q590" s="15"/>
      <c r="R590" s="15"/>
      <c r="S590" s="16"/>
      <c r="T590" s="15"/>
      <c r="U590" s="15"/>
      <c r="V590" s="15"/>
      <c r="W590" s="15"/>
      <c r="X590" s="15"/>
      <c r="Y590" s="15"/>
      <c r="Z590" s="15"/>
      <c r="AA590" s="15"/>
      <c r="AB590" s="15"/>
      <c r="AC590" s="15"/>
      <c r="AD590" s="15"/>
      <c r="AE590" s="15"/>
      <c r="AF590" s="15"/>
      <c r="AG590" s="15"/>
      <c r="AH590" s="15"/>
      <c r="AI590" s="15"/>
      <c r="AJ590" s="15"/>
      <c r="AK590" s="15"/>
      <c r="AM590" s="15"/>
      <c r="AN590" s="15"/>
      <c r="AO590" s="15"/>
      <c r="AP590" s="15"/>
      <c r="AQ590" s="15"/>
      <c r="AR590" s="15"/>
      <c r="AS590" s="15"/>
      <c r="AT590" s="15"/>
      <c r="AU590" s="15"/>
      <c r="AV590" s="15"/>
      <c r="AW590" s="15"/>
      <c r="AX590" s="15"/>
      <c r="AY590" s="15"/>
      <c r="AZ590" s="15"/>
      <c r="BA590" s="15"/>
      <c r="BB590" s="15"/>
      <c r="BC590" s="15"/>
      <c r="BD590" s="15"/>
    </row>
    <row r="591" spans="1:56" ht="16.5" customHeight="1">
      <c r="A591" s="18"/>
      <c r="B591" s="18"/>
      <c r="C591" s="18"/>
      <c r="D591" s="18"/>
      <c r="E591" s="18"/>
      <c r="F591" s="15"/>
      <c r="G591" s="17"/>
      <c r="H591" s="17"/>
      <c r="I591" s="15"/>
      <c r="J591" s="15"/>
      <c r="K591" s="15"/>
      <c r="L591" s="15"/>
      <c r="M591" s="15"/>
      <c r="N591" s="15"/>
      <c r="O591" s="15"/>
      <c r="P591" s="15"/>
      <c r="Q591" s="15"/>
      <c r="R591" s="15"/>
      <c r="S591" s="16"/>
      <c r="T591" s="15"/>
      <c r="U591" s="15"/>
      <c r="V591" s="15"/>
      <c r="W591" s="15"/>
      <c r="X591" s="15"/>
      <c r="Y591" s="15"/>
      <c r="Z591" s="15"/>
      <c r="AA591" s="15"/>
      <c r="AB591" s="15"/>
      <c r="AC591" s="15"/>
      <c r="AD591" s="15"/>
      <c r="AE591" s="15"/>
      <c r="AF591" s="15"/>
      <c r="AG591" s="15"/>
      <c r="AH591" s="15"/>
      <c r="AI591" s="15"/>
      <c r="AJ591" s="15"/>
      <c r="AK591" s="15"/>
      <c r="AM591" s="15"/>
      <c r="AN591" s="15"/>
      <c r="AO591" s="15"/>
      <c r="AP591" s="15"/>
      <c r="AQ591" s="15"/>
      <c r="AR591" s="15"/>
      <c r="AS591" s="15"/>
      <c r="AT591" s="15"/>
      <c r="AU591" s="15"/>
      <c r="AV591" s="15"/>
      <c r="AW591" s="15"/>
      <c r="AX591" s="15"/>
      <c r="AY591" s="15"/>
      <c r="AZ591" s="15"/>
      <c r="BA591" s="15"/>
      <c r="BB591" s="15"/>
      <c r="BC591" s="15"/>
      <c r="BD591" s="15"/>
    </row>
    <row r="592" spans="1:56" ht="16.5" customHeight="1">
      <c r="A592" s="18"/>
      <c r="B592" s="18"/>
      <c r="C592" s="18"/>
      <c r="D592" s="18"/>
      <c r="E592" s="18"/>
      <c r="F592" s="15"/>
      <c r="G592" s="17"/>
      <c r="H592" s="17"/>
      <c r="I592" s="15"/>
      <c r="J592" s="15"/>
      <c r="K592" s="15"/>
      <c r="L592" s="15"/>
      <c r="M592" s="15"/>
      <c r="N592" s="15"/>
      <c r="O592" s="15"/>
      <c r="P592" s="15"/>
      <c r="Q592" s="15"/>
      <c r="R592" s="15"/>
      <c r="S592" s="16"/>
      <c r="T592" s="15"/>
      <c r="U592" s="15"/>
      <c r="V592" s="15"/>
      <c r="W592" s="15"/>
      <c r="X592" s="15"/>
      <c r="Y592" s="15"/>
      <c r="Z592" s="15"/>
      <c r="AA592" s="15"/>
      <c r="AB592" s="15"/>
      <c r="AC592" s="15"/>
      <c r="AD592" s="15"/>
      <c r="AE592" s="15"/>
      <c r="AF592" s="15"/>
      <c r="AG592" s="15"/>
      <c r="AH592" s="15"/>
      <c r="AI592" s="15"/>
      <c r="AJ592" s="15"/>
      <c r="AK592" s="15"/>
      <c r="AM592" s="15"/>
      <c r="AN592" s="15"/>
      <c r="AO592" s="15"/>
      <c r="AP592" s="15"/>
      <c r="AQ592" s="15"/>
      <c r="AR592" s="15"/>
      <c r="AS592" s="15"/>
      <c r="AT592" s="15"/>
      <c r="AU592" s="15"/>
      <c r="AV592" s="15"/>
      <c r="AW592" s="15"/>
      <c r="AX592" s="15"/>
      <c r="AY592" s="15"/>
      <c r="AZ592" s="15"/>
      <c r="BA592" s="15"/>
      <c r="BB592" s="15"/>
      <c r="BC592" s="15"/>
      <c r="BD592" s="15"/>
    </row>
    <row r="593" spans="1:56" ht="16.5" customHeight="1">
      <c r="A593" s="18"/>
      <c r="B593" s="18"/>
      <c r="C593" s="18"/>
      <c r="D593" s="18"/>
      <c r="E593" s="18"/>
      <c r="F593" s="15"/>
      <c r="G593" s="17"/>
      <c r="H593" s="17"/>
      <c r="I593" s="15"/>
      <c r="J593" s="15"/>
      <c r="K593" s="15"/>
      <c r="L593" s="15"/>
      <c r="M593" s="15"/>
      <c r="N593" s="15"/>
      <c r="O593" s="15"/>
      <c r="P593" s="15"/>
      <c r="Q593" s="15"/>
      <c r="R593" s="15"/>
      <c r="S593" s="16"/>
      <c r="T593" s="15"/>
      <c r="U593" s="15"/>
      <c r="V593" s="15"/>
      <c r="W593" s="15"/>
      <c r="X593" s="15"/>
      <c r="Y593" s="15"/>
      <c r="Z593" s="15"/>
      <c r="AA593" s="15"/>
      <c r="AB593" s="15"/>
      <c r="AC593" s="15"/>
      <c r="AD593" s="15"/>
      <c r="AE593" s="15"/>
      <c r="AF593" s="15"/>
      <c r="AG593" s="15"/>
      <c r="AH593" s="15"/>
      <c r="AI593" s="15"/>
      <c r="AJ593" s="15"/>
      <c r="AK593" s="15"/>
      <c r="AM593" s="15"/>
      <c r="AN593" s="15"/>
      <c r="AO593" s="15"/>
      <c r="AP593" s="15"/>
      <c r="AQ593" s="15"/>
      <c r="AR593" s="15"/>
      <c r="AS593" s="15"/>
      <c r="AT593" s="15"/>
      <c r="AU593" s="15"/>
      <c r="AV593" s="15"/>
      <c r="AW593" s="15"/>
      <c r="AX593" s="15"/>
      <c r="AY593" s="15"/>
      <c r="AZ593" s="15"/>
      <c r="BA593" s="15"/>
      <c r="BB593" s="15"/>
      <c r="BC593" s="15"/>
      <c r="BD593" s="15"/>
    </row>
    <row r="594" spans="1:56" ht="16.5" customHeight="1">
      <c r="A594" s="18"/>
      <c r="B594" s="18"/>
      <c r="C594" s="18"/>
      <c r="D594" s="18"/>
      <c r="E594" s="18"/>
      <c r="F594" s="15"/>
      <c r="G594" s="17"/>
      <c r="H594" s="17"/>
      <c r="I594" s="15"/>
      <c r="J594" s="15"/>
      <c r="K594" s="15"/>
      <c r="L594" s="15"/>
      <c r="M594" s="15"/>
      <c r="N594" s="15"/>
      <c r="O594" s="15"/>
      <c r="P594" s="15"/>
      <c r="Q594" s="15"/>
      <c r="R594" s="15"/>
      <c r="S594" s="16"/>
      <c r="T594" s="15"/>
      <c r="U594" s="15"/>
      <c r="V594" s="15"/>
      <c r="W594" s="15"/>
      <c r="X594" s="15"/>
      <c r="Y594" s="15"/>
      <c r="Z594" s="15"/>
      <c r="AA594" s="15"/>
      <c r="AB594" s="15"/>
      <c r="AC594" s="15"/>
      <c r="AD594" s="15"/>
      <c r="AE594" s="15"/>
      <c r="AF594" s="15"/>
      <c r="AG594" s="15"/>
      <c r="AH594" s="15"/>
      <c r="AI594" s="15"/>
      <c r="AJ594" s="15"/>
      <c r="AK594" s="15"/>
      <c r="AM594" s="15"/>
      <c r="AN594" s="15"/>
      <c r="AO594" s="15"/>
      <c r="AP594" s="15"/>
      <c r="AQ594" s="15"/>
      <c r="AR594" s="15"/>
      <c r="AS594" s="15"/>
      <c r="AT594" s="15"/>
      <c r="AU594" s="15"/>
      <c r="AV594" s="15"/>
      <c r="AW594" s="15"/>
      <c r="AX594" s="15"/>
      <c r="AY594" s="15"/>
      <c r="AZ594" s="15"/>
      <c r="BA594" s="15"/>
      <c r="BB594" s="15"/>
      <c r="BC594" s="15"/>
      <c r="BD594" s="15"/>
    </row>
    <row r="595" spans="1:56" ht="16.5" customHeight="1">
      <c r="A595" s="18"/>
      <c r="B595" s="18"/>
      <c r="C595" s="18"/>
      <c r="D595" s="18"/>
      <c r="E595" s="18"/>
      <c r="F595" s="15"/>
      <c r="G595" s="17"/>
      <c r="H595" s="17"/>
      <c r="I595" s="15"/>
      <c r="J595" s="15"/>
      <c r="K595" s="15"/>
      <c r="L595" s="15"/>
      <c r="M595" s="15"/>
      <c r="N595" s="15"/>
      <c r="O595" s="15"/>
      <c r="P595" s="15"/>
      <c r="Q595" s="15"/>
      <c r="R595" s="15"/>
      <c r="S595" s="16"/>
      <c r="T595" s="15"/>
      <c r="U595" s="15"/>
      <c r="V595" s="15"/>
      <c r="W595" s="15"/>
      <c r="X595" s="15"/>
      <c r="Y595" s="15"/>
      <c r="Z595" s="15"/>
      <c r="AA595" s="15"/>
      <c r="AB595" s="15"/>
      <c r="AC595" s="15"/>
      <c r="AD595" s="15"/>
      <c r="AE595" s="15"/>
      <c r="AF595" s="15"/>
      <c r="AG595" s="15"/>
      <c r="AH595" s="15"/>
      <c r="AI595" s="15"/>
      <c r="AJ595" s="15"/>
      <c r="AK595" s="15"/>
      <c r="AM595" s="15"/>
      <c r="AN595" s="15"/>
      <c r="AO595" s="15"/>
      <c r="AP595" s="15"/>
      <c r="AQ595" s="15"/>
      <c r="AR595" s="15"/>
      <c r="AS595" s="15"/>
      <c r="AT595" s="15"/>
      <c r="AU595" s="15"/>
      <c r="AV595" s="15"/>
      <c r="AW595" s="15"/>
      <c r="AX595" s="15"/>
      <c r="AY595" s="15"/>
      <c r="AZ595" s="15"/>
      <c r="BA595" s="15"/>
      <c r="BB595" s="15"/>
      <c r="BC595" s="15"/>
      <c r="BD595" s="15"/>
    </row>
    <row r="596" spans="1:56" ht="16.5" customHeight="1">
      <c r="A596" s="18"/>
      <c r="B596" s="18"/>
      <c r="C596" s="18"/>
      <c r="D596" s="18"/>
      <c r="E596" s="18"/>
      <c r="F596" s="15"/>
      <c r="G596" s="17"/>
      <c r="H596" s="17"/>
      <c r="I596" s="15"/>
      <c r="J596" s="15"/>
      <c r="K596" s="15"/>
      <c r="L596" s="15"/>
      <c r="M596" s="15"/>
      <c r="N596" s="15"/>
      <c r="O596" s="15"/>
      <c r="P596" s="15"/>
      <c r="Q596" s="15"/>
      <c r="R596" s="15"/>
      <c r="S596" s="16"/>
      <c r="T596" s="15"/>
      <c r="U596" s="15"/>
      <c r="V596" s="15"/>
      <c r="W596" s="15"/>
      <c r="X596" s="15"/>
      <c r="Y596" s="15"/>
      <c r="Z596" s="15"/>
      <c r="AA596" s="15"/>
      <c r="AB596" s="15"/>
      <c r="AC596" s="15"/>
      <c r="AD596" s="15"/>
      <c r="AE596" s="15"/>
      <c r="AF596" s="15"/>
      <c r="AG596" s="15"/>
      <c r="AH596" s="15"/>
      <c r="AI596" s="15"/>
      <c r="AJ596" s="15"/>
      <c r="AK596" s="15"/>
      <c r="AM596" s="15"/>
      <c r="AN596" s="15"/>
      <c r="AO596" s="15"/>
      <c r="AP596" s="15"/>
      <c r="AQ596" s="15"/>
      <c r="AR596" s="15"/>
      <c r="AS596" s="15"/>
      <c r="AT596" s="15"/>
      <c r="AU596" s="15"/>
      <c r="AV596" s="15"/>
      <c r="AW596" s="15"/>
      <c r="AX596" s="15"/>
      <c r="AY596" s="15"/>
      <c r="AZ596" s="15"/>
      <c r="BA596" s="15"/>
      <c r="BB596" s="15"/>
      <c r="BC596" s="15"/>
      <c r="BD596" s="15"/>
    </row>
    <row r="597" spans="1:56" ht="16.5" customHeight="1">
      <c r="A597" s="18"/>
      <c r="B597" s="18"/>
      <c r="C597" s="18"/>
      <c r="D597" s="18"/>
      <c r="E597" s="18"/>
      <c r="F597" s="15"/>
      <c r="G597" s="17"/>
      <c r="H597" s="17"/>
      <c r="I597" s="15"/>
      <c r="J597" s="15"/>
      <c r="K597" s="15"/>
      <c r="L597" s="15"/>
      <c r="M597" s="15"/>
      <c r="N597" s="15"/>
      <c r="O597" s="15"/>
      <c r="P597" s="15"/>
      <c r="Q597" s="15"/>
      <c r="R597" s="15"/>
      <c r="S597" s="16"/>
      <c r="T597" s="15"/>
      <c r="U597" s="15"/>
      <c r="V597" s="15"/>
      <c r="W597" s="15"/>
      <c r="X597" s="15"/>
      <c r="Y597" s="15"/>
      <c r="Z597" s="15"/>
      <c r="AA597" s="15"/>
      <c r="AB597" s="15"/>
      <c r="AC597" s="15"/>
      <c r="AD597" s="15"/>
      <c r="AE597" s="15"/>
      <c r="AF597" s="15"/>
      <c r="AG597" s="15"/>
      <c r="AH597" s="15"/>
      <c r="AI597" s="15"/>
      <c r="AJ597" s="15"/>
      <c r="AK597" s="15"/>
      <c r="AM597" s="15"/>
      <c r="AN597" s="15"/>
      <c r="AO597" s="15"/>
      <c r="AP597" s="15"/>
      <c r="AQ597" s="15"/>
      <c r="AR597" s="15"/>
      <c r="AS597" s="15"/>
      <c r="AT597" s="15"/>
      <c r="AU597" s="15"/>
      <c r="AV597" s="15"/>
      <c r="AW597" s="15"/>
      <c r="AX597" s="15"/>
      <c r="AY597" s="15"/>
      <c r="AZ597" s="15"/>
      <c r="BA597" s="15"/>
      <c r="BB597" s="15"/>
      <c r="BC597" s="15"/>
      <c r="BD597" s="15"/>
    </row>
    <row r="598" spans="1:56" ht="16.5" customHeight="1">
      <c r="A598" s="18"/>
      <c r="B598" s="18"/>
      <c r="C598" s="18"/>
      <c r="D598" s="18"/>
      <c r="E598" s="18"/>
      <c r="F598" s="15"/>
      <c r="G598" s="17"/>
      <c r="H598" s="17"/>
      <c r="I598" s="15"/>
      <c r="J598" s="15"/>
      <c r="K598" s="15"/>
      <c r="L598" s="15"/>
      <c r="M598" s="15"/>
      <c r="N598" s="15"/>
      <c r="O598" s="15"/>
      <c r="P598" s="15"/>
      <c r="Q598" s="15"/>
      <c r="R598" s="15"/>
      <c r="S598" s="16"/>
      <c r="T598" s="15"/>
      <c r="U598" s="15"/>
      <c r="V598" s="15"/>
      <c r="W598" s="15"/>
      <c r="X598" s="15"/>
      <c r="Y598" s="15"/>
      <c r="Z598" s="15"/>
      <c r="AA598" s="15"/>
      <c r="AB598" s="15"/>
      <c r="AC598" s="15"/>
      <c r="AD598" s="15"/>
      <c r="AE598" s="15"/>
      <c r="AF598" s="15"/>
      <c r="AG598" s="15"/>
      <c r="AH598" s="15"/>
      <c r="AI598" s="15"/>
      <c r="AJ598" s="15"/>
      <c r="AK598" s="15"/>
      <c r="AM598" s="15"/>
      <c r="AN598" s="15"/>
      <c r="AO598" s="15"/>
      <c r="AP598" s="15"/>
      <c r="AQ598" s="15"/>
      <c r="AR598" s="15"/>
      <c r="AS598" s="15"/>
      <c r="AT598" s="15"/>
      <c r="AU598" s="15"/>
      <c r="AV598" s="15"/>
      <c r="AW598" s="15"/>
      <c r="AX598" s="15"/>
      <c r="AY598" s="15"/>
      <c r="AZ598" s="15"/>
      <c r="BA598" s="15"/>
      <c r="BB598" s="15"/>
      <c r="BC598" s="15"/>
      <c r="BD598" s="15"/>
    </row>
    <row r="599" spans="1:56" ht="16.5" customHeight="1">
      <c r="A599" s="18"/>
      <c r="B599" s="18"/>
      <c r="C599" s="18"/>
      <c r="D599" s="18"/>
      <c r="E599" s="18"/>
      <c r="F599" s="15"/>
      <c r="G599" s="17"/>
      <c r="H599" s="17"/>
      <c r="I599" s="15"/>
      <c r="J599" s="15"/>
      <c r="K599" s="15"/>
      <c r="L599" s="15"/>
      <c r="M599" s="15"/>
      <c r="N599" s="15"/>
      <c r="O599" s="15"/>
      <c r="P599" s="15"/>
      <c r="Q599" s="15"/>
      <c r="R599" s="15"/>
      <c r="S599" s="16"/>
      <c r="T599" s="15"/>
      <c r="U599" s="15"/>
      <c r="V599" s="15"/>
      <c r="W599" s="15"/>
      <c r="X599" s="15"/>
      <c r="Y599" s="15"/>
      <c r="Z599" s="15"/>
      <c r="AA599" s="15"/>
      <c r="AB599" s="15"/>
      <c r="AC599" s="15"/>
      <c r="AD599" s="15"/>
      <c r="AE599" s="15"/>
      <c r="AF599" s="15"/>
      <c r="AG599" s="15"/>
      <c r="AH599" s="15"/>
      <c r="AI599" s="15"/>
      <c r="AJ599" s="15"/>
      <c r="AK599" s="15"/>
      <c r="AM599" s="15"/>
      <c r="AN599" s="15"/>
      <c r="AO599" s="15"/>
      <c r="AP599" s="15"/>
      <c r="AQ599" s="15"/>
      <c r="AR599" s="15"/>
      <c r="AS599" s="15"/>
      <c r="AT599" s="15"/>
      <c r="AU599" s="15"/>
      <c r="AV599" s="15"/>
      <c r="AW599" s="15"/>
      <c r="AX599" s="15"/>
      <c r="AY599" s="15"/>
      <c r="AZ599" s="15"/>
      <c r="BA599" s="15"/>
      <c r="BB599" s="15"/>
      <c r="BC599" s="15"/>
      <c r="BD599" s="15"/>
    </row>
    <row r="600" spans="1:56" ht="16.5" customHeight="1">
      <c r="A600" s="18"/>
      <c r="B600" s="18"/>
      <c r="C600" s="18"/>
      <c r="D600" s="18"/>
      <c r="E600" s="18"/>
      <c r="F600" s="15"/>
      <c r="G600" s="17"/>
      <c r="H600" s="17"/>
      <c r="I600" s="15"/>
      <c r="J600" s="15"/>
      <c r="K600" s="15"/>
      <c r="L600" s="15"/>
      <c r="M600" s="15"/>
      <c r="N600" s="15"/>
      <c r="O600" s="15"/>
      <c r="P600" s="15"/>
      <c r="Q600" s="15"/>
      <c r="R600" s="15"/>
      <c r="S600" s="16"/>
      <c r="T600" s="15"/>
      <c r="U600" s="15"/>
      <c r="V600" s="15"/>
      <c r="W600" s="15"/>
      <c r="X600" s="15"/>
      <c r="Y600" s="15"/>
      <c r="Z600" s="15"/>
      <c r="AA600" s="15"/>
      <c r="AB600" s="15"/>
      <c r="AC600" s="15"/>
      <c r="AD600" s="15"/>
      <c r="AE600" s="15"/>
      <c r="AF600" s="15"/>
      <c r="AG600" s="15"/>
      <c r="AH600" s="15"/>
      <c r="AI600" s="15"/>
      <c r="AJ600" s="15"/>
      <c r="AK600" s="15"/>
      <c r="AM600" s="15"/>
      <c r="AN600" s="15"/>
      <c r="AO600" s="15"/>
      <c r="AP600" s="15"/>
      <c r="AQ600" s="15"/>
      <c r="AR600" s="15"/>
      <c r="AS600" s="15"/>
      <c r="AT600" s="15"/>
      <c r="AU600" s="15"/>
      <c r="AV600" s="15"/>
      <c r="AW600" s="15"/>
      <c r="AX600" s="15"/>
      <c r="AY600" s="15"/>
      <c r="AZ600" s="15"/>
      <c r="BA600" s="15"/>
      <c r="BB600" s="15"/>
      <c r="BC600" s="15"/>
      <c r="BD600" s="15"/>
    </row>
    <row r="601" spans="1:56" ht="16.5" customHeight="1">
      <c r="A601" s="18"/>
      <c r="B601" s="18"/>
      <c r="C601" s="18"/>
      <c r="D601" s="18"/>
      <c r="E601" s="18"/>
      <c r="F601" s="15"/>
      <c r="G601" s="17"/>
      <c r="H601" s="17"/>
      <c r="I601" s="15"/>
      <c r="J601" s="15"/>
      <c r="K601" s="15"/>
      <c r="L601" s="15"/>
      <c r="M601" s="15"/>
      <c r="N601" s="15"/>
      <c r="O601" s="15"/>
      <c r="P601" s="15"/>
      <c r="Q601" s="15"/>
      <c r="R601" s="15"/>
      <c r="S601" s="16"/>
      <c r="T601" s="15"/>
      <c r="U601" s="15"/>
      <c r="V601" s="15"/>
      <c r="W601" s="15"/>
      <c r="X601" s="15"/>
      <c r="Y601" s="15"/>
      <c r="Z601" s="15"/>
      <c r="AA601" s="15"/>
      <c r="AB601" s="15"/>
      <c r="AC601" s="15"/>
      <c r="AD601" s="15"/>
      <c r="AE601" s="15"/>
      <c r="AF601" s="15"/>
      <c r="AG601" s="15"/>
      <c r="AH601" s="15"/>
      <c r="AI601" s="15"/>
      <c r="AJ601" s="15"/>
      <c r="AK601" s="15"/>
      <c r="AM601" s="15"/>
      <c r="AN601" s="15"/>
      <c r="AO601" s="15"/>
      <c r="AP601" s="15"/>
      <c r="AQ601" s="15"/>
      <c r="AR601" s="15"/>
      <c r="AS601" s="15"/>
      <c r="AT601" s="15"/>
      <c r="AU601" s="15"/>
      <c r="AV601" s="15"/>
      <c r="AW601" s="15"/>
      <c r="AX601" s="15"/>
      <c r="AY601" s="15"/>
      <c r="AZ601" s="15"/>
      <c r="BA601" s="15"/>
      <c r="BB601" s="15"/>
      <c r="BC601" s="15"/>
      <c r="BD601" s="15"/>
    </row>
    <row r="602" spans="1:56" ht="16.5" customHeight="1">
      <c r="A602" s="18"/>
      <c r="B602" s="18"/>
      <c r="C602" s="18"/>
      <c r="D602" s="18"/>
      <c r="E602" s="18"/>
      <c r="F602" s="15"/>
      <c r="G602" s="17"/>
      <c r="H602" s="17"/>
      <c r="I602" s="15"/>
      <c r="J602" s="15"/>
      <c r="K602" s="15"/>
      <c r="L602" s="15"/>
      <c r="M602" s="15"/>
      <c r="N602" s="15"/>
      <c r="O602" s="15"/>
      <c r="P602" s="15"/>
      <c r="Q602" s="15"/>
      <c r="R602" s="15"/>
      <c r="S602" s="16"/>
      <c r="T602" s="15"/>
      <c r="U602" s="15"/>
      <c r="V602" s="15"/>
      <c r="W602" s="15"/>
      <c r="X602" s="15"/>
      <c r="Y602" s="15"/>
      <c r="Z602" s="15"/>
      <c r="AA602" s="15"/>
      <c r="AB602" s="15"/>
      <c r="AC602" s="15"/>
      <c r="AD602" s="15"/>
      <c r="AE602" s="15"/>
      <c r="AF602" s="15"/>
      <c r="AG602" s="15"/>
      <c r="AH602" s="15"/>
      <c r="AI602" s="15"/>
      <c r="AJ602" s="15"/>
      <c r="AK602" s="15"/>
      <c r="AM602" s="15"/>
      <c r="AN602" s="15"/>
      <c r="AO602" s="15"/>
      <c r="AP602" s="15"/>
      <c r="AQ602" s="15"/>
      <c r="AR602" s="15"/>
      <c r="AS602" s="15"/>
      <c r="AT602" s="15"/>
      <c r="AU602" s="15"/>
      <c r="AV602" s="15"/>
      <c r="AW602" s="15"/>
      <c r="AX602" s="15"/>
      <c r="AY602" s="15"/>
      <c r="AZ602" s="15"/>
      <c r="BA602" s="15"/>
      <c r="BB602" s="15"/>
      <c r="BC602" s="15"/>
      <c r="BD602" s="15"/>
    </row>
    <row r="603" spans="1:56" ht="16.5" customHeight="1">
      <c r="A603" s="18"/>
      <c r="B603" s="18"/>
      <c r="C603" s="18"/>
      <c r="D603" s="18"/>
      <c r="E603" s="18"/>
      <c r="F603" s="15"/>
      <c r="G603" s="17"/>
      <c r="H603" s="17"/>
      <c r="I603" s="15"/>
      <c r="J603" s="15"/>
      <c r="K603" s="15"/>
      <c r="L603" s="15"/>
      <c r="M603" s="15"/>
      <c r="N603" s="15"/>
      <c r="O603" s="15"/>
      <c r="P603" s="15"/>
      <c r="Q603" s="15"/>
      <c r="R603" s="15"/>
      <c r="S603" s="16"/>
      <c r="T603" s="15"/>
      <c r="U603" s="15"/>
      <c r="V603" s="15"/>
      <c r="W603" s="15"/>
      <c r="X603" s="15"/>
      <c r="Y603" s="15"/>
      <c r="Z603" s="15"/>
      <c r="AA603" s="15"/>
      <c r="AB603" s="15"/>
      <c r="AC603" s="15"/>
      <c r="AD603" s="15"/>
      <c r="AE603" s="15"/>
      <c r="AF603" s="15"/>
      <c r="AG603" s="15"/>
      <c r="AH603" s="15"/>
      <c r="AI603" s="15"/>
      <c r="AJ603" s="15"/>
      <c r="AK603" s="15"/>
      <c r="AM603" s="15"/>
      <c r="AN603" s="15"/>
      <c r="AO603" s="15"/>
      <c r="AP603" s="15"/>
      <c r="AQ603" s="15"/>
      <c r="AR603" s="15"/>
      <c r="AS603" s="15"/>
      <c r="AT603" s="15"/>
      <c r="AU603" s="15"/>
      <c r="AV603" s="15"/>
      <c r="AW603" s="15"/>
      <c r="AX603" s="15"/>
      <c r="AY603" s="15"/>
      <c r="AZ603" s="15"/>
      <c r="BA603" s="15"/>
      <c r="BB603" s="15"/>
      <c r="BC603" s="15"/>
      <c r="BD603" s="15"/>
    </row>
    <row r="604" spans="1:56" ht="16.5" customHeight="1">
      <c r="A604" s="18"/>
      <c r="B604" s="18"/>
      <c r="C604" s="18"/>
      <c r="D604" s="18"/>
      <c r="E604" s="18"/>
      <c r="F604" s="15"/>
      <c r="G604" s="17"/>
      <c r="H604" s="17"/>
      <c r="I604" s="15"/>
      <c r="J604" s="15"/>
      <c r="K604" s="15"/>
      <c r="L604" s="15"/>
      <c r="M604" s="15"/>
      <c r="N604" s="15"/>
      <c r="O604" s="15"/>
      <c r="P604" s="15"/>
      <c r="Q604" s="15"/>
      <c r="R604" s="15"/>
      <c r="S604" s="16"/>
      <c r="T604" s="15"/>
      <c r="U604" s="15"/>
      <c r="V604" s="15"/>
      <c r="W604" s="15"/>
      <c r="X604" s="15"/>
      <c r="Y604" s="15"/>
      <c r="Z604" s="15"/>
      <c r="AA604" s="15"/>
      <c r="AB604" s="15"/>
      <c r="AC604" s="15"/>
      <c r="AD604" s="15"/>
      <c r="AE604" s="15"/>
      <c r="AF604" s="15"/>
      <c r="AG604" s="15"/>
      <c r="AH604" s="15"/>
      <c r="AI604" s="15"/>
      <c r="AJ604" s="15"/>
      <c r="AK604" s="15"/>
      <c r="AM604" s="15"/>
      <c r="AN604" s="15"/>
      <c r="AO604" s="15"/>
      <c r="AP604" s="15"/>
      <c r="AQ604" s="15"/>
      <c r="AR604" s="15"/>
      <c r="AS604" s="15"/>
      <c r="AT604" s="15"/>
      <c r="AU604" s="15"/>
      <c r="AV604" s="15"/>
      <c r="AW604" s="15"/>
      <c r="AX604" s="15"/>
      <c r="AY604" s="15"/>
      <c r="AZ604" s="15"/>
      <c r="BA604" s="15"/>
      <c r="BB604" s="15"/>
      <c r="BC604" s="15"/>
      <c r="BD604" s="15"/>
    </row>
    <row r="605" spans="1:56" ht="16.5" customHeight="1">
      <c r="A605" s="18"/>
      <c r="B605" s="18"/>
      <c r="C605" s="18"/>
      <c r="D605" s="18"/>
      <c r="E605" s="18"/>
      <c r="F605" s="15"/>
      <c r="G605" s="17"/>
      <c r="H605" s="17"/>
      <c r="I605" s="15"/>
      <c r="J605" s="15"/>
      <c r="K605" s="15"/>
      <c r="L605" s="15"/>
      <c r="M605" s="15"/>
      <c r="N605" s="15"/>
      <c r="O605" s="15"/>
      <c r="P605" s="15"/>
      <c r="Q605" s="15"/>
      <c r="R605" s="15"/>
      <c r="S605" s="16"/>
      <c r="T605" s="15"/>
      <c r="U605" s="15"/>
      <c r="V605" s="15"/>
      <c r="W605" s="15"/>
      <c r="X605" s="15"/>
      <c r="Y605" s="15"/>
      <c r="Z605" s="15"/>
      <c r="AA605" s="15"/>
      <c r="AB605" s="15"/>
      <c r="AC605" s="15"/>
      <c r="AD605" s="15"/>
      <c r="AE605" s="15"/>
      <c r="AF605" s="15"/>
      <c r="AG605" s="15"/>
      <c r="AH605" s="15"/>
      <c r="AI605" s="15"/>
      <c r="AJ605" s="15"/>
      <c r="AK605" s="15"/>
      <c r="AM605" s="15"/>
      <c r="AN605" s="15"/>
      <c r="AO605" s="15"/>
      <c r="AP605" s="15"/>
      <c r="AQ605" s="15"/>
      <c r="AR605" s="15"/>
      <c r="AS605" s="15"/>
      <c r="AT605" s="15"/>
      <c r="AU605" s="15"/>
      <c r="AV605" s="15"/>
      <c r="AW605" s="15"/>
      <c r="AX605" s="15"/>
      <c r="AY605" s="15"/>
      <c r="AZ605" s="15"/>
      <c r="BA605" s="15"/>
      <c r="BB605" s="15"/>
      <c r="BC605" s="15"/>
      <c r="BD605" s="15"/>
    </row>
    <row r="606" spans="1:56" ht="16.5" customHeight="1">
      <c r="A606" s="18"/>
      <c r="B606" s="18"/>
      <c r="C606" s="18"/>
      <c r="D606" s="18"/>
      <c r="E606" s="18"/>
      <c r="F606" s="15"/>
      <c r="G606" s="17"/>
      <c r="H606" s="17"/>
      <c r="I606" s="15"/>
      <c r="J606" s="15"/>
      <c r="K606" s="15"/>
      <c r="L606" s="15"/>
      <c r="M606" s="15"/>
      <c r="N606" s="15"/>
      <c r="O606" s="15"/>
      <c r="P606" s="15"/>
      <c r="Q606" s="15"/>
      <c r="R606" s="15"/>
      <c r="S606" s="16"/>
      <c r="T606" s="15"/>
      <c r="U606" s="15"/>
      <c r="V606" s="15"/>
      <c r="W606" s="15"/>
      <c r="X606" s="15"/>
      <c r="Y606" s="15"/>
      <c r="Z606" s="15"/>
      <c r="AA606" s="15"/>
      <c r="AB606" s="15"/>
      <c r="AC606" s="15"/>
      <c r="AD606" s="15"/>
      <c r="AE606" s="15"/>
      <c r="AF606" s="15"/>
      <c r="AG606" s="15"/>
      <c r="AH606" s="15"/>
      <c r="AI606" s="15"/>
      <c r="AJ606" s="15"/>
      <c r="AK606" s="15"/>
      <c r="AM606" s="15"/>
      <c r="AN606" s="15"/>
      <c r="AO606" s="15"/>
      <c r="AP606" s="15"/>
      <c r="AQ606" s="15"/>
      <c r="AR606" s="15"/>
      <c r="AS606" s="15"/>
      <c r="AT606" s="15"/>
      <c r="AU606" s="15"/>
      <c r="AV606" s="15"/>
      <c r="AW606" s="15"/>
      <c r="AX606" s="15"/>
      <c r="AY606" s="15"/>
      <c r="AZ606" s="15"/>
      <c r="BA606" s="15"/>
      <c r="BB606" s="15"/>
      <c r="BC606" s="15"/>
      <c r="BD606" s="15"/>
    </row>
    <row r="607" spans="1:56" ht="16.5" customHeight="1">
      <c r="A607" s="18"/>
      <c r="B607" s="18"/>
      <c r="C607" s="18"/>
      <c r="D607" s="18"/>
      <c r="E607" s="18"/>
      <c r="F607" s="15"/>
      <c r="G607" s="17"/>
      <c r="H607" s="17"/>
      <c r="I607" s="15"/>
      <c r="J607" s="15"/>
      <c r="K607" s="15"/>
      <c r="L607" s="15"/>
      <c r="M607" s="15"/>
      <c r="N607" s="15"/>
      <c r="O607" s="15"/>
      <c r="P607" s="15"/>
      <c r="Q607" s="15"/>
      <c r="R607" s="15"/>
      <c r="S607" s="16"/>
      <c r="T607" s="15"/>
      <c r="U607" s="15"/>
      <c r="V607" s="15"/>
      <c r="W607" s="15"/>
      <c r="X607" s="15"/>
      <c r="Y607" s="15"/>
      <c r="Z607" s="15"/>
      <c r="AA607" s="15"/>
      <c r="AB607" s="15"/>
      <c r="AC607" s="15"/>
      <c r="AD607" s="15"/>
      <c r="AE607" s="15"/>
      <c r="AF607" s="15"/>
      <c r="AG607" s="15"/>
      <c r="AH607" s="15"/>
      <c r="AI607" s="15"/>
      <c r="AJ607" s="15"/>
      <c r="AK607" s="15"/>
      <c r="AM607" s="15"/>
      <c r="AN607" s="15"/>
      <c r="AO607" s="15"/>
      <c r="AP607" s="15"/>
      <c r="AQ607" s="15"/>
      <c r="AR607" s="15"/>
      <c r="AS607" s="15"/>
      <c r="AT607" s="15"/>
      <c r="AU607" s="15"/>
      <c r="AV607" s="15"/>
      <c r="AW607" s="15"/>
      <c r="AX607" s="15"/>
      <c r="AY607" s="15"/>
      <c r="AZ607" s="15"/>
      <c r="BA607" s="15"/>
      <c r="BB607" s="15"/>
      <c r="BC607" s="15"/>
      <c r="BD607" s="15"/>
    </row>
    <row r="608" spans="1:56" ht="16.5" customHeight="1">
      <c r="A608" s="18"/>
      <c r="B608" s="18"/>
      <c r="C608" s="18"/>
      <c r="D608" s="18"/>
      <c r="E608" s="18"/>
      <c r="F608" s="15"/>
      <c r="G608" s="17"/>
      <c r="H608" s="17"/>
      <c r="I608" s="15"/>
      <c r="J608" s="15"/>
      <c r="K608" s="15"/>
      <c r="L608" s="15"/>
      <c r="M608" s="15"/>
      <c r="N608" s="15"/>
      <c r="O608" s="15"/>
      <c r="P608" s="15"/>
      <c r="Q608" s="15"/>
      <c r="R608" s="15"/>
      <c r="S608" s="16"/>
      <c r="T608" s="15"/>
      <c r="U608" s="15"/>
      <c r="V608" s="15"/>
      <c r="W608" s="15"/>
      <c r="X608" s="15"/>
      <c r="Y608" s="15"/>
      <c r="Z608" s="15"/>
      <c r="AA608" s="15"/>
      <c r="AB608" s="15"/>
      <c r="AC608" s="15"/>
      <c r="AD608" s="15"/>
      <c r="AE608" s="15"/>
      <c r="AF608" s="15"/>
      <c r="AG608" s="15"/>
      <c r="AH608" s="15"/>
      <c r="AI608" s="15"/>
      <c r="AJ608" s="15"/>
      <c r="AK608" s="15"/>
      <c r="AM608" s="15"/>
      <c r="AN608" s="15"/>
      <c r="AO608" s="15"/>
      <c r="AP608" s="15"/>
      <c r="AQ608" s="15"/>
      <c r="AR608" s="15"/>
      <c r="AS608" s="15"/>
      <c r="AT608" s="15"/>
      <c r="AU608" s="15"/>
      <c r="AV608" s="15"/>
      <c r="AW608" s="15"/>
      <c r="AX608" s="15"/>
      <c r="AY608" s="15"/>
      <c r="AZ608" s="15"/>
      <c r="BA608" s="15"/>
      <c r="BB608" s="15"/>
      <c r="BC608" s="15"/>
      <c r="BD608" s="15"/>
    </row>
    <row r="609" spans="1:56" ht="16.5" customHeight="1">
      <c r="A609" s="18"/>
      <c r="B609" s="18"/>
      <c r="C609" s="18"/>
      <c r="D609" s="18"/>
      <c r="E609" s="18"/>
      <c r="F609" s="15"/>
      <c r="G609" s="17"/>
      <c r="H609" s="17"/>
      <c r="I609" s="15"/>
      <c r="J609" s="15"/>
      <c r="K609" s="15"/>
      <c r="L609" s="15"/>
      <c r="M609" s="15"/>
      <c r="N609" s="15"/>
      <c r="O609" s="15"/>
      <c r="P609" s="15"/>
      <c r="Q609" s="15"/>
      <c r="R609" s="15"/>
      <c r="S609" s="16"/>
      <c r="T609" s="15"/>
      <c r="U609" s="15"/>
      <c r="V609" s="15"/>
      <c r="W609" s="15"/>
      <c r="X609" s="15"/>
      <c r="Y609" s="15"/>
      <c r="Z609" s="15"/>
      <c r="AA609" s="15"/>
      <c r="AB609" s="15"/>
      <c r="AC609" s="15"/>
      <c r="AD609" s="15"/>
      <c r="AE609" s="15"/>
      <c r="AF609" s="15"/>
      <c r="AG609" s="15"/>
      <c r="AH609" s="15"/>
      <c r="AI609" s="15"/>
      <c r="AJ609" s="15"/>
      <c r="AK609" s="15"/>
      <c r="AM609" s="15"/>
      <c r="AN609" s="15"/>
      <c r="AO609" s="15"/>
      <c r="AP609" s="15"/>
      <c r="AQ609" s="15"/>
      <c r="AR609" s="15"/>
      <c r="AS609" s="15"/>
      <c r="AT609" s="15"/>
      <c r="AU609" s="15"/>
      <c r="AV609" s="15"/>
      <c r="AW609" s="15"/>
      <c r="AX609" s="15"/>
      <c r="AY609" s="15"/>
      <c r="AZ609" s="15"/>
      <c r="BA609" s="15"/>
      <c r="BB609" s="15"/>
      <c r="BC609" s="15"/>
      <c r="BD609" s="15"/>
    </row>
    <row r="610" spans="1:56" ht="16.5" customHeight="1">
      <c r="A610" s="18"/>
      <c r="B610" s="18"/>
      <c r="C610" s="18"/>
      <c r="D610" s="18"/>
      <c r="E610" s="18"/>
      <c r="F610" s="15"/>
      <c r="G610" s="17"/>
      <c r="H610" s="17"/>
      <c r="I610" s="15"/>
      <c r="J610" s="15"/>
      <c r="K610" s="15"/>
      <c r="L610" s="15"/>
      <c r="M610" s="15"/>
      <c r="N610" s="15"/>
      <c r="O610" s="15"/>
      <c r="P610" s="15"/>
      <c r="Q610" s="15"/>
      <c r="R610" s="15"/>
      <c r="S610" s="16"/>
      <c r="T610" s="15"/>
      <c r="U610" s="15"/>
      <c r="V610" s="15"/>
      <c r="W610" s="15"/>
      <c r="X610" s="15"/>
      <c r="Y610" s="15"/>
      <c r="Z610" s="15"/>
      <c r="AA610" s="15"/>
      <c r="AB610" s="15"/>
      <c r="AC610" s="15"/>
      <c r="AD610" s="15"/>
      <c r="AE610" s="15"/>
      <c r="AF610" s="15"/>
      <c r="AG610" s="15"/>
      <c r="AH610" s="15"/>
      <c r="AI610" s="15"/>
      <c r="AJ610" s="15"/>
      <c r="AK610" s="15"/>
      <c r="AM610" s="15"/>
      <c r="AN610" s="15"/>
      <c r="AO610" s="15"/>
      <c r="AP610" s="15"/>
      <c r="AQ610" s="15"/>
      <c r="AR610" s="15"/>
      <c r="AS610" s="15"/>
      <c r="AT610" s="15"/>
      <c r="AU610" s="15"/>
      <c r="AV610" s="15"/>
      <c r="AW610" s="15"/>
      <c r="AX610" s="15"/>
      <c r="AY610" s="15"/>
      <c r="AZ610" s="15"/>
      <c r="BA610" s="15"/>
      <c r="BB610" s="15"/>
      <c r="BC610" s="15"/>
      <c r="BD610" s="15"/>
    </row>
    <row r="611" spans="1:56" ht="16.5" customHeight="1">
      <c r="A611" s="18"/>
      <c r="B611" s="18"/>
      <c r="C611" s="18"/>
      <c r="D611" s="18"/>
      <c r="E611" s="18"/>
      <c r="F611" s="15"/>
      <c r="G611" s="17"/>
      <c r="H611" s="17"/>
      <c r="I611" s="15"/>
      <c r="J611" s="15"/>
      <c r="K611" s="15"/>
      <c r="L611" s="15"/>
      <c r="M611" s="15"/>
      <c r="N611" s="15"/>
      <c r="O611" s="15"/>
      <c r="P611" s="15"/>
      <c r="Q611" s="15"/>
      <c r="R611" s="15"/>
      <c r="S611" s="16"/>
      <c r="T611" s="15"/>
      <c r="U611" s="15"/>
      <c r="V611" s="15"/>
      <c r="W611" s="15"/>
      <c r="X611" s="15"/>
      <c r="Y611" s="15"/>
      <c r="Z611" s="15"/>
      <c r="AA611" s="15"/>
      <c r="AB611" s="15"/>
      <c r="AC611" s="15"/>
      <c r="AD611" s="15"/>
      <c r="AE611" s="15"/>
      <c r="AF611" s="15"/>
      <c r="AG611" s="15"/>
      <c r="AH611" s="15"/>
      <c r="AI611" s="15"/>
      <c r="AJ611" s="15"/>
      <c r="AK611" s="15"/>
      <c r="AM611" s="15"/>
      <c r="AN611" s="15"/>
      <c r="AO611" s="15"/>
      <c r="AP611" s="15"/>
      <c r="AQ611" s="15"/>
      <c r="AR611" s="15"/>
      <c r="AS611" s="15"/>
      <c r="AT611" s="15"/>
      <c r="AU611" s="15"/>
      <c r="AV611" s="15"/>
      <c r="AW611" s="15"/>
      <c r="AX611" s="15"/>
      <c r="AY611" s="15"/>
      <c r="AZ611" s="15"/>
      <c r="BA611" s="15"/>
      <c r="BB611" s="15"/>
      <c r="BC611" s="15"/>
      <c r="BD611" s="15"/>
    </row>
    <row r="612" spans="1:56" ht="16.5" customHeight="1">
      <c r="A612" s="18"/>
      <c r="B612" s="18"/>
      <c r="C612" s="18"/>
      <c r="D612" s="18"/>
      <c r="E612" s="18"/>
      <c r="F612" s="15"/>
      <c r="G612" s="17"/>
      <c r="H612" s="17"/>
      <c r="I612" s="15"/>
      <c r="J612" s="15"/>
      <c r="K612" s="15"/>
      <c r="L612" s="15"/>
      <c r="M612" s="15"/>
      <c r="N612" s="15"/>
      <c r="O612" s="15"/>
      <c r="P612" s="15"/>
      <c r="Q612" s="15"/>
      <c r="R612" s="15"/>
      <c r="S612" s="16"/>
      <c r="T612" s="15"/>
      <c r="U612" s="15"/>
      <c r="V612" s="15"/>
      <c r="W612" s="15"/>
      <c r="X612" s="15"/>
      <c r="Y612" s="15"/>
      <c r="Z612" s="15"/>
      <c r="AA612" s="15"/>
      <c r="AB612" s="15"/>
      <c r="AC612" s="15"/>
      <c r="AD612" s="15"/>
      <c r="AE612" s="15"/>
      <c r="AF612" s="15"/>
      <c r="AG612" s="15"/>
      <c r="AH612" s="15"/>
      <c r="AI612" s="15"/>
      <c r="AJ612" s="15"/>
      <c r="AK612" s="15"/>
      <c r="AM612" s="15"/>
      <c r="AN612" s="15"/>
      <c r="AO612" s="15"/>
      <c r="AP612" s="15"/>
      <c r="AQ612" s="15"/>
      <c r="AR612" s="15"/>
      <c r="AS612" s="15"/>
      <c r="AT612" s="15"/>
      <c r="AU612" s="15"/>
      <c r="AV612" s="15"/>
      <c r="AW612" s="15"/>
      <c r="AX612" s="15"/>
      <c r="AY612" s="15"/>
      <c r="AZ612" s="15"/>
      <c r="BA612" s="15"/>
      <c r="BB612" s="15"/>
      <c r="BC612" s="15"/>
      <c r="BD612" s="15"/>
    </row>
    <row r="613" spans="1:56" ht="16.5" customHeight="1">
      <c r="A613" s="18"/>
      <c r="B613" s="18"/>
      <c r="C613" s="18"/>
      <c r="D613" s="18"/>
      <c r="E613" s="18"/>
      <c r="F613" s="15"/>
      <c r="G613" s="17"/>
      <c r="H613" s="17"/>
      <c r="I613" s="15"/>
      <c r="J613" s="15"/>
      <c r="K613" s="15"/>
      <c r="L613" s="15"/>
      <c r="M613" s="15"/>
      <c r="N613" s="15"/>
      <c r="O613" s="15"/>
      <c r="P613" s="15"/>
      <c r="Q613" s="15"/>
      <c r="R613" s="15"/>
      <c r="S613" s="16"/>
      <c r="T613" s="15"/>
      <c r="U613" s="15"/>
      <c r="V613" s="15"/>
      <c r="W613" s="15"/>
      <c r="X613" s="15"/>
      <c r="Y613" s="15"/>
      <c r="Z613" s="15"/>
      <c r="AA613" s="15"/>
      <c r="AB613" s="15"/>
      <c r="AC613" s="15"/>
      <c r="AD613" s="15"/>
      <c r="AE613" s="15"/>
      <c r="AF613" s="15"/>
      <c r="AG613" s="15"/>
      <c r="AH613" s="15"/>
      <c r="AI613" s="15"/>
      <c r="AJ613" s="15"/>
      <c r="AK613" s="15"/>
      <c r="AM613" s="15"/>
      <c r="AN613" s="15"/>
      <c r="AO613" s="15"/>
      <c r="AP613" s="15"/>
      <c r="AQ613" s="15"/>
      <c r="AR613" s="15"/>
      <c r="AS613" s="15"/>
      <c r="AT613" s="15"/>
      <c r="AU613" s="15"/>
      <c r="AV613" s="15"/>
      <c r="AW613" s="15"/>
      <c r="AX613" s="15"/>
      <c r="AY613" s="15"/>
      <c r="AZ613" s="15"/>
      <c r="BA613" s="15"/>
      <c r="BB613" s="15"/>
      <c r="BC613" s="15"/>
      <c r="BD613" s="15"/>
    </row>
    <row r="614" spans="1:56" ht="16.5" customHeight="1">
      <c r="A614" s="18"/>
      <c r="B614" s="18"/>
      <c r="C614" s="18"/>
      <c r="D614" s="18"/>
      <c r="E614" s="18"/>
      <c r="F614" s="15"/>
      <c r="G614" s="17"/>
      <c r="H614" s="17"/>
      <c r="I614" s="15"/>
      <c r="J614" s="15"/>
      <c r="K614" s="15"/>
      <c r="L614" s="15"/>
      <c r="M614" s="15"/>
      <c r="N614" s="15"/>
      <c r="O614" s="15"/>
      <c r="P614" s="15"/>
      <c r="Q614" s="15"/>
      <c r="R614" s="15"/>
      <c r="S614" s="16"/>
      <c r="T614" s="15"/>
      <c r="U614" s="15"/>
      <c r="V614" s="15"/>
      <c r="W614" s="15"/>
      <c r="X614" s="15"/>
      <c r="Y614" s="15"/>
      <c r="Z614" s="15"/>
      <c r="AA614" s="15"/>
      <c r="AB614" s="15"/>
      <c r="AC614" s="15"/>
      <c r="AD614" s="15"/>
      <c r="AE614" s="15"/>
      <c r="AF614" s="15"/>
      <c r="AG614" s="15"/>
      <c r="AH614" s="15"/>
      <c r="AI614" s="15"/>
      <c r="AJ614" s="15"/>
      <c r="AK614" s="15"/>
      <c r="AM614" s="15"/>
      <c r="AN614" s="15"/>
      <c r="AO614" s="15"/>
      <c r="AP614" s="15"/>
      <c r="AQ614" s="15"/>
      <c r="AR614" s="15"/>
      <c r="AS614" s="15"/>
      <c r="AT614" s="15"/>
      <c r="AU614" s="15"/>
      <c r="AV614" s="15"/>
      <c r="AW614" s="15"/>
      <c r="AX614" s="15"/>
      <c r="AY614" s="15"/>
      <c r="AZ614" s="15"/>
      <c r="BA614" s="15"/>
      <c r="BB614" s="15"/>
      <c r="BC614" s="15"/>
      <c r="BD614" s="15"/>
    </row>
    <row r="615" spans="1:56" ht="16.5" customHeight="1">
      <c r="A615" s="18"/>
      <c r="B615" s="18"/>
      <c r="C615" s="18"/>
      <c r="D615" s="18"/>
      <c r="E615" s="18"/>
      <c r="F615" s="15"/>
      <c r="G615" s="17"/>
      <c r="H615" s="17"/>
      <c r="I615" s="15"/>
      <c r="J615" s="15"/>
      <c r="K615" s="15"/>
      <c r="L615" s="15"/>
      <c r="M615" s="15"/>
      <c r="N615" s="15"/>
      <c r="O615" s="15"/>
      <c r="P615" s="15"/>
      <c r="Q615" s="15"/>
      <c r="R615" s="15"/>
      <c r="S615" s="16"/>
      <c r="T615" s="15"/>
      <c r="U615" s="15"/>
      <c r="V615" s="15"/>
      <c r="W615" s="15"/>
      <c r="X615" s="15"/>
      <c r="Y615" s="15"/>
      <c r="Z615" s="15"/>
      <c r="AA615" s="15"/>
      <c r="AB615" s="15"/>
      <c r="AC615" s="15"/>
      <c r="AD615" s="15"/>
      <c r="AE615" s="15"/>
      <c r="AF615" s="15"/>
      <c r="AG615" s="15"/>
      <c r="AH615" s="15"/>
      <c r="AI615" s="15"/>
      <c r="AJ615" s="15"/>
      <c r="AK615" s="15"/>
      <c r="AM615" s="15"/>
      <c r="AN615" s="15"/>
      <c r="AO615" s="15"/>
      <c r="AP615" s="15"/>
      <c r="AQ615" s="15"/>
      <c r="AR615" s="15"/>
      <c r="AS615" s="15"/>
      <c r="AT615" s="15"/>
      <c r="AU615" s="15"/>
      <c r="AV615" s="15"/>
      <c r="AW615" s="15"/>
      <c r="AX615" s="15"/>
      <c r="AY615" s="15"/>
      <c r="AZ615" s="15"/>
      <c r="BA615" s="15"/>
      <c r="BB615" s="15"/>
      <c r="BC615" s="15"/>
      <c r="BD615" s="15"/>
    </row>
    <row r="616" spans="1:56" ht="16.5" customHeight="1">
      <c r="A616" s="18"/>
      <c r="B616" s="18"/>
      <c r="C616" s="18"/>
      <c r="D616" s="18"/>
      <c r="E616" s="18"/>
      <c r="F616" s="15"/>
      <c r="G616" s="17"/>
      <c r="H616" s="17"/>
      <c r="I616" s="15"/>
      <c r="J616" s="15"/>
      <c r="K616" s="15"/>
      <c r="L616" s="15"/>
      <c r="M616" s="15"/>
      <c r="N616" s="15"/>
      <c r="O616" s="15"/>
      <c r="P616" s="15"/>
      <c r="Q616" s="15"/>
      <c r="R616" s="15"/>
      <c r="S616" s="16"/>
      <c r="T616" s="15"/>
      <c r="U616" s="15"/>
      <c r="V616" s="15"/>
      <c r="W616" s="15"/>
      <c r="X616" s="15"/>
      <c r="Y616" s="15"/>
      <c r="Z616" s="15"/>
      <c r="AA616" s="15"/>
      <c r="AB616" s="15"/>
      <c r="AC616" s="15"/>
      <c r="AD616" s="15"/>
      <c r="AE616" s="15"/>
      <c r="AF616" s="15"/>
      <c r="AG616" s="15"/>
      <c r="AH616" s="15"/>
      <c r="AI616" s="15"/>
      <c r="AJ616" s="15"/>
      <c r="AK616" s="15"/>
      <c r="AM616" s="15"/>
      <c r="AN616" s="15"/>
      <c r="AO616" s="15"/>
      <c r="AP616" s="15"/>
      <c r="AQ616" s="15"/>
      <c r="AR616" s="15"/>
      <c r="AS616" s="15"/>
      <c r="AT616" s="15"/>
      <c r="AU616" s="15"/>
      <c r="AV616" s="15"/>
      <c r="AW616" s="15"/>
      <c r="AX616" s="15"/>
      <c r="AY616" s="15"/>
      <c r="AZ616" s="15"/>
      <c r="BA616" s="15"/>
      <c r="BB616" s="15"/>
      <c r="BC616" s="15"/>
      <c r="BD616" s="15"/>
    </row>
    <row r="617" spans="1:56" ht="16.5" customHeight="1">
      <c r="A617" s="18"/>
      <c r="B617" s="18"/>
      <c r="C617" s="18"/>
      <c r="D617" s="18"/>
      <c r="E617" s="18"/>
      <c r="F617" s="15"/>
      <c r="G617" s="17"/>
      <c r="H617" s="17"/>
      <c r="I617" s="15"/>
      <c r="J617" s="15"/>
      <c r="K617" s="15"/>
      <c r="L617" s="15"/>
      <c r="M617" s="15"/>
      <c r="N617" s="15"/>
      <c r="O617" s="15"/>
      <c r="P617" s="15"/>
      <c r="Q617" s="15"/>
      <c r="R617" s="15"/>
      <c r="S617" s="16"/>
      <c r="T617" s="15"/>
      <c r="U617" s="15"/>
      <c r="V617" s="15"/>
      <c r="W617" s="15"/>
      <c r="X617" s="15"/>
      <c r="Y617" s="15"/>
      <c r="Z617" s="15"/>
      <c r="AA617" s="15"/>
      <c r="AB617" s="15"/>
      <c r="AC617" s="15"/>
      <c r="AD617" s="15"/>
      <c r="AE617" s="15"/>
      <c r="AF617" s="15"/>
      <c r="AG617" s="15"/>
      <c r="AH617" s="15"/>
      <c r="AI617" s="15"/>
      <c r="AJ617" s="15"/>
      <c r="AK617" s="15"/>
      <c r="AM617" s="15"/>
      <c r="AN617" s="15"/>
      <c r="AO617" s="15"/>
      <c r="AP617" s="15"/>
      <c r="AQ617" s="15"/>
      <c r="AR617" s="15"/>
      <c r="AS617" s="15"/>
      <c r="AT617" s="15"/>
      <c r="AU617" s="15"/>
      <c r="AV617" s="15"/>
      <c r="AW617" s="15"/>
      <c r="AX617" s="15"/>
      <c r="AY617" s="15"/>
      <c r="AZ617" s="15"/>
      <c r="BA617" s="15"/>
      <c r="BB617" s="15"/>
      <c r="BC617" s="15"/>
      <c r="BD617" s="15"/>
    </row>
    <row r="618" spans="1:56" ht="16.5" customHeight="1">
      <c r="A618" s="18"/>
      <c r="B618" s="18"/>
      <c r="C618" s="18"/>
      <c r="D618" s="18"/>
      <c r="E618" s="18"/>
      <c r="F618" s="15"/>
      <c r="G618" s="17"/>
      <c r="H618" s="17"/>
      <c r="I618" s="15"/>
      <c r="J618" s="15"/>
      <c r="K618" s="15"/>
      <c r="L618" s="15"/>
      <c r="M618" s="15"/>
      <c r="N618" s="15"/>
      <c r="O618" s="15"/>
      <c r="P618" s="15"/>
      <c r="Q618" s="15"/>
      <c r="R618" s="15"/>
      <c r="S618" s="16"/>
      <c r="T618" s="15"/>
      <c r="U618" s="15"/>
      <c r="V618" s="15"/>
      <c r="W618" s="15"/>
      <c r="X618" s="15"/>
      <c r="Y618" s="15"/>
      <c r="Z618" s="15"/>
      <c r="AA618" s="15"/>
      <c r="AB618" s="15"/>
      <c r="AC618" s="15"/>
      <c r="AD618" s="15"/>
      <c r="AE618" s="15"/>
      <c r="AF618" s="15"/>
      <c r="AG618" s="15"/>
      <c r="AH618" s="15"/>
      <c r="AI618" s="15"/>
      <c r="AJ618" s="15"/>
      <c r="AK618" s="15"/>
      <c r="AM618" s="15"/>
      <c r="AN618" s="15"/>
      <c r="AO618" s="15"/>
      <c r="AP618" s="15"/>
      <c r="AQ618" s="15"/>
      <c r="AR618" s="15"/>
      <c r="AS618" s="15"/>
      <c r="AT618" s="15"/>
      <c r="AU618" s="15"/>
      <c r="AV618" s="15"/>
      <c r="AW618" s="15"/>
      <c r="AX618" s="15"/>
      <c r="AY618" s="15"/>
      <c r="AZ618" s="15"/>
      <c r="BA618" s="15"/>
      <c r="BB618" s="15"/>
      <c r="BC618" s="15"/>
      <c r="BD618" s="15"/>
    </row>
    <row r="619" spans="1:56" ht="16.5" customHeight="1">
      <c r="A619" s="18"/>
      <c r="B619" s="18"/>
      <c r="C619" s="18"/>
      <c r="D619" s="18"/>
      <c r="E619" s="18"/>
      <c r="F619" s="15"/>
      <c r="G619" s="17"/>
      <c r="H619" s="17"/>
      <c r="I619" s="15"/>
      <c r="J619" s="15"/>
      <c r="K619" s="15"/>
      <c r="L619" s="15"/>
      <c r="M619" s="15"/>
      <c r="N619" s="15"/>
      <c r="O619" s="15"/>
      <c r="P619" s="15"/>
      <c r="Q619" s="15"/>
      <c r="R619" s="15"/>
      <c r="S619" s="16"/>
      <c r="T619" s="15"/>
      <c r="U619" s="15"/>
      <c r="V619" s="15"/>
      <c r="W619" s="15"/>
      <c r="X619" s="15"/>
      <c r="Y619" s="15"/>
      <c r="Z619" s="15"/>
      <c r="AA619" s="15"/>
      <c r="AB619" s="15"/>
      <c r="AC619" s="15"/>
      <c r="AD619" s="15"/>
      <c r="AE619" s="15"/>
      <c r="AF619" s="15"/>
      <c r="AG619" s="15"/>
      <c r="AH619" s="15"/>
      <c r="AI619" s="15"/>
      <c r="AJ619" s="15"/>
      <c r="AK619" s="15"/>
      <c r="AM619" s="15"/>
      <c r="AN619" s="15"/>
      <c r="AO619" s="15"/>
      <c r="AP619" s="15"/>
      <c r="AQ619" s="15"/>
      <c r="AR619" s="15"/>
      <c r="AS619" s="15"/>
      <c r="AT619" s="15"/>
      <c r="AU619" s="15"/>
      <c r="AV619" s="15"/>
      <c r="AW619" s="15"/>
      <c r="AX619" s="15"/>
      <c r="AY619" s="15"/>
      <c r="AZ619" s="15"/>
      <c r="BA619" s="15"/>
      <c r="BB619" s="15"/>
      <c r="BC619" s="15"/>
      <c r="BD619" s="15"/>
    </row>
    <row r="620" spans="1:56" ht="16.5" customHeight="1">
      <c r="A620" s="18"/>
      <c r="B620" s="18"/>
      <c r="C620" s="18"/>
      <c r="D620" s="18"/>
      <c r="E620" s="18"/>
      <c r="F620" s="15"/>
      <c r="G620" s="17"/>
      <c r="H620" s="17"/>
      <c r="I620" s="15"/>
      <c r="J620" s="15"/>
      <c r="K620" s="15"/>
      <c r="L620" s="15"/>
      <c r="M620" s="15"/>
      <c r="N620" s="15"/>
      <c r="O620" s="15"/>
      <c r="P620" s="15"/>
      <c r="Q620" s="15"/>
      <c r="R620" s="15"/>
      <c r="S620" s="16"/>
      <c r="T620" s="15"/>
      <c r="U620" s="15"/>
      <c r="V620" s="15"/>
      <c r="W620" s="15"/>
      <c r="X620" s="15"/>
      <c r="Y620" s="15"/>
      <c r="Z620" s="15"/>
      <c r="AA620" s="15"/>
      <c r="AB620" s="15"/>
      <c r="AC620" s="15"/>
      <c r="AD620" s="15"/>
      <c r="AE620" s="15"/>
      <c r="AF620" s="15"/>
      <c r="AG620" s="15"/>
      <c r="AH620" s="15"/>
      <c r="AI620" s="15"/>
      <c r="AJ620" s="15"/>
      <c r="AK620" s="15"/>
      <c r="AM620" s="15"/>
      <c r="AN620" s="15"/>
      <c r="AO620" s="15"/>
      <c r="AP620" s="15"/>
      <c r="AQ620" s="15"/>
      <c r="AR620" s="15"/>
      <c r="AS620" s="15"/>
      <c r="AT620" s="15"/>
      <c r="AU620" s="15"/>
      <c r="AV620" s="15"/>
      <c r="AW620" s="15"/>
      <c r="AX620" s="15"/>
      <c r="AY620" s="15"/>
      <c r="AZ620" s="15"/>
      <c r="BA620" s="15"/>
      <c r="BB620" s="15"/>
      <c r="BC620" s="15"/>
      <c r="BD620" s="15"/>
    </row>
    <row r="621" spans="1:56" ht="16.5" customHeight="1">
      <c r="A621" s="18"/>
      <c r="B621" s="18"/>
      <c r="C621" s="18"/>
      <c r="D621" s="18"/>
      <c r="E621" s="18"/>
      <c r="F621" s="15"/>
      <c r="G621" s="17"/>
      <c r="H621" s="17"/>
      <c r="I621" s="15"/>
      <c r="J621" s="15"/>
      <c r="K621" s="15"/>
      <c r="L621" s="15"/>
      <c r="M621" s="15"/>
      <c r="N621" s="15"/>
      <c r="O621" s="15"/>
      <c r="P621" s="15"/>
      <c r="Q621" s="15"/>
      <c r="R621" s="15"/>
      <c r="S621" s="16"/>
      <c r="T621" s="15"/>
      <c r="U621" s="15"/>
      <c r="V621" s="15"/>
      <c r="W621" s="15"/>
      <c r="X621" s="15"/>
      <c r="Y621" s="15"/>
      <c r="Z621" s="15"/>
      <c r="AA621" s="15"/>
      <c r="AB621" s="15"/>
      <c r="AC621" s="15"/>
      <c r="AD621" s="15"/>
      <c r="AE621" s="15"/>
      <c r="AF621" s="15"/>
      <c r="AG621" s="15"/>
      <c r="AH621" s="15"/>
      <c r="AI621" s="15"/>
      <c r="AJ621" s="15"/>
      <c r="AK621" s="15"/>
      <c r="AM621" s="15"/>
      <c r="AN621" s="15"/>
      <c r="AO621" s="15"/>
      <c r="AP621" s="15"/>
      <c r="AQ621" s="15"/>
      <c r="AR621" s="15"/>
      <c r="AS621" s="15"/>
      <c r="AT621" s="15"/>
      <c r="AU621" s="15"/>
      <c r="AV621" s="15"/>
      <c r="AW621" s="15"/>
      <c r="AX621" s="15"/>
      <c r="AY621" s="15"/>
      <c r="AZ621" s="15"/>
      <c r="BA621" s="15"/>
      <c r="BB621" s="15"/>
      <c r="BC621" s="15"/>
      <c r="BD621" s="15"/>
    </row>
    <row r="622" spans="1:56" ht="16.5" customHeight="1">
      <c r="A622" s="18"/>
      <c r="B622" s="18"/>
      <c r="C622" s="18"/>
      <c r="D622" s="18"/>
      <c r="E622" s="18"/>
      <c r="F622" s="15"/>
      <c r="G622" s="17"/>
      <c r="H622" s="17"/>
      <c r="I622" s="15"/>
      <c r="J622" s="15"/>
      <c r="K622" s="15"/>
      <c r="L622" s="15"/>
      <c r="M622" s="15"/>
      <c r="N622" s="15"/>
      <c r="O622" s="15"/>
      <c r="P622" s="15"/>
      <c r="Q622" s="15"/>
      <c r="R622" s="15"/>
      <c r="S622" s="16"/>
      <c r="T622" s="15"/>
      <c r="U622" s="15"/>
      <c r="V622" s="15"/>
      <c r="W622" s="15"/>
      <c r="X622" s="15"/>
      <c r="Y622" s="15"/>
      <c r="Z622" s="15"/>
      <c r="AA622" s="15"/>
      <c r="AB622" s="15"/>
      <c r="AC622" s="15"/>
      <c r="AD622" s="15"/>
      <c r="AE622" s="15"/>
      <c r="AF622" s="15"/>
      <c r="AG622" s="15"/>
      <c r="AH622" s="15"/>
      <c r="AI622" s="15"/>
      <c r="AJ622" s="15"/>
      <c r="AK622" s="15"/>
      <c r="AM622" s="15"/>
      <c r="AN622" s="15"/>
      <c r="AO622" s="15"/>
      <c r="AP622" s="15"/>
      <c r="AQ622" s="15"/>
      <c r="AR622" s="15"/>
      <c r="AS622" s="15"/>
      <c r="AT622" s="15"/>
      <c r="AU622" s="15"/>
      <c r="AV622" s="15"/>
      <c r="AW622" s="15"/>
      <c r="AX622" s="15"/>
      <c r="AY622" s="15"/>
      <c r="AZ622" s="15"/>
      <c r="BA622" s="15"/>
      <c r="BB622" s="15"/>
      <c r="BC622" s="15"/>
      <c r="BD622" s="15"/>
    </row>
    <row r="623" spans="1:56" ht="16.5" customHeight="1">
      <c r="A623" s="18"/>
      <c r="B623" s="18"/>
      <c r="C623" s="18"/>
      <c r="D623" s="18"/>
      <c r="E623" s="18"/>
      <c r="F623" s="15"/>
      <c r="G623" s="17"/>
      <c r="H623" s="17"/>
      <c r="I623" s="15"/>
      <c r="J623" s="15"/>
      <c r="K623" s="15"/>
      <c r="L623" s="15"/>
      <c r="M623" s="15"/>
      <c r="N623" s="15"/>
      <c r="O623" s="15"/>
      <c r="P623" s="15"/>
      <c r="Q623" s="15"/>
      <c r="R623" s="15"/>
      <c r="S623" s="16"/>
      <c r="T623" s="15"/>
      <c r="U623" s="15"/>
      <c r="V623" s="15"/>
      <c r="W623" s="15"/>
      <c r="X623" s="15"/>
      <c r="Y623" s="15"/>
      <c r="Z623" s="15"/>
      <c r="AA623" s="15"/>
      <c r="AB623" s="15"/>
      <c r="AC623" s="15"/>
      <c r="AD623" s="15"/>
      <c r="AE623" s="15"/>
      <c r="AF623" s="15"/>
      <c r="AG623" s="15"/>
      <c r="AH623" s="15"/>
      <c r="AI623" s="15"/>
      <c r="AJ623" s="15"/>
      <c r="AK623" s="15"/>
      <c r="AM623" s="15"/>
      <c r="AN623" s="15"/>
      <c r="AO623" s="15"/>
      <c r="AP623" s="15"/>
      <c r="AQ623" s="15"/>
      <c r="AR623" s="15"/>
      <c r="AS623" s="15"/>
      <c r="AT623" s="15"/>
      <c r="AU623" s="15"/>
      <c r="AV623" s="15"/>
      <c r="AW623" s="15"/>
      <c r="AX623" s="15"/>
      <c r="AY623" s="15"/>
      <c r="AZ623" s="15"/>
      <c r="BA623" s="15"/>
      <c r="BB623" s="15"/>
      <c r="BC623" s="15"/>
      <c r="BD623" s="15"/>
    </row>
    <row r="624" spans="1:56" ht="16.5" customHeight="1">
      <c r="A624" s="18"/>
      <c r="B624" s="18"/>
      <c r="C624" s="18"/>
      <c r="D624" s="18"/>
      <c r="E624" s="18"/>
      <c r="F624" s="15"/>
      <c r="G624" s="17"/>
      <c r="H624" s="17"/>
      <c r="I624" s="15"/>
      <c r="J624" s="15"/>
      <c r="K624" s="15"/>
      <c r="L624" s="15"/>
      <c r="M624" s="15"/>
      <c r="N624" s="15"/>
      <c r="O624" s="15"/>
      <c r="P624" s="15"/>
      <c r="Q624" s="15"/>
      <c r="R624" s="15"/>
      <c r="S624" s="16"/>
      <c r="T624" s="15"/>
      <c r="U624" s="15"/>
      <c r="V624" s="15"/>
      <c r="W624" s="15"/>
      <c r="X624" s="15"/>
      <c r="Y624" s="15"/>
      <c r="Z624" s="15"/>
      <c r="AA624" s="15"/>
      <c r="AB624" s="15"/>
      <c r="AC624" s="15"/>
      <c r="AD624" s="15"/>
      <c r="AE624" s="15"/>
      <c r="AF624" s="15"/>
      <c r="AG624" s="15"/>
      <c r="AH624" s="15"/>
      <c r="AI624" s="15"/>
      <c r="AJ624" s="15"/>
      <c r="AK624" s="15"/>
      <c r="AM624" s="15"/>
      <c r="AN624" s="15"/>
      <c r="AO624" s="15"/>
      <c r="AP624" s="15"/>
      <c r="AQ624" s="15"/>
      <c r="AR624" s="15"/>
      <c r="AS624" s="15"/>
      <c r="AT624" s="15"/>
      <c r="AU624" s="15"/>
      <c r="AV624" s="15"/>
      <c r="AW624" s="15"/>
      <c r="AX624" s="15"/>
      <c r="AY624" s="15"/>
      <c r="AZ624" s="15"/>
      <c r="BA624" s="15"/>
      <c r="BB624" s="15"/>
      <c r="BC624" s="15"/>
      <c r="BD624" s="15"/>
    </row>
    <row r="625" spans="1:56" ht="16.5" customHeight="1">
      <c r="A625" s="18"/>
      <c r="B625" s="18"/>
      <c r="C625" s="18"/>
      <c r="D625" s="18"/>
      <c r="E625" s="18"/>
      <c r="F625" s="15"/>
      <c r="G625" s="17"/>
      <c r="H625" s="17"/>
      <c r="I625" s="15"/>
      <c r="J625" s="15"/>
      <c r="K625" s="15"/>
      <c r="L625" s="15"/>
      <c r="M625" s="15"/>
      <c r="N625" s="15"/>
      <c r="O625" s="15"/>
      <c r="P625" s="15"/>
      <c r="Q625" s="15"/>
      <c r="R625" s="15"/>
      <c r="S625" s="16"/>
      <c r="T625" s="15"/>
      <c r="U625" s="15"/>
      <c r="V625" s="15"/>
      <c r="W625" s="15"/>
      <c r="X625" s="15"/>
      <c r="Y625" s="15"/>
      <c r="Z625" s="15"/>
      <c r="AA625" s="15"/>
      <c r="AB625" s="15"/>
      <c r="AC625" s="15"/>
      <c r="AD625" s="15"/>
      <c r="AE625" s="15"/>
      <c r="AF625" s="15"/>
      <c r="AG625" s="15"/>
      <c r="AH625" s="15"/>
      <c r="AI625" s="15"/>
      <c r="AJ625" s="15"/>
      <c r="AK625" s="15"/>
      <c r="AM625" s="15"/>
      <c r="AN625" s="15"/>
      <c r="AO625" s="15"/>
      <c r="AP625" s="15"/>
      <c r="AQ625" s="15"/>
      <c r="AR625" s="15"/>
      <c r="AS625" s="15"/>
      <c r="AT625" s="15"/>
      <c r="AU625" s="15"/>
      <c r="AV625" s="15"/>
      <c r="AW625" s="15"/>
      <c r="AX625" s="15"/>
      <c r="AY625" s="15"/>
      <c r="AZ625" s="15"/>
      <c r="BA625" s="15"/>
      <c r="BB625" s="15"/>
      <c r="BC625" s="15"/>
      <c r="BD625" s="15"/>
    </row>
    <row r="626" spans="1:56" ht="16.5" customHeight="1">
      <c r="A626" s="18"/>
      <c r="B626" s="18"/>
      <c r="C626" s="18"/>
      <c r="D626" s="18"/>
      <c r="E626" s="18"/>
      <c r="F626" s="15"/>
      <c r="G626" s="17"/>
      <c r="H626" s="17"/>
      <c r="I626" s="15"/>
      <c r="J626" s="15"/>
      <c r="K626" s="15"/>
      <c r="L626" s="15"/>
      <c r="M626" s="15"/>
      <c r="N626" s="15"/>
      <c r="O626" s="15"/>
      <c r="P626" s="15"/>
      <c r="Q626" s="15"/>
      <c r="R626" s="15"/>
      <c r="S626" s="16"/>
      <c r="T626" s="15"/>
      <c r="U626" s="15"/>
      <c r="V626" s="15"/>
      <c r="W626" s="15"/>
      <c r="X626" s="15"/>
      <c r="Y626" s="15"/>
      <c r="Z626" s="15"/>
      <c r="AA626" s="15"/>
      <c r="AB626" s="15"/>
      <c r="AC626" s="15"/>
      <c r="AD626" s="15"/>
      <c r="AE626" s="15"/>
      <c r="AF626" s="15"/>
      <c r="AG626" s="15"/>
      <c r="AH626" s="15"/>
      <c r="AI626" s="15"/>
      <c r="AJ626" s="15"/>
      <c r="AK626" s="15"/>
      <c r="AM626" s="15"/>
      <c r="AN626" s="15"/>
      <c r="AO626" s="15"/>
      <c r="AP626" s="15"/>
      <c r="AQ626" s="15"/>
      <c r="AR626" s="15"/>
      <c r="AS626" s="15"/>
      <c r="AT626" s="15"/>
      <c r="AU626" s="15"/>
      <c r="AV626" s="15"/>
      <c r="AW626" s="15"/>
      <c r="AX626" s="15"/>
      <c r="AY626" s="15"/>
      <c r="AZ626" s="15"/>
      <c r="BA626" s="15"/>
      <c r="BB626" s="15"/>
      <c r="BC626" s="15"/>
      <c r="BD626" s="15"/>
    </row>
    <row r="627" spans="1:56" ht="16.5" customHeight="1">
      <c r="A627" s="18"/>
      <c r="B627" s="18"/>
      <c r="C627" s="18"/>
      <c r="D627" s="18"/>
      <c r="E627" s="18"/>
      <c r="F627" s="15"/>
      <c r="G627" s="17"/>
      <c r="H627" s="17"/>
      <c r="I627" s="15"/>
      <c r="J627" s="15"/>
      <c r="K627" s="15"/>
      <c r="L627" s="15"/>
      <c r="M627" s="15"/>
      <c r="N627" s="15"/>
      <c r="O627" s="15"/>
      <c r="P627" s="15"/>
      <c r="Q627" s="15"/>
      <c r="R627" s="15"/>
      <c r="S627" s="16"/>
      <c r="T627" s="15"/>
      <c r="U627" s="15"/>
      <c r="V627" s="15"/>
      <c r="W627" s="15"/>
      <c r="X627" s="15"/>
      <c r="Y627" s="15"/>
      <c r="Z627" s="15"/>
      <c r="AA627" s="15"/>
      <c r="AB627" s="15"/>
      <c r="AC627" s="15"/>
      <c r="AD627" s="15"/>
      <c r="AE627" s="15"/>
      <c r="AF627" s="15"/>
      <c r="AG627" s="15"/>
      <c r="AH627" s="15"/>
      <c r="AI627" s="15"/>
      <c r="AJ627" s="15"/>
      <c r="AK627" s="15"/>
      <c r="AM627" s="15"/>
      <c r="AN627" s="15"/>
      <c r="AO627" s="15"/>
      <c r="AP627" s="15"/>
      <c r="AQ627" s="15"/>
      <c r="AR627" s="15"/>
      <c r="AS627" s="15"/>
      <c r="AT627" s="15"/>
      <c r="AU627" s="15"/>
      <c r="AV627" s="15"/>
      <c r="AW627" s="15"/>
      <c r="AX627" s="15"/>
      <c r="AY627" s="15"/>
      <c r="AZ627" s="15"/>
      <c r="BA627" s="15"/>
      <c r="BB627" s="15"/>
      <c r="BC627" s="15"/>
      <c r="BD627" s="15"/>
    </row>
    <row r="628" spans="1:56" ht="16.5" customHeight="1">
      <c r="A628" s="18"/>
      <c r="B628" s="18"/>
      <c r="C628" s="18"/>
      <c r="D628" s="18"/>
      <c r="E628" s="18"/>
      <c r="F628" s="15"/>
      <c r="G628" s="17"/>
      <c r="H628" s="17"/>
      <c r="I628" s="15"/>
      <c r="J628" s="15"/>
      <c r="K628" s="15"/>
      <c r="L628" s="15"/>
      <c r="M628" s="15"/>
      <c r="N628" s="15"/>
      <c r="O628" s="15"/>
      <c r="P628" s="15"/>
      <c r="Q628" s="15"/>
      <c r="R628" s="15"/>
      <c r="S628" s="16"/>
      <c r="T628" s="15"/>
      <c r="U628" s="15"/>
      <c r="V628" s="15"/>
      <c r="W628" s="15"/>
      <c r="X628" s="15"/>
      <c r="Y628" s="15"/>
      <c r="Z628" s="15"/>
      <c r="AA628" s="15"/>
      <c r="AB628" s="15"/>
      <c r="AC628" s="15"/>
      <c r="AD628" s="15"/>
      <c r="AE628" s="15"/>
      <c r="AF628" s="15"/>
      <c r="AG628" s="15"/>
      <c r="AH628" s="15"/>
      <c r="AI628" s="15"/>
      <c r="AJ628" s="15"/>
      <c r="AK628" s="15"/>
      <c r="AM628" s="15"/>
      <c r="AN628" s="15"/>
      <c r="AO628" s="15"/>
      <c r="AP628" s="15"/>
      <c r="AQ628" s="15"/>
      <c r="AR628" s="15"/>
      <c r="AS628" s="15"/>
      <c r="AT628" s="15"/>
      <c r="AU628" s="15"/>
      <c r="AV628" s="15"/>
      <c r="AW628" s="15"/>
      <c r="AX628" s="15"/>
      <c r="AY628" s="15"/>
      <c r="AZ628" s="15"/>
      <c r="BA628" s="15"/>
      <c r="BB628" s="15"/>
      <c r="BC628" s="15"/>
      <c r="BD628" s="15"/>
    </row>
    <row r="629" spans="1:56" ht="16.5" customHeight="1">
      <c r="A629" s="18"/>
      <c r="B629" s="18"/>
      <c r="C629" s="18"/>
      <c r="D629" s="18"/>
      <c r="E629" s="18"/>
      <c r="F629" s="15"/>
      <c r="G629" s="17"/>
      <c r="H629" s="17"/>
      <c r="I629" s="15"/>
      <c r="J629" s="15"/>
      <c r="K629" s="15"/>
      <c r="L629" s="15"/>
      <c r="M629" s="15"/>
      <c r="N629" s="15"/>
      <c r="O629" s="15"/>
      <c r="P629" s="15"/>
      <c r="Q629" s="15"/>
      <c r="R629" s="15"/>
      <c r="S629" s="16"/>
      <c r="T629" s="15"/>
      <c r="U629" s="15"/>
      <c r="V629" s="15"/>
      <c r="W629" s="15"/>
      <c r="X629" s="15"/>
      <c r="Y629" s="15"/>
      <c r="Z629" s="15"/>
      <c r="AA629" s="15"/>
      <c r="AB629" s="15"/>
      <c r="AC629" s="15"/>
      <c r="AD629" s="15"/>
      <c r="AE629" s="15"/>
      <c r="AF629" s="15"/>
      <c r="AG629" s="15"/>
      <c r="AH629" s="15"/>
      <c r="AI629" s="15"/>
      <c r="AJ629" s="15"/>
      <c r="AK629" s="15"/>
      <c r="AM629" s="15"/>
      <c r="AN629" s="15"/>
      <c r="AO629" s="15"/>
      <c r="AP629" s="15"/>
      <c r="AQ629" s="15"/>
      <c r="AR629" s="15"/>
      <c r="AS629" s="15"/>
      <c r="AT629" s="15"/>
      <c r="AU629" s="15"/>
      <c r="AV629" s="15"/>
      <c r="AW629" s="15"/>
      <c r="AX629" s="15"/>
      <c r="AY629" s="15"/>
      <c r="AZ629" s="15"/>
      <c r="BA629" s="15"/>
      <c r="BB629" s="15"/>
      <c r="BC629" s="15"/>
      <c r="BD629" s="15"/>
    </row>
    <row r="630" spans="1:56" ht="16.5" customHeight="1">
      <c r="A630" s="18"/>
      <c r="B630" s="18"/>
      <c r="C630" s="18"/>
      <c r="D630" s="18"/>
      <c r="E630" s="18"/>
      <c r="F630" s="15"/>
      <c r="G630" s="17"/>
      <c r="H630" s="17"/>
      <c r="I630" s="15"/>
      <c r="J630" s="15"/>
      <c r="K630" s="15"/>
      <c r="L630" s="15"/>
      <c r="M630" s="15"/>
      <c r="N630" s="15"/>
      <c r="O630" s="15"/>
      <c r="P630" s="15"/>
      <c r="Q630" s="15"/>
      <c r="R630" s="15"/>
      <c r="S630" s="16"/>
      <c r="T630" s="15"/>
      <c r="U630" s="15"/>
      <c r="V630" s="15"/>
      <c r="W630" s="15"/>
      <c r="X630" s="15"/>
      <c r="Y630" s="15"/>
      <c r="Z630" s="15"/>
      <c r="AA630" s="15"/>
      <c r="AB630" s="15"/>
      <c r="AC630" s="15"/>
      <c r="AD630" s="15"/>
      <c r="AE630" s="15"/>
      <c r="AF630" s="15"/>
      <c r="AG630" s="15"/>
      <c r="AH630" s="15"/>
      <c r="AI630" s="15"/>
      <c r="AJ630" s="15"/>
      <c r="AK630" s="15"/>
      <c r="AM630" s="15"/>
      <c r="AN630" s="15"/>
      <c r="AO630" s="15"/>
      <c r="AP630" s="15"/>
      <c r="AQ630" s="15"/>
      <c r="AR630" s="15"/>
      <c r="AS630" s="15"/>
      <c r="AT630" s="15"/>
      <c r="AU630" s="15"/>
      <c r="AV630" s="15"/>
      <c r="AW630" s="15"/>
      <c r="AX630" s="15"/>
      <c r="AY630" s="15"/>
      <c r="AZ630" s="15"/>
      <c r="BA630" s="15"/>
      <c r="BB630" s="15"/>
      <c r="BC630" s="15"/>
      <c r="BD630" s="15"/>
    </row>
    <row r="631" spans="1:56" ht="16.5" customHeight="1">
      <c r="A631" s="18"/>
      <c r="B631" s="18"/>
      <c r="C631" s="18"/>
      <c r="D631" s="18"/>
      <c r="E631" s="18"/>
      <c r="F631" s="15"/>
      <c r="G631" s="17"/>
      <c r="H631" s="17"/>
      <c r="I631" s="15"/>
      <c r="J631" s="15"/>
      <c r="K631" s="15"/>
      <c r="L631" s="15"/>
      <c r="M631" s="15"/>
      <c r="N631" s="15"/>
      <c r="O631" s="15"/>
      <c r="P631" s="15"/>
      <c r="Q631" s="15"/>
      <c r="R631" s="15"/>
      <c r="S631" s="16"/>
      <c r="T631" s="15"/>
      <c r="U631" s="15"/>
      <c r="V631" s="15"/>
      <c r="W631" s="15"/>
      <c r="X631" s="15"/>
      <c r="Y631" s="15"/>
      <c r="Z631" s="15"/>
      <c r="AA631" s="15"/>
      <c r="AB631" s="15"/>
      <c r="AC631" s="15"/>
      <c r="AD631" s="15"/>
      <c r="AE631" s="15"/>
      <c r="AF631" s="15"/>
      <c r="AG631" s="15"/>
      <c r="AH631" s="15"/>
      <c r="AI631" s="15"/>
      <c r="AJ631" s="15"/>
      <c r="AK631" s="15"/>
      <c r="AM631" s="15"/>
      <c r="AN631" s="15"/>
      <c r="AO631" s="15"/>
      <c r="AP631" s="15"/>
      <c r="AQ631" s="15"/>
      <c r="AR631" s="15"/>
      <c r="AS631" s="15"/>
      <c r="AT631" s="15"/>
      <c r="AU631" s="15"/>
      <c r="AV631" s="15"/>
      <c r="AW631" s="15"/>
      <c r="AX631" s="15"/>
      <c r="AY631" s="15"/>
      <c r="AZ631" s="15"/>
      <c r="BA631" s="15"/>
      <c r="BB631" s="15"/>
      <c r="BC631" s="15"/>
      <c r="BD631" s="15"/>
    </row>
    <row r="632" spans="1:56" ht="16.5" customHeight="1">
      <c r="A632" s="18"/>
      <c r="B632" s="18"/>
      <c r="C632" s="18"/>
      <c r="D632" s="18"/>
      <c r="E632" s="18"/>
      <c r="F632" s="15"/>
      <c r="G632" s="17"/>
      <c r="H632" s="17"/>
      <c r="I632" s="15"/>
      <c r="J632" s="15"/>
      <c r="K632" s="15"/>
      <c r="L632" s="15"/>
      <c r="M632" s="15"/>
      <c r="N632" s="15"/>
      <c r="O632" s="15"/>
      <c r="P632" s="15"/>
      <c r="Q632" s="15"/>
      <c r="R632" s="15"/>
      <c r="S632" s="16"/>
      <c r="T632" s="15"/>
      <c r="U632" s="15"/>
      <c r="V632" s="15"/>
      <c r="W632" s="15"/>
      <c r="X632" s="15"/>
      <c r="Y632" s="15"/>
      <c r="Z632" s="15"/>
      <c r="AA632" s="15"/>
      <c r="AB632" s="15"/>
      <c r="AC632" s="15"/>
      <c r="AD632" s="15"/>
      <c r="AE632" s="15"/>
      <c r="AF632" s="15"/>
      <c r="AG632" s="15"/>
      <c r="AH632" s="15"/>
      <c r="AI632" s="15"/>
      <c r="AJ632" s="15"/>
      <c r="AK632" s="15"/>
      <c r="AM632" s="15"/>
      <c r="AN632" s="15"/>
      <c r="AO632" s="15"/>
      <c r="AP632" s="15"/>
      <c r="AQ632" s="15"/>
      <c r="AR632" s="15"/>
      <c r="AS632" s="15"/>
      <c r="AT632" s="15"/>
      <c r="AU632" s="15"/>
      <c r="AV632" s="15"/>
      <c r="AW632" s="15"/>
      <c r="AX632" s="15"/>
      <c r="AY632" s="15"/>
      <c r="AZ632" s="15"/>
      <c r="BA632" s="15"/>
      <c r="BB632" s="15"/>
      <c r="BC632" s="15"/>
      <c r="BD632" s="15"/>
    </row>
    <row r="633" spans="1:56" ht="16.5" customHeight="1">
      <c r="A633" s="18"/>
      <c r="B633" s="18"/>
      <c r="C633" s="18"/>
      <c r="D633" s="18"/>
      <c r="E633" s="18"/>
      <c r="F633" s="15"/>
      <c r="G633" s="17"/>
      <c r="H633" s="17"/>
      <c r="I633" s="15"/>
      <c r="J633" s="15"/>
      <c r="K633" s="15"/>
      <c r="L633" s="15"/>
      <c r="M633" s="15"/>
      <c r="N633" s="15"/>
      <c r="O633" s="15"/>
      <c r="P633" s="15"/>
      <c r="Q633" s="15"/>
      <c r="R633" s="15"/>
      <c r="S633" s="16"/>
      <c r="T633" s="15"/>
      <c r="U633" s="15"/>
      <c r="V633" s="15"/>
      <c r="W633" s="15"/>
      <c r="X633" s="15"/>
      <c r="Y633" s="15"/>
      <c r="Z633" s="15"/>
      <c r="AA633" s="15"/>
      <c r="AB633" s="15"/>
      <c r="AC633" s="15"/>
      <c r="AD633" s="15"/>
      <c r="AE633" s="15"/>
      <c r="AF633" s="15"/>
      <c r="AG633" s="15"/>
      <c r="AH633" s="15"/>
      <c r="AI633" s="15"/>
      <c r="AJ633" s="15"/>
      <c r="AK633" s="15"/>
      <c r="AM633" s="15"/>
      <c r="AN633" s="15"/>
      <c r="AO633" s="15"/>
      <c r="AP633" s="15"/>
      <c r="AQ633" s="15"/>
      <c r="AR633" s="15"/>
      <c r="AS633" s="15"/>
      <c r="AT633" s="15"/>
      <c r="AU633" s="15"/>
      <c r="AV633" s="15"/>
      <c r="AW633" s="15"/>
      <c r="AX633" s="15"/>
      <c r="AY633" s="15"/>
      <c r="AZ633" s="15"/>
      <c r="BA633" s="15"/>
      <c r="BB633" s="15"/>
      <c r="BC633" s="15"/>
      <c r="BD633" s="15"/>
    </row>
    <row r="634" spans="1:56" ht="16.5" customHeight="1">
      <c r="A634" s="18"/>
      <c r="B634" s="18"/>
      <c r="C634" s="18"/>
      <c r="D634" s="18"/>
      <c r="E634" s="18"/>
      <c r="F634" s="15"/>
      <c r="G634" s="17"/>
      <c r="H634" s="17"/>
      <c r="I634" s="15"/>
      <c r="J634" s="15"/>
      <c r="K634" s="15"/>
      <c r="L634" s="15"/>
      <c r="M634" s="15"/>
      <c r="N634" s="15"/>
      <c r="O634" s="15"/>
      <c r="P634" s="15"/>
      <c r="Q634" s="15"/>
      <c r="R634" s="15"/>
      <c r="S634" s="16"/>
      <c r="T634" s="15"/>
      <c r="U634" s="15"/>
      <c r="V634" s="15"/>
      <c r="W634" s="15"/>
      <c r="X634" s="15"/>
      <c r="Y634" s="15"/>
      <c r="Z634" s="15"/>
      <c r="AA634" s="15"/>
      <c r="AB634" s="15"/>
      <c r="AC634" s="15"/>
      <c r="AD634" s="15"/>
      <c r="AE634" s="15"/>
      <c r="AF634" s="15"/>
      <c r="AG634" s="15"/>
      <c r="AH634" s="15"/>
      <c r="AI634" s="15"/>
      <c r="AJ634" s="15"/>
      <c r="AK634" s="15"/>
      <c r="AM634" s="15"/>
      <c r="AN634" s="15"/>
      <c r="AO634" s="15"/>
      <c r="AP634" s="15"/>
      <c r="AQ634" s="15"/>
      <c r="AR634" s="15"/>
      <c r="AS634" s="15"/>
      <c r="AT634" s="15"/>
      <c r="AU634" s="15"/>
      <c r="AV634" s="15"/>
      <c r="AW634" s="15"/>
      <c r="AX634" s="15"/>
      <c r="AY634" s="15"/>
      <c r="AZ634" s="15"/>
      <c r="BA634" s="15"/>
      <c r="BB634" s="15"/>
      <c r="BC634" s="15"/>
      <c r="BD634" s="15"/>
    </row>
    <row r="635" spans="1:56" ht="16.5" customHeight="1">
      <c r="A635" s="18"/>
      <c r="B635" s="18"/>
      <c r="C635" s="18"/>
      <c r="D635" s="18"/>
      <c r="E635" s="18"/>
      <c r="F635" s="15"/>
      <c r="G635" s="17"/>
      <c r="H635" s="17"/>
      <c r="I635" s="15"/>
      <c r="J635" s="15"/>
      <c r="K635" s="15"/>
      <c r="L635" s="15"/>
      <c r="M635" s="15"/>
      <c r="N635" s="15"/>
      <c r="O635" s="15"/>
      <c r="P635" s="15"/>
      <c r="Q635" s="15"/>
      <c r="R635" s="15"/>
      <c r="S635" s="16"/>
      <c r="T635" s="15"/>
      <c r="U635" s="15"/>
      <c r="V635" s="15"/>
      <c r="W635" s="15"/>
      <c r="X635" s="15"/>
      <c r="Y635" s="15"/>
      <c r="Z635" s="15"/>
      <c r="AA635" s="15"/>
      <c r="AB635" s="15"/>
      <c r="AC635" s="15"/>
      <c r="AD635" s="15"/>
      <c r="AE635" s="15"/>
      <c r="AF635" s="15"/>
      <c r="AG635" s="15"/>
      <c r="AH635" s="15"/>
      <c r="AI635" s="15"/>
      <c r="AJ635" s="15"/>
      <c r="AK635" s="15"/>
      <c r="AM635" s="15"/>
      <c r="AN635" s="15"/>
      <c r="AO635" s="15"/>
      <c r="AP635" s="15"/>
      <c r="AQ635" s="15"/>
      <c r="AR635" s="15"/>
      <c r="AS635" s="15"/>
      <c r="AT635" s="15"/>
      <c r="AU635" s="15"/>
      <c r="AV635" s="15"/>
      <c r="AW635" s="15"/>
      <c r="AX635" s="15"/>
      <c r="AY635" s="15"/>
      <c r="AZ635" s="15"/>
      <c r="BA635" s="15"/>
      <c r="BB635" s="15"/>
      <c r="BC635" s="15"/>
      <c r="BD635" s="15"/>
    </row>
    <row r="636" spans="1:56" ht="16.5" customHeight="1">
      <c r="A636" s="18"/>
      <c r="B636" s="18"/>
      <c r="C636" s="18"/>
      <c r="D636" s="18"/>
      <c r="E636" s="18"/>
      <c r="F636" s="15"/>
      <c r="G636" s="17"/>
      <c r="H636" s="17"/>
      <c r="I636" s="15"/>
      <c r="J636" s="15"/>
      <c r="K636" s="15"/>
      <c r="L636" s="15"/>
      <c r="M636" s="15"/>
      <c r="N636" s="15"/>
      <c r="O636" s="15"/>
      <c r="P636" s="15"/>
      <c r="Q636" s="15"/>
      <c r="R636" s="15"/>
      <c r="S636" s="16"/>
      <c r="T636" s="15"/>
      <c r="U636" s="15"/>
      <c r="V636" s="15"/>
      <c r="W636" s="15"/>
      <c r="X636" s="15"/>
      <c r="Y636" s="15"/>
      <c r="Z636" s="15"/>
      <c r="AA636" s="15"/>
      <c r="AB636" s="15"/>
      <c r="AC636" s="15"/>
      <c r="AD636" s="15"/>
      <c r="AE636" s="15"/>
      <c r="AF636" s="15"/>
      <c r="AG636" s="15"/>
      <c r="AH636" s="15"/>
      <c r="AI636" s="15"/>
      <c r="AJ636" s="15"/>
      <c r="AK636" s="15"/>
      <c r="AM636" s="15"/>
      <c r="AN636" s="15"/>
      <c r="AO636" s="15"/>
      <c r="AP636" s="15"/>
      <c r="AQ636" s="15"/>
      <c r="AR636" s="15"/>
      <c r="AS636" s="15"/>
      <c r="AT636" s="15"/>
      <c r="AU636" s="15"/>
      <c r="AV636" s="15"/>
      <c r="AW636" s="15"/>
      <c r="AX636" s="15"/>
      <c r="AY636" s="15"/>
      <c r="AZ636" s="15"/>
      <c r="BA636" s="15"/>
      <c r="BB636" s="15"/>
      <c r="BC636" s="15"/>
      <c r="BD636" s="15"/>
    </row>
    <row r="637" spans="1:56" ht="16.5" customHeight="1">
      <c r="A637" s="18"/>
      <c r="B637" s="18"/>
      <c r="C637" s="18"/>
      <c r="D637" s="18"/>
      <c r="E637" s="18"/>
      <c r="F637" s="15"/>
      <c r="G637" s="17"/>
      <c r="H637" s="17"/>
      <c r="I637" s="15"/>
      <c r="J637" s="15"/>
      <c r="K637" s="15"/>
      <c r="L637" s="15"/>
      <c r="M637" s="15"/>
      <c r="N637" s="15"/>
      <c r="O637" s="15"/>
      <c r="P637" s="15"/>
      <c r="Q637" s="15"/>
      <c r="R637" s="15"/>
      <c r="S637" s="16"/>
      <c r="T637" s="15"/>
      <c r="U637" s="15"/>
      <c r="V637" s="15"/>
      <c r="W637" s="15"/>
      <c r="X637" s="15"/>
      <c r="Y637" s="15"/>
      <c r="Z637" s="15"/>
      <c r="AA637" s="15"/>
      <c r="AB637" s="15"/>
      <c r="AC637" s="15"/>
      <c r="AD637" s="15"/>
      <c r="AE637" s="15"/>
      <c r="AF637" s="15"/>
      <c r="AG637" s="15"/>
      <c r="AH637" s="15"/>
      <c r="AI637" s="15"/>
      <c r="AJ637" s="15"/>
      <c r="AK637" s="15"/>
      <c r="AM637" s="15"/>
      <c r="AN637" s="15"/>
      <c r="AO637" s="15"/>
      <c r="AP637" s="15"/>
      <c r="AQ637" s="15"/>
      <c r="AR637" s="15"/>
      <c r="AS637" s="15"/>
      <c r="AT637" s="15"/>
      <c r="AU637" s="15"/>
      <c r="AV637" s="15"/>
      <c r="AW637" s="15"/>
      <c r="AX637" s="15"/>
      <c r="AY637" s="15"/>
      <c r="AZ637" s="15"/>
      <c r="BA637" s="15"/>
      <c r="BB637" s="15"/>
      <c r="BC637" s="15"/>
      <c r="BD637" s="15"/>
    </row>
    <row r="638" spans="1:56" ht="16.5" customHeight="1">
      <c r="A638" s="18"/>
      <c r="B638" s="18"/>
      <c r="C638" s="18"/>
      <c r="D638" s="18"/>
      <c r="E638" s="18"/>
      <c r="F638" s="15"/>
      <c r="G638" s="17"/>
      <c r="H638" s="17"/>
      <c r="I638" s="15"/>
      <c r="J638" s="15"/>
      <c r="K638" s="15"/>
      <c r="L638" s="15"/>
      <c r="M638" s="15"/>
      <c r="N638" s="15"/>
      <c r="O638" s="15"/>
      <c r="P638" s="15"/>
      <c r="Q638" s="15"/>
      <c r="R638" s="15"/>
      <c r="S638" s="16"/>
      <c r="T638" s="15"/>
      <c r="U638" s="15"/>
      <c r="V638" s="15"/>
      <c r="W638" s="15"/>
      <c r="X638" s="15"/>
      <c r="Y638" s="15"/>
      <c r="Z638" s="15"/>
      <c r="AA638" s="15"/>
      <c r="AB638" s="15"/>
      <c r="AC638" s="15"/>
      <c r="AD638" s="15"/>
      <c r="AE638" s="15"/>
      <c r="AF638" s="15"/>
      <c r="AG638" s="15"/>
      <c r="AH638" s="15"/>
      <c r="AI638" s="15"/>
      <c r="AJ638" s="15"/>
      <c r="AK638" s="15"/>
      <c r="AM638" s="15"/>
      <c r="AN638" s="15"/>
      <c r="AO638" s="15"/>
      <c r="AP638" s="15"/>
      <c r="AQ638" s="15"/>
      <c r="AR638" s="15"/>
      <c r="AS638" s="15"/>
      <c r="AT638" s="15"/>
      <c r="AU638" s="15"/>
      <c r="AV638" s="15"/>
      <c r="AW638" s="15"/>
      <c r="AX638" s="15"/>
      <c r="AY638" s="15"/>
      <c r="AZ638" s="15"/>
      <c r="BA638" s="15"/>
      <c r="BB638" s="15"/>
      <c r="BC638" s="15"/>
      <c r="BD638" s="15"/>
    </row>
    <row r="639" spans="1:56" ht="16.5" customHeight="1">
      <c r="A639" s="18"/>
      <c r="B639" s="18"/>
      <c r="C639" s="18"/>
      <c r="D639" s="18"/>
      <c r="E639" s="18"/>
      <c r="F639" s="15"/>
      <c r="G639" s="17"/>
      <c r="H639" s="17"/>
      <c r="I639" s="15"/>
      <c r="J639" s="15"/>
      <c r="K639" s="15"/>
      <c r="L639" s="15"/>
      <c r="M639" s="15"/>
      <c r="N639" s="15"/>
      <c r="O639" s="15"/>
      <c r="P639" s="15"/>
      <c r="Q639" s="15"/>
      <c r="R639" s="15"/>
      <c r="S639" s="16"/>
      <c r="T639" s="15"/>
      <c r="U639" s="15"/>
      <c r="V639" s="15"/>
      <c r="W639" s="15"/>
      <c r="X639" s="15"/>
      <c r="Y639" s="15"/>
      <c r="Z639" s="15"/>
      <c r="AA639" s="15"/>
      <c r="AB639" s="15"/>
      <c r="AC639" s="15"/>
      <c r="AD639" s="15"/>
      <c r="AE639" s="15"/>
      <c r="AF639" s="15"/>
      <c r="AG639" s="15"/>
      <c r="AH639" s="15"/>
      <c r="AI639" s="15"/>
      <c r="AJ639" s="15"/>
      <c r="AK639" s="15"/>
      <c r="AM639" s="15"/>
      <c r="AN639" s="15"/>
      <c r="AO639" s="15"/>
      <c r="AP639" s="15"/>
      <c r="AQ639" s="15"/>
      <c r="AR639" s="15"/>
      <c r="AS639" s="15"/>
      <c r="AT639" s="15"/>
      <c r="AU639" s="15"/>
      <c r="AV639" s="15"/>
      <c r="AW639" s="15"/>
      <c r="AX639" s="15"/>
      <c r="AY639" s="15"/>
      <c r="AZ639" s="15"/>
      <c r="BA639" s="15"/>
      <c r="BB639" s="15"/>
      <c r="BC639" s="15"/>
      <c r="BD639" s="15"/>
    </row>
    <row r="640" spans="1:56" ht="16.5" customHeight="1">
      <c r="A640" s="18"/>
      <c r="B640" s="18"/>
      <c r="C640" s="18"/>
      <c r="D640" s="18"/>
      <c r="E640" s="18"/>
      <c r="F640" s="15"/>
      <c r="G640" s="17"/>
      <c r="H640" s="17"/>
      <c r="I640" s="15"/>
      <c r="J640" s="15"/>
      <c r="K640" s="15"/>
      <c r="L640" s="15"/>
      <c r="M640" s="15"/>
      <c r="N640" s="15"/>
      <c r="O640" s="15"/>
      <c r="P640" s="15"/>
      <c r="Q640" s="15"/>
      <c r="R640" s="15"/>
      <c r="S640" s="16"/>
      <c r="T640" s="15"/>
      <c r="U640" s="15"/>
      <c r="V640" s="15"/>
      <c r="W640" s="15"/>
      <c r="X640" s="15"/>
      <c r="Y640" s="15"/>
      <c r="Z640" s="15"/>
      <c r="AA640" s="15"/>
      <c r="AB640" s="15"/>
      <c r="AC640" s="15"/>
      <c r="AD640" s="15"/>
      <c r="AE640" s="15"/>
      <c r="AF640" s="15"/>
      <c r="AG640" s="15"/>
      <c r="AH640" s="15"/>
      <c r="AI640" s="15"/>
      <c r="AJ640" s="15"/>
      <c r="AK640" s="15"/>
      <c r="AM640" s="15"/>
      <c r="AN640" s="15"/>
      <c r="AO640" s="15"/>
      <c r="AP640" s="15"/>
      <c r="AQ640" s="15"/>
      <c r="AR640" s="15"/>
      <c r="AS640" s="15"/>
      <c r="AT640" s="15"/>
      <c r="AU640" s="15"/>
      <c r="AV640" s="15"/>
      <c r="AW640" s="15"/>
      <c r="AX640" s="15"/>
      <c r="AY640" s="15"/>
      <c r="AZ640" s="15"/>
      <c r="BA640" s="15"/>
      <c r="BB640" s="15"/>
      <c r="BC640" s="15"/>
      <c r="BD640" s="15"/>
    </row>
    <row r="641" spans="1:56" ht="16.5" customHeight="1">
      <c r="A641" s="18"/>
      <c r="B641" s="18"/>
      <c r="C641" s="18"/>
      <c r="D641" s="18"/>
      <c r="E641" s="18"/>
      <c r="F641" s="15"/>
      <c r="G641" s="17"/>
      <c r="H641" s="17"/>
      <c r="I641" s="15"/>
      <c r="J641" s="15"/>
      <c r="K641" s="15"/>
      <c r="L641" s="15"/>
      <c r="M641" s="15"/>
      <c r="N641" s="15"/>
      <c r="O641" s="15"/>
      <c r="P641" s="15"/>
      <c r="Q641" s="15"/>
      <c r="R641" s="15"/>
      <c r="S641" s="16"/>
      <c r="T641" s="15"/>
      <c r="U641" s="15"/>
      <c r="V641" s="15"/>
      <c r="W641" s="15"/>
      <c r="X641" s="15"/>
      <c r="Y641" s="15"/>
      <c r="Z641" s="15"/>
      <c r="AA641" s="15"/>
      <c r="AB641" s="15"/>
      <c r="AC641" s="15"/>
      <c r="AD641" s="15"/>
      <c r="AE641" s="15"/>
      <c r="AF641" s="15"/>
      <c r="AG641" s="15"/>
      <c r="AH641" s="15"/>
      <c r="AI641" s="15"/>
      <c r="AJ641" s="15"/>
      <c r="AK641" s="15"/>
      <c r="AM641" s="15"/>
      <c r="AN641" s="15"/>
      <c r="AO641" s="15"/>
      <c r="AP641" s="15"/>
      <c r="AQ641" s="15"/>
      <c r="AR641" s="15"/>
      <c r="AS641" s="15"/>
      <c r="AT641" s="15"/>
      <c r="AU641" s="15"/>
      <c r="AV641" s="15"/>
      <c r="AW641" s="15"/>
      <c r="AX641" s="15"/>
      <c r="AY641" s="15"/>
      <c r="AZ641" s="15"/>
      <c r="BA641" s="15"/>
      <c r="BB641" s="15"/>
      <c r="BC641" s="15"/>
      <c r="BD641" s="15"/>
    </row>
    <row r="642" spans="1:56" ht="16.5" customHeight="1">
      <c r="A642" s="18"/>
      <c r="B642" s="18"/>
      <c r="C642" s="18"/>
      <c r="D642" s="18"/>
      <c r="E642" s="18"/>
      <c r="F642" s="15"/>
      <c r="G642" s="17"/>
      <c r="H642" s="17"/>
      <c r="I642" s="15"/>
      <c r="J642" s="15"/>
      <c r="K642" s="15"/>
      <c r="L642" s="15"/>
      <c r="M642" s="15"/>
      <c r="N642" s="15"/>
      <c r="O642" s="15"/>
      <c r="P642" s="15"/>
      <c r="Q642" s="15"/>
      <c r="R642" s="15"/>
      <c r="S642" s="16"/>
      <c r="T642" s="15"/>
      <c r="U642" s="15"/>
      <c r="V642" s="15"/>
      <c r="W642" s="15"/>
      <c r="X642" s="15"/>
      <c r="Y642" s="15"/>
      <c r="Z642" s="15"/>
      <c r="AA642" s="15"/>
      <c r="AB642" s="15"/>
      <c r="AC642" s="15"/>
      <c r="AD642" s="15"/>
      <c r="AE642" s="15"/>
      <c r="AF642" s="15"/>
      <c r="AG642" s="15"/>
      <c r="AH642" s="15"/>
      <c r="AI642" s="15"/>
      <c r="AJ642" s="15"/>
      <c r="AK642" s="15"/>
      <c r="AM642" s="15"/>
      <c r="AN642" s="15"/>
      <c r="AO642" s="15"/>
      <c r="AP642" s="15"/>
      <c r="AQ642" s="15"/>
      <c r="AR642" s="15"/>
      <c r="AS642" s="15"/>
      <c r="AT642" s="15"/>
      <c r="AU642" s="15"/>
      <c r="AV642" s="15"/>
      <c r="AW642" s="15"/>
      <c r="AX642" s="15"/>
      <c r="AY642" s="15"/>
      <c r="AZ642" s="15"/>
      <c r="BA642" s="15"/>
      <c r="BB642" s="15"/>
      <c r="BC642" s="15"/>
      <c r="BD642" s="15"/>
    </row>
    <row r="643" spans="1:56" ht="16.5" customHeight="1">
      <c r="A643" s="18"/>
      <c r="B643" s="18"/>
      <c r="C643" s="18"/>
      <c r="D643" s="18"/>
      <c r="E643" s="18"/>
      <c r="F643" s="15"/>
      <c r="G643" s="17"/>
      <c r="H643" s="17"/>
      <c r="I643" s="15"/>
      <c r="J643" s="15"/>
      <c r="K643" s="15"/>
      <c r="L643" s="15"/>
      <c r="M643" s="15"/>
      <c r="N643" s="15"/>
      <c r="O643" s="15"/>
      <c r="P643" s="15"/>
      <c r="Q643" s="15"/>
      <c r="R643" s="15"/>
      <c r="S643" s="16"/>
      <c r="T643" s="15"/>
      <c r="U643" s="15"/>
      <c r="V643" s="15"/>
      <c r="W643" s="15"/>
      <c r="X643" s="15"/>
      <c r="Y643" s="15"/>
      <c r="Z643" s="15"/>
      <c r="AA643" s="15"/>
      <c r="AB643" s="15"/>
      <c r="AC643" s="15"/>
      <c r="AD643" s="15"/>
      <c r="AE643" s="15"/>
      <c r="AF643" s="15"/>
      <c r="AG643" s="15"/>
      <c r="AH643" s="15"/>
      <c r="AI643" s="15"/>
      <c r="AJ643" s="15"/>
      <c r="AK643" s="15"/>
      <c r="AM643" s="15"/>
      <c r="AN643" s="15"/>
      <c r="AO643" s="15"/>
      <c r="AP643" s="15"/>
      <c r="AQ643" s="15"/>
      <c r="AR643" s="15"/>
      <c r="AS643" s="15"/>
      <c r="AT643" s="15"/>
      <c r="AU643" s="15"/>
      <c r="AV643" s="15"/>
      <c r="AW643" s="15"/>
      <c r="AX643" s="15"/>
      <c r="AY643" s="15"/>
      <c r="AZ643" s="15"/>
      <c r="BA643" s="15"/>
      <c r="BB643" s="15"/>
      <c r="BC643" s="15"/>
      <c r="BD643" s="15"/>
    </row>
    <row r="644" spans="1:56" ht="16.5" customHeight="1">
      <c r="A644" s="18"/>
      <c r="B644" s="18"/>
      <c r="C644" s="18"/>
      <c r="D644" s="18"/>
      <c r="E644" s="18"/>
      <c r="F644" s="15"/>
      <c r="G644" s="17"/>
      <c r="H644" s="17"/>
      <c r="I644" s="15"/>
      <c r="J644" s="15"/>
      <c r="K644" s="15"/>
      <c r="L644" s="15"/>
      <c r="M644" s="15"/>
      <c r="N644" s="15"/>
      <c r="O644" s="15"/>
      <c r="P644" s="15"/>
      <c r="Q644" s="15"/>
      <c r="R644" s="15"/>
      <c r="S644" s="16"/>
      <c r="T644" s="15"/>
      <c r="U644" s="15"/>
      <c r="V644" s="15"/>
      <c r="W644" s="15"/>
      <c r="X644" s="15"/>
      <c r="Y644" s="15"/>
      <c r="Z644" s="15"/>
      <c r="AA644" s="15"/>
      <c r="AB644" s="15"/>
      <c r="AC644" s="15"/>
      <c r="AD644" s="15"/>
      <c r="AE644" s="15"/>
      <c r="AF644" s="15"/>
      <c r="AG644" s="15"/>
      <c r="AH644" s="15"/>
      <c r="AI644" s="15"/>
      <c r="AJ644" s="15"/>
      <c r="AK644" s="15"/>
      <c r="AM644" s="15"/>
      <c r="AN644" s="15"/>
      <c r="AO644" s="15"/>
      <c r="AP644" s="15"/>
      <c r="AQ644" s="15"/>
      <c r="AR644" s="15"/>
      <c r="AS644" s="15"/>
      <c r="AT644" s="15"/>
      <c r="AU644" s="15"/>
      <c r="AV644" s="15"/>
      <c r="AW644" s="15"/>
      <c r="AX644" s="15"/>
      <c r="AY644" s="15"/>
      <c r="AZ644" s="15"/>
      <c r="BA644" s="15"/>
      <c r="BB644" s="15"/>
      <c r="BC644" s="15"/>
      <c r="BD644" s="15"/>
    </row>
    <row r="645" spans="1:56" ht="16.5" customHeight="1">
      <c r="A645" s="18"/>
      <c r="B645" s="18"/>
      <c r="C645" s="18"/>
      <c r="D645" s="18"/>
      <c r="E645" s="18"/>
      <c r="F645" s="15"/>
      <c r="G645" s="17"/>
      <c r="H645" s="17"/>
      <c r="I645" s="15"/>
      <c r="J645" s="15"/>
      <c r="K645" s="15"/>
      <c r="L645" s="15"/>
      <c r="M645" s="15"/>
      <c r="N645" s="15"/>
      <c r="O645" s="15"/>
      <c r="P645" s="15"/>
      <c r="Q645" s="15"/>
      <c r="R645" s="15"/>
      <c r="S645" s="16"/>
      <c r="T645" s="15"/>
      <c r="U645" s="15"/>
      <c r="V645" s="15"/>
      <c r="W645" s="15"/>
      <c r="X645" s="15"/>
      <c r="Y645" s="15"/>
      <c r="Z645" s="15"/>
      <c r="AA645" s="15"/>
      <c r="AB645" s="15"/>
      <c r="AC645" s="15"/>
      <c r="AD645" s="15"/>
      <c r="AE645" s="15"/>
      <c r="AF645" s="15"/>
      <c r="AG645" s="15"/>
      <c r="AH645" s="15"/>
      <c r="AI645" s="15"/>
      <c r="AJ645" s="15"/>
      <c r="AK645" s="15"/>
      <c r="AM645" s="15"/>
      <c r="AN645" s="15"/>
      <c r="AO645" s="15"/>
      <c r="AP645" s="15"/>
      <c r="AQ645" s="15"/>
      <c r="AR645" s="15"/>
      <c r="AS645" s="15"/>
      <c r="AT645" s="15"/>
      <c r="AU645" s="15"/>
      <c r="AV645" s="15"/>
      <c r="AW645" s="15"/>
      <c r="AX645" s="15"/>
      <c r="AY645" s="15"/>
      <c r="AZ645" s="15"/>
      <c r="BA645" s="15"/>
      <c r="BB645" s="15"/>
      <c r="BC645" s="15"/>
      <c r="BD645" s="15"/>
    </row>
    <row r="646" spans="1:56" ht="16.5" customHeight="1">
      <c r="A646" s="18"/>
      <c r="B646" s="18"/>
      <c r="C646" s="18"/>
      <c r="D646" s="18"/>
      <c r="E646" s="18"/>
      <c r="F646" s="15"/>
      <c r="G646" s="17"/>
      <c r="H646" s="17"/>
      <c r="I646" s="15"/>
      <c r="J646" s="15"/>
      <c r="K646" s="15"/>
      <c r="L646" s="15"/>
      <c r="M646" s="15"/>
      <c r="N646" s="15"/>
      <c r="O646" s="15"/>
      <c r="P646" s="15"/>
      <c r="Q646" s="15"/>
      <c r="R646" s="15"/>
      <c r="S646" s="16"/>
      <c r="T646" s="15"/>
      <c r="U646" s="15"/>
      <c r="V646" s="15"/>
      <c r="W646" s="15"/>
      <c r="X646" s="15"/>
      <c r="Y646" s="15"/>
      <c r="Z646" s="15"/>
      <c r="AA646" s="15"/>
      <c r="AB646" s="15"/>
      <c r="AC646" s="15"/>
      <c r="AD646" s="15"/>
      <c r="AE646" s="15"/>
      <c r="AF646" s="15"/>
      <c r="AG646" s="15"/>
      <c r="AH646" s="15"/>
      <c r="AI646" s="15"/>
      <c r="AJ646" s="15"/>
      <c r="AK646" s="15"/>
      <c r="AM646" s="15"/>
      <c r="AN646" s="15"/>
      <c r="AO646" s="15"/>
      <c r="AP646" s="15"/>
      <c r="AQ646" s="15"/>
      <c r="AR646" s="15"/>
      <c r="AS646" s="15"/>
      <c r="AT646" s="15"/>
      <c r="AU646" s="15"/>
      <c r="AV646" s="15"/>
      <c r="AW646" s="15"/>
      <c r="AX646" s="15"/>
      <c r="AY646" s="15"/>
      <c r="AZ646" s="15"/>
      <c r="BA646" s="15"/>
      <c r="BB646" s="15"/>
      <c r="BC646" s="15"/>
      <c r="BD646" s="15"/>
    </row>
    <row r="647" spans="1:56" ht="16.5" customHeight="1">
      <c r="A647" s="18"/>
      <c r="B647" s="18"/>
      <c r="C647" s="18"/>
      <c r="D647" s="18"/>
      <c r="E647" s="18"/>
      <c r="F647" s="15"/>
      <c r="G647" s="17"/>
      <c r="H647" s="17"/>
      <c r="I647" s="15"/>
      <c r="J647" s="15"/>
      <c r="K647" s="15"/>
      <c r="L647" s="15"/>
      <c r="M647" s="15"/>
      <c r="N647" s="15"/>
      <c r="O647" s="15"/>
      <c r="P647" s="15"/>
      <c r="Q647" s="15"/>
      <c r="R647" s="15"/>
      <c r="S647" s="16"/>
      <c r="T647" s="15"/>
      <c r="U647" s="15"/>
      <c r="V647" s="15"/>
      <c r="W647" s="15"/>
      <c r="X647" s="15"/>
      <c r="Y647" s="15"/>
      <c r="Z647" s="15"/>
      <c r="AA647" s="15"/>
      <c r="AB647" s="15"/>
      <c r="AC647" s="15"/>
      <c r="AD647" s="15"/>
      <c r="AE647" s="15"/>
      <c r="AF647" s="15"/>
      <c r="AG647" s="15"/>
      <c r="AH647" s="15"/>
      <c r="AI647" s="15"/>
      <c r="AJ647" s="15"/>
      <c r="AK647" s="15"/>
      <c r="AM647" s="15"/>
      <c r="AN647" s="15"/>
      <c r="AO647" s="15"/>
      <c r="AP647" s="15"/>
      <c r="AQ647" s="15"/>
      <c r="AR647" s="15"/>
      <c r="AS647" s="15"/>
      <c r="AT647" s="15"/>
      <c r="AU647" s="15"/>
      <c r="AV647" s="15"/>
      <c r="AW647" s="15"/>
      <c r="AX647" s="15"/>
      <c r="AY647" s="15"/>
      <c r="AZ647" s="15"/>
      <c r="BA647" s="15"/>
      <c r="BB647" s="15"/>
      <c r="BC647" s="15"/>
      <c r="BD647" s="15"/>
    </row>
    <row r="648" spans="1:56" ht="16.5" customHeight="1">
      <c r="A648" s="18"/>
      <c r="B648" s="18"/>
      <c r="C648" s="18"/>
      <c r="D648" s="18"/>
      <c r="E648" s="18"/>
      <c r="F648" s="15"/>
      <c r="G648" s="17"/>
      <c r="H648" s="17"/>
      <c r="I648" s="15"/>
      <c r="J648" s="15"/>
      <c r="K648" s="15"/>
      <c r="L648" s="15"/>
      <c r="M648" s="15"/>
      <c r="N648" s="15"/>
      <c r="O648" s="15"/>
      <c r="P648" s="15"/>
      <c r="Q648" s="15"/>
      <c r="R648" s="15"/>
      <c r="S648" s="16"/>
      <c r="T648" s="15"/>
      <c r="U648" s="15"/>
      <c r="V648" s="15"/>
      <c r="W648" s="15"/>
      <c r="X648" s="15"/>
      <c r="Y648" s="15"/>
      <c r="Z648" s="15"/>
      <c r="AA648" s="15"/>
      <c r="AB648" s="15"/>
      <c r="AC648" s="15"/>
      <c r="AD648" s="15"/>
      <c r="AE648" s="15"/>
      <c r="AF648" s="15"/>
      <c r="AG648" s="15"/>
      <c r="AH648" s="15"/>
      <c r="AI648" s="15"/>
      <c r="AJ648" s="15"/>
      <c r="AK648" s="15"/>
      <c r="AM648" s="15"/>
      <c r="AN648" s="15"/>
      <c r="AO648" s="15"/>
      <c r="AP648" s="15"/>
      <c r="AQ648" s="15"/>
      <c r="AR648" s="15"/>
      <c r="AS648" s="15"/>
      <c r="AT648" s="15"/>
      <c r="AU648" s="15"/>
      <c r="AV648" s="15"/>
      <c r="AW648" s="15"/>
      <c r="AX648" s="15"/>
      <c r="AY648" s="15"/>
      <c r="AZ648" s="15"/>
      <c r="BA648" s="15"/>
      <c r="BB648" s="15"/>
      <c r="BC648" s="15"/>
      <c r="BD648" s="15"/>
    </row>
    <row r="649" spans="1:56" ht="16.5" customHeight="1">
      <c r="A649" s="18"/>
      <c r="B649" s="18"/>
      <c r="C649" s="18"/>
      <c r="D649" s="18"/>
      <c r="E649" s="18"/>
      <c r="F649" s="15"/>
      <c r="G649" s="17"/>
      <c r="H649" s="17"/>
      <c r="I649" s="15"/>
      <c r="J649" s="15"/>
      <c r="K649" s="15"/>
      <c r="L649" s="15"/>
      <c r="M649" s="15"/>
      <c r="N649" s="15"/>
      <c r="O649" s="15"/>
      <c r="P649" s="15"/>
      <c r="Q649" s="15"/>
      <c r="R649" s="15"/>
      <c r="S649" s="16"/>
      <c r="T649" s="15"/>
      <c r="U649" s="15"/>
      <c r="V649" s="15"/>
      <c r="W649" s="15"/>
      <c r="X649" s="15"/>
      <c r="Y649" s="15"/>
      <c r="Z649" s="15"/>
      <c r="AA649" s="15"/>
      <c r="AB649" s="15"/>
      <c r="AC649" s="15"/>
      <c r="AD649" s="15"/>
      <c r="AE649" s="15"/>
      <c r="AF649" s="15"/>
      <c r="AG649" s="15"/>
      <c r="AH649" s="15"/>
      <c r="AI649" s="15"/>
      <c r="AJ649" s="15"/>
      <c r="AK649" s="15"/>
      <c r="AM649" s="15"/>
      <c r="AN649" s="15"/>
      <c r="AO649" s="15"/>
      <c r="AP649" s="15"/>
      <c r="AQ649" s="15"/>
      <c r="AR649" s="15"/>
      <c r="AS649" s="15"/>
      <c r="AT649" s="15"/>
      <c r="AU649" s="15"/>
      <c r="AV649" s="15"/>
      <c r="AW649" s="15"/>
      <c r="AX649" s="15"/>
      <c r="AY649" s="15"/>
      <c r="AZ649" s="15"/>
      <c r="BA649" s="15"/>
      <c r="BB649" s="15"/>
      <c r="BC649" s="15"/>
      <c r="BD649" s="15"/>
    </row>
    <row r="650" spans="1:56" ht="16.5" customHeight="1">
      <c r="A650" s="18"/>
      <c r="B650" s="18"/>
      <c r="C650" s="18"/>
      <c r="D650" s="18"/>
      <c r="E650" s="18"/>
      <c r="F650" s="15"/>
      <c r="G650" s="17"/>
      <c r="H650" s="17"/>
      <c r="I650" s="15"/>
      <c r="J650" s="15"/>
      <c r="K650" s="15"/>
      <c r="L650" s="15"/>
      <c r="M650" s="15"/>
      <c r="N650" s="15"/>
      <c r="O650" s="15"/>
      <c r="P650" s="15"/>
      <c r="Q650" s="15"/>
      <c r="R650" s="15"/>
      <c r="S650" s="16"/>
      <c r="T650" s="15"/>
      <c r="U650" s="15"/>
      <c r="V650" s="15"/>
      <c r="W650" s="15"/>
      <c r="X650" s="15"/>
      <c r="Y650" s="15"/>
      <c r="Z650" s="15"/>
      <c r="AA650" s="15"/>
      <c r="AB650" s="15"/>
      <c r="AC650" s="15"/>
      <c r="AD650" s="15"/>
      <c r="AE650" s="15"/>
      <c r="AF650" s="15"/>
      <c r="AG650" s="15"/>
      <c r="AH650" s="15"/>
      <c r="AI650" s="15"/>
      <c r="AJ650" s="15"/>
      <c r="AK650" s="15"/>
      <c r="AM650" s="15"/>
      <c r="AN650" s="15"/>
      <c r="AO650" s="15"/>
      <c r="AP650" s="15"/>
      <c r="AQ650" s="15"/>
      <c r="AR650" s="15"/>
      <c r="AS650" s="15"/>
      <c r="AT650" s="15"/>
      <c r="AU650" s="15"/>
      <c r="AV650" s="15"/>
      <c r="AW650" s="15"/>
      <c r="AX650" s="15"/>
      <c r="AY650" s="15"/>
      <c r="AZ650" s="15"/>
      <c r="BA650" s="15"/>
      <c r="BB650" s="15"/>
      <c r="BC650" s="15"/>
      <c r="BD650" s="15"/>
    </row>
    <row r="651" spans="1:56" ht="16.5" customHeight="1">
      <c r="A651" s="18"/>
      <c r="B651" s="18"/>
      <c r="C651" s="18"/>
      <c r="D651" s="18"/>
      <c r="E651" s="18"/>
      <c r="F651" s="15"/>
      <c r="G651" s="17"/>
      <c r="H651" s="17"/>
      <c r="I651" s="15"/>
      <c r="J651" s="15"/>
      <c r="K651" s="15"/>
      <c r="L651" s="15"/>
      <c r="M651" s="15"/>
      <c r="N651" s="15"/>
      <c r="O651" s="15"/>
      <c r="P651" s="15"/>
      <c r="Q651" s="15"/>
      <c r="R651" s="15"/>
      <c r="S651" s="16"/>
      <c r="T651" s="15"/>
      <c r="U651" s="15"/>
      <c r="V651" s="15"/>
      <c r="W651" s="15"/>
      <c r="X651" s="15"/>
      <c r="Y651" s="15"/>
      <c r="Z651" s="15"/>
      <c r="AA651" s="15"/>
      <c r="AB651" s="15"/>
      <c r="AC651" s="15"/>
      <c r="AD651" s="15"/>
      <c r="AE651" s="15"/>
      <c r="AF651" s="15"/>
      <c r="AG651" s="15"/>
      <c r="AH651" s="15"/>
      <c r="AI651" s="15"/>
      <c r="AJ651" s="15"/>
      <c r="AK651" s="15"/>
      <c r="AM651" s="15"/>
      <c r="AN651" s="15"/>
      <c r="AO651" s="15"/>
      <c r="AP651" s="15"/>
      <c r="AQ651" s="15"/>
      <c r="AR651" s="15"/>
      <c r="AS651" s="15"/>
      <c r="AT651" s="15"/>
      <c r="AU651" s="15"/>
      <c r="AV651" s="15"/>
      <c r="AW651" s="15"/>
      <c r="AX651" s="15"/>
      <c r="AY651" s="15"/>
      <c r="AZ651" s="15"/>
      <c r="BA651" s="15"/>
      <c r="BB651" s="15"/>
      <c r="BC651" s="15"/>
      <c r="BD651" s="15"/>
    </row>
    <row r="652" spans="1:56" ht="16.5" customHeight="1">
      <c r="A652" s="18"/>
      <c r="B652" s="18"/>
      <c r="C652" s="18"/>
      <c r="D652" s="18"/>
      <c r="E652" s="18"/>
      <c r="F652" s="15"/>
      <c r="G652" s="17"/>
      <c r="H652" s="17"/>
      <c r="I652" s="15"/>
      <c r="J652" s="15"/>
      <c r="K652" s="15"/>
      <c r="L652" s="15"/>
      <c r="M652" s="15"/>
      <c r="N652" s="15"/>
      <c r="O652" s="15"/>
      <c r="P652" s="15"/>
      <c r="Q652" s="15"/>
      <c r="R652" s="15"/>
      <c r="S652" s="16"/>
      <c r="T652" s="15"/>
      <c r="U652" s="15"/>
      <c r="V652" s="15"/>
      <c r="W652" s="15"/>
      <c r="X652" s="15"/>
      <c r="Y652" s="15"/>
      <c r="Z652" s="15"/>
      <c r="AA652" s="15"/>
      <c r="AB652" s="15"/>
      <c r="AC652" s="15"/>
      <c r="AD652" s="15"/>
      <c r="AE652" s="15"/>
      <c r="AF652" s="15"/>
      <c r="AG652" s="15"/>
      <c r="AH652" s="15"/>
      <c r="AI652" s="15"/>
      <c r="AJ652" s="15"/>
      <c r="AK652" s="15"/>
      <c r="AM652" s="15"/>
      <c r="AN652" s="15"/>
      <c r="AO652" s="15"/>
      <c r="AP652" s="15"/>
      <c r="AQ652" s="15"/>
      <c r="AR652" s="15"/>
      <c r="AS652" s="15"/>
      <c r="AT652" s="15"/>
      <c r="AU652" s="15"/>
      <c r="AV652" s="15"/>
      <c r="AW652" s="15"/>
      <c r="AX652" s="15"/>
      <c r="AY652" s="15"/>
      <c r="AZ652" s="15"/>
      <c r="BA652" s="15"/>
      <c r="BB652" s="15"/>
      <c r="BC652" s="15"/>
      <c r="BD652" s="15"/>
    </row>
    <row r="653" spans="1:56" ht="16.5" customHeight="1">
      <c r="A653" s="18"/>
      <c r="B653" s="18"/>
      <c r="C653" s="18"/>
      <c r="D653" s="18"/>
      <c r="E653" s="18"/>
      <c r="F653" s="15"/>
      <c r="G653" s="17"/>
      <c r="H653" s="17"/>
      <c r="I653" s="15"/>
      <c r="J653" s="15"/>
      <c r="K653" s="15"/>
      <c r="L653" s="15"/>
      <c r="M653" s="15"/>
      <c r="N653" s="15"/>
      <c r="O653" s="15"/>
      <c r="P653" s="15"/>
      <c r="Q653" s="15"/>
      <c r="R653" s="15"/>
      <c r="S653" s="16"/>
      <c r="T653" s="15"/>
      <c r="U653" s="15"/>
      <c r="V653" s="15"/>
      <c r="W653" s="15"/>
      <c r="X653" s="15"/>
      <c r="Y653" s="15"/>
      <c r="Z653" s="15"/>
      <c r="AA653" s="15"/>
      <c r="AB653" s="15"/>
      <c r="AC653" s="15"/>
      <c r="AD653" s="15"/>
      <c r="AE653" s="15"/>
      <c r="AF653" s="15"/>
      <c r="AG653" s="15"/>
      <c r="AH653" s="15"/>
      <c r="AI653" s="15"/>
      <c r="AJ653" s="15"/>
      <c r="AK653" s="15"/>
      <c r="AM653" s="15"/>
      <c r="AN653" s="15"/>
      <c r="AO653" s="15"/>
      <c r="AP653" s="15"/>
      <c r="AQ653" s="15"/>
      <c r="AR653" s="15"/>
      <c r="AS653" s="15"/>
      <c r="AT653" s="15"/>
      <c r="AU653" s="15"/>
      <c r="AV653" s="15"/>
      <c r="AW653" s="15"/>
      <c r="AX653" s="15"/>
      <c r="AY653" s="15"/>
      <c r="AZ653" s="15"/>
      <c r="BA653" s="15"/>
      <c r="BB653" s="15"/>
      <c r="BC653" s="15"/>
      <c r="BD653" s="15"/>
    </row>
    <row r="654" spans="1:56" ht="16.5" customHeight="1">
      <c r="A654" s="18"/>
      <c r="B654" s="18"/>
      <c r="C654" s="18"/>
      <c r="D654" s="18"/>
      <c r="E654" s="18"/>
      <c r="F654" s="15"/>
      <c r="G654" s="17"/>
      <c r="H654" s="17"/>
      <c r="I654" s="15"/>
      <c r="J654" s="15"/>
      <c r="K654" s="15"/>
      <c r="L654" s="15"/>
      <c r="M654" s="15"/>
      <c r="N654" s="15"/>
      <c r="O654" s="15"/>
      <c r="P654" s="15"/>
      <c r="Q654" s="15"/>
      <c r="R654" s="15"/>
      <c r="S654" s="16"/>
      <c r="T654" s="15"/>
      <c r="U654" s="15"/>
      <c r="V654" s="15"/>
      <c r="W654" s="15"/>
      <c r="X654" s="15"/>
      <c r="Y654" s="15"/>
      <c r="Z654" s="15"/>
      <c r="AA654" s="15"/>
      <c r="AB654" s="15"/>
      <c r="AC654" s="15"/>
      <c r="AD654" s="15"/>
      <c r="AE654" s="15"/>
      <c r="AF654" s="15"/>
      <c r="AG654" s="15"/>
      <c r="AH654" s="15"/>
      <c r="AI654" s="15"/>
      <c r="AJ654" s="15"/>
      <c r="AK654" s="15"/>
      <c r="AM654" s="15"/>
      <c r="AN654" s="15"/>
      <c r="AO654" s="15"/>
      <c r="AP654" s="15"/>
      <c r="AQ654" s="15"/>
      <c r="AR654" s="15"/>
      <c r="AS654" s="15"/>
      <c r="AT654" s="15"/>
      <c r="AU654" s="15"/>
      <c r="AV654" s="15"/>
      <c r="AW654" s="15"/>
      <c r="AX654" s="15"/>
      <c r="AY654" s="15"/>
      <c r="AZ654" s="15"/>
      <c r="BA654" s="15"/>
      <c r="BB654" s="15"/>
      <c r="BC654" s="15"/>
      <c r="BD654" s="15"/>
    </row>
    <row r="655" spans="1:56" ht="16.5" customHeight="1">
      <c r="A655" s="18"/>
      <c r="B655" s="18"/>
      <c r="C655" s="18"/>
      <c r="D655" s="18"/>
      <c r="E655" s="18"/>
      <c r="F655" s="15"/>
      <c r="G655" s="17"/>
      <c r="H655" s="17"/>
      <c r="I655" s="15"/>
      <c r="J655" s="15"/>
      <c r="K655" s="15"/>
      <c r="L655" s="15"/>
      <c r="M655" s="15"/>
      <c r="N655" s="15"/>
      <c r="O655" s="15"/>
      <c r="P655" s="15"/>
      <c r="Q655" s="15"/>
      <c r="R655" s="15"/>
      <c r="S655" s="16"/>
      <c r="T655" s="15"/>
      <c r="U655" s="15"/>
      <c r="V655" s="15"/>
      <c r="W655" s="15"/>
      <c r="X655" s="15"/>
      <c r="Y655" s="15"/>
      <c r="Z655" s="15"/>
      <c r="AA655" s="15"/>
      <c r="AB655" s="15"/>
      <c r="AC655" s="15"/>
      <c r="AD655" s="15"/>
      <c r="AE655" s="15"/>
      <c r="AF655" s="15"/>
      <c r="AG655" s="15"/>
      <c r="AH655" s="15"/>
      <c r="AI655" s="15"/>
      <c r="AJ655" s="15"/>
      <c r="AK655" s="15"/>
      <c r="AM655" s="15"/>
      <c r="AN655" s="15"/>
      <c r="AO655" s="15"/>
      <c r="AP655" s="15"/>
      <c r="AQ655" s="15"/>
      <c r="AR655" s="15"/>
      <c r="AS655" s="15"/>
      <c r="AT655" s="15"/>
      <c r="AU655" s="15"/>
      <c r="AV655" s="15"/>
      <c r="AW655" s="15"/>
      <c r="AX655" s="15"/>
      <c r="AY655" s="15"/>
      <c r="AZ655" s="15"/>
      <c r="BA655" s="15"/>
      <c r="BB655" s="15"/>
      <c r="BC655" s="15"/>
      <c r="BD655" s="15"/>
    </row>
    <row r="656" spans="1:56" ht="16.5" customHeight="1">
      <c r="A656" s="18"/>
      <c r="B656" s="18"/>
      <c r="C656" s="18"/>
      <c r="D656" s="18"/>
      <c r="E656" s="18"/>
      <c r="F656" s="15"/>
      <c r="G656" s="17"/>
      <c r="H656" s="17"/>
      <c r="I656" s="15"/>
      <c r="J656" s="15"/>
      <c r="K656" s="15"/>
      <c r="L656" s="15"/>
      <c r="M656" s="15"/>
      <c r="N656" s="15"/>
      <c r="O656" s="15"/>
      <c r="P656" s="15"/>
      <c r="Q656" s="15"/>
      <c r="R656" s="15"/>
      <c r="S656" s="16"/>
      <c r="T656" s="15"/>
      <c r="U656" s="15"/>
      <c r="V656" s="15"/>
      <c r="W656" s="15"/>
      <c r="X656" s="15"/>
      <c r="Y656" s="15"/>
      <c r="Z656" s="15"/>
      <c r="AA656" s="15"/>
      <c r="AB656" s="15"/>
      <c r="AC656" s="15"/>
      <c r="AD656" s="15"/>
      <c r="AE656" s="15"/>
      <c r="AF656" s="15"/>
      <c r="AG656" s="15"/>
      <c r="AH656" s="15"/>
      <c r="AI656" s="15"/>
      <c r="AJ656" s="15"/>
      <c r="AK656" s="15"/>
      <c r="AM656" s="15"/>
      <c r="AN656" s="15"/>
      <c r="AO656" s="15"/>
      <c r="AP656" s="15"/>
      <c r="AQ656" s="15"/>
      <c r="AR656" s="15"/>
      <c r="AS656" s="15"/>
      <c r="AT656" s="15"/>
      <c r="AU656" s="15"/>
      <c r="AV656" s="15"/>
      <c r="AW656" s="15"/>
      <c r="AX656" s="15"/>
      <c r="AY656" s="15"/>
      <c r="AZ656" s="15"/>
      <c r="BA656" s="15"/>
      <c r="BB656" s="15"/>
      <c r="BC656" s="15"/>
      <c r="BD656" s="15"/>
    </row>
    <row r="657" spans="1:56" ht="16.5" customHeight="1">
      <c r="A657" s="18"/>
      <c r="B657" s="18"/>
      <c r="C657" s="18"/>
      <c r="D657" s="18"/>
      <c r="E657" s="18"/>
      <c r="F657" s="15"/>
      <c r="G657" s="17"/>
      <c r="H657" s="17"/>
      <c r="I657" s="15"/>
      <c r="J657" s="15"/>
      <c r="K657" s="15"/>
      <c r="L657" s="15"/>
      <c r="M657" s="15"/>
      <c r="N657" s="15"/>
      <c r="O657" s="15"/>
      <c r="P657" s="15"/>
      <c r="Q657" s="15"/>
      <c r="R657" s="15"/>
      <c r="S657" s="16"/>
      <c r="T657" s="15"/>
      <c r="U657" s="15"/>
      <c r="V657" s="15"/>
      <c r="W657" s="15"/>
      <c r="X657" s="15"/>
      <c r="Y657" s="15"/>
      <c r="Z657" s="15"/>
      <c r="AA657" s="15"/>
      <c r="AB657" s="15"/>
      <c r="AC657" s="15"/>
      <c r="AD657" s="15"/>
      <c r="AE657" s="15"/>
      <c r="AF657" s="15"/>
      <c r="AG657" s="15"/>
      <c r="AH657" s="15"/>
      <c r="AI657" s="15"/>
      <c r="AJ657" s="15"/>
      <c r="AK657" s="15"/>
      <c r="AM657" s="15"/>
      <c r="AN657" s="15"/>
      <c r="AO657" s="15"/>
      <c r="AP657" s="15"/>
      <c r="AQ657" s="15"/>
      <c r="AR657" s="15"/>
      <c r="AS657" s="15"/>
      <c r="AT657" s="15"/>
      <c r="AU657" s="15"/>
      <c r="AV657" s="15"/>
      <c r="AW657" s="15"/>
      <c r="AX657" s="15"/>
      <c r="AY657" s="15"/>
      <c r="AZ657" s="15"/>
      <c r="BA657" s="15"/>
      <c r="BB657" s="15"/>
      <c r="BC657" s="15"/>
      <c r="BD657" s="15"/>
    </row>
    <row r="658" spans="1:56" ht="16.5" customHeight="1">
      <c r="A658" s="18"/>
      <c r="B658" s="18"/>
      <c r="C658" s="18"/>
      <c r="D658" s="18"/>
      <c r="E658" s="18"/>
      <c r="F658" s="15"/>
      <c r="G658" s="17"/>
      <c r="H658" s="17"/>
      <c r="I658" s="15"/>
      <c r="J658" s="15"/>
      <c r="K658" s="15"/>
      <c r="L658" s="15"/>
      <c r="M658" s="15"/>
      <c r="N658" s="15"/>
      <c r="O658" s="15"/>
      <c r="P658" s="15"/>
      <c r="Q658" s="15"/>
      <c r="R658" s="15"/>
      <c r="S658" s="16"/>
      <c r="T658" s="15"/>
      <c r="U658" s="15"/>
      <c r="V658" s="15"/>
      <c r="W658" s="15"/>
      <c r="X658" s="15"/>
      <c r="Y658" s="15"/>
      <c r="Z658" s="15"/>
      <c r="AA658" s="15"/>
      <c r="AB658" s="15"/>
      <c r="AC658" s="15"/>
      <c r="AD658" s="15"/>
      <c r="AE658" s="15"/>
      <c r="AF658" s="15"/>
      <c r="AG658" s="15"/>
      <c r="AH658" s="15"/>
      <c r="AI658" s="15"/>
      <c r="AJ658" s="15"/>
      <c r="AK658" s="15"/>
      <c r="AM658" s="15"/>
      <c r="AN658" s="15"/>
      <c r="AO658" s="15"/>
      <c r="AP658" s="15"/>
      <c r="AQ658" s="15"/>
      <c r="AR658" s="15"/>
      <c r="AS658" s="15"/>
      <c r="AT658" s="15"/>
      <c r="AU658" s="15"/>
      <c r="AV658" s="15"/>
      <c r="AW658" s="15"/>
      <c r="AX658" s="15"/>
      <c r="AY658" s="15"/>
      <c r="AZ658" s="15"/>
      <c r="BA658" s="15"/>
      <c r="BB658" s="15"/>
      <c r="BC658" s="15"/>
      <c r="BD658" s="15"/>
    </row>
    <row r="659" spans="1:56" ht="16.5" customHeight="1">
      <c r="A659" s="18"/>
      <c r="B659" s="18"/>
      <c r="C659" s="18"/>
      <c r="D659" s="18"/>
      <c r="E659" s="18"/>
      <c r="F659" s="15"/>
      <c r="G659" s="17"/>
      <c r="H659" s="17"/>
      <c r="I659" s="15"/>
      <c r="J659" s="15"/>
      <c r="K659" s="15"/>
      <c r="L659" s="15"/>
      <c r="M659" s="15"/>
      <c r="N659" s="15"/>
      <c r="O659" s="15"/>
      <c r="P659" s="15"/>
      <c r="Q659" s="15"/>
      <c r="R659" s="15"/>
      <c r="S659" s="16"/>
      <c r="T659" s="15"/>
      <c r="U659" s="15"/>
      <c r="V659" s="15"/>
      <c r="W659" s="15"/>
      <c r="X659" s="15"/>
      <c r="Y659" s="15"/>
      <c r="Z659" s="15"/>
      <c r="AA659" s="15"/>
      <c r="AB659" s="15"/>
      <c r="AC659" s="15"/>
      <c r="AD659" s="15"/>
      <c r="AE659" s="15"/>
      <c r="AF659" s="15"/>
      <c r="AG659" s="15"/>
      <c r="AH659" s="15"/>
      <c r="AI659" s="15"/>
      <c r="AJ659" s="15"/>
      <c r="AK659" s="15"/>
      <c r="AM659" s="15"/>
      <c r="AN659" s="15"/>
      <c r="AO659" s="15"/>
      <c r="AP659" s="15"/>
      <c r="AQ659" s="15"/>
      <c r="AR659" s="15"/>
      <c r="AS659" s="15"/>
      <c r="AT659" s="15"/>
      <c r="AU659" s="15"/>
      <c r="AV659" s="15"/>
      <c r="AW659" s="15"/>
      <c r="AX659" s="15"/>
      <c r="AY659" s="15"/>
      <c r="AZ659" s="15"/>
      <c r="BA659" s="15"/>
      <c r="BB659" s="15"/>
      <c r="BC659" s="15"/>
      <c r="BD659" s="15"/>
    </row>
    <row r="660" spans="1:56" ht="16.5" customHeight="1">
      <c r="A660" s="18"/>
      <c r="B660" s="18"/>
      <c r="C660" s="18"/>
      <c r="D660" s="18"/>
      <c r="E660" s="18"/>
      <c r="F660" s="15"/>
      <c r="G660" s="17"/>
      <c r="H660" s="17"/>
      <c r="I660" s="15"/>
      <c r="J660" s="15"/>
      <c r="K660" s="15"/>
      <c r="L660" s="15"/>
      <c r="M660" s="15"/>
      <c r="N660" s="15"/>
      <c r="O660" s="15"/>
      <c r="P660" s="15"/>
      <c r="Q660" s="15"/>
      <c r="R660" s="15"/>
      <c r="S660" s="16"/>
      <c r="T660" s="15"/>
      <c r="U660" s="15"/>
      <c r="V660" s="15"/>
      <c r="W660" s="15"/>
      <c r="X660" s="15"/>
      <c r="Y660" s="15"/>
      <c r="Z660" s="15"/>
      <c r="AA660" s="15"/>
      <c r="AB660" s="15"/>
      <c r="AC660" s="15"/>
      <c r="AD660" s="15"/>
      <c r="AE660" s="15"/>
      <c r="AF660" s="15"/>
      <c r="AG660" s="15"/>
      <c r="AH660" s="15"/>
      <c r="AI660" s="15"/>
      <c r="AJ660" s="15"/>
      <c r="AK660" s="15"/>
      <c r="AM660" s="15"/>
      <c r="AN660" s="15"/>
      <c r="AO660" s="15"/>
      <c r="AP660" s="15"/>
      <c r="AQ660" s="15"/>
      <c r="AR660" s="15"/>
      <c r="AS660" s="15"/>
      <c r="AT660" s="15"/>
      <c r="AU660" s="15"/>
      <c r="AV660" s="15"/>
      <c r="AW660" s="15"/>
      <c r="AX660" s="15"/>
      <c r="AY660" s="15"/>
      <c r="AZ660" s="15"/>
      <c r="BA660" s="15"/>
      <c r="BB660" s="15"/>
      <c r="BC660" s="15"/>
      <c r="BD660" s="15"/>
    </row>
    <row r="661" spans="1:56" ht="16.5" customHeight="1">
      <c r="A661" s="18"/>
      <c r="B661" s="18"/>
      <c r="C661" s="18"/>
      <c r="D661" s="18"/>
      <c r="E661" s="18"/>
      <c r="F661" s="15"/>
      <c r="G661" s="17"/>
      <c r="H661" s="17"/>
      <c r="I661" s="15"/>
      <c r="J661" s="15"/>
      <c r="K661" s="15"/>
      <c r="L661" s="15"/>
      <c r="M661" s="15"/>
      <c r="N661" s="15"/>
      <c r="O661" s="15"/>
      <c r="P661" s="15"/>
      <c r="Q661" s="15"/>
      <c r="R661" s="15"/>
      <c r="S661" s="16"/>
      <c r="T661" s="15"/>
      <c r="U661" s="15"/>
      <c r="V661" s="15"/>
      <c r="W661" s="15"/>
      <c r="X661" s="15"/>
      <c r="Y661" s="15"/>
      <c r="Z661" s="15"/>
      <c r="AA661" s="15"/>
      <c r="AB661" s="15"/>
      <c r="AC661" s="15"/>
      <c r="AD661" s="15"/>
      <c r="AE661" s="15"/>
      <c r="AF661" s="15"/>
      <c r="AG661" s="15"/>
      <c r="AH661" s="15"/>
      <c r="AI661" s="15"/>
      <c r="AJ661" s="15"/>
      <c r="AK661" s="15"/>
      <c r="AM661" s="15"/>
      <c r="AN661" s="15"/>
      <c r="AO661" s="15"/>
      <c r="AP661" s="15"/>
      <c r="AQ661" s="15"/>
      <c r="AR661" s="15"/>
      <c r="AS661" s="15"/>
      <c r="AT661" s="15"/>
      <c r="AU661" s="15"/>
      <c r="AV661" s="15"/>
      <c r="AW661" s="15"/>
      <c r="AX661" s="15"/>
      <c r="AY661" s="15"/>
      <c r="AZ661" s="15"/>
      <c r="BA661" s="15"/>
      <c r="BB661" s="15"/>
      <c r="BC661" s="15"/>
      <c r="BD661" s="15"/>
    </row>
    <row r="662" spans="1:56" ht="16.5" customHeight="1">
      <c r="A662" s="18"/>
      <c r="B662" s="18"/>
      <c r="C662" s="18"/>
      <c r="D662" s="18"/>
      <c r="E662" s="18"/>
      <c r="F662" s="15"/>
      <c r="G662" s="17"/>
      <c r="H662" s="17"/>
      <c r="I662" s="15"/>
      <c r="J662" s="15"/>
      <c r="K662" s="15"/>
      <c r="L662" s="15"/>
      <c r="M662" s="15"/>
      <c r="N662" s="15"/>
      <c r="O662" s="15"/>
      <c r="P662" s="15"/>
      <c r="Q662" s="15"/>
      <c r="R662" s="15"/>
      <c r="S662" s="16"/>
      <c r="T662" s="15"/>
      <c r="U662" s="15"/>
      <c r="V662" s="15"/>
      <c r="W662" s="15"/>
      <c r="X662" s="15"/>
      <c r="Y662" s="15"/>
      <c r="Z662" s="15"/>
      <c r="AA662" s="15"/>
      <c r="AB662" s="15"/>
      <c r="AC662" s="15"/>
      <c r="AD662" s="15"/>
      <c r="AE662" s="15"/>
      <c r="AF662" s="15"/>
      <c r="AG662" s="15"/>
      <c r="AH662" s="15"/>
      <c r="AI662" s="15"/>
      <c r="AJ662" s="15"/>
      <c r="AK662" s="15"/>
      <c r="AM662" s="15"/>
      <c r="AN662" s="15"/>
      <c r="AO662" s="15"/>
      <c r="AP662" s="15"/>
      <c r="AQ662" s="15"/>
      <c r="AR662" s="15"/>
      <c r="AS662" s="15"/>
      <c r="AT662" s="15"/>
      <c r="AU662" s="15"/>
      <c r="AV662" s="15"/>
      <c r="AW662" s="15"/>
      <c r="AX662" s="15"/>
      <c r="AY662" s="15"/>
      <c r="AZ662" s="15"/>
      <c r="BA662" s="15"/>
      <c r="BB662" s="15"/>
      <c r="BC662" s="15"/>
      <c r="BD662" s="15"/>
    </row>
    <row r="663" spans="1:56" ht="16.5" customHeight="1">
      <c r="A663" s="18"/>
      <c r="B663" s="18"/>
      <c r="C663" s="18"/>
      <c r="D663" s="18"/>
      <c r="E663" s="18"/>
      <c r="F663" s="15"/>
      <c r="G663" s="17"/>
      <c r="H663" s="17"/>
      <c r="I663" s="15"/>
      <c r="J663" s="15"/>
      <c r="K663" s="15"/>
      <c r="L663" s="15"/>
      <c r="M663" s="15"/>
      <c r="N663" s="15"/>
      <c r="O663" s="15"/>
      <c r="P663" s="15"/>
      <c r="Q663" s="15"/>
      <c r="R663" s="15"/>
      <c r="S663" s="16"/>
      <c r="T663" s="15"/>
      <c r="U663" s="15"/>
      <c r="V663" s="15"/>
      <c r="W663" s="15"/>
      <c r="X663" s="15"/>
      <c r="Y663" s="15"/>
      <c r="Z663" s="15"/>
      <c r="AA663" s="15"/>
      <c r="AB663" s="15"/>
      <c r="AC663" s="15"/>
      <c r="AD663" s="15"/>
      <c r="AE663" s="15"/>
      <c r="AF663" s="15"/>
      <c r="AG663" s="15"/>
      <c r="AH663" s="15"/>
      <c r="AI663" s="15"/>
      <c r="AJ663" s="15"/>
      <c r="AK663" s="15"/>
      <c r="AM663" s="15"/>
      <c r="AN663" s="15"/>
      <c r="AO663" s="15"/>
      <c r="AP663" s="15"/>
      <c r="AQ663" s="15"/>
      <c r="AR663" s="15"/>
      <c r="AS663" s="15"/>
      <c r="AT663" s="15"/>
      <c r="AU663" s="15"/>
      <c r="AV663" s="15"/>
      <c r="AW663" s="15"/>
      <c r="AX663" s="15"/>
      <c r="AY663" s="15"/>
      <c r="AZ663" s="15"/>
      <c r="BA663" s="15"/>
      <c r="BB663" s="15"/>
      <c r="BC663" s="15"/>
      <c r="BD663" s="15"/>
    </row>
    <row r="664" spans="1:56" ht="16.5" customHeight="1">
      <c r="A664" s="18"/>
      <c r="B664" s="18"/>
      <c r="C664" s="18"/>
      <c r="D664" s="18"/>
      <c r="E664" s="18"/>
      <c r="F664" s="15"/>
      <c r="G664" s="17"/>
      <c r="H664" s="17"/>
      <c r="I664" s="15"/>
      <c r="J664" s="15"/>
      <c r="K664" s="15"/>
      <c r="L664" s="15"/>
      <c r="M664" s="15"/>
      <c r="N664" s="15"/>
      <c r="O664" s="15"/>
      <c r="P664" s="15"/>
      <c r="Q664" s="15"/>
      <c r="R664" s="15"/>
      <c r="S664" s="16"/>
      <c r="T664" s="15"/>
      <c r="U664" s="15"/>
      <c r="V664" s="15"/>
      <c r="W664" s="15"/>
      <c r="X664" s="15"/>
      <c r="Y664" s="15"/>
      <c r="Z664" s="15"/>
      <c r="AA664" s="15"/>
      <c r="AB664" s="15"/>
      <c r="AC664" s="15"/>
      <c r="AD664" s="15"/>
      <c r="AE664" s="15"/>
      <c r="AF664" s="15"/>
      <c r="AG664" s="15"/>
      <c r="AH664" s="15"/>
      <c r="AI664" s="15"/>
      <c r="AJ664" s="15"/>
      <c r="AK664" s="15"/>
      <c r="AM664" s="15"/>
      <c r="AN664" s="15"/>
      <c r="AO664" s="15"/>
      <c r="AP664" s="15"/>
      <c r="AQ664" s="15"/>
      <c r="AR664" s="15"/>
      <c r="AS664" s="15"/>
      <c r="AT664" s="15"/>
      <c r="AU664" s="15"/>
      <c r="AV664" s="15"/>
      <c r="AW664" s="15"/>
      <c r="AX664" s="15"/>
      <c r="AY664" s="15"/>
      <c r="AZ664" s="15"/>
      <c r="BA664" s="15"/>
      <c r="BB664" s="15"/>
      <c r="BC664" s="15"/>
      <c r="BD664" s="15"/>
    </row>
    <row r="665" spans="1:56" ht="16.5" customHeight="1">
      <c r="A665" s="18"/>
      <c r="B665" s="18"/>
      <c r="C665" s="18"/>
      <c r="D665" s="18"/>
      <c r="E665" s="18"/>
      <c r="F665" s="15"/>
      <c r="G665" s="17"/>
      <c r="H665" s="17"/>
      <c r="I665" s="15"/>
      <c r="J665" s="15"/>
      <c r="K665" s="15"/>
      <c r="L665" s="15"/>
      <c r="M665" s="15"/>
      <c r="N665" s="15"/>
      <c r="O665" s="15"/>
      <c r="P665" s="15"/>
      <c r="Q665" s="15"/>
      <c r="R665" s="15"/>
      <c r="S665" s="16"/>
      <c r="T665" s="15"/>
      <c r="U665" s="15"/>
      <c r="V665" s="15"/>
      <c r="W665" s="15"/>
      <c r="X665" s="15"/>
      <c r="Y665" s="15"/>
      <c r="Z665" s="15"/>
      <c r="AA665" s="15"/>
      <c r="AB665" s="15"/>
      <c r="AC665" s="15"/>
      <c r="AD665" s="15"/>
      <c r="AE665" s="15"/>
      <c r="AF665" s="15"/>
      <c r="AG665" s="15"/>
      <c r="AH665" s="15"/>
      <c r="AI665" s="15"/>
      <c r="AJ665" s="15"/>
      <c r="AK665" s="15"/>
      <c r="AM665" s="15"/>
      <c r="AN665" s="15"/>
      <c r="AO665" s="15"/>
      <c r="AP665" s="15"/>
      <c r="AQ665" s="15"/>
      <c r="AR665" s="15"/>
      <c r="AS665" s="15"/>
      <c r="AT665" s="15"/>
      <c r="AU665" s="15"/>
      <c r="AV665" s="15"/>
      <c r="AW665" s="15"/>
      <c r="AX665" s="15"/>
      <c r="AY665" s="15"/>
      <c r="AZ665" s="15"/>
      <c r="BA665" s="15"/>
      <c r="BB665" s="15"/>
      <c r="BC665" s="15"/>
      <c r="BD665" s="15"/>
    </row>
    <row r="666" spans="1:56" ht="16.5" customHeight="1">
      <c r="A666" s="18"/>
      <c r="B666" s="18"/>
      <c r="C666" s="18"/>
      <c r="D666" s="18"/>
      <c r="E666" s="18"/>
      <c r="F666" s="15"/>
      <c r="G666" s="17"/>
      <c r="H666" s="17"/>
      <c r="I666" s="15"/>
      <c r="J666" s="15"/>
      <c r="K666" s="15"/>
      <c r="L666" s="15"/>
      <c r="M666" s="15"/>
      <c r="N666" s="15"/>
      <c r="O666" s="15"/>
      <c r="P666" s="15"/>
      <c r="Q666" s="15"/>
      <c r="R666" s="15"/>
      <c r="S666" s="16"/>
      <c r="T666" s="15"/>
      <c r="U666" s="15"/>
      <c r="V666" s="15"/>
      <c r="W666" s="15"/>
      <c r="X666" s="15"/>
      <c r="Y666" s="15"/>
      <c r="Z666" s="15"/>
      <c r="AA666" s="15"/>
      <c r="AB666" s="15"/>
      <c r="AC666" s="15"/>
      <c r="AD666" s="15"/>
      <c r="AE666" s="15"/>
      <c r="AF666" s="15"/>
      <c r="AG666" s="15"/>
      <c r="AH666" s="15"/>
      <c r="AI666" s="15"/>
      <c r="AJ666" s="15"/>
      <c r="AK666" s="15"/>
      <c r="AM666" s="15"/>
      <c r="AN666" s="15"/>
      <c r="AO666" s="15"/>
      <c r="AP666" s="15"/>
      <c r="AQ666" s="15"/>
      <c r="AR666" s="15"/>
      <c r="AS666" s="15"/>
      <c r="AT666" s="15"/>
      <c r="AU666" s="15"/>
      <c r="AV666" s="15"/>
      <c r="AW666" s="15"/>
      <c r="AX666" s="15"/>
      <c r="AY666" s="15"/>
      <c r="AZ666" s="15"/>
      <c r="BA666" s="15"/>
      <c r="BB666" s="15"/>
      <c r="BC666" s="15"/>
      <c r="BD666" s="15"/>
    </row>
    <row r="667" spans="1:56" ht="16.5" customHeight="1">
      <c r="A667" s="18"/>
      <c r="B667" s="18"/>
      <c r="C667" s="18"/>
      <c r="D667" s="18"/>
      <c r="E667" s="18"/>
      <c r="F667" s="15"/>
      <c r="G667" s="17"/>
      <c r="H667" s="17"/>
      <c r="I667" s="15"/>
      <c r="J667" s="15"/>
      <c r="K667" s="15"/>
      <c r="L667" s="15"/>
      <c r="M667" s="15"/>
      <c r="N667" s="15"/>
      <c r="O667" s="15"/>
      <c r="P667" s="15"/>
      <c r="Q667" s="15"/>
      <c r="R667" s="15"/>
      <c r="S667" s="16"/>
      <c r="T667" s="15"/>
      <c r="U667" s="15"/>
      <c r="V667" s="15"/>
      <c r="W667" s="15"/>
      <c r="X667" s="15"/>
      <c r="Y667" s="15"/>
      <c r="Z667" s="15"/>
      <c r="AA667" s="15"/>
      <c r="AB667" s="15"/>
      <c r="AC667" s="15"/>
      <c r="AD667" s="15"/>
      <c r="AE667" s="15"/>
      <c r="AF667" s="15"/>
      <c r="AG667" s="15"/>
      <c r="AH667" s="15"/>
      <c r="AI667" s="15"/>
      <c r="AJ667" s="15"/>
      <c r="AK667" s="15"/>
      <c r="AM667" s="15"/>
      <c r="AN667" s="15"/>
      <c r="AO667" s="15"/>
      <c r="AP667" s="15"/>
      <c r="AQ667" s="15"/>
      <c r="AR667" s="15"/>
      <c r="AS667" s="15"/>
      <c r="AT667" s="15"/>
      <c r="AU667" s="15"/>
      <c r="AV667" s="15"/>
      <c r="AW667" s="15"/>
      <c r="AX667" s="15"/>
      <c r="AY667" s="15"/>
      <c r="AZ667" s="15"/>
      <c r="BA667" s="15"/>
      <c r="BB667" s="15"/>
      <c r="BC667" s="15"/>
      <c r="BD667" s="15"/>
    </row>
    <row r="668" spans="1:56" ht="16.5" customHeight="1">
      <c r="A668" s="18"/>
      <c r="B668" s="18"/>
      <c r="C668" s="18"/>
      <c r="D668" s="18"/>
      <c r="E668" s="18"/>
      <c r="F668" s="15"/>
      <c r="G668" s="17"/>
      <c r="H668" s="17"/>
      <c r="I668" s="15"/>
      <c r="J668" s="15"/>
      <c r="K668" s="15"/>
      <c r="L668" s="15"/>
      <c r="M668" s="15"/>
      <c r="N668" s="15"/>
      <c r="O668" s="15"/>
      <c r="P668" s="15"/>
      <c r="Q668" s="15"/>
      <c r="R668" s="15"/>
      <c r="S668" s="16"/>
      <c r="T668" s="15"/>
      <c r="U668" s="15"/>
      <c r="V668" s="15"/>
      <c r="W668" s="15"/>
      <c r="X668" s="15"/>
      <c r="Y668" s="15"/>
      <c r="Z668" s="15"/>
      <c r="AA668" s="15"/>
      <c r="AB668" s="15"/>
      <c r="AC668" s="15"/>
      <c r="AD668" s="15"/>
      <c r="AE668" s="15"/>
      <c r="AF668" s="15"/>
      <c r="AG668" s="15"/>
      <c r="AH668" s="15"/>
      <c r="AI668" s="15"/>
      <c r="AJ668" s="15"/>
      <c r="AK668" s="15"/>
      <c r="AM668" s="15"/>
      <c r="AN668" s="15"/>
      <c r="AO668" s="15"/>
      <c r="AP668" s="15"/>
      <c r="AQ668" s="15"/>
      <c r="AR668" s="15"/>
      <c r="AS668" s="15"/>
      <c r="AT668" s="15"/>
      <c r="AU668" s="15"/>
      <c r="AV668" s="15"/>
      <c r="AW668" s="15"/>
      <c r="AX668" s="15"/>
      <c r="AY668" s="15"/>
      <c r="AZ668" s="15"/>
      <c r="BA668" s="15"/>
      <c r="BB668" s="15"/>
      <c r="BC668" s="15"/>
      <c r="BD668" s="15"/>
    </row>
    <row r="669" spans="1:56" ht="16.5" customHeight="1">
      <c r="A669" s="18"/>
      <c r="B669" s="18"/>
      <c r="C669" s="18"/>
      <c r="D669" s="18"/>
      <c r="E669" s="18"/>
      <c r="F669" s="15"/>
      <c r="G669" s="17"/>
      <c r="H669" s="17"/>
      <c r="I669" s="15"/>
      <c r="J669" s="15"/>
      <c r="K669" s="15"/>
      <c r="L669" s="15"/>
      <c r="M669" s="15"/>
      <c r="N669" s="15"/>
      <c r="O669" s="15"/>
      <c r="P669" s="15"/>
      <c r="Q669" s="15"/>
      <c r="R669" s="15"/>
      <c r="S669" s="16"/>
      <c r="T669" s="15"/>
      <c r="U669" s="15"/>
      <c r="V669" s="15"/>
      <c r="W669" s="15"/>
      <c r="X669" s="15"/>
      <c r="Y669" s="15"/>
      <c r="Z669" s="15"/>
      <c r="AA669" s="15"/>
      <c r="AB669" s="15"/>
      <c r="AC669" s="15"/>
      <c r="AD669" s="15"/>
      <c r="AE669" s="15"/>
      <c r="AF669" s="15"/>
      <c r="AG669" s="15"/>
      <c r="AH669" s="15"/>
      <c r="AI669" s="15"/>
      <c r="AJ669" s="15"/>
      <c r="AK669" s="15"/>
      <c r="AM669" s="15"/>
      <c r="AN669" s="15"/>
      <c r="AO669" s="15"/>
      <c r="AP669" s="15"/>
      <c r="AQ669" s="15"/>
      <c r="AR669" s="15"/>
      <c r="AS669" s="15"/>
      <c r="AT669" s="15"/>
      <c r="AU669" s="15"/>
      <c r="AV669" s="15"/>
      <c r="AW669" s="15"/>
      <c r="AX669" s="15"/>
      <c r="AY669" s="15"/>
      <c r="AZ669" s="15"/>
      <c r="BA669" s="15"/>
      <c r="BB669" s="15"/>
      <c r="BC669" s="15"/>
      <c r="BD669" s="15"/>
    </row>
    <row r="670" spans="1:56" ht="16.5" customHeight="1">
      <c r="A670" s="18"/>
      <c r="B670" s="18"/>
      <c r="C670" s="18"/>
      <c r="D670" s="18"/>
      <c r="E670" s="18"/>
      <c r="F670" s="15"/>
      <c r="G670" s="17"/>
      <c r="H670" s="17"/>
      <c r="I670" s="15"/>
      <c r="J670" s="15"/>
      <c r="K670" s="15"/>
      <c r="L670" s="15"/>
      <c r="M670" s="15"/>
      <c r="N670" s="15"/>
      <c r="O670" s="15"/>
      <c r="P670" s="15"/>
      <c r="Q670" s="15"/>
      <c r="R670" s="15"/>
      <c r="S670" s="16"/>
      <c r="T670" s="15"/>
      <c r="U670" s="15"/>
      <c r="V670" s="15"/>
      <c r="W670" s="15"/>
      <c r="X670" s="15"/>
      <c r="Y670" s="15"/>
      <c r="Z670" s="15"/>
      <c r="AA670" s="15"/>
      <c r="AB670" s="15"/>
      <c r="AC670" s="15"/>
      <c r="AD670" s="15"/>
      <c r="AE670" s="15"/>
      <c r="AF670" s="15"/>
      <c r="AG670" s="15"/>
      <c r="AH670" s="15"/>
      <c r="AI670" s="15"/>
      <c r="AJ670" s="15"/>
      <c r="AK670" s="15"/>
      <c r="AM670" s="15"/>
      <c r="AN670" s="15"/>
      <c r="AO670" s="15"/>
      <c r="AP670" s="15"/>
      <c r="AQ670" s="15"/>
      <c r="AR670" s="15"/>
      <c r="AS670" s="15"/>
      <c r="AT670" s="15"/>
      <c r="AU670" s="15"/>
      <c r="AV670" s="15"/>
      <c r="AW670" s="15"/>
      <c r="AX670" s="15"/>
      <c r="AY670" s="15"/>
      <c r="AZ670" s="15"/>
      <c r="BA670" s="15"/>
      <c r="BB670" s="15"/>
      <c r="BC670" s="15"/>
      <c r="BD670" s="15"/>
    </row>
    <row r="671" spans="1:56" ht="16.5" customHeight="1">
      <c r="A671" s="18"/>
      <c r="B671" s="18"/>
      <c r="C671" s="18"/>
      <c r="D671" s="18"/>
      <c r="E671" s="18"/>
      <c r="F671" s="15"/>
      <c r="G671" s="17"/>
      <c r="H671" s="17"/>
      <c r="I671" s="15"/>
      <c r="J671" s="15"/>
      <c r="K671" s="15"/>
      <c r="L671" s="15"/>
      <c r="M671" s="15"/>
      <c r="N671" s="15"/>
      <c r="O671" s="15"/>
      <c r="P671" s="15"/>
      <c r="Q671" s="15"/>
      <c r="R671" s="15"/>
      <c r="S671" s="16"/>
      <c r="T671" s="15"/>
      <c r="U671" s="15"/>
      <c r="V671" s="15"/>
      <c r="W671" s="15"/>
      <c r="X671" s="15"/>
      <c r="Y671" s="15"/>
      <c r="Z671" s="15"/>
      <c r="AA671" s="15"/>
      <c r="AB671" s="15"/>
      <c r="AC671" s="15"/>
      <c r="AD671" s="15"/>
      <c r="AE671" s="15"/>
      <c r="AF671" s="15"/>
      <c r="AG671" s="15"/>
      <c r="AH671" s="15"/>
      <c r="AI671" s="15"/>
      <c r="AJ671" s="15"/>
      <c r="AK671" s="15"/>
      <c r="AM671" s="15"/>
      <c r="AN671" s="15"/>
      <c r="AO671" s="15"/>
      <c r="AP671" s="15"/>
      <c r="AQ671" s="15"/>
      <c r="AR671" s="15"/>
      <c r="AS671" s="15"/>
      <c r="AT671" s="15"/>
      <c r="AU671" s="15"/>
      <c r="AV671" s="15"/>
      <c r="AW671" s="15"/>
      <c r="AX671" s="15"/>
      <c r="AY671" s="15"/>
      <c r="AZ671" s="15"/>
      <c r="BA671" s="15"/>
      <c r="BB671" s="15"/>
      <c r="BC671" s="15"/>
      <c r="BD671" s="15"/>
    </row>
    <row r="672" spans="1:56" ht="16.5" customHeight="1">
      <c r="A672" s="18"/>
      <c r="B672" s="18"/>
      <c r="C672" s="18"/>
      <c r="D672" s="18"/>
      <c r="E672" s="18"/>
      <c r="F672" s="15"/>
      <c r="G672" s="17"/>
      <c r="H672" s="17"/>
      <c r="I672" s="15"/>
      <c r="J672" s="15"/>
      <c r="K672" s="15"/>
      <c r="L672" s="15"/>
      <c r="M672" s="15"/>
      <c r="N672" s="15"/>
      <c r="O672" s="15"/>
      <c r="P672" s="15"/>
      <c r="Q672" s="15"/>
      <c r="R672" s="15"/>
      <c r="S672" s="16"/>
      <c r="T672" s="15"/>
      <c r="U672" s="15"/>
      <c r="V672" s="15"/>
      <c r="W672" s="15"/>
      <c r="X672" s="15"/>
      <c r="Y672" s="15"/>
      <c r="Z672" s="15"/>
      <c r="AA672" s="15"/>
      <c r="AB672" s="15"/>
      <c r="AC672" s="15"/>
      <c r="AD672" s="15"/>
      <c r="AE672" s="15"/>
      <c r="AF672" s="15"/>
      <c r="AG672" s="15"/>
      <c r="AH672" s="15"/>
      <c r="AI672" s="15"/>
      <c r="AJ672" s="15"/>
      <c r="AK672" s="15"/>
      <c r="AM672" s="15"/>
      <c r="AN672" s="15"/>
      <c r="AO672" s="15"/>
      <c r="AP672" s="15"/>
      <c r="AQ672" s="15"/>
      <c r="AR672" s="15"/>
      <c r="AS672" s="15"/>
      <c r="AT672" s="15"/>
      <c r="AU672" s="15"/>
      <c r="AV672" s="15"/>
      <c r="AW672" s="15"/>
      <c r="AX672" s="15"/>
      <c r="AY672" s="15"/>
      <c r="AZ672" s="15"/>
      <c r="BA672" s="15"/>
      <c r="BB672" s="15"/>
      <c r="BC672" s="15"/>
      <c r="BD672" s="15"/>
    </row>
    <row r="673" spans="1:56" ht="16.5" customHeight="1">
      <c r="A673" s="18"/>
      <c r="B673" s="18"/>
      <c r="C673" s="18"/>
      <c r="D673" s="18"/>
      <c r="E673" s="18"/>
      <c r="F673" s="15"/>
      <c r="G673" s="17"/>
      <c r="H673" s="17"/>
      <c r="I673" s="15"/>
      <c r="J673" s="15"/>
      <c r="K673" s="15"/>
      <c r="L673" s="15"/>
      <c r="M673" s="15"/>
      <c r="N673" s="15"/>
      <c r="O673" s="15"/>
      <c r="P673" s="15"/>
      <c r="Q673" s="15"/>
      <c r="R673" s="15"/>
      <c r="S673" s="16"/>
      <c r="T673" s="15"/>
      <c r="U673" s="15"/>
      <c r="V673" s="15"/>
      <c r="W673" s="15"/>
      <c r="X673" s="15"/>
      <c r="Y673" s="15"/>
      <c r="Z673" s="15"/>
      <c r="AA673" s="15"/>
      <c r="AB673" s="15"/>
      <c r="AC673" s="15"/>
      <c r="AD673" s="15"/>
      <c r="AE673" s="15"/>
      <c r="AF673" s="15"/>
      <c r="AG673" s="15"/>
      <c r="AH673" s="15"/>
      <c r="AI673" s="15"/>
      <c r="AJ673" s="15"/>
      <c r="AK673" s="15"/>
      <c r="AM673" s="15"/>
      <c r="AN673" s="15"/>
      <c r="AO673" s="15"/>
      <c r="AP673" s="15"/>
      <c r="AQ673" s="15"/>
      <c r="AR673" s="15"/>
      <c r="AS673" s="15"/>
      <c r="AT673" s="15"/>
      <c r="AU673" s="15"/>
      <c r="AV673" s="15"/>
      <c r="AW673" s="15"/>
      <c r="AX673" s="15"/>
      <c r="AY673" s="15"/>
      <c r="AZ673" s="15"/>
      <c r="BA673" s="15"/>
      <c r="BB673" s="15"/>
      <c r="BC673" s="15"/>
      <c r="BD673" s="15"/>
    </row>
    <row r="674" spans="1:56" ht="16.5" customHeight="1">
      <c r="A674" s="18"/>
      <c r="B674" s="18"/>
      <c r="C674" s="18"/>
      <c r="D674" s="18"/>
      <c r="E674" s="18"/>
      <c r="F674" s="15"/>
      <c r="G674" s="17"/>
      <c r="H674" s="17"/>
      <c r="I674" s="15"/>
      <c r="J674" s="15"/>
      <c r="K674" s="15"/>
      <c r="L674" s="15"/>
      <c r="M674" s="15"/>
      <c r="N674" s="15"/>
      <c r="O674" s="15"/>
      <c r="P674" s="15"/>
      <c r="Q674" s="15"/>
      <c r="R674" s="15"/>
      <c r="S674" s="16"/>
      <c r="T674" s="15"/>
      <c r="U674" s="15"/>
      <c r="V674" s="15"/>
      <c r="W674" s="15"/>
      <c r="X674" s="15"/>
      <c r="Y674" s="15"/>
      <c r="Z674" s="15"/>
      <c r="AA674" s="15"/>
      <c r="AB674" s="15"/>
      <c r="AC674" s="15"/>
      <c r="AD674" s="15"/>
      <c r="AE674" s="15"/>
      <c r="AF674" s="15"/>
      <c r="AG674" s="15"/>
      <c r="AH674" s="15"/>
      <c r="AI674" s="15"/>
      <c r="AJ674" s="15"/>
      <c r="AK674" s="15"/>
      <c r="AM674" s="15"/>
      <c r="AN674" s="15"/>
      <c r="AO674" s="15"/>
      <c r="AP674" s="15"/>
      <c r="AQ674" s="15"/>
      <c r="AR674" s="15"/>
      <c r="AS674" s="15"/>
      <c r="AT674" s="15"/>
      <c r="AU674" s="15"/>
      <c r="AV674" s="15"/>
      <c r="AW674" s="15"/>
      <c r="AX674" s="15"/>
      <c r="AY674" s="15"/>
      <c r="AZ674" s="15"/>
      <c r="BA674" s="15"/>
      <c r="BB674" s="15"/>
      <c r="BC674" s="15"/>
      <c r="BD674" s="15"/>
    </row>
    <row r="675" spans="1:56" ht="16.5" customHeight="1">
      <c r="A675" s="18"/>
      <c r="B675" s="18"/>
      <c r="C675" s="18"/>
      <c r="D675" s="18"/>
      <c r="E675" s="18"/>
      <c r="F675" s="15"/>
      <c r="G675" s="17"/>
      <c r="H675" s="17"/>
      <c r="I675" s="15"/>
      <c r="J675" s="15"/>
      <c r="K675" s="15"/>
      <c r="L675" s="15"/>
      <c r="M675" s="15"/>
      <c r="N675" s="15"/>
      <c r="O675" s="15"/>
      <c r="P675" s="15"/>
      <c r="Q675" s="15"/>
      <c r="R675" s="15"/>
      <c r="S675" s="16"/>
      <c r="T675" s="15"/>
      <c r="U675" s="15"/>
      <c r="V675" s="15"/>
      <c r="W675" s="15"/>
      <c r="X675" s="15"/>
      <c r="Y675" s="15"/>
      <c r="Z675" s="15"/>
      <c r="AA675" s="15"/>
      <c r="AB675" s="15"/>
      <c r="AC675" s="15"/>
      <c r="AD675" s="15"/>
      <c r="AE675" s="15"/>
      <c r="AF675" s="15"/>
      <c r="AG675" s="15"/>
      <c r="AH675" s="15"/>
      <c r="AI675" s="15"/>
      <c r="AJ675" s="15"/>
      <c r="AK675" s="15"/>
      <c r="AM675" s="15"/>
      <c r="AN675" s="15"/>
      <c r="AO675" s="15"/>
      <c r="AP675" s="15"/>
      <c r="AQ675" s="15"/>
      <c r="AR675" s="15"/>
      <c r="AS675" s="15"/>
      <c r="AT675" s="15"/>
      <c r="AU675" s="15"/>
      <c r="AV675" s="15"/>
      <c r="AW675" s="15"/>
      <c r="AX675" s="15"/>
      <c r="AY675" s="15"/>
      <c r="AZ675" s="15"/>
      <c r="BA675" s="15"/>
      <c r="BB675" s="15"/>
      <c r="BC675" s="15"/>
      <c r="BD675" s="15"/>
    </row>
    <row r="676" spans="1:56" ht="16.5" customHeight="1">
      <c r="A676" s="18"/>
      <c r="B676" s="18"/>
      <c r="C676" s="18"/>
      <c r="D676" s="18"/>
      <c r="E676" s="18"/>
      <c r="F676" s="15"/>
      <c r="G676" s="17"/>
      <c r="H676" s="17"/>
      <c r="I676" s="15"/>
      <c r="J676" s="15"/>
      <c r="K676" s="15"/>
      <c r="L676" s="15"/>
      <c r="M676" s="15"/>
      <c r="N676" s="15"/>
      <c r="O676" s="15"/>
      <c r="P676" s="15"/>
      <c r="Q676" s="15"/>
      <c r="R676" s="15"/>
      <c r="S676" s="16"/>
      <c r="T676" s="15"/>
      <c r="U676" s="15"/>
      <c r="V676" s="15"/>
      <c r="W676" s="15"/>
      <c r="X676" s="15"/>
      <c r="Y676" s="15"/>
      <c r="Z676" s="15"/>
      <c r="AA676" s="15"/>
      <c r="AB676" s="15"/>
      <c r="AC676" s="15"/>
      <c r="AD676" s="15"/>
      <c r="AE676" s="15"/>
      <c r="AF676" s="15"/>
      <c r="AG676" s="15"/>
      <c r="AH676" s="15"/>
      <c r="AI676" s="15"/>
      <c r="AJ676" s="15"/>
      <c r="AK676" s="15"/>
      <c r="AM676" s="15"/>
      <c r="AN676" s="15"/>
      <c r="AO676" s="15"/>
      <c r="AP676" s="15"/>
      <c r="AQ676" s="15"/>
      <c r="AR676" s="15"/>
      <c r="AS676" s="15"/>
      <c r="AT676" s="15"/>
      <c r="AU676" s="15"/>
      <c r="AV676" s="15"/>
      <c r="AW676" s="15"/>
      <c r="AX676" s="15"/>
      <c r="AY676" s="15"/>
      <c r="AZ676" s="15"/>
      <c r="BA676" s="15"/>
      <c r="BB676" s="15"/>
      <c r="BC676" s="15"/>
      <c r="BD676" s="15"/>
    </row>
    <row r="677" spans="1:56" ht="16.5" customHeight="1">
      <c r="A677" s="18"/>
      <c r="B677" s="18"/>
      <c r="C677" s="18"/>
      <c r="D677" s="18"/>
      <c r="E677" s="18"/>
      <c r="F677" s="15"/>
      <c r="G677" s="17"/>
      <c r="H677" s="17"/>
      <c r="I677" s="15"/>
      <c r="J677" s="15"/>
      <c r="K677" s="15"/>
      <c r="L677" s="15"/>
      <c r="M677" s="15"/>
      <c r="N677" s="15"/>
      <c r="O677" s="15"/>
      <c r="P677" s="15"/>
      <c r="Q677" s="15"/>
      <c r="R677" s="15"/>
      <c r="S677" s="16"/>
      <c r="T677" s="15"/>
      <c r="U677" s="15"/>
      <c r="V677" s="15"/>
      <c r="W677" s="15"/>
      <c r="X677" s="15"/>
      <c r="Y677" s="15"/>
      <c r="Z677" s="15"/>
      <c r="AA677" s="15"/>
      <c r="AB677" s="15"/>
      <c r="AC677" s="15"/>
      <c r="AD677" s="15"/>
      <c r="AE677" s="15"/>
      <c r="AF677" s="15"/>
      <c r="AG677" s="15"/>
      <c r="AH677" s="15"/>
      <c r="AI677" s="15"/>
      <c r="AJ677" s="15"/>
      <c r="AK677" s="15"/>
      <c r="AM677" s="15"/>
      <c r="AN677" s="15"/>
      <c r="AO677" s="15"/>
      <c r="AP677" s="15"/>
      <c r="AQ677" s="15"/>
      <c r="AR677" s="15"/>
      <c r="AS677" s="15"/>
      <c r="AT677" s="15"/>
      <c r="AU677" s="15"/>
      <c r="AV677" s="15"/>
      <c r="AW677" s="15"/>
      <c r="AX677" s="15"/>
      <c r="AY677" s="15"/>
      <c r="AZ677" s="15"/>
      <c r="BA677" s="15"/>
      <c r="BB677" s="15"/>
      <c r="BC677" s="15"/>
      <c r="BD677" s="15"/>
    </row>
    <row r="678" spans="1:56" ht="16.5" customHeight="1">
      <c r="A678" s="18"/>
      <c r="B678" s="18"/>
      <c r="C678" s="18"/>
      <c r="D678" s="18"/>
      <c r="E678" s="18"/>
      <c r="F678" s="15"/>
      <c r="G678" s="17"/>
      <c r="H678" s="17"/>
      <c r="I678" s="15"/>
      <c r="J678" s="15"/>
      <c r="K678" s="15"/>
      <c r="L678" s="15"/>
      <c r="M678" s="15"/>
      <c r="N678" s="15"/>
      <c r="O678" s="15"/>
      <c r="P678" s="15"/>
      <c r="Q678" s="15"/>
      <c r="R678" s="15"/>
      <c r="S678" s="16"/>
      <c r="T678" s="15"/>
      <c r="U678" s="15"/>
      <c r="V678" s="15"/>
      <c r="W678" s="15"/>
      <c r="X678" s="15"/>
      <c r="Y678" s="15"/>
      <c r="Z678" s="15"/>
      <c r="AA678" s="15"/>
      <c r="AB678" s="15"/>
      <c r="AC678" s="15"/>
      <c r="AD678" s="15"/>
      <c r="AE678" s="15"/>
      <c r="AF678" s="15"/>
      <c r="AG678" s="15"/>
      <c r="AH678" s="15"/>
      <c r="AI678" s="15"/>
      <c r="AJ678" s="15"/>
      <c r="AK678" s="15"/>
      <c r="AM678" s="15"/>
      <c r="AN678" s="15"/>
      <c r="AO678" s="15"/>
      <c r="AP678" s="15"/>
      <c r="AQ678" s="15"/>
      <c r="AR678" s="15"/>
      <c r="AS678" s="15"/>
      <c r="AT678" s="15"/>
      <c r="AU678" s="15"/>
      <c r="AV678" s="15"/>
      <c r="AW678" s="15"/>
      <c r="AX678" s="15"/>
      <c r="AY678" s="15"/>
      <c r="AZ678" s="15"/>
      <c r="BA678" s="15"/>
      <c r="BB678" s="15"/>
      <c r="BC678" s="15"/>
      <c r="BD678" s="15"/>
    </row>
    <row r="679" spans="1:56" ht="16.5" customHeight="1">
      <c r="A679" s="18"/>
      <c r="B679" s="18"/>
      <c r="C679" s="18"/>
      <c r="D679" s="18"/>
      <c r="E679" s="18"/>
      <c r="F679" s="15"/>
      <c r="G679" s="17"/>
      <c r="H679" s="17"/>
      <c r="I679" s="15"/>
      <c r="J679" s="15"/>
      <c r="K679" s="15"/>
      <c r="L679" s="15"/>
      <c r="M679" s="15"/>
      <c r="N679" s="15"/>
      <c r="O679" s="15"/>
      <c r="P679" s="15"/>
      <c r="Q679" s="15"/>
      <c r="R679" s="15"/>
      <c r="S679" s="16"/>
      <c r="T679" s="15"/>
      <c r="U679" s="15"/>
      <c r="V679" s="15"/>
      <c r="W679" s="15"/>
      <c r="X679" s="15"/>
      <c r="Y679" s="15"/>
      <c r="Z679" s="15"/>
      <c r="AA679" s="15"/>
      <c r="AB679" s="15"/>
      <c r="AC679" s="15"/>
      <c r="AD679" s="15"/>
      <c r="AE679" s="15"/>
      <c r="AF679" s="15"/>
      <c r="AG679" s="15"/>
      <c r="AH679" s="15"/>
      <c r="AI679" s="15"/>
      <c r="AJ679" s="15"/>
      <c r="AK679" s="15"/>
      <c r="AM679" s="15"/>
      <c r="AN679" s="15"/>
      <c r="AO679" s="15"/>
      <c r="AP679" s="15"/>
      <c r="AQ679" s="15"/>
      <c r="AR679" s="15"/>
      <c r="AS679" s="15"/>
      <c r="AT679" s="15"/>
      <c r="AU679" s="15"/>
      <c r="AV679" s="15"/>
      <c r="AW679" s="15"/>
      <c r="AX679" s="15"/>
      <c r="AY679" s="15"/>
      <c r="AZ679" s="15"/>
      <c r="BA679" s="15"/>
      <c r="BB679" s="15"/>
      <c r="BC679" s="15"/>
      <c r="BD679" s="15"/>
    </row>
    <row r="680" spans="1:56" ht="16.5" customHeight="1">
      <c r="A680" s="18"/>
      <c r="B680" s="18"/>
      <c r="C680" s="18"/>
      <c r="D680" s="18"/>
      <c r="E680" s="18"/>
      <c r="F680" s="15"/>
      <c r="G680" s="17"/>
      <c r="H680" s="17"/>
      <c r="I680" s="15"/>
      <c r="J680" s="15"/>
      <c r="K680" s="15"/>
      <c r="L680" s="15"/>
      <c r="M680" s="15"/>
      <c r="N680" s="15"/>
      <c r="O680" s="15"/>
      <c r="P680" s="15"/>
      <c r="Q680" s="15"/>
      <c r="R680" s="15"/>
      <c r="S680" s="16"/>
      <c r="T680" s="15"/>
      <c r="U680" s="15"/>
      <c r="V680" s="15"/>
      <c r="W680" s="15"/>
      <c r="X680" s="15"/>
      <c r="Y680" s="15"/>
      <c r="Z680" s="15"/>
      <c r="AA680" s="15"/>
      <c r="AB680" s="15"/>
      <c r="AC680" s="15"/>
      <c r="AD680" s="15"/>
      <c r="AE680" s="15"/>
      <c r="AF680" s="15"/>
      <c r="AG680" s="15"/>
      <c r="AH680" s="15"/>
      <c r="AI680" s="15"/>
      <c r="AJ680" s="15"/>
      <c r="AK680" s="15"/>
      <c r="AM680" s="15"/>
      <c r="AN680" s="15"/>
      <c r="AO680" s="15"/>
      <c r="AP680" s="15"/>
      <c r="AQ680" s="15"/>
      <c r="AR680" s="15"/>
      <c r="AS680" s="15"/>
      <c r="AT680" s="15"/>
      <c r="AU680" s="15"/>
      <c r="AV680" s="15"/>
      <c r="AW680" s="15"/>
      <c r="AX680" s="15"/>
      <c r="AY680" s="15"/>
      <c r="AZ680" s="15"/>
      <c r="BA680" s="15"/>
      <c r="BB680" s="15"/>
      <c r="BC680" s="15"/>
      <c r="BD680" s="15"/>
    </row>
    <row r="681" spans="1:56" ht="16.5" customHeight="1">
      <c r="A681" s="18"/>
      <c r="B681" s="18"/>
      <c r="C681" s="18"/>
      <c r="D681" s="18"/>
      <c r="E681" s="18"/>
      <c r="F681" s="15"/>
      <c r="G681" s="17"/>
      <c r="H681" s="17"/>
      <c r="I681" s="15"/>
      <c r="J681" s="15"/>
      <c r="K681" s="15"/>
      <c r="L681" s="15"/>
      <c r="M681" s="15"/>
      <c r="N681" s="15"/>
      <c r="O681" s="15"/>
      <c r="P681" s="15"/>
      <c r="Q681" s="15"/>
      <c r="R681" s="15"/>
      <c r="S681" s="16"/>
      <c r="T681" s="15"/>
      <c r="U681" s="15"/>
      <c r="V681" s="15"/>
      <c r="W681" s="15"/>
      <c r="X681" s="15"/>
      <c r="Y681" s="15"/>
      <c r="Z681" s="15"/>
      <c r="AA681" s="15"/>
      <c r="AB681" s="15"/>
      <c r="AC681" s="15"/>
      <c r="AD681" s="15"/>
      <c r="AE681" s="15"/>
      <c r="AF681" s="15"/>
      <c r="AG681" s="15"/>
      <c r="AH681" s="15"/>
      <c r="AI681" s="15"/>
      <c r="AJ681" s="15"/>
      <c r="AK681" s="15"/>
      <c r="AM681" s="15"/>
      <c r="AN681" s="15"/>
      <c r="AO681" s="15"/>
      <c r="AP681" s="15"/>
      <c r="AQ681" s="15"/>
      <c r="AR681" s="15"/>
      <c r="AS681" s="15"/>
      <c r="AT681" s="15"/>
      <c r="AU681" s="15"/>
      <c r="AV681" s="15"/>
      <c r="AW681" s="15"/>
      <c r="AX681" s="15"/>
      <c r="AY681" s="15"/>
      <c r="AZ681" s="15"/>
      <c r="BA681" s="15"/>
      <c r="BB681" s="15"/>
      <c r="BC681" s="15"/>
      <c r="BD681" s="15"/>
    </row>
    <row r="682" spans="1:56" ht="16.5" customHeight="1">
      <c r="A682" s="18"/>
      <c r="B682" s="18"/>
      <c r="C682" s="18"/>
      <c r="D682" s="18"/>
      <c r="E682" s="18"/>
      <c r="F682" s="15"/>
      <c r="G682" s="17"/>
      <c r="H682" s="17"/>
      <c r="I682" s="15"/>
      <c r="J682" s="15"/>
      <c r="K682" s="15"/>
      <c r="L682" s="15"/>
      <c r="M682" s="15"/>
      <c r="N682" s="15"/>
      <c r="O682" s="15"/>
      <c r="P682" s="15"/>
      <c r="Q682" s="15"/>
      <c r="R682" s="15"/>
      <c r="S682" s="16"/>
      <c r="T682" s="15"/>
      <c r="U682" s="15"/>
      <c r="V682" s="15"/>
      <c r="W682" s="15"/>
      <c r="X682" s="15"/>
      <c r="Y682" s="15"/>
      <c r="Z682" s="15"/>
      <c r="AA682" s="15"/>
      <c r="AB682" s="15"/>
      <c r="AC682" s="15"/>
      <c r="AD682" s="15"/>
      <c r="AE682" s="15"/>
      <c r="AF682" s="15"/>
      <c r="AG682" s="15"/>
      <c r="AH682" s="15"/>
      <c r="AI682" s="15"/>
      <c r="AJ682" s="15"/>
      <c r="AK682" s="15"/>
      <c r="AM682" s="15"/>
      <c r="AN682" s="15"/>
      <c r="AO682" s="15"/>
      <c r="AP682" s="15"/>
      <c r="AQ682" s="15"/>
      <c r="AR682" s="15"/>
      <c r="AS682" s="15"/>
      <c r="AT682" s="15"/>
      <c r="AU682" s="15"/>
      <c r="AV682" s="15"/>
      <c r="AW682" s="15"/>
      <c r="AX682" s="15"/>
      <c r="AY682" s="15"/>
      <c r="AZ682" s="15"/>
      <c r="BA682" s="15"/>
      <c r="BB682" s="15"/>
      <c r="BC682" s="15"/>
      <c r="BD682" s="15"/>
    </row>
    <row r="683" spans="1:56" ht="16.5" customHeight="1">
      <c r="A683" s="18"/>
      <c r="B683" s="18"/>
      <c r="C683" s="18"/>
      <c r="D683" s="18"/>
      <c r="E683" s="18"/>
      <c r="F683" s="15"/>
      <c r="G683" s="17"/>
      <c r="H683" s="17"/>
      <c r="I683" s="15"/>
      <c r="J683" s="15"/>
      <c r="K683" s="15"/>
      <c r="L683" s="15"/>
      <c r="M683" s="15"/>
      <c r="N683" s="15"/>
      <c r="O683" s="15"/>
      <c r="P683" s="15"/>
      <c r="Q683" s="15"/>
      <c r="R683" s="15"/>
      <c r="S683" s="16"/>
      <c r="T683" s="15"/>
      <c r="U683" s="15"/>
      <c r="V683" s="15"/>
      <c r="W683" s="15"/>
      <c r="X683" s="15"/>
      <c r="Y683" s="15"/>
      <c r="Z683" s="15"/>
      <c r="AA683" s="15"/>
      <c r="AB683" s="15"/>
      <c r="AC683" s="15"/>
      <c r="AD683" s="15"/>
      <c r="AE683" s="15"/>
      <c r="AF683" s="15"/>
      <c r="AG683" s="15"/>
      <c r="AH683" s="15"/>
      <c r="AI683" s="15"/>
      <c r="AJ683" s="15"/>
      <c r="AK683" s="15"/>
      <c r="AM683" s="15"/>
      <c r="AN683" s="15"/>
      <c r="AO683" s="15"/>
      <c r="AP683" s="15"/>
      <c r="AQ683" s="15"/>
      <c r="AR683" s="15"/>
      <c r="AS683" s="15"/>
      <c r="AT683" s="15"/>
      <c r="AU683" s="15"/>
      <c r="AV683" s="15"/>
      <c r="AW683" s="15"/>
      <c r="AX683" s="15"/>
      <c r="AY683" s="15"/>
      <c r="AZ683" s="15"/>
      <c r="BA683" s="15"/>
      <c r="BB683" s="15"/>
      <c r="BC683" s="15"/>
      <c r="BD683" s="15"/>
    </row>
    <row r="684" spans="1:56" ht="16.5" customHeight="1">
      <c r="A684" s="18"/>
      <c r="B684" s="18"/>
      <c r="C684" s="18"/>
      <c r="D684" s="18"/>
      <c r="E684" s="18"/>
      <c r="F684" s="15"/>
      <c r="G684" s="17"/>
      <c r="H684" s="17"/>
      <c r="I684" s="15"/>
      <c r="J684" s="15"/>
      <c r="K684" s="15"/>
      <c r="L684" s="15"/>
      <c r="M684" s="15"/>
      <c r="N684" s="15"/>
      <c r="O684" s="15"/>
      <c r="P684" s="15"/>
      <c r="Q684" s="15"/>
      <c r="R684" s="15"/>
      <c r="S684" s="16"/>
      <c r="T684" s="15"/>
      <c r="U684" s="15"/>
      <c r="V684" s="15"/>
      <c r="W684" s="15"/>
      <c r="X684" s="15"/>
      <c r="Y684" s="15"/>
      <c r="Z684" s="15"/>
      <c r="AA684" s="15"/>
      <c r="AB684" s="15"/>
      <c r="AC684" s="15"/>
      <c r="AD684" s="15"/>
      <c r="AE684" s="15"/>
      <c r="AF684" s="15"/>
      <c r="AG684" s="15"/>
      <c r="AH684" s="15"/>
      <c r="AI684" s="15"/>
      <c r="AJ684" s="15"/>
      <c r="AK684" s="15"/>
      <c r="AM684" s="15"/>
      <c r="AN684" s="15"/>
      <c r="AO684" s="15"/>
      <c r="AP684" s="15"/>
      <c r="AQ684" s="15"/>
      <c r="AR684" s="15"/>
      <c r="AS684" s="15"/>
      <c r="AT684" s="15"/>
      <c r="AU684" s="15"/>
      <c r="AV684" s="15"/>
      <c r="AW684" s="15"/>
      <c r="AX684" s="15"/>
      <c r="AY684" s="15"/>
      <c r="AZ684" s="15"/>
      <c r="BA684" s="15"/>
      <c r="BB684" s="15"/>
      <c r="BC684" s="15"/>
      <c r="BD684" s="15"/>
    </row>
    <row r="685" spans="1:56" ht="16.5" customHeight="1">
      <c r="A685" s="18"/>
      <c r="B685" s="18"/>
      <c r="C685" s="18"/>
      <c r="D685" s="18"/>
      <c r="E685" s="18"/>
      <c r="F685" s="15"/>
      <c r="G685" s="17"/>
      <c r="H685" s="17"/>
      <c r="I685" s="15"/>
      <c r="J685" s="15"/>
      <c r="K685" s="15"/>
      <c r="L685" s="15"/>
      <c r="M685" s="15"/>
      <c r="N685" s="15"/>
      <c r="O685" s="15"/>
      <c r="P685" s="15"/>
      <c r="Q685" s="15"/>
      <c r="R685" s="15"/>
      <c r="S685" s="16"/>
      <c r="T685" s="15"/>
      <c r="U685" s="15"/>
      <c r="V685" s="15"/>
      <c r="W685" s="15"/>
      <c r="X685" s="15"/>
      <c r="Y685" s="15"/>
      <c r="Z685" s="15"/>
      <c r="AA685" s="15"/>
      <c r="AB685" s="15"/>
      <c r="AC685" s="15"/>
      <c r="AD685" s="15"/>
      <c r="AE685" s="15"/>
      <c r="AF685" s="15"/>
      <c r="AG685" s="15"/>
      <c r="AH685" s="15"/>
      <c r="AI685" s="15"/>
      <c r="AJ685" s="15"/>
      <c r="AK685" s="15"/>
      <c r="AM685" s="15"/>
      <c r="AN685" s="15"/>
      <c r="AO685" s="15"/>
      <c r="AP685" s="15"/>
      <c r="AQ685" s="15"/>
      <c r="AR685" s="15"/>
      <c r="AS685" s="15"/>
      <c r="AT685" s="15"/>
      <c r="AU685" s="15"/>
      <c r="AV685" s="15"/>
      <c r="AW685" s="15"/>
      <c r="AX685" s="15"/>
      <c r="AY685" s="15"/>
      <c r="AZ685" s="15"/>
      <c r="BA685" s="15"/>
      <c r="BB685" s="15"/>
      <c r="BC685" s="15"/>
      <c r="BD685" s="15"/>
    </row>
    <row r="686" spans="1:56" ht="16.5" customHeight="1">
      <c r="A686" s="18"/>
      <c r="B686" s="18"/>
      <c r="C686" s="18"/>
      <c r="D686" s="18"/>
      <c r="E686" s="18"/>
      <c r="F686" s="15"/>
      <c r="G686" s="17"/>
      <c r="H686" s="17"/>
      <c r="I686" s="15"/>
      <c r="J686" s="15"/>
      <c r="K686" s="15"/>
      <c r="L686" s="15"/>
      <c r="M686" s="15"/>
      <c r="N686" s="15"/>
      <c r="O686" s="15"/>
      <c r="P686" s="15"/>
      <c r="Q686" s="15"/>
      <c r="R686" s="15"/>
      <c r="S686" s="16"/>
      <c r="T686" s="15"/>
      <c r="U686" s="15"/>
      <c r="V686" s="15"/>
      <c r="W686" s="15"/>
      <c r="X686" s="15"/>
      <c r="Y686" s="15"/>
      <c r="Z686" s="15"/>
      <c r="AA686" s="15"/>
      <c r="AB686" s="15"/>
      <c r="AC686" s="15"/>
      <c r="AD686" s="15"/>
      <c r="AE686" s="15"/>
      <c r="AF686" s="15"/>
      <c r="AG686" s="15"/>
      <c r="AH686" s="15"/>
      <c r="AI686" s="15"/>
      <c r="AJ686" s="15"/>
      <c r="AK686" s="15"/>
      <c r="AM686" s="15"/>
      <c r="AN686" s="15"/>
      <c r="AO686" s="15"/>
      <c r="AP686" s="15"/>
      <c r="AQ686" s="15"/>
      <c r="AR686" s="15"/>
      <c r="AS686" s="15"/>
      <c r="AT686" s="15"/>
      <c r="AU686" s="15"/>
      <c r="AV686" s="15"/>
      <c r="AW686" s="15"/>
      <c r="AX686" s="15"/>
      <c r="AY686" s="15"/>
      <c r="AZ686" s="15"/>
      <c r="BA686" s="15"/>
      <c r="BB686" s="15"/>
      <c r="BC686" s="15"/>
      <c r="BD686" s="15"/>
    </row>
    <row r="687" spans="1:56" ht="16.5" customHeight="1">
      <c r="A687" s="18"/>
      <c r="B687" s="18"/>
      <c r="C687" s="18"/>
      <c r="D687" s="18"/>
      <c r="E687" s="18"/>
      <c r="F687" s="15"/>
      <c r="G687" s="17"/>
      <c r="H687" s="17"/>
      <c r="I687" s="15"/>
      <c r="J687" s="15"/>
      <c r="K687" s="15"/>
      <c r="L687" s="15"/>
      <c r="M687" s="15"/>
      <c r="N687" s="15"/>
      <c r="O687" s="15"/>
      <c r="P687" s="15"/>
      <c r="Q687" s="15"/>
      <c r="R687" s="15"/>
      <c r="S687" s="16"/>
      <c r="T687" s="15"/>
      <c r="U687" s="15"/>
      <c r="V687" s="15"/>
      <c r="W687" s="15"/>
      <c r="X687" s="15"/>
      <c r="Y687" s="15"/>
      <c r="Z687" s="15"/>
      <c r="AA687" s="15"/>
      <c r="AB687" s="15"/>
      <c r="AC687" s="15"/>
      <c r="AD687" s="15"/>
      <c r="AE687" s="15"/>
      <c r="AF687" s="15"/>
      <c r="AG687" s="15"/>
      <c r="AH687" s="15"/>
      <c r="AI687" s="15"/>
      <c r="AJ687" s="15"/>
      <c r="AK687" s="15"/>
      <c r="AM687" s="15"/>
      <c r="AN687" s="15"/>
      <c r="AO687" s="15"/>
      <c r="AP687" s="15"/>
      <c r="AQ687" s="15"/>
      <c r="AR687" s="15"/>
      <c r="AS687" s="15"/>
      <c r="AT687" s="15"/>
      <c r="AU687" s="15"/>
      <c r="AV687" s="15"/>
      <c r="AW687" s="15"/>
      <c r="AX687" s="15"/>
      <c r="AY687" s="15"/>
      <c r="AZ687" s="15"/>
      <c r="BA687" s="15"/>
      <c r="BB687" s="15"/>
      <c r="BC687" s="15"/>
      <c r="BD687" s="15"/>
    </row>
    <row r="688" spans="1:56" ht="16.5" customHeight="1">
      <c r="A688" s="18"/>
      <c r="B688" s="18"/>
      <c r="C688" s="18"/>
      <c r="D688" s="18"/>
      <c r="E688" s="18"/>
      <c r="F688" s="15"/>
      <c r="G688" s="17"/>
      <c r="H688" s="17"/>
      <c r="I688" s="15"/>
      <c r="J688" s="15"/>
      <c r="K688" s="15"/>
      <c r="L688" s="15"/>
      <c r="M688" s="15"/>
      <c r="N688" s="15"/>
      <c r="O688" s="15"/>
      <c r="P688" s="15"/>
      <c r="Q688" s="15"/>
      <c r="R688" s="15"/>
      <c r="S688" s="16"/>
      <c r="T688" s="15"/>
      <c r="U688" s="15"/>
      <c r="V688" s="15"/>
      <c r="W688" s="15"/>
      <c r="X688" s="15"/>
      <c r="Y688" s="15"/>
      <c r="Z688" s="15"/>
      <c r="AA688" s="15"/>
      <c r="AB688" s="15"/>
      <c r="AC688" s="15"/>
      <c r="AD688" s="15"/>
      <c r="AE688" s="15"/>
      <c r="AF688" s="15"/>
      <c r="AG688" s="15"/>
      <c r="AH688" s="15"/>
      <c r="AI688" s="15"/>
      <c r="AJ688" s="15"/>
      <c r="AK688" s="15"/>
      <c r="AM688" s="15"/>
      <c r="AN688" s="15"/>
      <c r="AO688" s="15"/>
      <c r="AP688" s="15"/>
      <c r="AQ688" s="15"/>
      <c r="AR688" s="15"/>
      <c r="AS688" s="15"/>
      <c r="AT688" s="15"/>
      <c r="AU688" s="15"/>
      <c r="AV688" s="15"/>
      <c r="AW688" s="15"/>
      <c r="AX688" s="15"/>
      <c r="AY688" s="15"/>
      <c r="AZ688" s="15"/>
      <c r="BA688" s="15"/>
      <c r="BB688" s="15"/>
      <c r="BC688" s="15"/>
      <c r="BD688" s="15"/>
    </row>
    <row r="689" spans="1:56" ht="16.5" customHeight="1">
      <c r="A689" s="18"/>
      <c r="B689" s="18"/>
      <c r="C689" s="18"/>
      <c r="D689" s="18"/>
      <c r="E689" s="18"/>
      <c r="F689" s="15"/>
      <c r="G689" s="17"/>
      <c r="H689" s="17"/>
      <c r="I689" s="15"/>
      <c r="J689" s="15"/>
      <c r="K689" s="15"/>
      <c r="L689" s="15"/>
      <c r="M689" s="15"/>
      <c r="N689" s="15"/>
      <c r="O689" s="15"/>
      <c r="P689" s="15"/>
      <c r="Q689" s="15"/>
      <c r="R689" s="15"/>
      <c r="S689" s="16"/>
      <c r="T689" s="15"/>
      <c r="U689" s="15"/>
      <c r="V689" s="15"/>
      <c r="W689" s="15"/>
      <c r="X689" s="15"/>
      <c r="Y689" s="15"/>
      <c r="Z689" s="15"/>
      <c r="AA689" s="15"/>
      <c r="AB689" s="15"/>
      <c r="AC689" s="15"/>
      <c r="AD689" s="15"/>
      <c r="AE689" s="15"/>
      <c r="AF689" s="15"/>
      <c r="AG689" s="15"/>
      <c r="AH689" s="15"/>
      <c r="AI689" s="15"/>
      <c r="AJ689" s="15"/>
      <c r="AK689" s="15"/>
      <c r="AM689" s="15"/>
      <c r="AN689" s="15"/>
      <c r="AO689" s="15"/>
      <c r="AP689" s="15"/>
      <c r="AQ689" s="15"/>
      <c r="AR689" s="15"/>
      <c r="AS689" s="15"/>
      <c r="AT689" s="15"/>
      <c r="AU689" s="15"/>
      <c r="AV689" s="15"/>
      <c r="AW689" s="15"/>
      <c r="AX689" s="15"/>
      <c r="AY689" s="15"/>
      <c r="AZ689" s="15"/>
      <c r="BA689" s="15"/>
      <c r="BB689" s="15"/>
      <c r="BC689" s="15"/>
      <c r="BD689" s="15"/>
    </row>
    <row r="690" spans="1:56" ht="16.5" customHeight="1">
      <c r="A690" s="18"/>
      <c r="B690" s="18"/>
      <c r="C690" s="18"/>
      <c r="D690" s="18"/>
      <c r="E690" s="18"/>
      <c r="F690" s="15"/>
      <c r="G690" s="17"/>
      <c r="H690" s="17"/>
      <c r="I690" s="15"/>
      <c r="J690" s="15"/>
      <c r="K690" s="15"/>
      <c r="L690" s="15"/>
      <c r="M690" s="15"/>
      <c r="N690" s="15"/>
      <c r="O690" s="15"/>
      <c r="P690" s="15"/>
      <c r="Q690" s="15"/>
      <c r="R690" s="15"/>
      <c r="S690" s="16"/>
      <c r="T690" s="15"/>
      <c r="U690" s="15"/>
      <c r="V690" s="15"/>
      <c r="W690" s="15"/>
      <c r="X690" s="15"/>
      <c r="Y690" s="15"/>
      <c r="Z690" s="15"/>
      <c r="AA690" s="15"/>
      <c r="AB690" s="15"/>
      <c r="AC690" s="15"/>
      <c r="AD690" s="15"/>
      <c r="AE690" s="15"/>
      <c r="AF690" s="15"/>
      <c r="AG690" s="15"/>
      <c r="AH690" s="15"/>
      <c r="AI690" s="15"/>
      <c r="AJ690" s="15"/>
      <c r="AK690" s="15"/>
      <c r="AM690" s="15"/>
      <c r="AN690" s="15"/>
      <c r="AO690" s="15"/>
      <c r="AP690" s="15"/>
      <c r="AQ690" s="15"/>
      <c r="AR690" s="15"/>
      <c r="AS690" s="15"/>
      <c r="AT690" s="15"/>
      <c r="AU690" s="15"/>
      <c r="AV690" s="15"/>
      <c r="AW690" s="15"/>
      <c r="AX690" s="15"/>
      <c r="AY690" s="15"/>
      <c r="AZ690" s="15"/>
      <c r="BA690" s="15"/>
      <c r="BB690" s="15"/>
      <c r="BC690" s="15"/>
      <c r="BD690" s="15"/>
    </row>
    <row r="691" spans="1:56" ht="16.5" customHeight="1">
      <c r="A691" s="18"/>
      <c r="B691" s="18"/>
      <c r="C691" s="18"/>
      <c r="D691" s="18"/>
      <c r="E691" s="18"/>
      <c r="F691" s="15"/>
      <c r="G691" s="17"/>
      <c r="H691" s="17"/>
      <c r="I691" s="15"/>
      <c r="J691" s="15"/>
      <c r="K691" s="15"/>
      <c r="L691" s="15"/>
      <c r="M691" s="15"/>
      <c r="N691" s="15"/>
      <c r="O691" s="15"/>
      <c r="P691" s="15"/>
      <c r="Q691" s="15"/>
      <c r="R691" s="15"/>
      <c r="S691" s="16"/>
      <c r="T691" s="15"/>
      <c r="U691" s="15"/>
      <c r="V691" s="15"/>
      <c r="W691" s="15"/>
      <c r="X691" s="15"/>
      <c r="Y691" s="15"/>
      <c r="Z691" s="15"/>
      <c r="AA691" s="15"/>
      <c r="AB691" s="15"/>
      <c r="AC691" s="15"/>
      <c r="AD691" s="15"/>
      <c r="AE691" s="15"/>
      <c r="AF691" s="15"/>
      <c r="AG691" s="15"/>
      <c r="AH691" s="15"/>
      <c r="AI691" s="15"/>
      <c r="AJ691" s="15"/>
      <c r="AK691" s="15"/>
      <c r="AM691" s="15"/>
      <c r="AN691" s="15"/>
      <c r="AO691" s="15"/>
      <c r="AP691" s="15"/>
      <c r="AQ691" s="15"/>
      <c r="AR691" s="15"/>
      <c r="AS691" s="15"/>
      <c r="AT691" s="15"/>
      <c r="AU691" s="15"/>
      <c r="AV691" s="15"/>
      <c r="AW691" s="15"/>
      <c r="AX691" s="15"/>
      <c r="AY691" s="15"/>
      <c r="AZ691" s="15"/>
      <c r="BA691" s="15"/>
      <c r="BB691" s="15"/>
      <c r="BC691" s="15"/>
      <c r="BD691" s="15"/>
    </row>
    <row r="692" spans="1:56" ht="16.5" customHeight="1">
      <c r="A692" s="18"/>
      <c r="B692" s="18"/>
      <c r="C692" s="18"/>
      <c r="D692" s="18"/>
      <c r="E692" s="18"/>
      <c r="F692" s="15"/>
      <c r="G692" s="17"/>
      <c r="H692" s="17"/>
      <c r="I692" s="15"/>
      <c r="J692" s="15"/>
      <c r="K692" s="15"/>
      <c r="L692" s="15"/>
      <c r="M692" s="15"/>
      <c r="N692" s="15"/>
      <c r="O692" s="15"/>
      <c r="P692" s="15"/>
      <c r="Q692" s="15"/>
      <c r="R692" s="15"/>
      <c r="S692" s="16"/>
      <c r="T692" s="15"/>
      <c r="U692" s="15"/>
      <c r="V692" s="15"/>
      <c r="W692" s="15"/>
      <c r="X692" s="15"/>
      <c r="Y692" s="15"/>
      <c r="Z692" s="15"/>
      <c r="AA692" s="15"/>
      <c r="AB692" s="15"/>
      <c r="AC692" s="15"/>
      <c r="AD692" s="15"/>
      <c r="AE692" s="15"/>
      <c r="AF692" s="15"/>
      <c r="AG692" s="15"/>
      <c r="AH692" s="15"/>
      <c r="AI692" s="15"/>
      <c r="AJ692" s="15"/>
      <c r="AK692" s="15"/>
      <c r="AM692" s="15"/>
      <c r="AN692" s="15"/>
      <c r="AO692" s="15"/>
      <c r="AP692" s="15"/>
      <c r="AQ692" s="15"/>
      <c r="AR692" s="15"/>
      <c r="AS692" s="15"/>
      <c r="AT692" s="15"/>
      <c r="AU692" s="15"/>
      <c r="AV692" s="15"/>
      <c r="AW692" s="15"/>
      <c r="AX692" s="15"/>
      <c r="AY692" s="15"/>
      <c r="AZ692" s="15"/>
      <c r="BA692" s="15"/>
      <c r="BB692" s="15"/>
      <c r="BC692" s="15"/>
      <c r="BD692" s="15"/>
    </row>
    <row r="693" spans="1:56" ht="16.5" customHeight="1">
      <c r="A693" s="18"/>
      <c r="B693" s="18"/>
      <c r="C693" s="18"/>
      <c r="D693" s="18"/>
      <c r="E693" s="18"/>
      <c r="F693" s="15"/>
      <c r="G693" s="17"/>
      <c r="H693" s="17"/>
      <c r="I693" s="15"/>
      <c r="J693" s="15"/>
      <c r="K693" s="15"/>
      <c r="L693" s="15"/>
      <c r="M693" s="15"/>
      <c r="N693" s="15"/>
      <c r="O693" s="15"/>
      <c r="P693" s="15"/>
      <c r="Q693" s="15"/>
      <c r="R693" s="15"/>
      <c r="S693" s="16"/>
      <c r="T693" s="15"/>
      <c r="U693" s="15"/>
      <c r="V693" s="15"/>
      <c r="W693" s="15"/>
      <c r="X693" s="15"/>
      <c r="Y693" s="15"/>
      <c r="Z693" s="15"/>
      <c r="AA693" s="15"/>
      <c r="AB693" s="15"/>
      <c r="AC693" s="15"/>
      <c r="AD693" s="15"/>
      <c r="AE693" s="15"/>
      <c r="AF693" s="15"/>
      <c r="AG693" s="15"/>
      <c r="AH693" s="15"/>
      <c r="AI693" s="15"/>
      <c r="AJ693" s="15"/>
      <c r="AK693" s="15"/>
      <c r="AM693" s="15"/>
      <c r="AN693" s="15"/>
      <c r="AO693" s="15"/>
      <c r="AP693" s="15"/>
      <c r="AQ693" s="15"/>
      <c r="AR693" s="15"/>
      <c r="AS693" s="15"/>
      <c r="AT693" s="15"/>
      <c r="AU693" s="15"/>
      <c r="AV693" s="15"/>
      <c r="AW693" s="15"/>
      <c r="AX693" s="15"/>
      <c r="AY693" s="15"/>
      <c r="AZ693" s="15"/>
      <c r="BA693" s="15"/>
      <c r="BB693" s="15"/>
      <c r="BC693" s="15"/>
      <c r="BD693" s="15"/>
    </row>
    <row r="694" spans="1:56" ht="16.5" customHeight="1">
      <c r="A694" s="18"/>
      <c r="B694" s="18"/>
      <c r="C694" s="18"/>
      <c r="D694" s="18"/>
      <c r="E694" s="18"/>
      <c r="F694" s="15"/>
      <c r="G694" s="17"/>
      <c r="H694" s="17"/>
      <c r="I694" s="15"/>
      <c r="J694" s="15"/>
      <c r="K694" s="15"/>
      <c r="L694" s="15"/>
      <c r="M694" s="15"/>
      <c r="N694" s="15"/>
      <c r="O694" s="15"/>
      <c r="P694" s="15"/>
      <c r="Q694" s="15"/>
      <c r="R694" s="15"/>
      <c r="S694" s="16"/>
      <c r="T694" s="15"/>
      <c r="U694" s="15"/>
      <c r="V694" s="15"/>
      <c r="W694" s="15"/>
      <c r="X694" s="15"/>
      <c r="Y694" s="15"/>
      <c r="Z694" s="15"/>
      <c r="AA694" s="15"/>
      <c r="AB694" s="15"/>
      <c r="AC694" s="15"/>
      <c r="AD694" s="15"/>
      <c r="AE694" s="15"/>
      <c r="AF694" s="15"/>
      <c r="AG694" s="15"/>
      <c r="AH694" s="15"/>
      <c r="AI694" s="15"/>
      <c r="AJ694" s="15"/>
      <c r="AK694" s="15"/>
      <c r="AM694" s="15"/>
      <c r="AN694" s="15"/>
      <c r="AO694" s="15"/>
      <c r="AP694" s="15"/>
      <c r="AQ694" s="15"/>
      <c r="AR694" s="15"/>
      <c r="AS694" s="15"/>
      <c r="AT694" s="15"/>
      <c r="AU694" s="15"/>
      <c r="AV694" s="15"/>
      <c r="AW694" s="15"/>
      <c r="AX694" s="15"/>
      <c r="AY694" s="15"/>
      <c r="AZ694" s="15"/>
      <c r="BA694" s="15"/>
      <c r="BB694" s="15"/>
      <c r="BC694" s="15"/>
      <c r="BD694" s="15"/>
    </row>
    <row r="695" spans="1:56" ht="16.5" customHeight="1">
      <c r="A695" s="18"/>
      <c r="B695" s="18"/>
      <c r="C695" s="18"/>
      <c r="D695" s="18"/>
      <c r="E695" s="18"/>
      <c r="F695" s="15"/>
      <c r="G695" s="17"/>
      <c r="H695" s="17"/>
      <c r="I695" s="15"/>
      <c r="J695" s="15"/>
      <c r="K695" s="15"/>
      <c r="L695" s="15"/>
      <c r="M695" s="15"/>
      <c r="N695" s="15"/>
      <c r="O695" s="15"/>
      <c r="P695" s="15"/>
      <c r="Q695" s="15"/>
      <c r="R695" s="15"/>
      <c r="S695" s="16"/>
      <c r="T695" s="15"/>
      <c r="U695" s="15"/>
      <c r="V695" s="15"/>
      <c r="W695" s="15"/>
      <c r="X695" s="15"/>
      <c r="Y695" s="15"/>
      <c r="Z695" s="15"/>
      <c r="AA695" s="15"/>
      <c r="AB695" s="15"/>
      <c r="AC695" s="15"/>
      <c r="AD695" s="15"/>
      <c r="AE695" s="15"/>
      <c r="AF695" s="15"/>
      <c r="AG695" s="15"/>
      <c r="AH695" s="15"/>
      <c r="AI695" s="15"/>
      <c r="AJ695" s="15"/>
      <c r="AK695" s="15"/>
      <c r="AM695" s="15"/>
      <c r="AN695" s="15"/>
      <c r="AO695" s="15"/>
      <c r="AP695" s="15"/>
      <c r="AQ695" s="15"/>
      <c r="AR695" s="15"/>
      <c r="AS695" s="15"/>
      <c r="AT695" s="15"/>
      <c r="AU695" s="15"/>
      <c r="AV695" s="15"/>
      <c r="AW695" s="15"/>
      <c r="AX695" s="15"/>
      <c r="AY695" s="15"/>
      <c r="AZ695" s="15"/>
      <c r="BA695" s="15"/>
      <c r="BB695" s="15"/>
      <c r="BC695" s="15"/>
      <c r="BD695" s="15"/>
    </row>
    <row r="696" spans="1:56" ht="16.5" customHeight="1">
      <c r="A696" s="18"/>
      <c r="B696" s="18"/>
      <c r="C696" s="18"/>
      <c r="D696" s="18"/>
      <c r="E696" s="18"/>
      <c r="F696" s="15"/>
      <c r="G696" s="17"/>
      <c r="H696" s="17"/>
      <c r="I696" s="15"/>
      <c r="J696" s="15"/>
      <c r="K696" s="15"/>
      <c r="L696" s="15"/>
      <c r="M696" s="15"/>
      <c r="N696" s="15"/>
      <c r="O696" s="15"/>
      <c r="P696" s="15"/>
      <c r="Q696" s="15"/>
      <c r="R696" s="15"/>
      <c r="S696" s="16"/>
      <c r="T696" s="15"/>
      <c r="U696" s="15"/>
      <c r="V696" s="15"/>
      <c r="W696" s="15"/>
      <c r="X696" s="15"/>
      <c r="Y696" s="15"/>
      <c r="Z696" s="15"/>
      <c r="AA696" s="15"/>
      <c r="AB696" s="15"/>
      <c r="AC696" s="15"/>
      <c r="AD696" s="15"/>
      <c r="AE696" s="15"/>
      <c r="AF696" s="15"/>
      <c r="AG696" s="15"/>
      <c r="AH696" s="15"/>
      <c r="AI696" s="15"/>
      <c r="AJ696" s="15"/>
      <c r="AK696" s="15"/>
      <c r="AM696" s="15"/>
      <c r="AN696" s="15"/>
      <c r="AO696" s="15"/>
      <c r="AP696" s="15"/>
      <c r="AQ696" s="15"/>
      <c r="AR696" s="15"/>
      <c r="AS696" s="15"/>
      <c r="AT696" s="15"/>
      <c r="AU696" s="15"/>
      <c r="AV696" s="15"/>
      <c r="AW696" s="15"/>
      <c r="AX696" s="15"/>
      <c r="AY696" s="15"/>
      <c r="AZ696" s="15"/>
      <c r="BA696" s="15"/>
      <c r="BB696" s="15"/>
      <c r="BC696" s="15"/>
      <c r="BD696" s="15"/>
    </row>
    <row r="697" spans="1:56" ht="16.5" customHeight="1">
      <c r="A697" s="18"/>
      <c r="B697" s="18"/>
      <c r="C697" s="18"/>
      <c r="D697" s="18"/>
      <c r="E697" s="18"/>
      <c r="F697" s="15"/>
      <c r="G697" s="17"/>
      <c r="H697" s="17"/>
      <c r="I697" s="15"/>
      <c r="J697" s="15"/>
      <c r="K697" s="15"/>
      <c r="L697" s="15"/>
      <c r="M697" s="15"/>
      <c r="N697" s="15"/>
      <c r="O697" s="15"/>
      <c r="P697" s="15"/>
      <c r="Q697" s="15"/>
      <c r="R697" s="15"/>
      <c r="S697" s="16"/>
      <c r="T697" s="15"/>
      <c r="U697" s="15"/>
      <c r="V697" s="15"/>
      <c r="W697" s="15"/>
      <c r="X697" s="15"/>
      <c r="Y697" s="15"/>
      <c r="Z697" s="15"/>
      <c r="AA697" s="15"/>
      <c r="AB697" s="15"/>
      <c r="AC697" s="15"/>
      <c r="AD697" s="15"/>
      <c r="AE697" s="15"/>
      <c r="AF697" s="15"/>
      <c r="AG697" s="15"/>
      <c r="AH697" s="15"/>
      <c r="AI697" s="15"/>
      <c r="AJ697" s="15"/>
      <c r="AK697" s="15"/>
      <c r="AM697" s="15"/>
      <c r="AN697" s="15"/>
      <c r="AO697" s="15"/>
      <c r="AP697" s="15"/>
      <c r="AQ697" s="15"/>
      <c r="AR697" s="15"/>
      <c r="AS697" s="15"/>
      <c r="AT697" s="15"/>
      <c r="AU697" s="15"/>
      <c r="AV697" s="15"/>
      <c r="AW697" s="15"/>
      <c r="AX697" s="15"/>
      <c r="AY697" s="15"/>
      <c r="AZ697" s="15"/>
      <c r="BA697" s="15"/>
      <c r="BB697" s="15"/>
      <c r="BC697" s="15"/>
      <c r="BD697" s="15"/>
    </row>
    <row r="698" spans="1:56" ht="16.5" customHeight="1">
      <c r="A698" s="18"/>
      <c r="B698" s="18"/>
      <c r="C698" s="18"/>
      <c r="D698" s="18"/>
      <c r="E698" s="18"/>
      <c r="F698" s="15"/>
      <c r="G698" s="17"/>
      <c r="H698" s="17"/>
      <c r="I698" s="15"/>
      <c r="J698" s="15"/>
      <c r="K698" s="15"/>
      <c r="L698" s="15"/>
      <c r="M698" s="15"/>
      <c r="N698" s="15"/>
      <c r="O698" s="15"/>
      <c r="P698" s="15"/>
      <c r="Q698" s="15"/>
      <c r="R698" s="15"/>
      <c r="S698" s="16"/>
      <c r="T698" s="15"/>
      <c r="U698" s="15"/>
      <c r="V698" s="15"/>
      <c r="W698" s="15"/>
      <c r="X698" s="15"/>
      <c r="Y698" s="15"/>
      <c r="Z698" s="15"/>
      <c r="AA698" s="15"/>
      <c r="AB698" s="15"/>
      <c r="AC698" s="15"/>
      <c r="AD698" s="15"/>
      <c r="AE698" s="15"/>
      <c r="AF698" s="15"/>
      <c r="AG698" s="15"/>
      <c r="AH698" s="15"/>
      <c r="AI698" s="15"/>
      <c r="AJ698" s="15"/>
      <c r="AK698" s="15"/>
      <c r="AM698" s="15"/>
      <c r="AN698" s="15"/>
      <c r="AO698" s="15"/>
      <c r="AP698" s="15"/>
      <c r="AQ698" s="15"/>
      <c r="AR698" s="15"/>
      <c r="AS698" s="15"/>
      <c r="AT698" s="15"/>
      <c r="AU698" s="15"/>
      <c r="AV698" s="15"/>
      <c r="AW698" s="15"/>
      <c r="AX698" s="15"/>
      <c r="AY698" s="15"/>
      <c r="AZ698" s="15"/>
      <c r="BA698" s="15"/>
      <c r="BB698" s="15"/>
      <c r="BC698" s="15"/>
      <c r="BD698" s="15"/>
    </row>
    <row r="699" spans="1:56" ht="16.5" customHeight="1">
      <c r="A699" s="18"/>
      <c r="B699" s="18"/>
      <c r="C699" s="18"/>
      <c r="D699" s="18"/>
      <c r="E699" s="18"/>
      <c r="F699" s="15"/>
      <c r="G699" s="17"/>
      <c r="H699" s="17"/>
      <c r="I699" s="15"/>
      <c r="J699" s="15"/>
      <c r="K699" s="15"/>
      <c r="L699" s="15"/>
      <c r="M699" s="15"/>
      <c r="N699" s="15"/>
      <c r="O699" s="15"/>
      <c r="P699" s="15"/>
      <c r="Q699" s="15"/>
      <c r="R699" s="15"/>
      <c r="S699" s="16"/>
      <c r="T699" s="15"/>
      <c r="U699" s="15"/>
      <c r="V699" s="15"/>
      <c r="W699" s="15"/>
      <c r="X699" s="15"/>
      <c r="Y699" s="15"/>
      <c r="Z699" s="15"/>
      <c r="AA699" s="15"/>
      <c r="AB699" s="15"/>
      <c r="AC699" s="15"/>
      <c r="AD699" s="15"/>
      <c r="AE699" s="15"/>
      <c r="AF699" s="15"/>
      <c r="AG699" s="15"/>
      <c r="AH699" s="15"/>
      <c r="AI699" s="15"/>
      <c r="AJ699" s="15"/>
      <c r="AK699" s="15"/>
      <c r="AM699" s="15"/>
      <c r="AN699" s="15"/>
      <c r="AO699" s="15"/>
      <c r="AP699" s="15"/>
      <c r="AQ699" s="15"/>
      <c r="AR699" s="15"/>
      <c r="AS699" s="15"/>
      <c r="AT699" s="15"/>
      <c r="AU699" s="15"/>
      <c r="AV699" s="15"/>
      <c r="AW699" s="15"/>
      <c r="AX699" s="15"/>
      <c r="AY699" s="15"/>
      <c r="AZ699" s="15"/>
      <c r="BA699" s="15"/>
      <c r="BB699" s="15"/>
      <c r="BC699" s="15"/>
      <c r="BD699" s="15"/>
    </row>
    <row r="700" spans="1:56" ht="16.5" customHeight="1">
      <c r="A700" s="18"/>
      <c r="B700" s="18"/>
      <c r="C700" s="18"/>
      <c r="D700" s="18"/>
      <c r="E700" s="18"/>
      <c r="F700" s="15"/>
      <c r="G700" s="17"/>
      <c r="H700" s="17"/>
      <c r="I700" s="15"/>
      <c r="J700" s="15"/>
      <c r="K700" s="15"/>
      <c r="L700" s="15"/>
      <c r="M700" s="15"/>
      <c r="N700" s="15"/>
      <c r="O700" s="15"/>
      <c r="P700" s="15"/>
      <c r="Q700" s="15"/>
      <c r="R700" s="15"/>
      <c r="S700" s="16"/>
      <c r="T700" s="15"/>
      <c r="U700" s="15"/>
      <c r="V700" s="15"/>
      <c r="W700" s="15"/>
      <c r="X700" s="15"/>
      <c r="Y700" s="15"/>
      <c r="Z700" s="15"/>
      <c r="AA700" s="15"/>
      <c r="AB700" s="15"/>
      <c r="AC700" s="15"/>
      <c r="AD700" s="15"/>
      <c r="AE700" s="15"/>
      <c r="AF700" s="15"/>
      <c r="AG700" s="15"/>
      <c r="AH700" s="15"/>
      <c r="AI700" s="15"/>
      <c r="AJ700" s="15"/>
      <c r="AK700" s="15"/>
      <c r="AM700" s="15"/>
      <c r="AN700" s="15"/>
      <c r="AO700" s="15"/>
      <c r="AP700" s="15"/>
      <c r="AQ700" s="15"/>
      <c r="AR700" s="15"/>
      <c r="AS700" s="15"/>
      <c r="AT700" s="15"/>
      <c r="AU700" s="15"/>
      <c r="AV700" s="15"/>
      <c r="AW700" s="15"/>
      <c r="AX700" s="15"/>
      <c r="AY700" s="15"/>
      <c r="AZ700" s="15"/>
      <c r="BA700" s="15"/>
      <c r="BB700" s="15"/>
      <c r="BC700" s="15"/>
      <c r="BD700" s="15"/>
    </row>
    <row r="701" spans="1:56" ht="16.5" customHeight="1">
      <c r="A701" s="18"/>
      <c r="B701" s="18"/>
      <c r="C701" s="18"/>
      <c r="D701" s="18"/>
      <c r="E701" s="18"/>
      <c r="F701" s="15"/>
      <c r="G701" s="17"/>
      <c r="H701" s="17"/>
      <c r="I701" s="15"/>
      <c r="J701" s="15"/>
      <c r="K701" s="15"/>
      <c r="L701" s="15"/>
      <c r="M701" s="15"/>
      <c r="N701" s="15"/>
      <c r="O701" s="15"/>
      <c r="P701" s="15"/>
      <c r="Q701" s="15"/>
      <c r="R701" s="15"/>
      <c r="S701" s="16"/>
      <c r="T701" s="15"/>
      <c r="U701" s="15"/>
      <c r="V701" s="15"/>
      <c r="W701" s="15"/>
      <c r="X701" s="15"/>
      <c r="Y701" s="15"/>
      <c r="Z701" s="15"/>
      <c r="AA701" s="15"/>
      <c r="AB701" s="15"/>
      <c r="AC701" s="15"/>
      <c r="AD701" s="15"/>
      <c r="AE701" s="15"/>
      <c r="AF701" s="15"/>
      <c r="AG701" s="15"/>
      <c r="AH701" s="15"/>
      <c r="AI701" s="15"/>
      <c r="AJ701" s="15"/>
      <c r="AK701" s="15"/>
      <c r="AM701" s="15"/>
      <c r="AN701" s="15"/>
      <c r="AO701" s="15"/>
      <c r="AP701" s="15"/>
      <c r="AQ701" s="15"/>
      <c r="AR701" s="15"/>
      <c r="AS701" s="15"/>
      <c r="AT701" s="15"/>
      <c r="AU701" s="15"/>
      <c r="AV701" s="15"/>
      <c r="AW701" s="15"/>
      <c r="AX701" s="15"/>
      <c r="AY701" s="15"/>
      <c r="AZ701" s="15"/>
      <c r="BA701" s="15"/>
      <c r="BB701" s="15"/>
      <c r="BC701" s="15"/>
      <c r="BD701" s="15"/>
    </row>
    <row r="702" spans="1:56" ht="16.5" customHeight="1">
      <c r="A702" s="18"/>
      <c r="B702" s="18"/>
      <c r="C702" s="18"/>
      <c r="D702" s="18"/>
      <c r="E702" s="18"/>
      <c r="F702" s="15"/>
      <c r="G702" s="17"/>
      <c r="H702" s="17"/>
      <c r="I702" s="15"/>
      <c r="J702" s="15"/>
      <c r="K702" s="15"/>
      <c r="L702" s="15"/>
      <c r="M702" s="15"/>
      <c r="N702" s="15"/>
      <c r="O702" s="15"/>
      <c r="P702" s="15"/>
      <c r="Q702" s="15"/>
      <c r="R702" s="15"/>
      <c r="S702" s="16"/>
      <c r="T702" s="15"/>
      <c r="U702" s="15"/>
      <c r="V702" s="15"/>
      <c r="W702" s="15"/>
      <c r="X702" s="15"/>
      <c r="Y702" s="15"/>
      <c r="Z702" s="15"/>
      <c r="AA702" s="15"/>
      <c r="AB702" s="15"/>
      <c r="AC702" s="15"/>
      <c r="AD702" s="15"/>
      <c r="AE702" s="15"/>
      <c r="AF702" s="15"/>
      <c r="AG702" s="15"/>
      <c r="AH702" s="15"/>
      <c r="AI702" s="15"/>
      <c r="AJ702" s="15"/>
      <c r="AK702" s="15"/>
      <c r="AM702" s="15"/>
      <c r="AN702" s="15"/>
      <c r="AO702" s="15"/>
      <c r="AP702" s="15"/>
      <c r="AQ702" s="15"/>
      <c r="AR702" s="15"/>
      <c r="AS702" s="15"/>
      <c r="AT702" s="15"/>
      <c r="AU702" s="15"/>
      <c r="AV702" s="15"/>
      <c r="AW702" s="15"/>
      <c r="AX702" s="15"/>
      <c r="AY702" s="15"/>
      <c r="AZ702" s="15"/>
      <c r="BA702" s="15"/>
      <c r="BB702" s="15"/>
      <c r="BC702" s="15"/>
      <c r="BD702" s="15"/>
    </row>
    <row r="703" spans="1:56" ht="16.5" customHeight="1">
      <c r="A703" s="18"/>
      <c r="B703" s="18"/>
      <c r="C703" s="18"/>
      <c r="D703" s="18"/>
      <c r="E703" s="18"/>
      <c r="F703" s="15"/>
      <c r="G703" s="17"/>
      <c r="H703" s="17"/>
      <c r="I703" s="15"/>
      <c r="J703" s="15"/>
      <c r="K703" s="15"/>
      <c r="L703" s="15"/>
      <c r="M703" s="15"/>
      <c r="N703" s="15"/>
      <c r="O703" s="15"/>
      <c r="P703" s="15"/>
      <c r="Q703" s="15"/>
      <c r="R703" s="15"/>
      <c r="S703" s="16"/>
      <c r="T703" s="15"/>
      <c r="U703" s="15"/>
      <c r="V703" s="15"/>
      <c r="W703" s="15"/>
      <c r="X703" s="15"/>
      <c r="Y703" s="15"/>
      <c r="Z703" s="15"/>
      <c r="AA703" s="15"/>
      <c r="AB703" s="15"/>
      <c r="AC703" s="15"/>
      <c r="AD703" s="15"/>
      <c r="AE703" s="15"/>
      <c r="AF703" s="15"/>
      <c r="AG703" s="15"/>
      <c r="AH703" s="15"/>
      <c r="AI703" s="15"/>
      <c r="AJ703" s="15"/>
      <c r="AK703" s="15"/>
      <c r="AM703" s="15"/>
      <c r="AN703" s="15"/>
      <c r="AO703" s="15"/>
      <c r="AP703" s="15"/>
      <c r="AQ703" s="15"/>
      <c r="AR703" s="15"/>
      <c r="AS703" s="15"/>
      <c r="AT703" s="15"/>
      <c r="AU703" s="15"/>
      <c r="AV703" s="15"/>
      <c r="AW703" s="15"/>
      <c r="AX703" s="15"/>
      <c r="AY703" s="15"/>
      <c r="AZ703" s="15"/>
      <c r="BA703" s="15"/>
      <c r="BB703" s="15"/>
      <c r="BC703" s="15"/>
      <c r="BD703" s="15"/>
    </row>
    <row r="704" spans="1:56" ht="16.5" customHeight="1">
      <c r="A704" s="18"/>
      <c r="B704" s="18"/>
      <c r="C704" s="18"/>
      <c r="D704" s="18"/>
      <c r="E704" s="18"/>
      <c r="F704" s="15"/>
      <c r="G704" s="17"/>
      <c r="H704" s="17"/>
      <c r="I704" s="15"/>
      <c r="J704" s="15"/>
      <c r="K704" s="15"/>
      <c r="L704" s="15"/>
      <c r="M704" s="15"/>
      <c r="N704" s="15"/>
      <c r="O704" s="15"/>
      <c r="P704" s="15"/>
      <c r="Q704" s="15"/>
      <c r="R704" s="15"/>
      <c r="S704" s="16"/>
      <c r="T704" s="15"/>
      <c r="U704" s="15"/>
      <c r="V704" s="15"/>
      <c r="W704" s="15"/>
      <c r="X704" s="15"/>
      <c r="Y704" s="15"/>
      <c r="Z704" s="15"/>
      <c r="AA704" s="15"/>
      <c r="AB704" s="15"/>
      <c r="AC704" s="15"/>
      <c r="AD704" s="15"/>
      <c r="AE704" s="15"/>
      <c r="AF704" s="15"/>
      <c r="AG704" s="15"/>
      <c r="AH704" s="15"/>
      <c r="AI704" s="15"/>
      <c r="AJ704" s="15"/>
      <c r="AK704" s="15"/>
      <c r="AM704" s="15"/>
      <c r="AN704" s="15"/>
      <c r="AO704" s="15"/>
      <c r="AP704" s="15"/>
      <c r="AQ704" s="15"/>
      <c r="AR704" s="15"/>
      <c r="AS704" s="15"/>
      <c r="AT704" s="15"/>
      <c r="AU704" s="15"/>
      <c r="AV704" s="15"/>
      <c r="AW704" s="15"/>
      <c r="AX704" s="15"/>
      <c r="AY704" s="15"/>
      <c r="AZ704" s="15"/>
      <c r="BA704" s="15"/>
      <c r="BB704" s="15"/>
      <c r="BC704" s="15"/>
      <c r="BD704" s="15"/>
    </row>
    <row r="705" spans="1:56" ht="16.5" customHeight="1">
      <c r="A705" s="18"/>
      <c r="B705" s="18"/>
      <c r="C705" s="18"/>
      <c r="D705" s="18"/>
      <c r="E705" s="18"/>
      <c r="F705" s="15"/>
      <c r="G705" s="17"/>
      <c r="H705" s="17"/>
      <c r="I705" s="15"/>
      <c r="J705" s="15"/>
      <c r="K705" s="15"/>
      <c r="L705" s="15"/>
      <c r="M705" s="15"/>
      <c r="N705" s="15"/>
      <c r="O705" s="15"/>
      <c r="P705" s="15"/>
      <c r="Q705" s="15"/>
      <c r="R705" s="15"/>
      <c r="S705" s="16"/>
      <c r="T705" s="15"/>
      <c r="U705" s="15"/>
      <c r="V705" s="15"/>
      <c r="W705" s="15"/>
      <c r="X705" s="15"/>
      <c r="Y705" s="15"/>
      <c r="Z705" s="15"/>
      <c r="AA705" s="15"/>
      <c r="AB705" s="15"/>
      <c r="AC705" s="15"/>
      <c r="AD705" s="15"/>
      <c r="AE705" s="15"/>
      <c r="AF705" s="15"/>
      <c r="AG705" s="15"/>
      <c r="AH705" s="15"/>
      <c r="AI705" s="15"/>
      <c r="AJ705" s="15"/>
      <c r="AK705" s="15"/>
      <c r="AM705" s="15"/>
      <c r="AN705" s="15"/>
      <c r="AO705" s="15"/>
      <c r="AP705" s="15"/>
      <c r="AQ705" s="15"/>
      <c r="AR705" s="15"/>
      <c r="AS705" s="15"/>
      <c r="AT705" s="15"/>
      <c r="AU705" s="15"/>
      <c r="AV705" s="15"/>
      <c r="AW705" s="15"/>
      <c r="AX705" s="15"/>
      <c r="AY705" s="15"/>
      <c r="AZ705" s="15"/>
      <c r="BA705" s="15"/>
      <c r="BB705" s="15"/>
      <c r="BC705" s="15"/>
      <c r="BD705" s="15"/>
    </row>
    <row r="706" spans="1:56" ht="16.5" customHeight="1">
      <c r="A706" s="18"/>
      <c r="B706" s="18"/>
      <c r="C706" s="18"/>
      <c r="D706" s="18"/>
      <c r="E706" s="18"/>
      <c r="F706" s="15"/>
      <c r="G706" s="17"/>
      <c r="H706" s="17"/>
      <c r="I706" s="15"/>
      <c r="J706" s="15"/>
      <c r="K706" s="15"/>
      <c r="L706" s="15"/>
      <c r="M706" s="15"/>
      <c r="N706" s="15"/>
      <c r="O706" s="15"/>
      <c r="P706" s="15"/>
      <c r="Q706" s="15"/>
      <c r="R706" s="15"/>
      <c r="S706" s="16"/>
      <c r="T706" s="15"/>
      <c r="U706" s="15"/>
      <c r="V706" s="15"/>
      <c r="W706" s="15"/>
      <c r="X706" s="15"/>
      <c r="Y706" s="15"/>
      <c r="Z706" s="15"/>
      <c r="AA706" s="15"/>
      <c r="AB706" s="15"/>
      <c r="AC706" s="15"/>
      <c r="AD706" s="15"/>
      <c r="AE706" s="15"/>
      <c r="AF706" s="15"/>
      <c r="AG706" s="15"/>
      <c r="AH706" s="15"/>
      <c r="AI706" s="15"/>
      <c r="AJ706" s="15"/>
      <c r="AK706" s="15"/>
      <c r="AM706" s="15"/>
      <c r="AN706" s="15"/>
      <c r="AO706" s="15"/>
      <c r="AP706" s="15"/>
      <c r="AQ706" s="15"/>
      <c r="AR706" s="15"/>
      <c r="AS706" s="15"/>
      <c r="AT706" s="15"/>
      <c r="AU706" s="15"/>
      <c r="AV706" s="15"/>
      <c r="AW706" s="15"/>
      <c r="AX706" s="15"/>
      <c r="AY706" s="15"/>
      <c r="AZ706" s="15"/>
      <c r="BA706" s="15"/>
      <c r="BB706" s="15"/>
      <c r="BC706" s="15"/>
      <c r="BD706" s="15"/>
    </row>
    <row r="707" spans="1:56" ht="16.5" customHeight="1">
      <c r="A707" s="18"/>
      <c r="B707" s="18"/>
      <c r="C707" s="18"/>
      <c r="D707" s="18"/>
      <c r="E707" s="18"/>
      <c r="F707" s="15"/>
      <c r="G707" s="17"/>
      <c r="H707" s="17"/>
      <c r="I707" s="15"/>
      <c r="J707" s="15"/>
      <c r="K707" s="15"/>
      <c r="L707" s="15"/>
      <c r="M707" s="15"/>
      <c r="N707" s="15"/>
      <c r="O707" s="15"/>
      <c r="P707" s="15"/>
      <c r="Q707" s="15"/>
      <c r="R707" s="15"/>
      <c r="S707" s="16"/>
      <c r="T707" s="15"/>
      <c r="U707" s="15"/>
      <c r="V707" s="15"/>
      <c r="W707" s="15"/>
      <c r="X707" s="15"/>
      <c r="Y707" s="15"/>
      <c r="Z707" s="15"/>
      <c r="AA707" s="15"/>
      <c r="AB707" s="15"/>
      <c r="AC707" s="15"/>
      <c r="AD707" s="15"/>
      <c r="AE707" s="15"/>
      <c r="AF707" s="15"/>
      <c r="AG707" s="15"/>
      <c r="AH707" s="15"/>
      <c r="AI707" s="15"/>
      <c r="AJ707" s="15"/>
      <c r="AK707" s="15"/>
      <c r="AM707" s="15"/>
      <c r="AN707" s="15"/>
      <c r="AO707" s="15"/>
      <c r="AP707" s="15"/>
      <c r="AQ707" s="15"/>
      <c r="AR707" s="15"/>
      <c r="AS707" s="15"/>
      <c r="AT707" s="15"/>
      <c r="AU707" s="15"/>
      <c r="AV707" s="15"/>
      <c r="AW707" s="15"/>
      <c r="AX707" s="15"/>
      <c r="AY707" s="15"/>
      <c r="AZ707" s="15"/>
      <c r="BA707" s="15"/>
      <c r="BB707" s="15"/>
      <c r="BC707" s="15"/>
      <c r="BD707" s="15"/>
    </row>
    <row r="708" spans="1:56" ht="16.5" customHeight="1">
      <c r="A708" s="18"/>
      <c r="B708" s="18"/>
      <c r="C708" s="18"/>
      <c r="D708" s="18"/>
      <c r="E708" s="18"/>
      <c r="F708" s="15"/>
      <c r="G708" s="17"/>
      <c r="H708" s="17"/>
      <c r="I708" s="15"/>
      <c r="J708" s="15"/>
      <c r="K708" s="15"/>
      <c r="L708" s="15"/>
      <c r="M708" s="15"/>
      <c r="N708" s="15"/>
      <c r="O708" s="15"/>
      <c r="P708" s="15"/>
      <c r="Q708" s="15"/>
      <c r="R708" s="15"/>
      <c r="S708" s="16"/>
      <c r="T708" s="15"/>
      <c r="U708" s="15"/>
      <c r="V708" s="15"/>
      <c r="W708" s="15"/>
      <c r="X708" s="15"/>
      <c r="Y708" s="15"/>
      <c r="Z708" s="15"/>
      <c r="AA708" s="15"/>
      <c r="AB708" s="15"/>
      <c r="AC708" s="15"/>
      <c r="AD708" s="15"/>
      <c r="AE708" s="15"/>
      <c r="AF708" s="15"/>
      <c r="AG708" s="15"/>
      <c r="AH708" s="15"/>
      <c r="AI708" s="15"/>
      <c r="AJ708" s="15"/>
      <c r="AK708" s="15"/>
      <c r="AM708" s="15"/>
      <c r="AN708" s="15"/>
      <c r="AO708" s="15"/>
      <c r="AP708" s="15"/>
      <c r="AQ708" s="15"/>
      <c r="AR708" s="15"/>
      <c r="AS708" s="15"/>
      <c r="AT708" s="15"/>
      <c r="AU708" s="15"/>
      <c r="AV708" s="15"/>
      <c r="AW708" s="15"/>
      <c r="AX708" s="15"/>
      <c r="AY708" s="15"/>
      <c r="AZ708" s="15"/>
      <c r="BA708" s="15"/>
      <c r="BB708" s="15"/>
      <c r="BC708" s="15"/>
      <c r="BD708" s="15"/>
    </row>
    <row r="709" spans="1:56" ht="16.5" customHeight="1">
      <c r="A709" s="18"/>
      <c r="B709" s="18"/>
      <c r="C709" s="18"/>
      <c r="D709" s="18"/>
      <c r="E709" s="18"/>
      <c r="F709" s="15"/>
      <c r="G709" s="17"/>
      <c r="H709" s="17"/>
      <c r="I709" s="15"/>
      <c r="J709" s="15"/>
      <c r="K709" s="15"/>
      <c r="L709" s="15"/>
      <c r="M709" s="15"/>
      <c r="N709" s="15"/>
      <c r="O709" s="15"/>
      <c r="P709" s="15"/>
      <c r="Q709" s="15"/>
      <c r="R709" s="15"/>
      <c r="S709" s="16"/>
      <c r="T709" s="15"/>
      <c r="U709" s="15"/>
      <c r="V709" s="15"/>
      <c r="W709" s="15"/>
      <c r="X709" s="15"/>
      <c r="Y709" s="15"/>
      <c r="Z709" s="15"/>
      <c r="AA709" s="15"/>
      <c r="AB709" s="15"/>
      <c r="AC709" s="15"/>
      <c r="AD709" s="15"/>
      <c r="AE709" s="15"/>
      <c r="AF709" s="15"/>
      <c r="AG709" s="15"/>
      <c r="AH709" s="15"/>
      <c r="AI709" s="15"/>
      <c r="AJ709" s="15"/>
      <c r="AK709" s="15"/>
      <c r="AM709" s="15"/>
      <c r="AN709" s="15"/>
      <c r="AO709" s="15"/>
      <c r="AP709" s="15"/>
      <c r="AQ709" s="15"/>
      <c r="AR709" s="15"/>
      <c r="AS709" s="15"/>
      <c r="AT709" s="15"/>
      <c r="AU709" s="15"/>
      <c r="AV709" s="15"/>
      <c r="AW709" s="15"/>
      <c r="AX709" s="15"/>
      <c r="AY709" s="15"/>
      <c r="AZ709" s="15"/>
      <c r="BA709" s="15"/>
      <c r="BB709" s="15"/>
      <c r="BC709" s="15"/>
      <c r="BD709" s="15"/>
    </row>
    <row r="710" spans="1:56" ht="16.5" customHeight="1">
      <c r="A710" s="18"/>
      <c r="B710" s="18"/>
      <c r="C710" s="18"/>
      <c r="D710" s="18"/>
      <c r="E710" s="18"/>
      <c r="F710" s="15"/>
      <c r="G710" s="17"/>
      <c r="H710" s="17"/>
      <c r="I710" s="15"/>
      <c r="J710" s="15"/>
      <c r="K710" s="15"/>
      <c r="L710" s="15"/>
      <c r="M710" s="15"/>
      <c r="N710" s="15"/>
      <c r="O710" s="15"/>
      <c r="P710" s="15"/>
      <c r="Q710" s="15"/>
      <c r="R710" s="15"/>
      <c r="S710" s="16"/>
      <c r="T710" s="15"/>
      <c r="U710" s="15"/>
      <c r="V710" s="15"/>
      <c r="W710" s="15"/>
      <c r="X710" s="15"/>
      <c r="Y710" s="15"/>
      <c r="Z710" s="15"/>
      <c r="AA710" s="15"/>
      <c r="AB710" s="15"/>
      <c r="AC710" s="15"/>
      <c r="AD710" s="15"/>
      <c r="AE710" s="15"/>
      <c r="AF710" s="15"/>
      <c r="AG710" s="15"/>
      <c r="AH710" s="15"/>
      <c r="AI710" s="15"/>
      <c r="AJ710" s="15"/>
      <c r="AK710" s="15"/>
      <c r="AM710" s="15"/>
      <c r="AN710" s="15"/>
      <c r="AO710" s="15"/>
      <c r="AP710" s="15"/>
      <c r="AQ710" s="15"/>
      <c r="AR710" s="15"/>
      <c r="AS710" s="15"/>
      <c r="AT710" s="15"/>
      <c r="AU710" s="15"/>
      <c r="AV710" s="15"/>
      <c r="AW710" s="15"/>
      <c r="AX710" s="15"/>
      <c r="AY710" s="15"/>
      <c r="AZ710" s="15"/>
      <c r="BA710" s="15"/>
      <c r="BB710" s="15"/>
      <c r="BC710" s="15"/>
      <c r="BD710" s="15"/>
    </row>
    <row r="711" spans="1:56" ht="16.5" customHeight="1">
      <c r="A711" s="18"/>
      <c r="B711" s="18"/>
      <c r="C711" s="18"/>
      <c r="D711" s="18"/>
      <c r="E711" s="18"/>
      <c r="F711" s="15"/>
      <c r="G711" s="17"/>
      <c r="H711" s="17"/>
      <c r="I711" s="15"/>
      <c r="J711" s="15"/>
      <c r="K711" s="15"/>
      <c r="L711" s="15"/>
      <c r="M711" s="15"/>
      <c r="N711" s="15"/>
      <c r="O711" s="15"/>
      <c r="P711" s="15"/>
      <c r="Q711" s="15"/>
      <c r="R711" s="15"/>
      <c r="S711" s="16"/>
      <c r="T711" s="15"/>
      <c r="U711" s="15"/>
      <c r="V711" s="15"/>
      <c r="W711" s="15"/>
      <c r="X711" s="15"/>
      <c r="Y711" s="15"/>
      <c r="Z711" s="15"/>
      <c r="AA711" s="15"/>
      <c r="AB711" s="15"/>
      <c r="AC711" s="15"/>
      <c r="AD711" s="15"/>
      <c r="AE711" s="15"/>
      <c r="AF711" s="15"/>
      <c r="AG711" s="15"/>
      <c r="AH711" s="15"/>
      <c r="AI711" s="15"/>
      <c r="AJ711" s="15"/>
      <c r="AK711" s="15"/>
      <c r="AM711" s="15"/>
      <c r="AN711" s="15"/>
      <c r="AO711" s="15"/>
      <c r="AP711" s="15"/>
      <c r="AQ711" s="15"/>
      <c r="AR711" s="15"/>
      <c r="AS711" s="15"/>
      <c r="AT711" s="15"/>
      <c r="AU711" s="15"/>
      <c r="AV711" s="15"/>
      <c r="AW711" s="15"/>
      <c r="AX711" s="15"/>
      <c r="AY711" s="15"/>
      <c r="AZ711" s="15"/>
      <c r="BA711" s="15"/>
      <c r="BB711" s="15"/>
      <c r="BC711" s="15"/>
      <c r="BD711" s="15"/>
    </row>
    <row r="712" spans="1:56" ht="16.5" customHeight="1">
      <c r="A712" s="18"/>
      <c r="B712" s="18"/>
      <c r="C712" s="18"/>
      <c r="D712" s="18"/>
      <c r="E712" s="18"/>
      <c r="F712" s="15"/>
      <c r="G712" s="17"/>
      <c r="H712" s="17"/>
      <c r="I712" s="15"/>
      <c r="J712" s="15"/>
      <c r="K712" s="15"/>
      <c r="L712" s="15"/>
      <c r="M712" s="15"/>
      <c r="N712" s="15"/>
      <c r="O712" s="15"/>
      <c r="P712" s="15"/>
      <c r="Q712" s="15"/>
      <c r="R712" s="15"/>
      <c r="S712" s="16"/>
      <c r="T712" s="15"/>
      <c r="U712" s="15"/>
      <c r="V712" s="15"/>
      <c r="W712" s="15"/>
      <c r="X712" s="15"/>
      <c r="Y712" s="15"/>
      <c r="Z712" s="15"/>
      <c r="AA712" s="15"/>
      <c r="AB712" s="15"/>
      <c r="AC712" s="15"/>
      <c r="AD712" s="15"/>
      <c r="AE712" s="15"/>
      <c r="AF712" s="15"/>
      <c r="AG712" s="15"/>
      <c r="AH712" s="15"/>
      <c r="AI712" s="15"/>
      <c r="AJ712" s="15"/>
      <c r="AK712" s="15"/>
      <c r="AM712" s="15"/>
      <c r="AN712" s="15"/>
      <c r="AO712" s="15"/>
      <c r="AP712" s="15"/>
      <c r="AQ712" s="15"/>
      <c r="AR712" s="15"/>
      <c r="AS712" s="15"/>
      <c r="AT712" s="15"/>
      <c r="AU712" s="15"/>
      <c r="AV712" s="15"/>
      <c r="AW712" s="15"/>
      <c r="AX712" s="15"/>
      <c r="AY712" s="15"/>
      <c r="AZ712" s="15"/>
      <c r="BA712" s="15"/>
      <c r="BB712" s="15"/>
      <c r="BC712" s="15"/>
      <c r="BD712" s="15"/>
    </row>
    <row r="713" spans="1:56" ht="16.5" customHeight="1">
      <c r="A713" s="18"/>
      <c r="B713" s="18"/>
      <c r="C713" s="18"/>
      <c r="D713" s="18"/>
      <c r="E713" s="18"/>
      <c r="F713" s="15"/>
      <c r="G713" s="17"/>
      <c r="H713" s="17"/>
      <c r="I713" s="15"/>
      <c r="J713" s="15"/>
      <c r="K713" s="15"/>
      <c r="L713" s="15"/>
      <c r="M713" s="15"/>
      <c r="N713" s="15"/>
      <c r="O713" s="15"/>
      <c r="P713" s="15"/>
      <c r="Q713" s="15"/>
      <c r="R713" s="15"/>
      <c r="S713" s="16"/>
      <c r="T713" s="15"/>
      <c r="U713" s="15"/>
      <c r="V713" s="15"/>
      <c r="W713" s="15"/>
      <c r="X713" s="15"/>
      <c r="Y713" s="15"/>
      <c r="Z713" s="15"/>
      <c r="AA713" s="15"/>
      <c r="AB713" s="15"/>
      <c r="AC713" s="15"/>
      <c r="AD713" s="15"/>
      <c r="AE713" s="15"/>
      <c r="AF713" s="15"/>
      <c r="AG713" s="15"/>
      <c r="AH713" s="15"/>
      <c r="AI713" s="15"/>
      <c r="AJ713" s="15"/>
      <c r="AK713" s="15"/>
      <c r="AM713" s="15"/>
      <c r="AN713" s="15"/>
      <c r="AO713" s="15"/>
      <c r="AP713" s="15"/>
      <c r="AQ713" s="15"/>
      <c r="AR713" s="15"/>
      <c r="AS713" s="15"/>
      <c r="AT713" s="15"/>
      <c r="AU713" s="15"/>
      <c r="AV713" s="15"/>
      <c r="AW713" s="15"/>
      <c r="AX713" s="15"/>
      <c r="AY713" s="15"/>
      <c r="AZ713" s="15"/>
      <c r="BA713" s="15"/>
      <c r="BB713" s="15"/>
      <c r="BC713" s="15"/>
      <c r="BD713" s="15"/>
    </row>
    <row r="714" spans="1:56" ht="16.5" customHeight="1">
      <c r="A714" s="18"/>
      <c r="B714" s="18"/>
      <c r="C714" s="18"/>
      <c r="D714" s="18"/>
      <c r="E714" s="18"/>
      <c r="F714" s="15"/>
      <c r="G714" s="17"/>
      <c r="H714" s="17"/>
      <c r="I714" s="15"/>
      <c r="J714" s="15"/>
      <c r="K714" s="15"/>
      <c r="L714" s="15"/>
      <c r="M714" s="15"/>
      <c r="N714" s="15"/>
      <c r="O714" s="15"/>
      <c r="P714" s="15"/>
      <c r="Q714" s="15"/>
      <c r="R714" s="15"/>
      <c r="S714" s="16"/>
      <c r="T714" s="15"/>
      <c r="U714" s="15"/>
      <c r="V714" s="15"/>
      <c r="W714" s="15"/>
      <c r="X714" s="15"/>
      <c r="Y714" s="15"/>
      <c r="Z714" s="15"/>
      <c r="AA714" s="15"/>
      <c r="AB714" s="15"/>
      <c r="AC714" s="15"/>
      <c r="AD714" s="15"/>
      <c r="AE714" s="15"/>
      <c r="AF714" s="15"/>
      <c r="AG714" s="15"/>
      <c r="AH714" s="15"/>
      <c r="AI714" s="15"/>
      <c r="AJ714" s="15"/>
      <c r="AK714" s="15"/>
      <c r="AM714" s="15"/>
      <c r="AN714" s="15"/>
      <c r="AO714" s="15"/>
      <c r="AP714" s="15"/>
      <c r="AQ714" s="15"/>
      <c r="AR714" s="15"/>
      <c r="AS714" s="15"/>
      <c r="AT714" s="15"/>
      <c r="AU714" s="15"/>
      <c r="AV714" s="15"/>
      <c r="AW714" s="15"/>
      <c r="AX714" s="15"/>
      <c r="AY714" s="15"/>
      <c r="AZ714" s="15"/>
      <c r="BA714" s="15"/>
      <c r="BB714" s="15"/>
      <c r="BC714" s="15"/>
      <c r="BD714" s="15"/>
    </row>
    <row r="715" spans="1:56" ht="16.5" customHeight="1">
      <c r="A715" s="18"/>
      <c r="B715" s="18"/>
      <c r="C715" s="18"/>
      <c r="D715" s="18"/>
      <c r="E715" s="18"/>
      <c r="F715" s="15"/>
      <c r="G715" s="17"/>
      <c r="H715" s="17"/>
      <c r="I715" s="15"/>
      <c r="J715" s="15"/>
      <c r="K715" s="15"/>
      <c r="L715" s="15"/>
      <c r="M715" s="15"/>
      <c r="N715" s="15"/>
      <c r="O715" s="15"/>
      <c r="P715" s="15"/>
      <c r="Q715" s="15"/>
      <c r="R715" s="15"/>
      <c r="S715" s="16"/>
      <c r="T715" s="15"/>
      <c r="U715" s="15"/>
      <c r="V715" s="15"/>
      <c r="W715" s="15"/>
      <c r="X715" s="15"/>
      <c r="Y715" s="15"/>
      <c r="Z715" s="15"/>
      <c r="AA715" s="15"/>
      <c r="AB715" s="15"/>
      <c r="AC715" s="15"/>
      <c r="AD715" s="15"/>
      <c r="AE715" s="15"/>
      <c r="AF715" s="15"/>
      <c r="AG715" s="15"/>
      <c r="AH715" s="15"/>
      <c r="AI715" s="15"/>
      <c r="AJ715" s="15"/>
      <c r="AK715" s="15"/>
      <c r="AM715" s="15"/>
      <c r="AN715" s="15"/>
      <c r="AO715" s="15"/>
      <c r="AP715" s="15"/>
      <c r="AQ715" s="15"/>
      <c r="AR715" s="15"/>
      <c r="AS715" s="15"/>
      <c r="AT715" s="15"/>
      <c r="AU715" s="15"/>
      <c r="AV715" s="15"/>
      <c r="AW715" s="15"/>
      <c r="AX715" s="15"/>
      <c r="AY715" s="15"/>
      <c r="AZ715" s="15"/>
      <c r="BA715" s="15"/>
      <c r="BB715" s="15"/>
      <c r="BC715" s="15"/>
      <c r="BD715" s="15"/>
    </row>
    <row r="716" spans="1:56" ht="16.5" customHeight="1">
      <c r="A716" s="18"/>
      <c r="B716" s="18"/>
      <c r="C716" s="18"/>
      <c r="D716" s="18"/>
      <c r="E716" s="18"/>
      <c r="F716" s="15"/>
      <c r="G716" s="17"/>
      <c r="H716" s="17"/>
      <c r="I716" s="15"/>
      <c r="J716" s="15"/>
      <c r="K716" s="15"/>
      <c r="L716" s="15"/>
      <c r="M716" s="15"/>
      <c r="N716" s="15"/>
      <c r="O716" s="15"/>
      <c r="P716" s="15"/>
      <c r="Q716" s="15"/>
      <c r="R716" s="15"/>
      <c r="S716" s="16"/>
      <c r="T716" s="15"/>
      <c r="U716" s="15"/>
      <c r="V716" s="15"/>
      <c r="W716" s="15"/>
      <c r="X716" s="15"/>
      <c r="Y716" s="15"/>
      <c r="Z716" s="15"/>
      <c r="AA716" s="15"/>
      <c r="AB716" s="15"/>
      <c r="AC716" s="15"/>
      <c r="AD716" s="15"/>
      <c r="AE716" s="15"/>
      <c r="AF716" s="15"/>
      <c r="AG716" s="15"/>
      <c r="AH716" s="15"/>
      <c r="AI716" s="15"/>
      <c r="AJ716" s="15"/>
      <c r="AK716" s="15"/>
      <c r="AM716" s="15"/>
      <c r="AN716" s="15"/>
      <c r="AO716" s="15"/>
      <c r="AP716" s="15"/>
      <c r="AQ716" s="15"/>
      <c r="AR716" s="15"/>
      <c r="AS716" s="15"/>
      <c r="AT716" s="15"/>
      <c r="AU716" s="15"/>
      <c r="AV716" s="15"/>
      <c r="AW716" s="15"/>
      <c r="AX716" s="15"/>
      <c r="AY716" s="15"/>
      <c r="AZ716" s="15"/>
      <c r="BA716" s="15"/>
      <c r="BB716" s="15"/>
      <c r="BC716" s="15"/>
      <c r="BD716" s="15"/>
    </row>
    <row r="717" spans="1:56" ht="16.5" customHeight="1">
      <c r="A717" s="18"/>
      <c r="B717" s="18"/>
      <c r="C717" s="18"/>
      <c r="D717" s="18"/>
      <c r="E717" s="18"/>
      <c r="F717" s="15"/>
      <c r="G717" s="17"/>
      <c r="H717" s="17"/>
      <c r="I717" s="15"/>
      <c r="J717" s="15"/>
      <c r="K717" s="15"/>
      <c r="L717" s="15"/>
      <c r="M717" s="15"/>
      <c r="N717" s="15"/>
      <c r="O717" s="15"/>
      <c r="P717" s="15"/>
      <c r="Q717" s="15"/>
      <c r="R717" s="15"/>
      <c r="S717" s="16"/>
      <c r="T717" s="15"/>
      <c r="U717" s="15"/>
      <c r="V717" s="15"/>
      <c r="W717" s="15"/>
      <c r="X717" s="15"/>
      <c r="Y717" s="15"/>
      <c r="Z717" s="15"/>
      <c r="AA717" s="15"/>
      <c r="AB717" s="15"/>
      <c r="AC717" s="15"/>
      <c r="AD717" s="15"/>
      <c r="AE717" s="15"/>
      <c r="AF717" s="15"/>
      <c r="AG717" s="15"/>
      <c r="AH717" s="15"/>
      <c r="AI717" s="15"/>
      <c r="AJ717" s="15"/>
      <c r="AK717" s="15"/>
      <c r="AM717" s="15"/>
      <c r="AN717" s="15"/>
      <c r="AO717" s="15"/>
      <c r="AP717" s="15"/>
      <c r="AQ717" s="15"/>
      <c r="AR717" s="15"/>
      <c r="AS717" s="15"/>
      <c r="AT717" s="15"/>
      <c r="AU717" s="15"/>
      <c r="AV717" s="15"/>
      <c r="AW717" s="15"/>
      <c r="AX717" s="15"/>
      <c r="AY717" s="15"/>
      <c r="AZ717" s="15"/>
      <c r="BA717" s="15"/>
      <c r="BB717" s="15"/>
      <c r="BC717" s="15"/>
      <c r="BD717" s="15"/>
    </row>
    <row r="718" spans="1:56" ht="16.5" customHeight="1">
      <c r="A718" s="18"/>
      <c r="B718" s="18"/>
      <c r="C718" s="18"/>
      <c r="D718" s="18"/>
      <c r="E718" s="18"/>
      <c r="F718" s="15"/>
      <c r="G718" s="17"/>
      <c r="H718" s="17"/>
      <c r="I718" s="15"/>
      <c r="J718" s="15"/>
      <c r="K718" s="15"/>
      <c r="L718" s="15"/>
      <c r="M718" s="15"/>
      <c r="N718" s="15"/>
      <c r="O718" s="15"/>
      <c r="P718" s="15"/>
      <c r="Q718" s="15"/>
      <c r="R718" s="15"/>
      <c r="S718" s="16"/>
      <c r="T718" s="15"/>
      <c r="U718" s="15"/>
      <c r="V718" s="15"/>
      <c r="W718" s="15"/>
      <c r="X718" s="15"/>
      <c r="Y718" s="15"/>
      <c r="Z718" s="15"/>
      <c r="AA718" s="15"/>
      <c r="AB718" s="15"/>
      <c r="AC718" s="15"/>
      <c r="AD718" s="15"/>
      <c r="AE718" s="15"/>
      <c r="AF718" s="15"/>
      <c r="AG718" s="15"/>
      <c r="AH718" s="15"/>
      <c r="AI718" s="15"/>
      <c r="AJ718" s="15"/>
      <c r="AK718" s="15"/>
      <c r="AM718" s="15"/>
      <c r="AN718" s="15"/>
      <c r="AO718" s="15"/>
      <c r="AP718" s="15"/>
      <c r="AQ718" s="15"/>
      <c r="AR718" s="15"/>
      <c r="AS718" s="15"/>
      <c r="AT718" s="15"/>
      <c r="AU718" s="15"/>
      <c r="AV718" s="15"/>
      <c r="AW718" s="15"/>
      <c r="AX718" s="15"/>
      <c r="AY718" s="15"/>
      <c r="AZ718" s="15"/>
      <c r="BA718" s="15"/>
      <c r="BB718" s="15"/>
      <c r="BC718" s="15"/>
      <c r="BD718" s="15"/>
    </row>
    <row r="719" spans="1:56" ht="16.5" customHeight="1">
      <c r="A719" s="18"/>
      <c r="B719" s="18"/>
      <c r="C719" s="18"/>
      <c r="D719" s="18"/>
      <c r="E719" s="18"/>
      <c r="F719" s="15"/>
      <c r="G719" s="17"/>
      <c r="H719" s="17"/>
      <c r="I719" s="15"/>
      <c r="J719" s="15"/>
      <c r="K719" s="15"/>
      <c r="L719" s="15"/>
      <c r="M719" s="15"/>
      <c r="N719" s="15"/>
      <c r="O719" s="15"/>
      <c r="P719" s="15"/>
      <c r="Q719" s="15"/>
      <c r="R719" s="15"/>
      <c r="S719" s="16"/>
      <c r="T719" s="15"/>
      <c r="U719" s="15"/>
      <c r="V719" s="15"/>
      <c r="W719" s="15"/>
      <c r="X719" s="15"/>
      <c r="Y719" s="15"/>
      <c r="Z719" s="15"/>
      <c r="AA719" s="15"/>
      <c r="AB719" s="15"/>
      <c r="AC719" s="15"/>
      <c r="AD719" s="15"/>
      <c r="AE719" s="15"/>
      <c r="AF719" s="15"/>
      <c r="AG719" s="15"/>
      <c r="AH719" s="15"/>
      <c r="AI719" s="15"/>
      <c r="AJ719" s="15"/>
      <c r="AK719" s="15"/>
      <c r="AM719" s="15"/>
      <c r="AN719" s="15"/>
      <c r="AO719" s="15"/>
      <c r="AP719" s="15"/>
      <c r="AQ719" s="15"/>
      <c r="AR719" s="15"/>
      <c r="AS719" s="15"/>
      <c r="AT719" s="15"/>
      <c r="AU719" s="15"/>
      <c r="AV719" s="15"/>
      <c r="AW719" s="15"/>
      <c r="AX719" s="15"/>
      <c r="AY719" s="15"/>
      <c r="AZ719" s="15"/>
      <c r="BA719" s="15"/>
      <c r="BB719" s="15"/>
      <c r="BC719" s="15"/>
      <c r="BD719" s="15"/>
    </row>
    <row r="720" spans="1:56" ht="16.5" customHeight="1">
      <c r="A720" s="18"/>
      <c r="B720" s="18"/>
      <c r="C720" s="18"/>
      <c r="D720" s="18"/>
      <c r="E720" s="18"/>
      <c r="F720" s="15"/>
      <c r="G720" s="17"/>
      <c r="H720" s="17"/>
      <c r="I720" s="15"/>
      <c r="J720" s="15"/>
      <c r="K720" s="15"/>
      <c r="L720" s="15"/>
      <c r="M720" s="15"/>
      <c r="N720" s="15"/>
      <c r="O720" s="15"/>
      <c r="P720" s="15"/>
      <c r="Q720" s="15"/>
      <c r="R720" s="15"/>
      <c r="S720" s="16"/>
      <c r="T720" s="15"/>
      <c r="U720" s="15"/>
      <c r="V720" s="15"/>
      <c r="W720" s="15"/>
      <c r="X720" s="15"/>
      <c r="Y720" s="15"/>
      <c r="Z720" s="15"/>
      <c r="AA720" s="15"/>
      <c r="AB720" s="15"/>
      <c r="AC720" s="15"/>
      <c r="AD720" s="15"/>
      <c r="AE720" s="15"/>
      <c r="AF720" s="15"/>
      <c r="AG720" s="15"/>
      <c r="AH720" s="15"/>
      <c r="AI720" s="15"/>
      <c r="AJ720" s="15"/>
      <c r="AK720" s="15"/>
      <c r="AM720" s="15"/>
      <c r="AN720" s="15"/>
      <c r="AO720" s="15"/>
      <c r="AP720" s="15"/>
      <c r="AQ720" s="15"/>
      <c r="AR720" s="15"/>
      <c r="AS720" s="15"/>
      <c r="AT720" s="15"/>
      <c r="AU720" s="15"/>
      <c r="AV720" s="15"/>
      <c r="AW720" s="15"/>
      <c r="AX720" s="15"/>
      <c r="AY720" s="15"/>
      <c r="AZ720" s="15"/>
      <c r="BA720" s="15"/>
      <c r="BB720" s="15"/>
      <c r="BC720" s="15"/>
      <c r="BD720" s="15"/>
    </row>
    <row r="721" spans="1:56" ht="16.5" customHeight="1">
      <c r="A721" s="18"/>
      <c r="B721" s="18"/>
      <c r="C721" s="18"/>
      <c r="D721" s="18"/>
      <c r="E721" s="18"/>
      <c r="F721" s="15"/>
      <c r="G721" s="17"/>
      <c r="H721" s="17"/>
      <c r="I721" s="15"/>
      <c r="J721" s="15"/>
      <c r="K721" s="15"/>
      <c r="L721" s="15"/>
      <c r="M721" s="15"/>
      <c r="N721" s="15"/>
      <c r="O721" s="15"/>
      <c r="P721" s="15"/>
      <c r="Q721" s="15"/>
      <c r="R721" s="15"/>
      <c r="S721" s="16"/>
      <c r="T721" s="15"/>
      <c r="U721" s="15"/>
      <c r="V721" s="15"/>
      <c r="W721" s="15"/>
      <c r="X721" s="15"/>
      <c r="Y721" s="15"/>
      <c r="Z721" s="15"/>
      <c r="AA721" s="15"/>
      <c r="AB721" s="15"/>
      <c r="AC721" s="15"/>
      <c r="AD721" s="15"/>
      <c r="AE721" s="15"/>
      <c r="AF721" s="15"/>
      <c r="AG721" s="15"/>
      <c r="AH721" s="15"/>
      <c r="AI721" s="15"/>
      <c r="AJ721" s="15"/>
      <c r="AK721" s="15"/>
      <c r="AM721" s="15"/>
      <c r="AN721" s="15"/>
      <c r="AO721" s="15"/>
      <c r="AP721" s="15"/>
      <c r="AQ721" s="15"/>
      <c r="AR721" s="15"/>
      <c r="AS721" s="15"/>
      <c r="AT721" s="15"/>
      <c r="AU721" s="15"/>
      <c r="AV721" s="15"/>
      <c r="AW721" s="15"/>
      <c r="AX721" s="15"/>
      <c r="AY721" s="15"/>
      <c r="AZ721" s="15"/>
      <c r="BA721" s="15"/>
      <c r="BB721" s="15"/>
      <c r="BC721" s="15"/>
      <c r="BD721" s="15"/>
    </row>
    <row r="722" spans="1:56" ht="16.5" customHeight="1">
      <c r="A722" s="18"/>
      <c r="B722" s="18"/>
      <c r="C722" s="18"/>
      <c r="D722" s="18"/>
      <c r="E722" s="18"/>
      <c r="F722" s="15"/>
      <c r="G722" s="17"/>
      <c r="H722" s="17"/>
      <c r="I722" s="15"/>
      <c r="J722" s="15"/>
      <c r="K722" s="15"/>
      <c r="L722" s="15"/>
      <c r="M722" s="15"/>
      <c r="N722" s="15"/>
      <c r="O722" s="15"/>
      <c r="P722" s="15"/>
      <c r="Q722" s="15"/>
      <c r="R722" s="15"/>
      <c r="S722" s="16"/>
      <c r="T722" s="15"/>
      <c r="U722" s="15"/>
      <c r="V722" s="15"/>
      <c r="W722" s="15"/>
      <c r="X722" s="15"/>
      <c r="Y722" s="15"/>
      <c r="Z722" s="15"/>
      <c r="AA722" s="15"/>
      <c r="AB722" s="15"/>
      <c r="AC722" s="15"/>
      <c r="AD722" s="15"/>
      <c r="AE722" s="15"/>
      <c r="AF722" s="15"/>
      <c r="AG722" s="15"/>
      <c r="AH722" s="15"/>
      <c r="AI722" s="15"/>
      <c r="AJ722" s="15"/>
      <c r="AK722" s="15"/>
      <c r="AM722" s="15"/>
      <c r="AN722" s="15"/>
      <c r="AO722" s="15"/>
      <c r="AP722" s="15"/>
      <c r="AQ722" s="15"/>
      <c r="AR722" s="15"/>
      <c r="AS722" s="15"/>
      <c r="AT722" s="15"/>
      <c r="AU722" s="15"/>
      <c r="AV722" s="15"/>
      <c r="AW722" s="15"/>
      <c r="AX722" s="15"/>
      <c r="AY722" s="15"/>
      <c r="AZ722" s="15"/>
      <c r="BA722" s="15"/>
      <c r="BB722" s="15"/>
      <c r="BC722" s="15"/>
      <c r="BD722" s="15"/>
    </row>
    <row r="723" spans="1:56" ht="16.5" customHeight="1">
      <c r="A723" s="18"/>
      <c r="B723" s="18"/>
      <c r="C723" s="18"/>
      <c r="D723" s="18"/>
      <c r="E723" s="18"/>
      <c r="F723" s="15"/>
      <c r="G723" s="17"/>
      <c r="H723" s="17"/>
      <c r="I723" s="15"/>
      <c r="J723" s="15"/>
      <c r="K723" s="15"/>
      <c r="L723" s="15"/>
      <c r="M723" s="15"/>
      <c r="N723" s="15"/>
      <c r="O723" s="15"/>
      <c r="P723" s="15"/>
      <c r="Q723" s="15"/>
      <c r="R723" s="15"/>
      <c r="S723" s="16"/>
      <c r="T723" s="15"/>
      <c r="U723" s="15"/>
      <c r="V723" s="15"/>
      <c r="W723" s="15"/>
      <c r="X723" s="15"/>
      <c r="Y723" s="15"/>
      <c r="Z723" s="15"/>
      <c r="AA723" s="15"/>
      <c r="AB723" s="15"/>
      <c r="AC723" s="15"/>
      <c r="AD723" s="15"/>
      <c r="AE723" s="15"/>
      <c r="AF723" s="15"/>
      <c r="AG723" s="15"/>
      <c r="AH723" s="15"/>
      <c r="AI723" s="15"/>
      <c r="AJ723" s="15"/>
      <c r="AK723" s="15"/>
      <c r="AM723" s="15"/>
      <c r="AN723" s="15"/>
      <c r="AO723" s="15"/>
      <c r="AP723" s="15"/>
      <c r="AQ723" s="15"/>
      <c r="AR723" s="15"/>
      <c r="AS723" s="15"/>
      <c r="AT723" s="15"/>
      <c r="AU723" s="15"/>
      <c r="AV723" s="15"/>
      <c r="AW723" s="15"/>
      <c r="AX723" s="15"/>
      <c r="AY723" s="15"/>
      <c r="AZ723" s="15"/>
      <c r="BA723" s="15"/>
      <c r="BB723" s="15"/>
      <c r="BC723" s="15"/>
      <c r="BD723" s="15"/>
    </row>
    <row r="724" spans="1:56" ht="16.5" customHeight="1">
      <c r="A724" s="18"/>
      <c r="B724" s="18"/>
      <c r="C724" s="18"/>
      <c r="D724" s="18"/>
      <c r="E724" s="18"/>
      <c r="F724" s="15"/>
      <c r="G724" s="17"/>
      <c r="H724" s="17"/>
      <c r="I724" s="15"/>
      <c r="J724" s="15"/>
      <c r="K724" s="15"/>
      <c r="L724" s="15"/>
      <c r="M724" s="15"/>
      <c r="N724" s="15"/>
      <c r="O724" s="15"/>
      <c r="P724" s="15"/>
      <c r="Q724" s="15"/>
      <c r="R724" s="15"/>
      <c r="S724" s="16"/>
      <c r="T724" s="15"/>
      <c r="U724" s="15"/>
      <c r="V724" s="15"/>
      <c r="W724" s="15"/>
      <c r="X724" s="15"/>
      <c r="Y724" s="15"/>
      <c r="Z724" s="15"/>
      <c r="AA724" s="15"/>
      <c r="AB724" s="15"/>
      <c r="AC724" s="15"/>
      <c r="AD724" s="15"/>
      <c r="AE724" s="15"/>
      <c r="AF724" s="15"/>
      <c r="AG724" s="15"/>
      <c r="AH724" s="15"/>
      <c r="AI724" s="15"/>
      <c r="AJ724" s="15"/>
      <c r="AK724" s="15"/>
      <c r="AM724" s="15"/>
      <c r="AN724" s="15"/>
      <c r="AO724" s="15"/>
      <c r="AP724" s="15"/>
      <c r="AQ724" s="15"/>
      <c r="AR724" s="15"/>
      <c r="AS724" s="15"/>
      <c r="AT724" s="15"/>
      <c r="AU724" s="15"/>
      <c r="AV724" s="15"/>
      <c r="AW724" s="15"/>
      <c r="AX724" s="15"/>
      <c r="AY724" s="15"/>
      <c r="AZ724" s="15"/>
      <c r="BA724" s="15"/>
      <c r="BB724" s="15"/>
      <c r="BC724" s="15"/>
      <c r="BD724" s="15"/>
    </row>
    <row r="725" spans="1:56" ht="16.5" customHeight="1">
      <c r="A725" s="18"/>
      <c r="B725" s="18"/>
      <c r="C725" s="18"/>
      <c r="D725" s="18"/>
      <c r="E725" s="18"/>
      <c r="F725" s="15"/>
      <c r="G725" s="17"/>
      <c r="H725" s="17"/>
      <c r="I725" s="15"/>
      <c r="J725" s="15"/>
      <c r="K725" s="15"/>
      <c r="L725" s="15"/>
      <c r="M725" s="15"/>
      <c r="N725" s="15"/>
      <c r="O725" s="15"/>
      <c r="P725" s="15"/>
      <c r="Q725" s="15"/>
      <c r="R725" s="15"/>
      <c r="S725" s="16"/>
      <c r="T725" s="15"/>
      <c r="U725" s="15"/>
      <c r="V725" s="15"/>
      <c r="W725" s="15"/>
      <c r="X725" s="15"/>
      <c r="Y725" s="15"/>
      <c r="Z725" s="15"/>
      <c r="AA725" s="15"/>
      <c r="AB725" s="15"/>
      <c r="AC725" s="15"/>
      <c r="AD725" s="15"/>
      <c r="AE725" s="15"/>
      <c r="AF725" s="15"/>
      <c r="AG725" s="15"/>
      <c r="AH725" s="15"/>
      <c r="AI725" s="15"/>
      <c r="AJ725" s="15"/>
      <c r="AK725" s="15"/>
      <c r="AM725" s="15"/>
      <c r="AN725" s="15"/>
      <c r="AO725" s="15"/>
      <c r="AP725" s="15"/>
      <c r="AQ725" s="15"/>
      <c r="AR725" s="15"/>
      <c r="AS725" s="15"/>
      <c r="AT725" s="15"/>
      <c r="AU725" s="15"/>
      <c r="AV725" s="15"/>
      <c r="AW725" s="15"/>
      <c r="AX725" s="15"/>
      <c r="AY725" s="15"/>
      <c r="AZ725" s="15"/>
      <c r="BA725" s="15"/>
      <c r="BB725" s="15"/>
      <c r="BC725" s="15"/>
      <c r="BD725" s="15"/>
    </row>
    <row r="726" spans="1:56" ht="16.5" customHeight="1">
      <c r="A726" s="18"/>
      <c r="B726" s="18"/>
      <c r="C726" s="18"/>
      <c r="D726" s="18"/>
      <c r="E726" s="18"/>
      <c r="F726" s="15"/>
      <c r="G726" s="17"/>
      <c r="H726" s="17"/>
      <c r="I726" s="15"/>
      <c r="J726" s="15"/>
      <c r="K726" s="15"/>
      <c r="L726" s="15"/>
      <c r="M726" s="15"/>
      <c r="N726" s="15"/>
      <c r="O726" s="15"/>
      <c r="P726" s="15"/>
      <c r="Q726" s="15"/>
      <c r="R726" s="15"/>
      <c r="S726" s="16"/>
      <c r="T726" s="15"/>
      <c r="U726" s="15"/>
      <c r="V726" s="15"/>
      <c r="W726" s="15"/>
      <c r="X726" s="15"/>
      <c r="Y726" s="15"/>
      <c r="Z726" s="15"/>
      <c r="AA726" s="15"/>
      <c r="AB726" s="15"/>
      <c r="AC726" s="15"/>
      <c r="AD726" s="15"/>
      <c r="AE726" s="15"/>
      <c r="AF726" s="15"/>
      <c r="AG726" s="15"/>
      <c r="AH726" s="15"/>
      <c r="AI726" s="15"/>
      <c r="AJ726" s="15"/>
      <c r="AK726" s="15"/>
      <c r="AM726" s="15"/>
      <c r="AN726" s="15"/>
      <c r="AO726" s="15"/>
      <c r="AP726" s="15"/>
      <c r="AQ726" s="15"/>
      <c r="AR726" s="15"/>
      <c r="AS726" s="15"/>
      <c r="AT726" s="15"/>
      <c r="AU726" s="15"/>
      <c r="AV726" s="15"/>
      <c r="AW726" s="15"/>
      <c r="AX726" s="15"/>
      <c r="AY726" s="15"/>
      <c r="AZ726" s="15"/>
      <c r="BA726" s="15"/>
      <c r="BB726" s="15"/>
      <c r="BC726" s="15"/>
      <c r="BD726" s="15"/>
    </row>
    <row r="727" spans="1:56" ht="16.5" customHeight="1">
      <c r="A727" s="18"/>
      <c r="B727" s="18"/>
      <c r="C727" s="18"/>
      <c r="D727" s="18"/>
      <c r="E727" s="18"/>
      <c r="F727" s="15"/>
      <c r="G727" s="17"/>
      <c r="H727" s="17"/>
      <c r="I727" s="15"/>
      <c r="J727" s="15"/>
      <c r="K727" s="15"/>
      <c r="L727" s="15"/>
      <c r="M727" s="15"/>
      <c r="N727" s="15"/>
      <c r="O727" s="15"/>
      <c r="P727" s="15"/>
      <c r="Q727" s="15"/>
      <c r="R727" s="15"/>
      <c r="S727" s="16"/>
      <c r="T727" s="15"/>
      <c r="U727" s="15"/>
      <c r="V727" s="15"/>
      <c r="W727" s="15"/>
      <c r="X727" s="15"/>
      <c r="Y727" s="15"/>
      <c r="Z727" s="15"/>
      <c r="AA727" s="15"/>
      <c r="AB727" s="15"/>
      <c r="AC727" s="15"/>
      <c r="AD727" s="15"/>
      <c r="AE727" s="15"/>
      <c r="AF727" s="15"/>
      <c r="AG727" s="15"/>
      <c r="AH727" s="15"/>
      <c r="AI727" s="15"/>
      <c r="AJ727" s="15"/>
      <c r="AK727" s="15"/>
      <c r="AM727" s="15"/>
      <c r="AN727" s="15"/>
      <c r="AO727" s="15"/>
      <c r="AP727" s="15"/>
      <c r="AQ727" s="15"/>
      <c r="AR727" s="15"/>
      <c r="AS727" s="15"/>
      <c r="AT727" s="15"/>
      <c r="AU727" s="15"/>
      <c r="AV727" s="15"/>
      <c r="AW727" s="15"/>
      <c r="AX727" s="15"/>
      <c r="AY727" s="15"/>
      <c r="AZ727" s="15"/>
      <c r="BA727" s="15"/>
      <c r="BB727" s="15"/>
      <c r="BC727" s="15"/>
      <c r="BD727" s="15"/>
    </row>
    <row r="728" spans="1:56" ht="16.5" customHeight="1">
      <c r="A728" s="18"/>
      <c r="B728" s="18"/>
      <c r="C728" s="18"/>
      <c r="D728" s="18"/>
      <c r="E728" s="18"/>
      <c r="F728" s="15"/>
      <c r="G728" s="17"/>
      <c r="H728" s="17"/>
      <c r="I728" s="15"/>
      <c r="J728" s="15"/>
      <c r="K728" s="15"/>
      <c r="L728" s="15"/>
      <c r="M728" s="15"/>
      <c r="N728" s="15"/>
      <c r="O728" s="15"/>
      <c r="P728" s="15"/>
      <c r="Q728" s="15"/>
      <c r="R728" s="15"/>
      <c r="S728" s="16"/>
      <c r="T728" s="15"/>
      <c r="U728" s="15"/>
      <c r="V728" s="15"/>
      <c r="W728" s="15"/>
      <c r="X728" s="15"/>
      <c r="Y728" s="15"/>
      <c r="Z728" s="15"/>
      <c r="AA728" s="15"/>
      <c r="AB728" s="15"/>
      <c r="AC728" s="15"/>
      <c r="AD728" s="15"/>
      <c r="AE728" s="15"/>
      <c r="AF728" s="15"/>
      <c r="AG728" s="15"/>
      <c r="AH728" s="15"/>
      <c r="AI728" s="15"/>
      <c r="AJ728" s="15"/>
      <c r="AK728" s="15"/>
      <c r="AM728" s="15"/>
      <c r="AN728" s="15"/>
      <c r="AO728" s="15"/>
      <c r="AP728" s="15"/>
      <c r="AQ728" s="15"/>
      <c r="AR728" s="15"/>
      <c r="AS728" s="15"/>
      <c r="AT728" s="15"/>
      <c r="AU728" s="15"/>
      <c r="AV728" s="15"/>
      <c r="AW728" s="15"/>
      <c r="AX728" s="15"/>
      <c r="AY728" s="15"/>
      <c r="AZ728" s="15"/>
      <c r="BA728" s="15"/>
      <c r="BB728" s="15"/>
      <c r="BC728" s="15"/>
      <c r="BD728" s="15"/>
    </row>
    <row r="729" spans="1:56" ht="16.5" customHeight="1">
      <c r="A729" s="18"/>
      <c r="B729" s="18"/>
      <c r="C729" s="18"/>
      <c r="D729" s="18"/>
      <c r="E729" s="18"/>
      <c r="F729" s="15"/>
      <c r="G729" s="17"/>
      <c r="H729" s="17"/>
      <c r="I729" s="15"/>
      <c r="J729" s="15"/>
      <c r="K729" s="15"/>
      <c r="L729" s="15"/>
      <c r="M729" s="15"/>
      <c r="N729" s="15"/>
      <c r="O729" s="15"/>
      <c r="P729" s="15"/>
      <c r="Q729" s="15"/>
      <c r="R729" s="15"/>
      <c r="S729" s="16"/>
      <c r="T729" s="15"/>
      <c r="U729" s="15"/>
      <c r="V729" s="15"/>
      <c r="W729" s="15"/>
      <c r="X729" s="15"/>
      <c r="Y729" s="15"/>
      <c r="Z729" s="15"/>
      <c r="AA729" s="15"/>
      <c r="AB729" s="15"/>
      <c r="AC729" s="15"/>
      <c r="AD729" s="15"/>
      <c r="AE729" s="15"/>
      <c r="AF729" s="15"/>
      <c r="AG729" s="15"/>
      <c r="AH729" s="15"/>
      <c r="AI729" s="15"/>
      <c r="AJ729" s="15"/>
      <c r="AK729" s="15"/>
      <c r="AM729" s="15"/>
      <c r="AN729" s="15"/>
      <c r="AO729" s="15"/>
      <c r="AP729" s="15"/>
      <c r="AQ729" s="15"/>
      <c r="AR729" s="15"/>
      <c r="AS729" s="15"/>
      <c r="AT729" s="15"/>
      <c r="AU729" s="15"/>
      <c r="AV729" s="15"/>
      <c r="AW729" s="15"/>
      <c r="AX729" s="15"/>
      <c r="AY729" s="15"/>
      <c r="AZ729" s="15"/>
      <c r="BA729" s="15"/>
      <c r="BB729" s="15"/>
      <c r="BC729" s="15"/>
      <c r="BD729" s="15"/>
    </row>
    <row r="730" spans="1:56" ht="16.5" customHeight="1">
      <c r="A730" s="18"/>
      <c r="B730" s="18"/>
      <c r="C730" s="18"/>
      <c r="D730" s="18"/>
      <c r="E730" s="18"/>
      <c r="F730" s="15"/>
      <c r="G730" s="17"/>
      <c r="H730" s="17"/>
      <c r="I730" s="15"/>
      <c r="J730" s="15"/>
      <c r="K730" s="15"/>
      <c r="L730" s="15"/>
      <c r="M730" s="15"/>
      <c r="N730" s="15"/>
      <c r="O730" s="15"/>
      <c r="P730" s="15"/>
      <c r="Q730" s="15"/>
      <c r="R730" s="15"/>
      <c r="S730" s="16"/>
      <c r="T730" s="15"/>
      <c r="U730" s="15"/>
      <c r="V730" s="15"/>
      <c r="W730" s="15"/>
      <c r="X730" s="15"/>
      <c r="Y730" s="15"/>
      <c r="Z730" s="15"/>
      <c r="AA730" s="15"/>
      <c r="AB730" s="15"/>
      <c r="AC730" s="15"/>
      <c r="AD730" s="15"/>
      <c r="AE730" s="15"/>
      <c r="AF730" s="15"/>
      <c r="AG730" s="15"/>
      <c r="AH730" s="15"/>
      <c r="AI730" s="15"/>
      <c r="AJ730" s="15"/>
      <c r="AK730" s="15"/>
      <c r="AM730" s="15"/>
      <c r="AN730" s="15"/>
      <c r="AO730" s="15"/>
      <c r="AP730" s="15"/>
      <c r="AQ730" s="15"/>
      <c r="AR730" s="15"/>
      <c r="AS730" s="15"/>
      <c r="AT730" s="15"/>
      <c r="AU730" s="15"/>
      <c r="AV730" s="15"/>
      <c r="AW730" s="15"/>
      <c r="AX730" s="15"/>
      <c r="AY730" s="15"/>
      <c r="AZ730" s="15"/>
      <c r="BA730" s="15"/>
      <c r="BB730" s="15"/>
      <c r="BC730" s="15"/>
      <c r="BD730" s="15"/>
    </row>
    <row r="731" spans="1:56" ht="16.5" customHeight="1">
      <c r="A731" s="18"/>
      <c r="B731" s="18"/>
      <c r="C731" s="18"/>
      <c r="D731" s="18"/>
      <c r="E731" s="18"/>
      <c r="F731" s="15"/>
      <c r="G731" s="17"/>
      <c r="H731" s="17"/>
      <c r="I731" s="15"/>
      <c r="J731" s="15"/>
      <c r="K731" s="15"/>
      <c r="L731" s="15"/>
      <c r="M731" s="15"/>
      <c r="N731" s="15"/>
      <c r="O731" s="15"/>
      <c r="P731" s="15"/>
      <c r="Q731" s="15"/>
      <c r="R731" s="15"/>
      <c r="S731" s="16"/>
      <c r="T731" s="15"/>
      <c r="U731" s="15"/>
      <c r="V731" s="15"/>
      <c r="W731" s="15"/>
      <c r="X731" s="15"/>
      <c r="Y731" s="15"/>
      <c r="Z731" s="15"/>
      <c r="AA731" s="15"/>
      <c r="AB731" s="15"/>
      <c r="AC731" s="15"/>
      <c r="AD731" s="15"/>
      <c r="AE731" s="15"/>
      <c r="AF731" s="15"/>
      <c r="AG731" s="15"/>
      <c r="AH731" s="15"/>
      <c r="AI731" s="15"/>
      <c r="AJ731" s="15"/>
      <c r="AK731" s="15"/>
      <c r="AM731" s="15"/>
      <c r="AN731" s="15"/>
      <c r="AO731" s="15"/>
      <c r="AP731" s="15"/>
      <c r="AQ731" s="15"/>
      <c r="AR731" s="15"/>
      <c r="AS731" s="15"/>
      <c r="AT731" s="15"/>
      <c r="AU731" s="15"/>
      <c r="AV731" s="15"/>
      <c r="AW731" s="15"/>
      <c r="AX731" s="15"/>
      <c r="AY731" s="15"/>
      <c r="AZ731" s="15"/>
      <c r="BA731" s="15"/>
      <c r="BB731" s="15"/>
      <c r="BC731" s="15"/>
      <c r="BD731" s="15"/>
    </row>
    <row r="732" spans="1:56" ht="16.5" customHeight="1">
      <c r="A732" s="18"/>
      <c r="B732" s="18"/>
      <c r="C732" s="18"/>
      <c r="D732" s="18"/>
      <c r="E732" s="18"/>
      <c r="F732" s="15"/>
      <c r="G732" s="17"/>
      <c r="H732" s="17"/>
      <c r="I732" s="15"/>
      <c r="J732" s="15"/>
      <c r="K732" s="15"/>
      <c r="L732" s="15"/>
      <c r="M732" s="15"/>
      <c r="N732" s="15"/>
      <c r="O732" s="15"/>
      <c r="P732" s="15"/>
      <c r="Q732" s="15"/>
      <c r="R732" s="15"/>
      <c r="S732" s="16"/>
      <c r="T732" s="15"/>
      <c r="U732" s="15"/>
      <c r="V732" s="15"/>
      <c r="W732" s="15"/>
      <c r="X732" s="15"/>
      <c r="Y732" s="15"/>
      <c r="Z732" s="15"/>
      <c r="AA732" s="15"/>
      <c r="AB732" s="15"/>
      <c r="AC732" s="15"/>
      <c r="AD732" s="15"/>
      <c r="AE732" s="15"/>
      <c r="AF732" s="15"/>
      <c r="AG732" s="15"/>
      <c r="AH732" s="15"/>
      <c r="AI732" s="15"/>
      <c r="AJ732" s="15"/>
      <c r="AK732" s="15"/>
      <c r="AM732" s="15"/>
      <c r="AN732" s="15"/>
      <c r="AO732" s="15"/>
      <c r="AP732" s="15"/>
      <c r="AQ732" s="15"/>
      <c r="AR732" s="15"/>
      <c r="AS732" s="15"/>
      <c r="AT732" s="15"/>
      <c r="AU732" s="15"/>
      <c r="AV732" s="15"/>
      <c r="AW732" s="15"/>
      <c r="AX732" s="15"/>
      <c r="AY732" s="15"/>
      <c r="AZ732" s="15"/>
      <c r="BA732" s="15"/>
      <c r="BB732" s="15"/>
      <c r="BC732" s="15"/>
      <c r="BD732" s="15"/>
    </row>
    <row r="733" spans="1:56" ht="16.5" customHeight="1">
      <c r="A733" s="18"/>
      <c r="B733" s="18"/>
      <c r="C733" s="18"/>
      <c r="D733" s="18"/>
      <c r="E733" s="18"/>
      <c r="F733" s="15"/>
      <c r="G733" s="17"/>
      <c r="H733" s="17"/>
      <c r="I733" s="15"/>
      <c r="J733" s="15"/>
      <c r="K733" s="15"/>
      <c r="L733" s="15"/>
      <c r="M733" s="15"/>
      <c r="N733" s="15"/>
      <c r="O733" s="15"/>
      <c r="P733" s="15"/>
      <c r="Q733" s="15"/>
      <c r="R733" s="15"/>
      <c r="S733" s="16"/>
      <c r="T733" s="15"/>
      <c r="U733" s="15"/>
      <c r="V733" s="15"/>
      <c r="W733" s="15"/>
      <c r="X733" s="15"/>
      <c r="Y733" s="15"/>
      <c r="Z733" s="15"/>
      <c r="AA733" s="15"/>
      <c r="AB733" s="15"/>
      <c r="AC733" s="15"/>
      <c r="AD733" s="15"/>
      <c r="AE733" s="15"/>
      <c r="AF733" s="15"/>
      <c r="AG733" s="15"/>
      <c r="AH733" s="15"/>
      <c r="AI733" s="15"/>
      <c r="AJ733" s="15"/>
      <c r="AK733" s="15"/>
      <c r="AM733" s="15"/>
      <c r="AN733" s="15"/>
      <c r="AO733" s="15"/>
      <c r="AP733" s="15"/>
      <c r="AQ733" s="15"/>
      <c r="AR733" s="15"/>
      <c r="AS733" s="15"/>
      <c r="AT733" s="15"/>
      <c r="AU733" s="15"/>
      <c r="AV733" s="15"/>
      <c r="AW733" s="15"/>
      <c r="AX733" s="15"/>
      <c r="AY733" s="15"/>
      <c r="AZ733" s="15"/>
      <c r="BA733" s="15"/>
      <c r="BB733" s="15"/>
      <c r="BC733" s="15"/>
      <c r="BD733" s="15"/>
    </row>
    <row r="734" spans="1:56" ht="16.5" customHeight="1">
      <c r="A734" s="18"/>
      <c r="B734" s="18"/>
      <c r="C734" s="18"/>
      <c r="D734" s="18"/>
      <c r="E734" s="18"/>
      <c r="F734" s="15"/>
      <c r="G734" s="17"/>
      <c r="H734" s="17"/>
      <c r="I734" s="15"/>
      <c r="J734" s="15"/>
      <c r="K734" s="15"/>
      <c r="L734" s="15"/>
      <c r="M734" s="15"/>
      <c r="N734" s="15"/>
      <c r="O734" s="15"/>
      <c r="P734" s="15"/>
      <c r="Q734" s="15"/>
      <c r="R734" s="15"/>
      <c r="S734" s="16"/>
      <c r="T734" s="15"/>
      <c r="U734" s="15"/>
      <c r="V734" s="15"/>
      <c r="W734" s="15"/>
      <c r="X734" s="15"/>
      <c r="Y734" s="15"/>
      <c r="Z734" s="15"/>
      <c r="AA734" s="15"/>
      <c r="AB734" s="15"/>
      <c r="AC734" s="15"/>
      <c r="AD734" s="15"/>
      <c r="AE734" s="15"/>
      <c r="AF734" s="15"/>
      <c r="AG734" s="15"/>
      <c r="AH734" s="15"/>
      <c r="AI734" s="15"/>
      <c r="AJ734" s="15"/>
      <c r="AK734" s="15"/>
      <c r="AM734" s="15"/>
      <c r="AN734" s="15"/>
      <c r="AO734" s="15"/>
      <c r="AP734" s="15"/>
      <c r="AQ734" s="15"/>
      <c r="AR734" s="15"/>
      <c r="AS734" s="15"/>
      <c r="AT734" s="15"/>
      <c r="AU734" s="15"/>
      <c r="AV734" s="15"/>
      <c r="AW734" s="15"/>
      <c r="AX734" s="15"/>
      <c r="AY734" s="15"/>
      <c r="AZ734" s="15"/>
      <c r="BA734" s="15"/>
      <c r="BB734" s="15"/>
      <c r="BC734" s="15"/>
      <c r="BD734" s="15"/>
    </row>
    <row r="735" spans="1:56" ht="16.5" customHeight="1">
      <c r="A735" s="18"/>
      <c r="B735" s="18"/>
      <c r="C735" s="18"/>
      <c r="D735" s="18"/>
      <c r="E735" s="18"/>
      <c r="F735" s="15"/>
      <c r="G735" s="17"/>
      <c r="H735" s="17"/>
      <c r="I735" s="15"/>
      <c r="J735" s="15"/>
      <c r="K735" s="15"/>
      <c r="L735" s="15"/>
      <c r="M735" s="15"/>
      <c r="N735" s="15"/>
      <c r="O735" s="15"/>
      <c r="P735" s="15"/>
      <c r="Q735" s="15"/>
      <c r="R735" s="15"/>
      <c r="S735" s="16"/>
      <c r="T735" s="15"/>
      <c r="U735" s="15"/>
      <c r="V735" s="15"/>
      <c r="W735" s="15"/>
      <c r="X735" s="15"/>
      <c r="Y735" s="15"/>
      <c r="Z735" s="15"/>
      <c r="AA735" s="15"/>
      <c r="AB735" s="15"/>
      <c r="AC735" s="15"/>
      <c r="AD735" s="15"/>
      <c r="AE735" s="15"/>
      <c r="AF735" s="15"/>
      <c r="AG735" s="15"/>
      <c r="AH735" s="15"/>
      <c r="AI735" s="15"/>
      <c r="AJ735" s="15"/>
      <c r="AK735" s="15"/>
      <c r="AM735" s="15"/>
      <c r="AN735" s="15"/>
      <c r="AO735" s="15"/>
      <c r="AP735" s="15"/>
      <c r="AQ735" s="15"/>
      <c r="AR735" s="15"/>
      <c r="AS735" s="15"/>
      <c r="AT735" s="15"/>
      <c r="AU735" s="15"/>
      <c r="AV735" s="15"/>
      <c r="AW735" s="15"/>
      <c r="AX735" s="15"/>
      <c r="AY735" s="15"/>
      <c r="AZ735" s="15"/>
      <c r="BA735" s="15"/>
      <c r="BB735" s="15"/>
      <c r="BC735" s="15"/>
      <c r="BD735" s="15"/>
    </row>
    <row r="736" spans="1:56" ht="16.5" customHeight="1">
      <c r="A736" s="18"/>
      <c r="B736" s="18"/>
      <c r="C736" s="18"/>
      <c r="D736" s="18"/>
      <c r="E736" s="18"/>
      <c r="F736" s="15"/>
      <c r="G736" s="17"/>
      <c r="H736" s="17"/>
      <c r="I736" s="15"/>
      <c r="J736" s="15"/>
      <c r="K736" s="15"/>
      <c r="L736" s="15"/>
      <c r="M736" s="15"/>
      <c r="N736" s="15"/>
      <c r="O736" s="15"/>
      <c r="P736" s="15"/>
      <c r="Q736" s="15"/>
      <c r="R736" s="15"/>
      <c r="S736" s="16"/>
      <c r="T736" s="15"/>
      <c r="U736" s="15"/>
      <c r="V736" s="15"/>
      <c r="W736" s="15"/>
      <c r="X736" s="15"/>
      <c r="Y736" s="15"/>
      <c r="Z736" s="15"/>
      <c r="AA736" s="15"/>
      <c r="AB736" s="15"/>
      <c r="AC736" s="15"/>
      <c r="AD736" s="15"/>
      <c r="AE736" s="15"/>
      <c r="AF736" s="15"/>
      <c r="AG736" s="15"/>
      <c r="AH736" s="15"/>
      <c r="AI736" s="15"/>
      <c r="AJ736" s="15"/>
      <c r="AK736" s="15"/>
      <c r="AM736" s="15"/>
      <c r="AN736" s="15"/>
      <c r="AO736" s="15"/>
      <c r="AP736" s="15"/>
      <c r="AQ736" s="15"/>
      <c r="AR736" s="15"/>
      <c r="AS736" s="15"/>
      <c r="AT736" s="15"/>
      <c r="AU736" s="15"/>
      <c r="AV736" s="15"/>
      <c r="AW736" s="15"/>
      <c r="AX736" s="15"/>
      <c r="AY736" s="15"/>
      <c r="AZ736" s="15"/>
      <c r="BA736" s="15"/>
      <c r="BB736" s="15"/>
      <c r="BC736" s="15"/>
      <c r="BD736" s="15"/>
    </row>
    <row r="737" spans="1:56" ht="16.5" customHeight="1">
      <c r="A737" s="18"/>
      <c r="B737" s="18"/>
      <c r="C737" s="18"/>
      <c r="D737" s="18"/>
      <c r="E737" s="18"/>
      <c r="F737" s="15"/>
      <c r="G737" s="17"/>
      <c r="H737" s="17"/>
      <c r="I737" s="15"/>
      <c r="J737" s="15"/>
      <c r="K737" s="15"/>
      <c r="L737" s="15"/>
      <c r="M737" s="15"/>
      <c r="N737" s="15"/>
      <c r="O737" s="15"/>
      <c r="P737" s="15"/>
      <c r="Q737" s="15"/>
      <c r="R737" s="15"/>
      <c r="S737" s="16"/>
      <c r="T737" s="15"/>
      <c r="U737" s="15"/>
      <c r="V737" s="15"/>
      <c r="W737" s="15"/>
      <c r="X737" s="15"/>
      <c r="Y737" s="15"/>
      <c r="Z737" s="15"/>
      <c r="AA737" s="15"/>
      <c r="AB737" s="15"/>
      <c r="AC737" s="15"/>
      <c r="AD737" s="15"/>
      <c r="AE737" s="15"/>
      <c r="AF737" s="15"/>
      <c r="AG737" s="15"/>
      <c r="AH737" s="15"/>
      <c r="AI737" s="15"/>
      <c r="AJ737" s="15"/>
      <c r="AK737" s="15"/>
      <c r="AM737" s="15"/>
      <c r="AN737" s="15"/>
      <c r="AO737" s="15"/>
      <c r="AP737" s="15"/>
      <c r="AQ737" s="15"/>
      <c r="AR737" s="15"/>
      <c r="AS737" s="15"/>
      <c r="AT737" s="15"/>
      <c r="AU737" s="15"/>
      <c r="AV737" s="15"/>
      <c r="AW737" s="15"/>
      <c r="AX737" s="15"/>
      <c r="AY737" s="15"/>
      <c r="AZ737" s="15"/>
      <c r="BA737" s="15"/>
      <c r="BB737" s="15"/>
      <c r="BC737" s="15"/>
      <c r="BD737" s="15"/>
    </row>
    <row r="738" spans="1:56" ht="16.5" customHeight="1">
      <c r="A738" s="18"/>
      <c r="B738" s="18"/>
      <c r="C738" s="18"/>
      <c r="D738" s="18"/>
      <c r="E738" s="18"/>
      <c r="F738" s="15"/>
      <c r="G738" s="17"/>
      <c r="H738" s="17"/>
      <c r="I738" s="15"/>
      <c r="J738" s="15"/>
      <c r="K738" s="15"/>
      <c r="L738" s="15"/>
      <c r="M738" s="15"/>
      <c r="N738" s="15"/>
      <c r="O738" s="15"/>
      <c r="P738" s="15"/>
      <c r="Q738" s="15"/>
      <c r="R738" s="15"/>
      <c r="S738" s="16"/>
      <c r="T738" s="15"/>
      <c r="U738" s="15"/>
      <c r="V738" s="15"/>
      <c r="W738" s="15"/>
      <c r="X738" s="15"/>
      <c r="Y738" s="15"/>
      <c r="Z738" s="15"/>
      <c r="AA738" s="15"/>
      <c r="AB738" s="15"/>
      <c r="AC738" s="15"/>
      <c r="AD738" s="15"/>
      <c r="AE738" s="15"/>
      <c r="AF738" s="15"/>
      <c r="AG738" s="15"/>
      <c r="AH738" s="15"/>
      <c r="AI738" s="15"/>
      <c r="AJ738" s="15"/>
      <c r="AK738" s="15"/>
      <c r="AM738" s="15"/>
      <c r="AN738" s="15"/>
      <c r="AO738" s="15"/>
      <c r="AP738" s="15"/>
      <c r="AQ738" s="15"/>
      <c r="AR738" s="15"/>
      <c r="AS738" s="15"/>
      <c r="AT738" s="15"/>
      <c r="AU738" s="15"/>
      <c r="AV738" s="15"/>
      <c r="AW738" s="15"/>
      <c r="AX738" s="15"/>
      <c r="AY738" s="15"/>
      <c r="AZ738" s="15"/>
      <c r="BA738" s="15"/>
      <c r="BB738" s="15"/>
      <c r="BC738" s="15"/>
      <c r="BD738" s="15"/>
    </row>
    <row r="739" spans="1:56" ht="16.5" customHeight="1">
      <c r="A739" s="18"/>
      <c r="B739" s="18"/>
      <c r="C739" s="18"/>
      <c r="D739" s="18"/>
      <c r="E739" s="18"/>
      <c r="F739" s="15"/>
      <c r="G739" s="17"/>
      <c r="H739" s="17"/>
      <c r="I739" s="15"/>
      <c r="J739" s="15"/>
      <c r="K739" s="15"/>
      <c r="L739" s="15"/>
      <c r="M739" s="15"/>
      <c r="N739" s="15"/>
      <c r="O739" s="15"/>
      <c r="P739" s="15"/>
      <c r="Q739" s="15"/>
      <c r="R739" s="15"/>
      <c r="S739" s="16"/>
      <c r="T739" s="15"/>
      <c r="U739" s="15"/>
      <c r="V739" s="15"/>
      <c r="W739" s="15"/>
      <c r="X739" s="15"/>
      <c r="Y739" s="15"/>
      <c r="Z739" s="15"/>
      <c r="AA739" s="15"/>
      <c r="AB739" s="15"/>
      <c r="AC739" s="15"/>
      <c r="AD739" s="15"/>
      <c r="AE739" s="15"/>
      <c r="AF739" s="15"/>
      <c r="AG739" s="15"/>
      <c r="AH739" s="15"/>
      <c r="AI739" s="15"/>
      <c r="AJ739" s="15"/>
      <c r="AK739" s="15"/>
      <c r="AM739" s="15"/>
      <c r="AN739" s="15"/>
      <c r="AO739" s="15"/>
      <c r="AP739" s="15"/>
      <c r="AQ739" s="15"/>
      <c r="AR739" s="15"/>
      <c r="AS739" s="15"/>
      <c r="AT739" s="15"/>
      <c r="AU739" s="15"/>
      <c r="AV739" s="15"/>
      <c r="AW739" s="15"/>
      <c r="AX739" s="15"/>
      <c r="AY739" s="15"/>
      <c r="AZ739" s="15"/>
      <c r="BA739" s="15"/>
      <c r="BB739" s="15"/>
      <c r="BC739" s="15"/>
      <c r="BD739" s="15"/>
    </row>
    <row r="740" spans="1:56" ht="16.5" customHeight="1">
      <c r="A740" s="18"/>
      <c r="B740" s="18"/>
      <c r="C740" s="18"/>
      <c r="D740" s="18"/>
      <c r="E740" s="18"/>
      <c r="F740" s="15"/>
      <c r="G740" s="17"/>
      <c r="H740" s="17"/>
      <c r="I740" s="15"/>
      <c r="J740" s="15"/>
      <c r="K740" s="15"/>
      <c r="L740" s="15"/>
      <c r="M740" s="15"/>
      <c r="N740" s="15"/>
      <c r="O740" s="15"/>
      <c r="P740" s="15"/>
      <c r="Q740" s="15"/>
      <c r="R740" s="15"/>
      <c r="S740" s="16"/>
      <c r="T740" s="15"/>
      <c r="U740" s="15"/>
      <c r="V740" s="15"/>
      <c r="W740" s="15"/>
      <c r="X740" s="15"/>
      <c r="Y740" s="15"/>
      <c r="Z740" s="15"/>
      <c r="AA740" s="15"/>
      <c r="AB740" s="15"/>
      <c r="AC740" s="15"/>
      <c r="AD740" s="15"/>
      <c r="AE740" s="15"/>
      <c r="AF740" s="15"/>
      <c r="AG740" s="15"/>
      <c r="AH740" s="15"/>
      <c r="AI740" s="15"/>
      <c r="AJ740" s="15"/>
      <c r="AK740" s="15"/>
      <c r="AM740" s="15"/>
      <c r="AN740" s="15"/>
      <c r="AO740" s="15"/>
      <c r="AP740" s="15"/>
      <c r="AQ740" s="15"/>
      <c r="AR740" s="15"/>
      <c r="AS740" s="15"/>
      <c r="AT740" s="15"/>
      <c r="AU740" s="15"/>
      <c r="AV740" s="15"/>
      <c r="AW740" s="15"/>
      <c r="AX740" s="15"/>
      <c r="AY740" s="15"/>
      <c r="AZ740" s="15"/>
      <c r="BA740" s="15"/>
      <c r="BB740" s="15"/>
      <c r="BC740" s="15"/>
      <c r="BD740" s="15"/>
    </row>
    <row r="741" spans="1:56" ht="16.5" customHeight="1">
      <c r="A741" s="18"/>
      <c r="B741" s="18"/>
      <c r="C741" s="18"/>
      <c r="D741" s="18"/>
      <c r="E741" s="18"/>
      <c r="F741" s="15"/>
      <c r="G741" s="17"/>
      <c r="H741" s="17"/>
      <c r="I741" s="15"/>
      <c r="J741" s="15"/>
      <c r="K741" s="15"/>
      <c r="L741" s="15"/>
      <c r="M741" s="15"/>
      <c r="N741" s="15"/>
      <c r="O741" s="15"/>
      <c r="P741" s="15"/>
      <c r="Q741" s="15"/>
      <c r="R741" s="15"/>
      <c r="S741" s="16"/>
      <c r="T741" s="15"/>
      <c r="U741" s="15"/>
      <c r="V741" s="15"/>
      <c r="W741" s="15"/>
      <c r="X741" s="15"/>
      <c r="Y741" s="15"/>
      <c r="Z741" s="15"/>
      <c r="AA741" s="15"/>
      <c r="AB741" s="15"/>
      <c r="AC741" s="15"/>
      <c r="AD741" s="15"/>
      <c r="AE741" s="15"/>
      <c r="AF741" s="15"/>
      <c r="AG741" s="15"/>
      <c r="AH741" s="15"/>
      <c r="AI741" s="15"/>
      <c r="AJ741" s="15"/>
      <c r="AK741" s="15"/>
      <c r="AM741" s="15"/>
      <c r="AN741" s="15"/>
      <c r="AO741" s="15"/>
      <c r="AP741" s="15"/>
      <c r="AQ741" s="15"/>
      <c r="AR741" s="15"/>
      <c r="AS741" s="15"/>
      <c r="AT741" s="15"/>
      <c r="AU741" s="15"/>
      <c r="AV741" s="15"/>
      <c r="AW741" s="15"/>
      <c r="AX741" s="15"/>
      <c r="AY741" s="15"/>
      <c r="AZ741" s="15"/>
      <c r="BA741" s="15"/>
      <c r="BB741" s="15"/>
      <c r="BC741" s="15"/>
      <c r="BD741" s="15"/>
    </row>
    <row r="742" spans="1:56" ht="16.5" customHeight="1">
      <c r="A742" s="18"/>
      <c r="B742" s="18"/>
      <c r="C742" s="18"/>
      <c r="D742" s="18"/>
      <c r="E742" s="18"/>
      <c r="F742" s="15"/>
      <c r="G742" s="17"/>
      <c r="H742" s="17"/>
      <c r="I742" s="15"/>
      <c r="J742" s="15"/>
      <c r="K742" s="15"/>
      <c r="L742" s="15"/>
      <c r="M742" s="15"/>
      <c r="N742" s="15"/>
      <c r="O742" s="15"/>
      <c r="P742" s="15"/>
      <c r="Q742" s="15"/>
      <c r="R742" s="15"/>
      <c r="S742" s="16"/>
      <c r="T742" s="15"/>
      <c r="U742" s="15"/>
      <c r="V742" s="15"/>
      <c r="W742" s="15"/>
      <c r="X742" s="15"/>
      <c r="Y742" s="15"/>
      <c r="Z742" s="15"/>
      <c r="AA742" s="15"/>
      <c r="AB742" s="15"/>
      <c r="AC742" s="15"/>
      <c r="AD742" s="15"/>
      <c r="AE742" s="15"/>
      <c r="AF742" s="15"/>
      <c r="AG742" s="15"/>
      <c r="AH742" s="15"/>
      <c r="AI742" s="15"/>
      <c r="AJ742" s="15"/>
      <c r="AK742" s="15"/>
      <c r="AM742" s="15"/>
      <c r="AN742" s="15"/>
      <c r="AO742" s="15"/>
      <c r="AP742" s="15"/>
      <c r="AQ742" s="15"/>
      <c r="AR742" s="15"/>
      <c r="AS742" s="15"/>
      <c r="AT742" s="15"/>
      <c r="AU742" s="15"/>
      <c r="AV742" s="15"/>
      <c r="AW742" s="15"/>
      <c r="AX742" s="15"/>
      <c r="AY742" s="15"/>
      <c r="AZ742" s="15"/>
      <c r="BA742" s="15"/>
      <c r="BB742" s="15"/>
      <c r="BC742" s="15"/>
      <c r="BD742" s="15"/>
    </row>
    <row r="743" spans="1:56" ht="16.5" customHeight="1">
      <c r="A743" s="18"/>
      <c r="B743" s="18"/>
      <c r="C743" s="18"/>
      <c r="D743" s="18"/>
      <c r="E743" s="18"/>
      <c r="F743" s="15"/>
      <c r="G743" s="17"/>
      <c r="H743" s="17"/>
      <c r="I743" s="15"/>
      <c r="J743" s="15"/>
      <c r="K743" s="15"/>
      <c r="L743" s="15"/>
      <c r="M743" s="15"/>
      <c r="N743" s="15"/>
      <c r="O743" s="15"/>
      <c r="P743" s="15"/>
      <c r="Q743" s="15"/>
      <c r="R743" s="15"/>
      <c r="S743" s="16"/>
      <c r="T743" s="15"/>
      <c r="U743" s="15"/>
      <c r="V743" s="15"/>
      <c r="W743" s="15"/>
      <c r="X743" s="15"/>
      <c r="Y743" s="15"/>
      <c r="Z743" s="15"/>
      <c r="AA743" s="15"/>
      <c r="AB743" s="15"/>
      <c r="AC743" s="15"/>
      <c r="AD743" s="15"/>
      <c r="AE743" s="15"/>
      <c r="AF743" s="15"/>
      <c r="AG743" s="15"/>
      <c r="AH743" s="15"/>
      <c r="AI743" s="15"/>
      <c r="AJ743" s="15"/>
      <c r="AK743" s="15"/>
      <c r="AM743" s="15"/>
      <c r="AN743" s="15"/>
      <c r="AO743" s="15"/>
      <c r="AP743" s="15"/>
      <c r="AQ743" s="15"/>
      <c r="AR743" s="15"/>
      <c r="AS743" s="15"/>
      <c r="AT743" s="15"/>
      <c r="AU743" s="15"/>
      <c r="AV743" s="15"/>
      <c r="AW743" s="15"/>
      <c r="AX743" s="15"/>
      <c r="AY743" s="15"/>
      <c r="AZ743" s="15"/>
      <c r="BA743" s="15"/>
      <c r="BB743" s="15"/>
      <c r="BC743" s="15"/>
      <c r="BD743" s="15"/>
    </row>
    <row r="744" spans="1:56" ht="16.5" customHeight="1">
      <c r="A744" s="18"/>
      <c r="B744" s="18"/>
      <c r="C744" s="18"/>
      <c r="D744" s="18"/>
      <c r="E744" s="18"/>
      <c r="F744" s="15"/>
      <c r="G744" s="17"/>
      <c r="H744" s="17"/>
      <c r="I744" s="15"/>
      <c r="J744" s="15"/>
      <c r="K744" s="15"/>
      <c r="L744" s="15"/>
      <c r="M744" s="15"/>
      <c r="N744" s="15"/>
      <c r="O744" s="15"/>
      <c r="P744" s="15"/>
      <c r="Q744" s="15"/>
      <c r="R744" s="15"/>
      <c r="S744" s="16"/>
      <c r="T744" s="15"/>
      <c r="U744" s="15"/>
      <c r="V744" s="15"/>
      <c r="W744" s="15"/>
      <c r="X744" s="15"/>
      <c r="Y744" s="15"/>
      <c r="Z744" s="15"/>
      <c r="AA744" s="15"/>
      <c r="AB744" s="15"/>
      <c r="AC744" s="15"/>
      <c r="AD744" s="15"/>
      <c r="AE744" s="15"/>
      <c r="AF744" s="15"/>
      <c r="AG744" s="15"/>
      <c r="AH744" s="15"/>
      <c r="AI744" s="15"/>
      <c r="AJ744" s="15"/>
      <c r="AK744" s="15"/>
      <c r="AM744" s="15"/>
      <c r="AN744" s="15"/>
      <c r="AO744" s="15"/>
      <c r="AP744" s="15"/>
      <c r="AQ744" s="15"/>
      <c r="AR744" s="15"/>
      <c r="AS744" s="15"/>
      <c r="AT744" s="15"/>
      <c r="AU744" s="15"/>
      <c r="AV744" s="15"/>
      <c r="AW744" s="15"/>
      <c r="AX744" s="15"/>
      <c r="AY744" s="15"/>
      <c r="AZ744" s="15"/>
      <c r="BA744" s="15"/>
      <c r="BB744" s="15"/>
      <c r="BC744" s="15"/>
      <c r="BD744" s="15"/>
    </row>
    <row r="745" spans="1:56" ht="16.5" customHeight="1">
      <c r="A745" s="18"/>
      <c r="B745" s="18"/>
      <c r="C745" s="18"/>
      <c r="D745" s="18"/>
      <c r="E745" s="18"/>
      <c r="F745" s="15"/>
      <c r="G745" s="17"/>
      <c r="H745" s="17"/>
      <c r="I745" s="15"/>
      <c r="J745" s="15"/>
      <c r="K745" s="15"/>
      <c r="L745" s="15"/>
      <c r="M745" s="15"/>
      <c r="N745" s="15"/>
      <c r="O745" s="15"/>
      <c r="P745" s="15"/>
      <c r="Q745" s="15"/>
      <c r="R745" s="15"/>
      <c r="S745" s="16"/>
      <c r="T745" s="15"/>
      <c r="U745" s="15"/>
      <c r="V745" s="15"/>
      <c r="W745" s="15"/>
      <c r="X745" s="15"/>
      <c r="Y745" s="15"/>
      <c r="Z745" s="15"/>
      <c r="AA745" s="15"/>
      <c r="AB745" s="15"/>
      <c r="AC745" s="15"/>
      <c r="AD745" s="15"/>
      <c r="AE745" s="15"/>
      <c r="AF745" s="15"/>
      <c r="AG745" s="15"/>
      <c r="AH745" s="15"/>
      <c r="AI745" s="15"/>
      <c r="AJ745" s="15"/>
      <c r="AK745" s="15"/>
      <c r="AM745" s="15"/>
      <c r="AN745" s="15"/>
      <c r="AO745" s="15"/>
      <c r="AP745" s="15"/>
      <c r="AQ745" s="15"/>
      <c r="AR745" s="15"/>
      <c r="AS745" s="15"/>
      <c r="AT745" s="15"/>
      <c r="AU745" s="15"/>
      <c r="AV745" s="15"/>
      <c r="AW745" s="15"/>
      <c r="AX745" s="15"/>
      <c r="AY745" s="15"/>
      <c r="AZ745" s="15"/>
      <c r="BA745" s="15"/>
      <c r="BB745" s="15"/>
      <c r="BC745" s="15"/>
      <c r="BD745" s="15"/>
    </row>
    <row r="746" spans="1:56" ht="16.5" customHeight="1">
      <c r="A746" s="18"/>
      <c r="B746" s="18"/>
      <c r="C746" s="18"/>
      <c r="D746" s="18"/>
      <c r="E746" s="18"/>
      <c r="F746" s="15"/>
      <c r="G746" s="17"/>
      <c r="H746" s="17"/>
      <c r="I746" s="15"/>
      <c r="J746" s="15"/>
      <c r="K746" s="15"/>
      <c r="L746" s="15"/>
      <c r="M746" s="15"/>
      <c r="N746" s="15"/>
      <c r="O746" s="15"/>
      <c r="P746" s="15"/>
      <c r="Q746" s="15"/>
      <c r="R746" s="15"/>
      <c r="S746" s="16"/>
      <c r="T746" s="15"/>
      <c r="U746" s="15"/>
      <c r="V746" s="15"/>
      <c r="W746" s="15"/>
      <c r="X746" s="15"/>
      <c r="Y746" s="15"/>
      <c r="Z746" s="15"/>
      <c r="AA746" s="15"/>
      <c r="AB746" s="15"/>
      <c r="AC746" s="15"/>
      <c r="AD746" s="15"/>
      <c r="AE746" s="15"/>
      <c r="AF746" s="15"/>
      <c r="AG746" s="15"/>
      <c r="AH746" s="15"/>
      <c r="AI746" s="15"/>
      <c r="AJ746" s="15"/>
      <c r="AK746" s="15"/>
      <c r="AM746" s="15"/>
      <c r="AN746" s="15"/>
      <c r="AO746" s="15"/>
      <c r="AP746" s="15"/>
      <c r="AQ746" s="15"/>
      <c r="AR746" s="15"/>
      <c r="AS746" s="15"/>
      <c r="AT746" s="15"/>
      <c r="AU746" s="15"/>
      <c r="AV746" s="15"/>
      <c r="AW746" s="15"/>
      <c r="AX746" s="15"/>
      <c r="AY746" s="15"/>
      <c r="AZ746" s="15"/>
      <c r="BA746" s="15"/>
      <c r="BB746" s="15"/>
      <c r="BC746" s="15"/>
      <c r="BD746" s="15"/>
    </row>
    <row r="747" spans="1:56" ht="16.5" customHeight="1">
      <c r="A747" s="18"/>
      <c r="B747" s="18"/>
      <c r="C747" s="18"/>
      <c r="D747" s="18"/>
      <c r="E747" s="18"/>
      <c r="F747" s="15"/>
      <c r="G747" s="17"/>
      <c r="H747" s="17"/>
      <c r="I747" s="15"/>
      <c r="J747" s="15"/>
      <c r="K747" s="15"/>
      <c r="L747" s="15"/>
      <c r="M747" s="15"/>
      <c r="N747" s="15"/>
      <c r="O747" s="15"/>
      <c r="P747" s="15"/>
      <c r="Q747" s="15"/>
      <c r="R747" s="15"/>
      <c r="S747" s="16"/>
      <c r="T747" s="15"/>
      <c r="U747" s="15"/>
      <c r="V747" s="15"/>
      <c r="W747" s="15"/>
      <c r="X747" s="15"/>
      <c r="Y747" s="15"/>
      <c r="Z747" s="15"/>
      <c r="AA747" s="15"/>
      <c r="AB747" s="15"/>
      <c r="AC747" s="15"/>
      <c r="AD747" s="15"/>
      <c r="AE747" s="15"/>
      <c r="AF747" s="15"/>
      <c r="AG747" s="15"/>
      <c r="AH747" s="15"/>
      <c r="AI747" s="15"/>
      <c r="AJ747" s="15"/>
      <c r="AK747" s="15"/>
      <c r="AM747" s="15"/>
      <c r="AN747" s="15"/>
      <c r="AO747" s="15"/>
      <c r="AP747" s="15"/>
      <c r="AQ747" s="15"/>
      <c r="AR747" s="15"/>
      <c r="AS747" s="15"/>
      <c r="AT747" s="15"/>
      <c r="AU747" s="15"/>
      <c r="AV747" s="15"/>
      <c r="AW747" s="15"/>
      <c r="AX747" s="15"/>
      <c r="AY747" s="15"/>
      <c r="AZ747" s="15"/>
      <c r="BA747" s="15"/>
      <c r="BB747" s="15"/>
      <c r="BC747" s="15"/>
      <c r="BD747" s="15"/>
    </row>
    <row r="748" spans="1:56" ht="16.5" customHeight="1">
      <c r="A748" s="18"/>
      <c r="B748" s="18"/>
      <c r="C748" s="18"/>
      <c r="D748" s="18"/>
      <c r="E748" s="18"/>
      <c r="F748" s="15"/>
      <c r="G748" s="17"/>
      <c r="H748" s="17"/>
      <c r="I748" s="15"/>
      <c r="J748" s="15"/>
      <c r="K748" s="15"/>
      <c r="L748" s="15"/>
      <c r="M748" s="15"/>
      <c r="N748" s="15"/>
      <c r="O748" s="15"/>
      <c r="P748" s="15"/>
      <c r="Q748" s="15"/>
      <c r="R748" s="15"/>
      <c r="S748" s="16"/>
      <c r="T748" s="15"/>
      <c r="U748" s="15"/>
      <c r="V748" s="15"/>
      <c r="W748" s="15"/>
      <c r="X748" s="15"/>
      <c r="Y748" s="15"/>
      <c r="Z748" s="15"/>
      <c r="AA748" s="15"/>
      <c r="AB748" s="15"/>
      <c r="AC748" s="15"/>
      <c r="AD748" s="15"/>
      <c r="AE748" s="15"/>
      <c r="AF748" s="15"/>
      <c r="AG748" s="15"/>
      <c r="AH748" s="15"/>
      <c r="AI748" s="15"/>
      <c r="AJ748" s="15"/>
      <c r="AK748" s="15"/>
      <c r="AM748" s="15"/>
      <c r="AN748" s="15"/>
      <c r="AO748" s="15"/>
      <c r="AP748" s="15"/>
      <c r="AQ748" s="15"/>
      <c r="AR748" s="15"/>
      <c r="AS748" s="15"/>
      <c r="AT748" s="15"/>
      <c r="AU748" s="15"/>
      <c r="AV748" s="15"/>
      <c r="AW748" s="15"/>
      <c r="AX748" s="15"/>
      <c r="AY748" s="15"/>
      <c r="AZ748" s="15"/>
      <c r="BA748" s="15"/>
      <c r="BB748" s="15"/>
      <c r="BC748" s="15"/>
      <c r="BD748" s="15"/>
    </row>
    <row r="749" spans="1:56" ht="16.5" customHeight="1">
      <c r="A749" s="18"/>
      <c r="B749" s="18"/>
      <c r="C749" s="18"/>
      <c r="D749" s="18"/>
      <c r="E749" s="18"/>
      <c r="F749" s="15"/>
      <c r="G749" s="17"/>
      <c r="H749" s="17"/>
      <c r="I749" s="15"/>
      <c r="J749" s="15"/>
      <c r="K749" s="15"/>
      <c r="L749" s="15"/>
      <c r="M749" s="15"/>
      <c r="N749" s="15"/>
      <c r="O749" s="15"/>
      <c r="P749" s="15"/>
      <c r="Q749" s="15"/>
      <c r="R749" s="15"/>
      <c r="S749" s="16"/>
      <c r="T749" s="15"/>
      <c r="U749" s="15"/>
      <c r="V749" s="15"/>
      <c r="W749" s="15"/>
      <c r="X749" s="15"/>
      <c r="Y749" s="15"/>
      <c r="Z749" s="15"/>
      <c r="AA749" s="15"/>
      <c r="AB749" s="15"/>
      <c r="AC749" s="15"/>
      <c r="AD749" s="15"/>
      <c r="AE749" s="15"/>
      <c r="AF749" s="15"/>
      <c r="AG749" s="15"/>
      <c r="AH749" s="15"/>
      <c r="AI749" s="15"/>
      <c r="AJ749" s="15"/>
      <c r="AK749" s="15"/>
      <c r="AM749" s="15"/>
      <c r="AN749" s="15"/>
      <c r="AO749" s="15"/>
      <c r="AP749" s="15"/>
      <c r="AQ749" s="15"/>
      <c r="AR749" s="15"/>
      <c r="AS749" s="15"/>
      <c r="AT749" s="15"/>
      <c r="AU749" s="15"/>
      <c r="AV749" s="15"/>
      <c r="AW749" s="15"/>
      <c r="AX749" s="15"/>
      <c r="AY749" s="15"/>
      <c r="AZ749" s="15"/>
      <c r="BA749" s="15"/>
      <c r="BB749" s="15"/>
      <c r="BC749" s="15"/>
      <c r="BD749" s="15"/>
    </row>
    <row r="750" spans="1:56" ht="16.5" customHeight="1">
      <c r="A750" s="18"/>
      <c r="B750" s="18"/>
      <c r="C750" s="18"/>
      <c r="D750" s="18"/>
      <c r="E750" s="18"/>
      <c r="F750" s="15"/>
      <c r="G750" s="17"/>
      <c r="H750" s="17"/>
      <c r="I750" s="15"/>
      <c r="J750" s="15"/>
      <c r="K750" s="15"/>
      <c r="L750" s="15"/>
      <c r="M750" s="15"/>
      <c r="N750" s="15"/>
      <c r="O750" s="15"/>
      <c r="P750" s="15"/>
      <c r="Q750" s="15"/>
      <c r="R750" s="15"/>
      <c r="S750" s="16"/>
      <c r="T750" s="15"/>
      <c r="U750" s="15"/>
      <c r="V750" s="15"/>
      <c r="W750" s="15"/>
      <c r="X750" s="15"/>
      <c r="Y750" s="15"/>
      <c r="Z750" s="15"/>
      <c r="AA750" s="15"/>
      <c r="AB750" s="15"/>
      <c r="AC750" s="15"/>
      <c r="AD750" s="15"/>
      <c r="AE750" s="15"/>
      <c r="AF750" s="15"/>
      <c r="AG750" s="15"/>
      <c r="AH750" s="15"/>
      <c r="AI750" s="15"/>
      <c r="AJ750" s="15"/>
      <c r="AK750" s="15"/>
      <c r="AM750" s="15"/>
      <c r="AN750" s="15"/>
      <c r="AO750" s="15"/>
      <c r="AP750" s="15"/>
      <c r="AQ750" s="15"/>
      <c r="AR750" s="15"/>
      <c r="AS750" s="15"/>
      <c r="AT750" s="15"/>
      <c r="AU750" s="15"/>
      <c r="AV750" s="15"/>
      <c r="AW750" s="15"/>
      <c r="AX750" s="15"/>
      <c r="AY750" s="15"/>
      <c r="AZ750" s="15"/>
      <c r="BA750" s="15"/>
      <c r="BB750" s="15"/>
      <c r="BC750" s="15"/>
      <c r="BD750" s="15"/>
    </row>
    <row r="751" spans="1:56" ht="16.5" customHeight="1">
      <c r="A751" s="18"/>
      <c r="B751" s="18"/>
      <c r="C751" s="18"/>
      <c r="D751" s="18"/>
      <c r="E751" s="18"/>
      <c r="F751" s="15"/>
      <c r="G751" s="17"/>
      <c r="H751" s="17"/>
      <c r="I751" s="15"/>
      <c r="J751" s="15"/>
      <c r="K751" s="15"/>
      <c r="L751" s="15"/>
      <c r="M751" s="15"/>
      <c r="N751" s="15"/>
      <c r="O751" s="15"/>
      <c r="P751" s="15"/>
      <c r="Q751" s="15"/>
      <c r="R751" s="15"/>
      <c r="S751" s="16"/>
      <c r="T751" s="15"/>
      <c r="U751" s="15"/>
      <c r="V751" s="15"/>
      <c r="W751" s="15"/>
      <c r="X751" s="15"/>
      <c r="Y751" s="15"/>
      <c r="Z751" s="15"/>
      <c r="AA751" s="15"/>
      <c r="AB751" s="15"/>
      <c r="AC751" s="15"/>
      <c r="AD751" s="15"/>
      <c r="AE751" s="15"/>
      <c r="AF751" s="15"/>
      <c r="AG751" s="15"/>
      <c r="AH751" s="15"/>
      <c r="AI751" s="15"/>
      <c r="AJ751" s="15"/>
      <c r="AK751" s="15"/>
      <c r="AM751" s="15"/>
      <c r="AN751" s="15"/>
      <c r="AO751" s="15"/>
      <c r="AP751" s="15"/>
      <c r="AQ751" s="15"/>
      <c r="AR751" s="15"/>
      <c r="AS751" s="15"/>
      <c r="AT751" s="15"/>
      <c r="AU751" s="15"/>
      <c r="AV751" s="15"/>
      <c r="AW751" s="15"/>
      <c r="AX751" s="15"/>
      <c r="AY751" s="15"/>
      <c r="AZ751" s="15"/>
      <c r="BA751" s="15"/>
      <c r="BB751" s="15"/>
      <c r="BC751" s="15"/>
      <c r="BD751" s="15"/>
    </row>
    <row r="752" spans="1:56" ht="16.5" customHeight="1">
      <c r="A752" s="18"/>
      <c r="B752" s="18"/>
      <c r="C752" s="18"/>
      <c r="D752" s="18"/>
      <c r="E752" s="18"/>
      <c r="F752" s="15"/>
      <c r="G752" s="17"/>
      <c r="H752" s="17"/>
      <c r="I752" s="15"/>
      <c r="J752" s="15"/>
      <c r="K752" s="15"/>
      <c r="L752" s="15"/>
      <c r="M752" s="15"/>
      <c r="N752" s="15"/>
      <c r="O752" s="15"/>
      <c r="P752" s="15"/>
      <c r="Q752" s="15"/>
      <c r="R752" s="15"/>
      <c r="S752" s="16"/>
      <c r="T752" s="15"/>
      <c r="U752" s="15"/>
      <c r="V752" s="15"/>
      <c r="W752" s="15"/>
      <c r="X752" s="15"/>
      <c r="Y752" s="15"/>
      <c r="Z752" s="15"/>
      <c r="AA752" s="15"/>
      <c r="AB752" s="15"/>
      <c r="AC752" s="15"/>
      <c r="AD752" s="15"/>
      <c r="AE752" s="15"/>
      <c r="AF752" s="15"/>
      <c r="AG752" s="15"/>
      <c r="AH752" s="15"/>
      <c r="AI752" s="15"/>
      <c r="AJ752" s="15"/>
      <c r="AK752" s="15"/>
      <c r="AM752" s="15"/>
      <c r="AN752" s="15"/>
      <c r="AO752" s="15"/>
      <c r="AP752" s="15"/>
      <c r="AQ752" s="15"/>
      <c r="AR752" s="15"/>
      <c r="AS752" s="15"/>
      <c r="AT752" s="15"/>
      <c r="AU752" s="15"/>
      <c r="AV752" s="15"/>
      <c r="AW752" s="15"/>
      <c r="AX752" s="15"/>
      <c r="AY752" s="15"/>
      <c r="AZ752" s="15"/>
      <c r="BA752" s="15"/>
      <c r="BB752" s="15"/>
      <c r="BC752" s="15"/>
      <c r="BD752" s="15"/>
    </row>
    <row r="753" spans="1:56" ht="16.5" customHeight="1">
      <c r="A753" s="18"/>
      <c r="B753" s="18"/>
      <c r="C753" s="18"/>
      <c r="D753" s="18"/>
      <c r="E753" s="18"/>
      <c r="F753" s="15"/>
      <c r="G753" s="17"/>
      <c r="H753" s="17"/>
      <c r="I753" s="15"/>
      <c r="J753" s="15"/>
      <c r="K753" s="15"/>
      <c r="L753" s="15"/>
      <c r="M753" s="15"/>
      <c r="N753" s="15"/>
      <c r="O753" s="15"/>
      <c r="P753" s="15"/>
      <c r="Q753" s="15"/>
      <c r="R753" s="15"/>
      <c r="S753" s="16"/>
      <c r="T753" s="15"/>
      <c r="U753" s="15"/>
      <c r="V753" s="15"/>
      <c r="W753" s="15"/>
      <c r="X753" s="15"/>
      <c r="Y753" s="15"/>
      <c r="Z753" s="15"/>
      <c r="AA753" s="15"/>
      <c r="AB753" s="15"/>
      <c r="AC753" s="15"/>
      <c r="AD753" s="15"/>
      <c r="AE753" s="15"/>
      <c r="AF753" s="15"/>
      <c r="AG753" s="15"/>
      <c r="AH753" s="15"/>
      <c r="AI753" s="15"/>
      <c r="AJ753" s="15"/>
      <c r="AK753" s="15"/>
      <c r="AM753" s="15"/>
      <c r="AN753" s="15"/>
      <c r="AO753" s="15"/>
      <c r="AP753" s="15"/>
      <c r="AQ753" s="15"/>
      <c r="AR753" s="15"/>
      <c r="AS753" s="15"/>
      <c r="AT753" s="15"/>
      <c r="AU753" s="15"/>
      <c r="AV753" s="15"/>
      <c r="AW753" s="15"/>
      <c r="AX753" s="15"/>
      <c r="AY753" s="15"/>
      <c r="AZ753" s="15"/>
      <c r="BA753" s="15"/>
      <c r="BB753" s="15"/>
      <c r="BC753" s="15"/>
      <c r="BD753" s="15"/>
    </row>
    <row r="754" spans="1:56" ht="16.5" customHeight="1">
      <c r="A754" s="18"/>
      <c r="B754" s="18"/>
      <c r="C754" s="18"/>
      <c r="D754" s="18"/>
      <c r="E754" s="18"/>
      <c r="F754" s="15"/>
      <c r="G754" s="17"/>
      <c r="H754" s="17"/>
      <c r="I754" s="15"/>
      <c r="J754" s="15"/>
      <c r="K754" s="15"/>
      <c r="L754" s="15"/>
      <c r="M754" s="15"/>
      <c r="N754" s="15"/>
      <c r="O754" s="15"/>
      <c r="P754" s="15"/>
      <c r="Q754" s="15"/>
      <c r="R754" s="15"/>
      <c r="S754" s="16"/>
      <c r="T754" s="15"/>
      <c r="U754" s="15"/>
      <c r="V754" s="15"/>
      <c r="W754" s="15"/>
      <c r="X754" s="15"/>
      <c r="Y754" s="15"/>
      <c r="Z754" s="15"/>
      <c r="AA754" s="15"/>
      <c r="AB754" s="15"/>
      <c r="AC754" s="15"/>
      <c r="AD754" s="15"/>
      <c r="AE754" s="15"/>
      <c r="AF754" s="15"/>
      <c r="AG754" s="15"/>
      <c r="AH754" s="15"/>
      <c r="AI754" s="15"/>
      <c r="AJ754" s="15"/>
      <c r="AK754" s="15"/>
      <c r="AM754" s="15"/>
      <c r="AN754" s="15"/>
      <c r="AO754" s="15"/>
      <c r="AP754" s="15"/>
      <c r="AQ754" s="15"/>
      <c r="AR754" s="15"/>
      <c r="AS754" s="15"/>
      <c r="AT754" s="15"/>
      <c r="AU754" s="15"/>
      <c r="AV754" s="15"/>
      <c r="AW754" s="15"/>
      <c r="AX754" s="15"/>
      <c r="AY754" s="15"/>
      <c r="AZ754" s="15"/>
      <c r="BA754" s="15"/>
      <c r="BB754" s="15"/>
      <c r="BC754" s="15"/>
      <c r="BD754" s="15"/>
    </row>
    <row r="755" spans="1:56" ht="16.5" customHeight="1">
      <c r="A755" s="18"/>
      <c r="B755" s="18"/>
      <c r="C755" s="18"/>
      <c r="D755" s="18"/>
      <c r="E755" s="18"/>
      <c r="F755" s="15"/>
      <c r="G755" s="17"/>
      <c r="H755" s="17"/>
      <c r="I755" s="15"/>
      <c r="J755" s="15"/>
      <c r="K755" s="15"/>
      <c r="L755" s="15"/>
      <c r="M755" s="15"/>
      <c r="N755" s="15"/>
      <c r="O755" s="15"/>
      <c r="P755" s="15"/>
      <c r="Q755" s="15"/>
      <c r="R755" s="15"/>
      <c r="S755" s="16"/>
      <c r="T755" s="15"/>
      <c r="U755" s="15"/>
      <c r="V755" s="15"/>
      <c r="W755" s="15"/>
      <c r="X755" s="15"/>
      <c r="Y755" s="15"/>
      <c r="Z755" s="15"/>
      <c r="AA755" s="15"/>
      <c r="AB755" s="15"/>
      <c r="AC755" s="15"/>
      <c r="AD755" s="15"/>
      <c r="AE755" s="15"/>
      <c r="AF755" s="15"/>
      <c r="AG755" s="15"/>
      <c r="AH755" s="15"/>
      <c r="AI755" s="15"/>
      <c r="AJ755" s="15"/>
      <c r="AK755" s="15"/>
      <c r="AM755" s="15"/>
      <c r="AN755" s="15"/>
      <c r="AO755" s="15"/>
      <c r="AP755" s="15"/>
      <c r="AQ755" s="15"/>
      <c r="AR755" s="15"/>
      <c r="AS755" s="15"/>
      <c r="AT755" s="15"/>
      <c r="AU755" s="15"/>
      <c r="AV755" s="15"/>
      <c r="AW755" s="15"/>
      <c r="AX755" s="15"/>
      <c r="AY755" s="15"/>
      <c r="AZ755" s="15"/>
      <c r="BA755" s="15"/>
      <c r="BB755" s="15"/>
      <c r="BC755" s="15"/>
      <c r="BD755" s="15"/>
    </row>
    <row r="756" spans="1:56" ht="16.5" customHeight="1">
      <c r="A756" s="18"/>
      <c r="B756" s="18"/>
      <c r="C756" s="18"/>
      <c r="D756" s="18"/>
      <c r="E756" s="18"/>
      <c r="F756" s="15"/>
      <c r="G756" s="17"/>
      <c r="H756" s="17"/>
      <c r="I756" s="15"/>
      <c r="J756" s="15"/>
      <c r="K756" s="15"/>
      <c r="L756" s="15"/>
      <c r="M756" s="15"/>
      <c r="N756" s="15"/>
      <c r="O756" s="15"/>
      <c r="P756" s="15"/>
      <c r="Q756" s="15"/>
      <c r="R756" s="15"/>
      <c r="S756" s="16"/>
      <c r="T756" s="15"/>
      <c r="U756" s="15"/>
      <c r="V756" s="15"/>
      <c r="W756" s="15"/>
      <c r="X756" s="15"/>
      <c r="Y756" s="15"/>
      <c r="Z756" s="15"/>
      <c r="AA756" s="15"/>
      <c r="AB756" s="15"/>
      <c r="AC756" s="15"/>
      <c r="AD756" s="15"/>
      <c r="AE756" s="15"/>
      <c r="AF756" s="15"/>
      <c r="AG756" s="15"/>
      <c r="AH756" s="15"/>
      <c r="AI756" s="15"/>
      <c r="AJ756" s="15"/>
      <c r="AK756" s="15"/>
      <c r="AM756" s="15"/>
      <c r="AN756" s="15"/>
      <c r="AO756" s="15"/>
      <c r="AP756" s="15"/>
      <c r="AQ756" s="15"/>
      <c r="AR756" s="15"/>
      <c r="AS756" s="15"/>
      <c r="AT756" s="15"/>
      <c r="AU756" s="15"/>
      <c r="AV756" s="15"/>
      <c r="AW756" s="15"/>
      <c r="AX756" s="15"/>
      <c r="AY756" s="15"/>
      <c r="AZ756" s="15"/>
      <c r="BA756" s="15"/>
      <c r="BB756" s="15"/>
      <c r="BC756" s="15"/>
      <c r="BD756" s="15"/>
    </row>
    <row r="757" spans="1:56" ht="16.5" customHeight="1">
      <c r="A757" s="18"/>
      <c r="B757" s="18"/>
      <c r="C757" s="18"/>
      <c r="D757" s="18"/>
      <c r="E757" s="18"/>
      <c r="F757" s="15"/>
      <c r="G757" s="17"/>
      <c r="H757" s="17"/>
      <c r="I757" s="15"/>
      <c r="J757" s="15"/>
      <c r="K757" s="15"/>
      <c r="L757" s="15"/>
      <c r="M757" s="15"/>
      <c r="N757" s="15"/>
      <c r="O757" s="15"/>
      <c r="P757" s="15"/>
      <c r="Q757" s="15"/>
      <c r="R757" s="15"/>
      <c r="S757" s="16"/>
      <c r="T757" s="15"/>
      <c r="U757" s="15"/>
      <c r="V757" s="15"/>
      <c r="W757" s="15"/>
      <c r="X757" s="15"/>
      <c r="Y757" s="15"/>
      <c r="Z757" s="15"/>
      <c r="AA757" s="15"/>
      <c r="AB757" s="15"/>
      <c r="AC757" s="15"/>
      <c r="AD757" s="15"/>
      <c r="AE757" s="15"/>
      <c r="AF757" s="15"/>
      <c r="AG757" s="15"/>
      <c r="AH757" s="15"/>
      <c r="AI757" s="15"/>
      <c r="AJ757" s="15"/>
      <c r="AK757" s="15"/>
      <c r="AM757" s="15"/>
      <c r="AN757" s="15"/>
      <c r="AO757" s="15"/>
      <c r="AP757" s="15"/>
      <c r="AQ757" s="15"/>
      <c r="AR757" s="15"/>
      <c r="AS757" s="15"/>
      <c r="AT757" s="15"/>
      <c r="AU757" s="15"/>
      <c r="AV757" s="15"/>
      <c r="AW757" s="15"/>
      <c r="AX757" s="15"/>
      <c r="AY757" s="15"/>
      <c r="AZ757" s="15"/>
      <c r="BA757" s="15"/>
      <c r="BB757" s="15"/>
      <c r="BC757" s="15"/>
      <c r="BD757" s="15"/>
    </row>
    <row r="758" spans="1:56" ht="16.5" customHeight="1">
      <c r="A758" s="18"/>
      <c r="B758" s="18"/>
      <c r="C758" s="18"/>
      <c r="D758" s="18"/>
      <c r="E758" s="18"/>
      <c r="F758" s="15"/>
      <c r="G758" s="17"/>
      <c r="H758" s="17"/>
      <c r="I758" s="15"/>
      <c r="J758" s="15"/>
      <c r="K758" s="15"/>
      <c r="L758" s="15"/>
      <c r="M758" s="15"/>
      <c r="N758" s="15"/>
      <c r="O758" s="15"/>
      <c r="P758" s="15"/>
      <c r="Q758" s="15"/>
      <c r="R758" s="15"/>
      <c r="S758" s="16"/>
      <c r="T758" s="15"/>
      <c r="U758" s="15"/>
      <c r="V758" s="15"/>
      <c r="W758" s="15"/>
      <c r="X758" s="15"/>
      <c r="Y758" s="15"/>
      <c r="Z758" s="15"/>
      <c r="AA758" s="15"/>
      <c r="AB758" s="15"/>
      <c r="AC758" s="15"/>
      <c r="AD758" s="15"/>
      <c r="AE758" s="15"/>
      <c r="AF758" s="15"/>
      <c r="AG758" s="15"/>
      <c r="AH758" s="15"/>
      <c r="AI758" s="15"/>
      <c r="AJ758" s="15"/>
      <c r="AK758" s="15"/>
      <c r="AM758" s="15"/>
      <c r="AN758" s="15"/>
      <c r="AO758" s="15"/>
      <c r="AP758" s="15"/>
      <c r="AQ758" s="15"/>
      <c r="AR758" s="15"/>
      <c r="AS758" s="15"/>
      <c r="AT758" s="15"/>
      <c r="AU758" s="15"/>
      <c r="AV758" s="15"/>
      <c r="AW758" s="15"/>
      <c r="AX758" s="15"/>
      <c r="AY758" s="15"/>
      <c r="AZ758" s="15"/>
      <c r="BA758" s="15"/>
      <c r="BB758" s="15"/>
      <c r="BC758" s="15"/>
      <c r="BD758" s="15"/>
    </row>
    <row r="759" spans="1:56" ht="16.5" customHeight="1">
      <c r="A759" s="18"/>
      <c r="B759" s="18"/>
      <c r="C759" s="18"/>
      <c r="D759" s="18"/>
      <c r="E759" s="18"/>
      <c r="F759" s="15"/>
      <c r="G759" s="17"/>
      <c r="H759" s="17"/>
      <c r="I759" s="15"/>
      <c r="J759" s="15"/>
      <c r="K759" s="15"/>
      <c r="L759" s="15"/>
      <c r="M759" s="15"/>
      <c r="N759" s="15"/>
      <c r="O759" s="15"/>
      <c r="P759" s="15"/>
      <c r="Q759" s="15"/>
      <c r="R759" s="15"/>
      <c r="S759" s="16"/>
      <c r="T759" s="15"/>
      <c r="U759" s="15"/>
      <c r="V759" s="15"/>
      <c r="W759" s="15"/>
      <c r="X759" s="15"/>
      <c r="Y759" s="15"/>
      <c r="Z759" s="15"/>
      <c r="AA759" s="15"/>
      <c r="AB759" s="15"/>
      <c r="AC759" s="15"/>
      <c r="AD759" s="15"/>
      <c r="AE759" s="15"/>
      <c r="AF759" s="15"/>
      <c r="AG759" s="15"/>
      <c r="AH759" s="15"/>
      <c r="AI759" s="15"/>
      <c r="AJ759" s="15"/>
      <c r="AK759" s="15"/>
      <c r="AM759" s="15"/>
      <c r="AN759" s="15"/>
      <c r="AO759" s="15"/>
      <c r="AP759" s="15"/>
      <c r="AQ759" s="15"/>
      <c r="AR759" s="15"/>
      <c r="AS759" s="15"/>
      <c r="AT759" s="15"/>
      <c r="AU759" s="15"/>
      <c r="AV759" s="15"/>
      <c r="AW759" s="15"/>
      <c r="AX759" s="15"/>
      <c r="AY759" s="15"/>
      <c r="AZ759" s="15"/>
      <c r="BA759" s="15"/>
      <c r="BB759" s="15"/>
      <c r="BC759" s="15"/>
      <c r="BD759" s="15"/>
    </row>
    <row r="760" spans="1:56" ht="16.5" customHeight="1">
      <c r="A760" s="18"/>
      <c r="B760" s="18"/>
      <c r="C760" s="18"/>
      <c r="D760" s="18"/>
      <c r="E760" s="18"/>
      <c r="F760" s="15"/>
      <c r="G760" s="17"/>
      <c r="H760" s="17"/>
      <c r="I760" s="15"/>
      <c r="J760" s="15"/>
      <c r="K760" s="15"/>
      <c r="L760" s="15"/>
      <c r="M760" s="15"/>
      <c r="N760" s="15"/>
      <c r="O760" s="15"/>
      <c r="P760" s="15"/>
      <c r="Q760" s="15"/>
      <c r="R760" s="15"/>
      <c r="S760" s="16"/>
      <c r="T760" s="15"/>
      <c r="U760" s="15"/>
      <c r="V760" s="15"/>
      <c r="W760" s="15"/>
      <c r="X760" s="15"/>
      <c r="Y760" s="15"/>
      <c r="Z760" s="15"/>
      <c r="AA760" s="15"/>
      <c r="AB760" s="15"/>
      <c r="AC760" s="15"/>
      <c r="AD760" s="15"/>
      <c r="AE760" s="15"/>
      <c r="AF760" s="15"/>
      <c r="AG760" s="15"/>
      <c r="AH760" s="15"/>
      <c r="AI760" s="15"/>
      <c r="AJ760" s="15"/>
      <c r="AK760" s="15"/>
      <c r="AM760" s="15"/>
      <c r="AN760" s="15"/>
      <c r="AO760" s="15"/>
      <c r="AP760" s="15"/>
      <c r="AQ760" s="15"/>
      <c r="AR760" s="15"/>
      <c r="AS760" s="15"/>
      <c r="AT760" s="15"/>
      <c r="AU760" s="15"/>
      <c r="AV760" s="15"/>
      <c r="AW760" s="15"/>
      <c r="AX760" s="15"/>
      <c r="AY760" s="15"/>
      <c r="AZ760" s="15"/>
      <c r="BA760" s="15"/>
      <c r="BB760" s="15"/>
      <c r="BC760" s="15"/>
      <c r="BD760" s="15"/>
    </row>
    <row r="761" spans="1:56" ht="16.5" customHeight="1">
      <c r="A761" s="18"/>
      <c r="B761" s="18"/>
      <c r="C761" s="18"/>
      <c r="D761" s="18"/>
      <c r="E761" s="18"/>
      <c r="F761" s="15"/>
      <c r="G761" s="17"/>
      <c r="H761" s="17"/>
      <c r="I761" s="15"/>
      <c r="J761" s="15"/>
      <c r="K761" s="15"/>
      <c r="L761" s="15"/>
      <c r="M761" s="15"/>
      <c r="N761" s="15"/>
      <c r="O761" s="15"/>
      <c r="P761" s="15"/>
      <c r="Q761" s="15"/>
      <c r="R761" s="15"/>
      <c r="S761" s="16"/>
      <c r="T761" s="15"/>
      <c r="U761" s="15"/>
      <c r="V761" s="15"/>
      <c r="W761" s="15"/>
      <c r="X761" s="15"/>
      <c r="Y761" s="15"/>
      <c r="Z761" s="15"/>
      <c r="AA761" s="15"/>
      <c r="AB761" s="15"/>
      <c r="AC761" s="15"/>
      <c r="AD761" s="15"/>
      <c r="AE761" s="15"/>
      <c r="AF761" s="15"/>
      <c r="AG761" s="15"/>
      <c r="AH761" s="15"/>
      <c r="AI761" s="15"/>
      <c r="AJ761" s="15"/>
      <c r="AK761" s="15"/>
      <c r="AM761" s="15"/>
      <c r="AN761" s="15"/>
      <c r="AO761" s="15"/>
      <c r="AP761" s="15"/>
      <c r="AQ761" s="15"/>
      <c r="AR761" s="15"/>
      <c r="AS761" s="15"/>
      <c r="AT761" s="15"/>
      <c r="AU761" s="15"/>
      <c r="AV761" s="15"/>
      <c r="AW761" s="15"/>
      <c r="AX761" s="15"/>
      <c r="AY761" s="15"/>
      <c r="AZ761" s="15"/>
      <c r="BA761" s="15"/>
      <c r="BB761" s="15"/>
      <c r="BC761" s="15"/>
      <c r="BD761" s="15"/>
    </row>
    <row r="762" spans="1:56" ht="16.5" customHeight="1">
      <c r="A762" s="18"/>
      <c r="B762" s="18"/>
      <c r="C762" s="18"/>
      <c r="D762" s="18"/>
      <c r="E762" s="18"/>
      <c r="F762" s="15"/>
      <c r="G762" s="17"/>
      <c r="H762" s="17"/>
      <c r="I762" s="15"/>
      <c r="J762" s="15"/>
      <c r="K762" s="15"/>
      <c r="L762" s="15"/>
      <c r="M762" s="15"/>
      <c r="N762" s="15"/>
      <c r="O762" s="15"/>
      <c r="P762" s="15"/>
      <c r="Q762" s="15"/>
      <c r="R762" s="15"/>
      <c r="S762" s="16"/>
      <c r="T762" s="15"/>
      <c r="U762" s="15"/>
      <c r="V762" s="15"/>
      <c r="W762" s="15"/>
      <c r="X762" s="15"/>
      <c r="Y762" s="15"/>
      <c r="Z762" s="15"/>
      <c r="AA762" s="15"/>
      <c r="AB762" s="15"/>
      <c r="AC762" s="15"/>
      <c r="AD762" s="15"/>
      <c r="AE762" s="15"/>
      <c r="AF762" s="15"/>
      <c r="AG762" s="15"/>
      <c r="AH762" s="15"/>
      <c r="AI762" s="15"/>
      <c r="AJ762" s="15"/>
      <c r="AK762" s="15"/>
      <c r="AM762" s="15"/>
      <c r="AN762" s="15"/>
      <c r="AO762" s="15"/>
      <c r="AP762" s="15"/>
      <c r="AQ762" s="15"/>
      <c r="AR762" s="15"/>
      <c r="AS762" s="15"/>
      <c r="AT762" s="15"/>
      <c r="AU762" s="15"/>
      <c r="AV762" s="15"/>
      <c r="AW762" s="15"/>
      <c r="AX762" s="15"/>
      <c r="AY762" s="15"/>
      <c r="AZ762" s="15"/>
      <c r="BA762" s="15"/>
      <c r="BB762" s="15"/>
      <c r="BC762" s="15"/>
      <c r="BD762" s="15"/>
    </row>
    <row r="763" spans="1:56" ht="16.5" customHeight="1">
      <c r="A763" s="18"/>
      <c r="B763" s="18"/>
      <c r="C763" s="18"/>
      <c r="D763" s="18"/>
      <c r="E763" s="18"/>
      <c r="F763" s="15"/>
      <c r="G763" s="17"/>
      <c r="H763" s="17"/>
      <c r="I763" s="15"/>
      <c r="J763" s="15"/>
      <c r="K763" s="15"/>
      <c r="L763" s="15"/>
      <c r="M763" s="15"/>
      <c r="N763" s="15"/>
      <c r="O763" s="15"/>
      <c r="P763" s="15"/>
      <c r="Q763" s="15"/>
      <c r="R763" s="15"/>
      <c r="S763" s="16"/>
      <c r="T763" s="15"/>
      <c r="U763" s="15"/>
      <c r="V763" s="15"/>
      <c r="W763" s="15"/>
      <c r="X763" s="15"/>
      <c r="Y763" s="15"/>
      <c r="Z763" s="15"/>
      <c r="AA763" s="15"/>
      <c r="AB763" s="15"/>
      <c r="AC763" s="15"/>
      <c r="AD763" s="15"/>
      <c r="AE763" s="15"/>
      <c r="AF763" s="15"/>
      <c r="AG763" s="15"/>
      <c r="AH763" s="15"/>
      <c r="AI763" s="15"/>
      <c r="AJ763" s="15"/>
      <c r="AK763" s="15"/>
      <c r="AM763" s="15"/>
      <c r="AN763" s="15"/>
      <c r="AO763" s="15"/>
      <c r="AP763" s="15"/>
      <c r="AQ763" s="15"/>
      <c r="AR763" s="15"/>
      <c r="AS763" s="15"/>
      <c r="AT763" s="15"/>
      <c r="AU763" s="15"/>
      <c r="AV763" s="15"/>
      <c r="AW763" s="15"/>
      <c r="AX763" s="15"/>
      <c r="AY763" s="15"/>
      <c r="AZ763" s="15"/>
      <c r="BA763" s="15"/>
      <c r="BB763" s="15"/>
      <c r="BC763" s="15"/>
      <c r="BD763" s="15"/>
    </row>
    <row r="764" spans="1:56" ht="16.5" customHeight="1">
      <c r="A764" s="18"/>
      <c r="B764" s="18"/>
      <c r="C764" s="18"/>
      <c r="D764" s="18"/>
      <c r="E764" s="18"/>
      <c r="F764" s="15"/>
      <c r="G764" s="17"/>
      <c r="H764" s="17"/>
      <c r="I764" s="15"/>
      <c r="J764" s="15"/>
      <c r="K764" s="15"/>
      <c r="L764" s="15"/>
      <c r="M764" s="15"/>
      <c r="N764" s="15"/>
      <c r="O764" s="15"/>
      <c r="P764" s="15"/>
      <c r="Q764" s="15"/>
      <c r="R764" s="15"/>
      <c r="S764" s="16"/>
      <c r="T764" s="15"/>
      <c r="U764" s="15"/>
      <c r="V764" s="15"/>
      <c r="W764" s="15"/>
      <c r="X764" s="15"/>
      <c r="Y764" s="15"/>
      <c r="Z764" s="15"/>
      <c r="AA764" s="15"/>
      <c r="AB764" s="15"/>
      <c r="AC764" s="15"/>
      <c r="AD764" s="15"/>
      <c r="AE764" s="15"/>
      <c r="AF764" s="15"/>
      <c r="AG764" s="15"/>
      <c r="AH764" s="15"/>
      <c r="AI764" s="15"/>
      <c r="AJ764" s="15"/>
      <c r="AK764" s="15"/>
      <c r="AM764" s="15"/>
      <c r="AN764" s="15"/>
      <c r="AO764" s="15"/>
      <c r="AP764" s="15"/>
      <c r="AQ764" s="15"/>
      <c r="AR764" s="15"/>
      <c r="AS764" s="15"/>
      <c r="AT764" s="15"/>
      <c r="AU764" s="15"/>
      <c r="AV764" s="15"/>
      <c r="AW764" s="15"/>
      <c r="AX764" s="15"/>
      <c r="AY764" s="15"/>
      <c r="AZ764" s="15"/>
      <c r="BA764" s="15"/>
      <c r="BB764" s="15"/>
      <c r="BC764" s="15"/>
      <c r="BD764" s="15"/>
    </row>
    <row r="765" spans="1:56" ht="16.5" customHeight="1">
      <c r="A765" s="18"/>
      <c r="B765" s="18"/>
      <c r="C765" s="18"/>
      <c r="D765" s="18"/>
      <c r="E765" s="18"/>
      <c r="F765" s="15"/>
      <c r="G765" s="17"/>
      <c r="H765" s="17"/>
      <c r="I765" s="15"/>
      <c r="J765" s="15"/>
      <c r="K765" s="15"/>
      <c r="L765" s="15"/>
      <c r="M765" s="15"/>
      <c r="N765" s="15"/>
      <c r="O765" s="15"/>
      <c r="P765" s="15"/>
      <c r="Q765" s="15"/>
      <c r="R765" s="15"/>
      <c r="S765" s="16"/>
      <c r="T765" s="15"/>
      <c r="U765" s="15"/>
      <c r="V765" s="15"/>
      <c r="W765" s="15"/>
      <c r="X765" s="15"/>
      <c r="Y765" s="15"/>
      <c r="Z765" s="15"/>
      <c r="AA765" s="15"/>
      <c r="AB765" s="15"/>
      <c r="AC765" s="15"/>
      <c r="AD765" s="15"/>
      <c r="AE765" s="15"/>
      <c r="AF765" s="15"/>
      <c r="AG765" s="15"/>
      <c r="AH765" s="15"/>
      <c r="AI765" s="15"/>
      <c r="AJ765" s="15"/>
      <c r="AK765" s="15"/>
      <c r="AM765" s="15"/>
      <c r="AN765" s="15"/>
      <c r="AO765" s="15"/>
      <c r="AP765" s="15"/>
      <c r="AQ765" s="15"/>
      <c r="AR765" s="15"/>
      <c r="AS765" s="15"/>
      <c r="AT765" s="15"/>
      <c r="AU765" s="15"/>
      <c r="AV765" s="15"/>
      <c r="AW765" s="15"/>
      <c r="AX765" s="15"/>
      <c r="AY765" s="15"/>
      <c r="AZ765" s="15"/>
      <c r="BA765" s="15"/>
      <c r="BB765" s="15"/>
      <c r="BC765" s="15"/>
      <c r="BD765" s="15"/>
    </row>
    <row r="766" spans="1:56" ht="16.5" customHeight="1">
      <c r="A766" s="18"/>
      <c r="B766" s="18"/>
      <c r="C766" s="18"/>
      <c r="D766" s="18"/>
      <c r="E766" s="18"/>
      <c r="F766" s="15"/>
      <c r="G766" s="17"/>
      <c r="H766" s="17"/>
      <c r="I766" s="15"/>
      <c r="J766" s="15"/>
      <c r="K766" s="15"/>
      <c r="L766" s="15"/>
      <c r="M766" s="15"/>
      <c r="N766" s="15"/>
      <c r="O766" s="15"/>
      <c r="P766" s="15"/>
      <c r="Q766" s="15"/>
      <c r="R766" s="15"/>
      <c r="S766" s="16"/>
      <c r="T766" s="15"/>
      <c r="U766" s="15"/>
      <c r="V766" s="15"/>
      <c r="W766" s="15"/>
      <c r="X766" s="15"/>
      <c r="Y766" s="15"/>
      <c r="Z766" s="15"/>
      <c r="AA766" s="15"/>
      <c r="AB766" s="15"/>
      <c r="AC766" s="15"/>
      <c r="AD766" s="15"/>
      <c r="AE766" s="15"/>
      <c r="AF766" s="15"/>
      <c r="AG766" s="15"/>
      <c r="AH766" s="15"/>
      <c r="AI766" s="15"/>
      <c r="AJ766" s="15"/>
      <c r="AK766" s="15"/>
      <c r="AM766" s="15"/>
      <c r="AN766" s="15"/>
      <c r="AO766" s="15"/>
      <c r="AP766" s="15"/>
      <c r="AQ766" s="15"/>
      <c r="AR766" s="15"/>
      <c r="AS766" s="15"/>
      <c r="AT766" s="15"/>
      <c r="AU766" s="15"/>
      <c r="AV766" s="15"/>
      <c r="AW766" s="15"/>
      <c r="AX766" s="15"/>
      <c r="AY766" s="15"/>
      <c r="AZ766" s="15"/>
      <c r="BA766" s="15"/>
      <c r="BB766" s="15"/>
      <c r="BC766" s="15"/>
      <c r="BD766" s="15"/>
    </row>
    <row r="767" spans="1:56" ht="16.5" customHeight="1">
      <c r="A767" s="18"/>
      <c r="B767" s="18"/>
      <c r="C767" s="18"/>
      <c r="D767" s="18"/>
      <c r="E767" s="18"/>
      <c r="F767" s="15"/>
      <c r="G767" s="17"/>
      <c r="H767" s="17"/>
      <c r="I767" s="15"/>
      <c r="J767" s="15"/>
      <c r="K767" s="15"/>
      <c r="L767" s="15"/>
      <c r="M767" s="15"/>
      <c r="N767" s="15"/>
      <c r="O767" s="15"/>
      <c r="P767" s="15"/>
      <c r="Q767" s="15"/>
      <c r="R767" s="15"/>
      <c r="S767" s="16"/>
      <c r="T767" s="15"/>
      <c r="U767" s="15"/>
      <c r="V767" s="15"/>
      <c r="W767" s="15"/>
      <c r="X767" s="15"/>
      <c r="Y767" s="15"/>
      <c r="Z767" s="15"/>
      <c r="AA767" s="15"/>
      <c r="AB767" s="15"/>
      <c r="AC767" s="15"/>
      <c r="AD767" s="15"/>
      <c r="AE767" s="15"/>
      <c r="AF767" s="15"/>
      <c r="AG767" s="15"/>
      <c r="AH767" s="15"/>
      <c r="AI767" s="15"/>
      <c r="AJ767" s="15"/>
      <c r="AK767" s="15"/>
      <c r="AM767" s="15"/>
      <c r="AN767" s="15"/>
      <c r="AO767" s="15"/>
      <c r="AP767" s="15"/>
      <c r="AQ767" s="15"/>
      <c r="AR767" s="15"/>
      <c r="AS767" s="15"/>
      <c r="AT767" s="15"/>
      <c r="AU767" s="15"/>
      <c r="AV767" s="15"/>
      <c r="AW767" s="15"/>
      <c r="AX767" s="15"/>
      <c r="AY767" s="15"/>
      <c r="AZ767" s="15"/>
      <c r="BA767" s="15"/>
      <c r="BB767" s="15"/>
      <c r="BC767" s="15"/>
      <c r="BD767" s="15"/>
    </row>
    <row r="768" spans="1:56" ht="16.5" customHeight="1">
      <c r="A768" s="18"/>
      <c r="B768" s="18"/>
      <c r="C768" s="18"/>
      <c r="D768" s="18"/>
      <c r="E768" s="18"/>
      <c r="F768" s="15"/>
      <c r="G768" s="17"/>
      <c r="H768" s="17"/>
      <c r="I768" s="15"/>
      <c r="J768" s="15"/>
      <c r="K768" s="15"/>
      <c r="L768" s="15"/>
      <c r="M768" s="15"/>
      <c r="N768" s="15"/>
      <c r="O768" s="15"/>
      <c r="P768" s="15"/>
      <c r="Q768" s="15"/>
      <c r="R768" s="15"/>
      <c r="S768" s="16"/>
      <c r="T768" s="15"/>
      <c r="U768" s="15"/>
      <c r="V768" s="15"/>
      <c r="W768" s="15"/>
      <c r="X768" s="15"/>
      <c r="Y768" s="15"/>
      <c r="Z768" s="15"/>
      <c r="AA768" s="15"/>
      <c r="AB768" s="15"/>
      <c r="AC768" s="15"/>
      <c r="AD768" s="15"/>
      <c r="AE768" s="15"/>
      <c r="AF768" s="15"/>
      <c r="AG768" s="15"/>
      <c r="AH768" s="15"/>
      <c r="AI768" s="15"/>
      <c r="AJ768" s="15"/>
      <c r="AK768" s="15"/>
      <c r="AM768" s="15"/>
      <c r="AN768" s="15"/>
      <c r="AO768" s="15"/>
      <c r="AP768" s="15"/>
      <c r="AQ768" s="15"/>
      <c r="AR768" s="15"/>
      <c r="AS768" s="15"/>
      <c r="AT768" s="15"/>
      <c r="AU768" s="15"/>
      <c r="AV768" s="15"/>
      <c r="AW768" s="15"/>
      <c r="AX768" s="15"/>
      <c r="AY768" s="15"/>
      <c r="AZ768" s="15"/>
      <c r="BA768" s="15"/>
      <c r="BB768" s="15"/>
      <c r="BC768" s="15"/>
      <c r="BD768" s="15"/>
    </row>
    <row r="769" spans="1:56" ht="16.5" customHeight="1">
      <c r="A769" s="18"/>
      <c r="B769" s="18"/>
      <c r="C769" s="18"/>
      <c r="D769" s="18"/>
      <c r="E769" s="18"/>
      <c r="F769" s="15"/>
      <c r="G769" s="17"/>
      <c r="H769" s="17"/>
      <c r="I769" s="15"/>
      <c r="J769" s="15"/>
      <c r="K769" s="15"/>
      <c r="L769" s="15"/>
      <c r="M769" s="15"/>
      <c r="N769" s="15"/>
      <c r="O769" s="15"/>
      <c r="P769" s="15"/>
      <c r="Q769" s="15"/>
      <c r="R769" s="15"/>
      <c r="S769" s="16"/>
      <c r="T769" s="15"/>
      <c r="U769" s="15"/>
      <c r="V769" s="15"/>
      <c r="W769" s="15"/>
      <c r="X769" s="15"/>
      <c r="Y769" s="15"/>
      <c r="Z769" s="15"/>
      <c r="AA769" s="15"/>
      <c r="AB769" s="15"/>
      <c r="AC769" s="15"/>
      <c r="AD769" s="15"/>
      <c r="AE769" s="15"/>
      <c r="AF769" s="15"/>
      <c r="AG769" s="15"/>
      <c r="AH769" s="15"/>
      <c r="AI769" s="15"/>
      <c r="AJ769" s="15"/>
      <c r="AK769" s="15"/>
      <c r="AM769" s="15"/>
      <c r="AN769" s="15"/>
      <c r="AO769" s="15"/>
      <c r="AP769" s="15"/>
      <c r="AQ769" s="15"/>
      <c r="AR769" s="15"/>
      <c r="AS769" s="15"/>
      <c r="AT769" s="15"/>
      <c r="AU769" s="15"/>
      <c r="AV769" s="15"/>
      <c r="AW769" s="15"/>
      <c r="AX769" s="15"/>
      <c r="AY769" s="15"/>
      <c r="AZ769" s="15"/>
      <c r="BA769" s="15"/>
      <c r="BB769" s="15"/>
      <c r="BC769" s="15"/>
      <c r="BD769" s="15"/>
    </row>
    <row r="770" spans="1:56" ht="16.5" customHeight="1">
      <c r="A770" s="18"/>
      <c r="B770" s="18"/>
      <c r="C770" s="18"/>
      <c r="D770" s="18"/>
      <c r="E770" s="18"/>
      <c r="F770" s="15"/>
      <c r="G770" s="17"/>
      <c r="H770" s="17"/>
      <c r="I770" s="15"/>
      <c r="J770" s="15"/>
      <c r="K770" s="15"/>
      <c r="L770" s="15"/>
      <c r="M770" s="15"/>
      <c r="N770" s="15"/>
      <c r="O770" s="15"/>
      <c r="P770" s="15"/>
      <c r="Q770" s="15"/>
      <c r="R770" s="15"/>
      <c r="S770" s="16"/>
      <c r="T770" s="15"/>
      <c r="U770" s="15"/>
      <c r="V770" s="15"/>
      <c r="W770" s="15"/>
      <c r="X770" s="15"/>
      <c r="Y770" s="15"/>
      <c r="Z770" s="15"/>
      <c r="AA770" s="15"/>
      <c r="AB770" s="15"/>
      <c r="AC770" s="15"/>
      <c r="AD770" s="15"/>
      <c r="AE770" s="15"/>
      <c r="AF770" s="15"/>
      <c r="AG770" s="15"/>
      <c r="AH770" s="15"/>
      <c r="AI770" s="15"/>
      <c r="AJ770" s="15"/>
      <c r="AK770" s="15"/>
      <c r="AM770" s="15"/>
      <c r="AN770" s="15"/>
      <c r="AO770" s="15"/>
      <c r="AP770" s="15"/>
      <c r="AQ770" s="15"/>
      <c r="AR770" s="15"/>
      <c r="AS770" s="15"/>
      <c r="AT770" s="15"/>
      <c r="AU770" s="15"/>
      <c r="AV770" s="15"/>
      <c r="AW770" s="15"/>
      <c r="AX770" s="15"/>
      <c r="AY770" s="15"/>
      <c r="AZ770" s="15"/>
      <c r="BA770" s="15"/>
      <c r="BB770" s="15"/>
      <c r="BC770" s="15"/>
      <c r="BD770" s="15"/>
    </row>
    <row r="771" spans="1:56" ht="16.5" customHeight="1">
      <c r="A771" s="18"/>
      <c r="B771" s="18"/>
      <c r="C771" s="18"/>
      <c r="D771" s="18"/>
      <c r="E771" s="18"/>
      <c r="F771" s="15"/>
      <c r="G771" s="17"/>
      <c r="H771" s="17"/>
      <c r="I771" s="15"/>
      <c r="J771" s="15"/>
      <c r="K771" s="15"/>
      <c r="L771" s="15"/>
      <c r="M771" s="15"/>
      <c r="N771" s="15"/>
      <c r="O771" s="15"/>
      <c r="P771" s="15"/>
      <c r="Q771" s="15"/>
      <c r="R771" s="15"/>
      <c r="S771" s="16"/>
      <c r="T771" s="15"/>
      <c r="U771" s="15"/>
      <c r="V771" s="15"/>
      <c r="W771" s="15"/>
      <c r="X771" s="15"/>
      <c r="Y771" s="15"/>
      <c r="Z771" s="15"/>
      <c r="AA771" s="15"/>
      <c r="AB771" s="15"/>
      <c r="AC771" s="15"/>
      <c r="AD771" s="15"/>
      <c r="AE771" s="15"/>
      <c r="AF771" s="15"/>
      <c r="AG771" s="15"/>
      <c r="AH771" s="15"/>
      <c r="AI771" s="15"/>
      <c r="AJ771" s="15"/>
      <c r="AK771" s="15"/>
      <c r="AM771" s="15"/>
      <c r="AN771" s="15"/>
      <c r="AO771" s="15"/>
      <c r="AP771" s="15"/>
      <c r="AQ771" s="15"/>
      <c r="AR771" s="15"/>
      <c r="AS771" s="15"/>
      <c r="AT771" s="15"/>
      <c r="AU771" s="15"/>
      <c r="AV771" s="15"/>
      <c r="AW771" s="15"/>
      <c r="AX771" s="15"/>
      <c r="AY771" s="15"/>
      <c r="AZ771" s="15"/>
      <c r="BA771" s="15"/>
      <c r="BB771" s="15"/>
      <c r="BC771" s="15"/>
      <c r="BD771" s="15"/>
    </row>
    <row r="772" spans="1:56" ht="16.5" customHeight="1">
      <c r="A772" s="18"/>
      <c r="B772" s="18"/>
      <c r="C772" s="18"/>
      <c r="D772" s="18"/>
      <c r="E772" s="18"/>
      <c r="F772" s="15"/>
      <c r="G772" s="17"/>
      <c r="H772" s="17"/>
      <c r="I772" s="15"/>
      <c r="J772" s="15"/>
      <c r="K772" s="15"/>
      <c r="L772" s="15"/>
      <c r="M772" s="15"/>
      <c r="N772" s="15"/>
      <c r="O772" s="15"/>
      <c r="P772" s="15"/>
      <c r="Q772" s="15"/>
      <c r="R772" s="15"/>
      <c r="S772" s="16"/>
      <c r="T772" s="15"/>
      <c r="U772" s="15"/>
      <c r="V772" s="15"/>
      <c r="W772" s="15"/>
      <c r="X772" s="15"/>
      <c r="Y772" s="15"/>
      <c r="Z772" s="15"/>
      <c r="AA772" s="15"/>
      <c r="AB772" s="15"/>
      <c r="AC772" s="15"/>
      <c r="AD772" s="15"/>
      <c r="AE772" s="15"/>
      <c r="AF772" s="15"/>
      <c r="AG772" s="15"/>
      <c r="AH772" s="15"/>
      <c r="AI772" s="15"/>
      <c r="AJ772" s="15"/>
      <c r="AK772" s="15"/>
      <c r="AM772" s="15"/>
      <c r="AN772" s="15"/>
      <c r="AO772" s="15"/>
      <c r="AP772" s="15"/>
      <c r="AQ772" s="15"/>
      <c r="AR772" s="15"/>
      <c r="AS772" s="15"/>
      <c r="AT772" s="15"/>
      <c r="AU772" s="15"/>
      <c r="AV772" s="15"/>
      <c r="AW772" s="15"/>
      <c r="AX772" s="15"/>
      <c r="AY772" s="15"/>
      <c r="AZ772" s="15"/>
      <c r="BA772" s="15"/>
      <c r="BB772" s="15"/>
      <c r="BC772" s="15"/>
      <c r="BD772" s="15"/>
    </row>
    <row r="773" spans="1:56" ht="16.5" customHeight="1">
      <c r="A773" s="18"/>
      <c r="B773" s="18"/>
      <c r="C773" s="18"/>
      <c r="D773" s="18"/>
      <c r="E773" s="18"/>
      <c r="F773" s="15"/>
      <c r="G773" s="17"/>
      <c r="H773" s="17"/>
      <c r="I773" s="15"/>
      <c r="J773" s="15"/>
      <c r="K773" s="15"/>
      <c r="L773" s="15"/>
      <c r="M773" s="15"/>
      <c r="N773" s="15"/>
      <c r="O773" s="15"/>
      <c r="P773" s="15"/>
      <c r="Q773" s="15"/>
      <c r="R773" s="15"/>
      <c r="S773" s="16"/>
      <c r="T773" s="15"/>
      <c r="U773" s="15"/>
      <c r="V773" s="15"/>
      <c r="W773" s="15"/>
      <c r="X773" s="15"/>
      <c r="Y773" s="15"/>
      <c r="Z773" s="15"/>
      <c r="AA773" s="15"/>
      <c r="AB773" s="15"/>
      <c r="AC773" s="15"/>
      <c r="AD773" s="15"/>
      <c r="AE773" s="15"/>
      <c r="AF773" s="15"/>
      <c r="AG773" s="15"/>
      <c r="AH773" s="15"/>
      <c r="AI773" s="15"/>
      <c r="AJ773" s="15"/>
      <c r="AK773" s="15"/>
      <c r="AM773" s="15"/>
      <c r="AN773" s="15"/>
      <c r="AO773" s="15"/>
      <c r="AP773" s="15"/>
      <c r="AQ773" s="15"/>
      <c r="AR773" s="15"/>
      <c r="AS773" s="15"/>
      <c r="AT773" s="15"/>
      <c r="AU773" s="15"/>
      <c r="AV773" s="15"/>
      <c r="AW773" s="15"/>
      <c r="AX773" s="15"/>
      <c r="AY773" s="15"/>
      <c r="AZ773" s="15"/>
      <c r="BA773" s="15"/>
      <c r="BB773" s="15"/>
      <c r="BC773" s="15"/>
      <c r="BD773" s="15"/>
    </row>
    <row r="774" spans="1:56" ht="16.5" customHeight="1">
      <c r="A774" s="18"/>
      <c r="B774" s="18"/>
      <c r="C774" s="18"/>
      <c r="D774" s="18"/>
      <c r="E774" s="18"/>
      <c r="F774" s="15"/>
      <c r="G774" s="17"/>
      <c r="H774" s="17"/>
      <c r="I774" s="15"/>
      <c r="J774" s="15"/>
      <c r="K774" s="15"/>
      <c r="L774" s="15"/>
      <c r="M774" s="15"/>
      <c r="N774" s="15"/>
      <c r="O774" s="15"/>
      <c r="P774" s="15"/>
      <c r="Q774" s="15"/>
      <c r="R774" s="15"/>
      <c r="S774" s="16"/>
      <c r="T774" s="15"/>
      <c r="U774" s="15"/>
      <c r="V774" s="15"/>
      <c r="W774" s="15"/>
      <c r="X774" s="15"/>
      <c r="Y774" s="15"/>
      <c r="Z774" s="15"/>
      <c r="AA774" s="15"/>
      <c r="AB774" s="15"/>
      <c r="AC774" s="15"/>
      <c r="AD774" s="15"/>
      <c r="AE774" s="15"/>
      <c r="AF774" s="15"/>
      <c r="AG774" s="15"/>
      <c r="AH774" s="15"/>
      <c r="AI774" s="15"/>
      <c r="AJ774" s="15"/>
      <c r="AK774" s="15"/>
      <c r="AM774" s="15"/>
      <c r="AN774" s="15"/>
      <c r="AO774" s="15"/>
      <c r="AP774" s="15"/>
      <c r="AQ774" s="15"/>
      <c r="AR774" s="15"/>
      <c r="AS774" s="15"/>
      <c r="AT774" s="15"/>
      <c r="AU774" s="15"/>
      <c r="AV774" s="15"/>
      <c r="AW774" s="15"/>
      <c r="AX774" s="15"/>
      <c r="AY774" s="15"/>
      <c r="AZ774" s="15"/>
      <c r="BA774" s="15"/>
      <c r="BB774" s="15"/>
      <c r="BC774" s="15"/>
      <c r="BD774" s="15"/>
    </row>
    <row r="775" spans="1:56" ht="16.5" customHeight="1">
      <c r="A775" s="18"/>
      <c r="B775" s="18"/>
      <c r="C775" s="18"/>
      <c r="D775" s="18"/>
      <c r="E775" s="18"/>
      <c r="F775" s="15"/>
      <c r="G775" s="17"/>
      <c r="H775" s="17"/>
      <c r="I775" s="15"/>
      <c r="J775" s="15"/>
      <c r="K775" s="15"/>
      <c r="L775" s="15"/>
      <c r="M775" s="15"/>
      <c r="N775" s="15"/>
      <c r="O775" s="15"/>
      <c r="P775" s="15"/>
      <c r="Q775" s="15"/>
      <c r="R775" s="15"/>
      <c r="S775" s="16"/>
      <c r="T775" s="15"/>
      <c r="U775" s="15"/>
      <c r="V775" s="15"/>
      <c r="W775" s="15"/>
      <c r="X775" s="15"/>
      <c r="Y775" s="15"/>
      <c r="Z775" s="15"/>
      <c r="AA775" s="15"/>
      <c r="AB775" s="15"/>
      <c r="AC775" s="15"/>
      <c r="AD775" s="15"/>
      <c r="AE775" s="15"/>
      <c r="AF775" s="15"/>
      <c r="AG775" s="15"/>
      <c r="AH775" s="15"/>
      <c r="AI775" s="15"/>
      <c r="AJ775" s="15"/>
      <c r="AK775" s="15"/>
      <c r="AM775" s="15"/>
      <c r="AN775" s="15"/>
      <c r="AO775" s="15"/>
      <c r="AP775" s="15"/>
      <c r="AQ775" s="15"/>
      <c r="AR775" s="15"/>
      <c r="AS775" s="15"/>
      <c r="AT775" s="15"/>
      <c r="AU775" s="15"/>
      <c r="AV775" s="15"/>
      <c r="AW775" s="15"/>
      <c r="AX775" s="15"/>
      <c r="AY775" s="15"/>
      <c r="AZ775" s="15"/>
      <c r="BA775" s="15"/>
      <c r="BB775" s="15"/>
      <c r="BC775" s="15"/>
      <c r="BD775" s="15"/>
    </row>
    <row r="776" spans="1:56" ht="16.5" customHeight="1">
      <c r="A776" s="18"/>
      <c r="B776" s="18"/>
      <c r="C776" s="18"/>
      <c r="D776" s="18"/>
      <c r="E776" s="18"/>
      <c r="F776" s="15"/>
      <c r="G776" s="17"/>
      <c r="H776" s="17"/>
      <c r="I776" s="15"/>
      <c r="J776" s="15"/>
      <c r="K776" s="15"/>
      <c r="L776" s="15"/>
      <c r="M776" s="15"/>
      <c r="N776" s="15"/>
      <c r="O776" s="15"/>
      <c r="P776" s="15"/>
      <c r="Q776" s="15"/>
      <c r="R776" s="15"/>
      <c r="S776" s="16"/>
      <c r="T776" s="15"/>
      <c r="U776" s="15"/>
      <c r="V776" s="15"/>
      <c r="W776" s="15"/>
      <c r="X776" s="15"/>
      <c r="Y776" s="15"/>
      <c r="Z776" s="15"/>
      <c r="AA776" s="15"/>
      <c r="AB776" s="15"/>
      <c r="AC776" s="15"/>
      <c r="AD776" s="15"/>
      <c r="AE776" s="15"/>
      <c r="AF776" s="15"/>
      <c r="AG776" s="15"/>
      <c r="AH776" s="15"/>
      <c r="AI776" s="15"/>
      <c r="AJ776" s="15"/>
      <c r="AK776" s="15"/>
      <c r="AM776" s="15"/>
      <c r="AN776" s="15"/>
      <c r="AO776" s="15"/>
      <c r="AP776" s="15"/>
      <c r="AQ776" s="15"/>
      <c r="AR776" s="15"/>
      <c r="AS776" s="15"/>
      <c r="AT776" s="15"/>
      <c r="AU776" s="15"/>
      <c r="AV776" s="15"/>
      <c r="AW776" s="15"/>
      <c r="AX776" s="15"/>
      <c r="AY776" s="15"/>
      <c r="AZ776" s="15"/>
      <c r="BA776" s="15"/>
      <c r="BB776" s="15"/>
      <c r="BC776" s="15"/>
      <c r="BD776" s="15"/>
    </row>
    <row r="777" spans="1:56" ht="16.5" customHeight="1">
      <c r="A777" s="18"/>
      <c r="B777" s="18"/>
      <c r="C777" s="18"/>
      <c r="D777" s="18"/>
      <c r="E777" s="18"/>
      <c r="F777" s="15"/>
      <c r="G777" s="17"/>
      <c r="H777" s="17"/>
      <c r="I777" s="15"/>
      <c r="J777" s="15"/>
      <c r="K777" s="15"/>
      <c r="L777" s="15"/>
      <c r="M777" s="15"/>
      <c r="N777" s="15"/>
      <c r="O777" s="15"/>
      <c r="P777" s="15"/>
      <c r="Q777" s="15"/>
      <c r="R777" s="15"/>
      <c r="S777" s="16"/>
      <c r="T777" s="15"/>
      <c r="U777" s="15"/>
      <c r="V777" s="15"/>
      <c r="W777" s="15"/>
      <c r="X777" s="15"/>
      <c r="Y777" s="15"/>
      <c r="Z777" s="15"/>
      <c r="AA777" s="15"/>
      <c r="AB777" s="15"/>
      <c r="AC777" s="15"/>
      <c r="AD777" s="15"/>
      <c r="AE777" s="15"/>
      <c r="AF777" s="15"/>
      <c r="AG777" s="15"/>
      <c r="AH777" s="15"/>
      <c r="AI777" s="15"/>
      <c r="AJ777" s="15"/>
      <c r="AK777" s="15"/>
      <c r="AM777" s="15"/>
      <c r="AN777" s="15"/>
      <c r="AO777" s="15"/>
      <c r="AP777" s="15"/>
      <c r="AQ777" s="15"/>
      <c r="AR777" s="15"/>
      <c r="AS777" s="15"/>
      <c r="AT777" s="15"/>
      <c r="AU777" s="15"/>
      <c r="AV777" s="15"/>
      <c r="AW777" s="15"/>
      <c r="AX777" s="15"/>
      <c r="AY777" s="15"/>
      <c r="AZ777" s="15"/>
      <c r="BA777" s="15"/>
      <c r="BB777" s="15"/>
      <c r="BC777" s="15"/>
      <c r="BD777" s="15"/>
    </row>
    <row r="778" spans="1:56" ht="16.5" customHeight="1">
      <c r="A778" s="18"/>
      <c r="B778" s="18"/>
      <c r="C778" s="18"/>
      <c r="D778" s="18"/>
      <c r="E778" s="18"/>
      <c r="F778" s="15"/>
      <c r="G778" s="17"/>
      <c r="H778" s="17"/>
      <c r="I778" s="15"/>
      <c r="J778" s="15"/>
      <c r="K778" s="15"/>
      <c r="L778" s="15"/>
      <c r="M778" s="15"/>
      <c r="N778" s="15"/>
      <c r="O778" s="15"/>
      <c r="P778" s="15"/>
      <c r="Q778" s="15"/>
      <c r="R778" s="15"/>
      <c r="S778" s="16"/>
      <c r="T778" s="15"/>
      <c r="U778" s="15"/>
      <c r="V778" s="15"/>
      <c r="W778" s="15"/>
      <c r="X778" s="15"/>
      <c r="Y778" s="15"/>
      <c r="Z778" s="15"/>
      <c r="AA778" s="15"/>
      <c r="AB778" s="15"/>
      <c r="AC778" s="15"/>
      <c r="AD778" s="15"/>
      <c r="AE778" s="15"/>
      <c r="AF778" s="15"/>
      <c r="AG778" s="15"/>
      <c r="AH778" s="15"/>
      <c r="AI778" s="15"/>
      <c r="AJ778" s="15"/>
      <c r="AK778" s="15"/>
      <c r="AM778" s="15"/>
      <c r="AN778" s="15"/>
      <c r="AO778" s="15"/>
      <c r="AP778" s="15"/>
      <c r="AQ778" s="15"/>
      <c r="AR778" s="15"/>
      <c r="AS778" s="15"/>
      <c r="AT778" s="15"/>
      <c r="AU778" s="15"/>
      <c r="AV778" s="15"/>
      <c r="AW778" s="15"/>
      <c r="AX778" s="15"/>
      <c r="AY778" s="15"/>
      <c r="AZ778" s="15"/>
      <c r="BA778" s="15"/>
      <c r="BB778" s="15"/>
      <c r="BC778" s="15"/>
      <c r="BD778" s="15"/>
    </row>
    <row r="779" spans="1:56" ht="16.5" customHeight="1">
      <c r="A779" s="18"/>
      <c r="B779" s="18"/>
      <c r="C779" s="18"/>
      <c r="D779" s="18"/>
      <c r="E779" s="18"/>
      <c r="F779" s="15"/>
      <c r="G779" s="17"/>
      <c r="H779" s="17"/>
      <c r="I779" s="15"/>
      <c r="J779" s="15"/>
      <c r="K779" s="15"/>
      <c r="L779" s="15"/>
      <c r="M779" s="15"/>
      <c r="N779" s="15"/>
      <c r="O779" s="15"/>
      <c r="P779" s="15"/>
      <c r="Q779" s="15"/>
      <c r="R779" s="15"/>
      <c r="S779" s="16"/>
      <c r="T779" s="15"/>
      <c r="U779" s="15"/>
      <c r="V779" s="15"/>
      <c r="W779" s="15"/>
      <c r="X779" s="15"/>
      <c r="Y779" s="15"/>
      <c r="Z779" s="15"/>
      <c r="AA779" s="15"/>
      <c r="AB779" s="15"/>
      <c r="AC779" s="15"/>
      <c r="AD779" s="15"/>
      <c r="AE779" s="15"/>
      <c r="AF779" s="15"/>
      <c r="AG779" s="15"/>
      <c r="AH779" s="15"/>
      <c r="AI779" s="15"/>
      <c r="AJ779" s="15"/>
      <c r="AK779" s="15"/>
      <c r="AM779" s="15"/>
      <c r="AN779" s="15"/>
      <c r="AO779" s="15"/>
      <c r="AP779" s="15"/>
      <c r="AQ779" s="15"/>
      <c r="AR779" s="15"/>
      <c r="AS779" s="15"/>
      <c r="AT779" s="15"/>
      <c r="AU779" s="15"/>
      <c r="AV779" s="15"/>
      <c r="AW779" s="15"/>
      <c r="AX779" s="15"/>
      <c r="AY779" s="15"/>
      <c r="AZ779" s="15"/>
      <c r="BA779" s="15"/>
      <c r="BB779" s="15"/>
      <c r="BC779" s="15"/>
      <c r="BD779" s="15"/>
    </row>
    <row r="780" spans="1:56" ht="16.5" customHeight="1">
      <c r="A780" s="18"/>
      <c r="B780" s="18"/>
      <c r="C780" s="18"/>
      <c r="D780" s="18"/>
      <c r="E780" s="18"/>
      <c r="F780" s="15"/>
      <c r="G780" s="17"/>
      <c r="H780" s="17"/>
      <c r="I780" s="15"/>
      <c r="J780" s="15"/>
      <c r="K780" s="15"/>
      <c r="L780" s="15"/>
      <c r="M780" s="15"/>
      <c r="N780" s="15"/>
      <c r="O780" s="15"/>
      <c r="P780" s="15"/>
      <c r="Q780" s="15"/>
      <c r="R780" s="15"/>
      <c r="S780" s="16"/>
      <c r="T780" s="15"/>
      <c r="U780" s="15"/>
      <c r="V780" s="15"/>
      <c r="W780" s="15"/>
      <c r="X780" s="15"/>
      <c r="Y780" s="15"/>
      <c r="Z780" s="15"/>
      <c r="AA780" s="15"/>
      <c r="AB780" s="15"/>
      <c r="AC780" s="15"/>
      <c r="AD780" s="15"/>
      <c r="AE780" s="15"/>
      <c r="AF780" s="15"/>
      <c r="AG780" s="15"/>
      <c r="AH780" s="15"/>
      <c r="AI780" s="15"/>
      <c r="AJ780" s="15"/>
      <c r="AK780" s="15"/>
      <c r="AM780" s="15"/>
      <c r="AN780" s="15"/>
      <c r="AO780" s="15"/>
      <c r="AP780" s="15"/>
      <c r="AQ780" s="15"/>
      <c r="AR780" s="15"/>
      <c r="AS780" s="15"/>
      <c r="AT780" s="15"/>
      <c r="AU780" s="15"/>
      <c r="AV780" s="15"/>
      <c r="AW780" s="15"/>
      <c r="AX780" s="15"/>
      <c r="AY780" s="15"/>
      <c r="AZ780" s="15"/>
      <c r="BA780" s="15"/>
      <c r="BB780" s="15"/>
      <c r="BC780" s="15"/>
      <c r="BD780" s="15"/>
    </row>
    <row r="781" spans="1:56" ht="16.5" customHeight="1">
      <c r="A781" s="18"/>
      <c r="B781" s="18"/>
      <c r="C781" s="18"/>
      <c r="D781" s="18"/>
      <c r="E781" s="18"/>
      <c r="F781" s="15"/>
      <c r="G781" s="17"/>
      <c r="H781" s="17"/>
      <c r="I781" s="15"/>
      <c r="J781" s="15"/>
      <c r="K781" s="15"/>
      <c r="L781" s="15"/>
      <c r="M781" s="15"/>
      <c r="N781" s="15"/>
      <c r="O781" s="15"/>
      <c r="P781" s="15"/>
      <c r="Q781" s="15"/>
      <c r="R781" s="15"/>
      <c r="S781" s="16"/>
      <c r="T781" s="15"/>
      <c r="U781" s="15"/>
      <c r="V781" s="15"/>
      <c r="W781" s="15"/>
      <c r="X781" s="15"/>
      <c r="Y781" s="15"/>
      <c r="Z781" s="15"/>
      <c r="AA781" s="15"/>
      <c r="AB781" s="15"/>
      <c r="AC781" s="15"/>
      <c r="AD781" s="15"/>
      <c r="AE781" s="15"/>
      <c r="AF781" s="15"/>
      <c r="AG781" s="15"/>
      <c r="AH781" s="15"/>
      <c r="AI781" s="15"/>
      <c r="AJ781" s="15"/>
      <c r="AK781" s="15"/>
      <c r="AM781" s="15"/>
      <c r="AN781" s="15"/>
      <c r="AO781" s="15"/>
      <c r="AP781" s="15"/>
      <c r="AQ781" s="15"/>
      <c r="AR781" s="15"/>
      <c r="AS781" s="15"/>
      <c r="AT781" s="15"/>
      <c r="AU781" s="15"/>
      <c r="AV781" s="15"/>
      <c r="AW781" s="15"/>
      <c r="AX781" s="15"/>
      <c r="AY781" s="15"/>
      <c r="AZ781" s="15"/>
      <c r="BA781" s="15"/>
      <c r="BB781" s="15"/>
      <c r="BC781" s="15"/>
      <c r="BD781" s="15"/>
    </row>
    <row r="782" spans="1:56" ht="16.5" customHeight="1">
      <c r="A782" s="18"/>
      <c r="B782" s="18"/>
      <c r="C782" s="18"/>
      <c r="D782" s="18"/>
      <c r="E782" s="18"/>
      <c r="F782" s="15"/>
      <c r="G782" s="17"/>
      <c r="H782" s="17"/>
      <c r="I782" s="15"/>
      <c r="J782" s="15"/>
      <c r="K782" s="15"/>
      <c r="L782" s="15"/>
      <c r="M782" s="15"/>
      <c r="N782" s="15"/>
      <c r="O782" s="15"/>
      <c r="P782" s="15"/>
      <c r="Q782" s="15"/>
      <c r="R782" s="15"/>
      <c r="S782" s="16"/>
      <c r="T782" s="15"/>
      <c r="U782" s="15"/>
      <c r="V782" s="15"/>
      <c r="W782" s="15"/>
      <c r="X782" s="15"/>
      <c r="Y782" s="15"/>
      <c r="Z782" s="15"/>
      <c r="AA782" s="15"/>
      <c r="AB782" s="15"/>
      <c r="AC782" s="15"/>
      <c r="AD782" s="15"/>
      <c r="AE782" s="15"/>
      <c r="AF782" s="15"/>
      <c r="AG782" s="15"/>
      <c r="AH782" s="15"/>
      <c r="AI782" s="15"/>
      <c r="AJ782" s="15"/>
      <c r="AK782" s="15"/>
      <c r="AM782" s="15"/>
      <c r="AN782" s="15"/>
      <c r="AO782" s="15"/>
      <c r="AP782" s="15"/>
      <c r="AQ782" s="15"/>
      <c r="AR782" s="15"/>
      <c r="AS782" s="15"/>
      <c r="AT782" s="15"/>
      <c r="AU782" s="15"/>
      <c r="AV782" s="15"/>
      <c r="AW782" s="15"/>
      <c r="AX782" s="15"/>
      <c r="AY782" s="15"/>
      <c r="AZ782" s="15"/>
      <c r="BA782" s="15"/>
      <c r="BB782" s="15"/>
      <c r="BC782" s="15"/>
      <c r="BD782" s="15"/>
    </row>
    <row r="783" spans="1:56" ht="16.5" customHeight="1">
      <c r="A783" s="18"/>
      <c r="B783" s="18"/>
      <c r="C783" s="18"/>
      <c r="D783" s="18"/>
      <c r="E783" s="18"/>
      <c r="F783" s="15"/>
      <c r="G783" s="17"/>
      <c r="H783" s="17"/>
      <c r="I783" s="15"/>
      <c r="J783" s="15"/>
      <c r="K783" s="15"/>
      <c r="L783" s="15"/>
      <c r="M783" s="15"/>
      <c r="N783" s="15"/>
      <c r="O783" s="15"/>
      <c r="P783" s="15"/>
      <c r="Q783" s="15"/>
      <c r="R783" s="15"/>
      <c r="S783" s="16"/>
      <c r="T783" s="15"/>
      <c r="U783" s="15"/>
      <c r="V783" s="15"/>
      <c r="W783" s="15"/>
      <c r="X783" s="15"/>
      <c r="Y783" s="15"/>
      <c r="Z783" s="15"/>
      <c r="AA783" s="15"/>
      <c r="AB783" s="15"/>
      <c r="AC783" s="15"/>
      <c r="AD783" s="15"/>
      <c r="AE783" s="15"/>
      <c r="AF783" s="15"/>
      <c r="AG783" s="15"/>
      <c r="AH783" s="15"/>
      <c r="AI783" s="15"/>
      <c r="AJ783" s="15"/>
      <c r="AK783" s="15"/>
      <c r="AM783" s="15"/>
      <c r="AN783" s="15"/>
      <c r="AO783" s="15"/>
      <c r="AP783" s="15"/>
      <c r="AQ783" s="15"/>
      <c r="AR783" s="15"/>
      <c r="AS783" s="15"/>
      <c r="AT783" s="15"/>
      <c r="AU783" s="15"/>
      <c r="AV783" s="15"/>
      <c r="AW783" s="15"/>
      <c r="AX783" s="15"/>
      <c r="AY783" s="15"/>
      <c r="AZ783" s="15"/>
      <c r="BA783" s="15"/>
      <c r="BB783" s="15"/>
      <c r="BC783" s="15"/>
      <c r="BD783" s="15"/>
    </row>
    <row r="784" spans="1:56" ht="16.5" customHeight="1">
      <c r="A784" s="18"/>
      <c r="B784" s="18"/>
      <c r="C784" s="18"/>
      <c r="D784" s="18"/>
      <c r="E784" s="18"/>
      <c r="F784" s="15"/>
      <c r="G784" s="17"/>
      <c r="H784" s="17"/>
      <c r="I784" s="15"/>
      <c r="J784" s="15"/>
      <c r="K784" s="15"/>
      <c r="L784" s="15"/>
      <c r="M784" s="15"/>
      <c r="N784" s="15"/>
      <c r="O784" s="15"/>
      <c r="P784" s="15"/>
      <c r="Q784" s="15"/>
      <c r="R784" s="15"/>
      <c r="S784" s="16"/>
      <c r="T784" s="15"/>
      <c r="U784" s="15"/>
      <c r="V784" s="15"/>
      <c r="W784" s="15"/>
      <c r="X784" s="15"/>
      <c r="Y784" s="15"/>
      <c r="Z784" s="15"/>
      <c r="AA784" s="15"/>
      <c r="AB784" s="15"/>
      <c r="AC784" s="15"/>
      <c r="AD784" s="15"/>
      <c r="AE784" s="15"/>
      <c r="AF784" s="15"/>
      <c r="AG784" s="15"/>
      <c r="AH784" s="15"/>
      <c r="AI784" s="15"/>
      <c r="AJ784" s="15"/>
      <c r="AK784" s="15"/>
      <c r="AM784" s="15"/>
      <c r="AN784" s="15"/>
      <c r="AO784" s="15"/>
      <c r="AP784" s="15"/>
      <c r="AQ784" s="15"/>
      <c r="AR784" s="15"/>
      <c r="AS784" s="15"/>
      <c r="AT784" s="15"/>
      <c r="AU784" s="15"/>
      <c r="AV784" s="15"/>
      <c r="AW784" s="15"/>
      <c r="AX784" s="15"/>
      <c r="AY784" s="15"/>
      <c r="AZ784" s="15"/>
      <c r="BA784" s="15"/>
      <c r="BB784" s="15"/>
      <c r="BC784" s="15"/>
      <c r="BD784" s="15"/>
    </row>
    <row r="785" spans="1:56" ht="16.5" customHeight="1">
      <c r="A785" s="18"/>
      <c r="B785" s="18"/>
      <c r="C785" s="18"/>
      <c r="D785" s="18"/>
      <c r="E785" s="18"/>
      <c r="F785" s="15"/>
      <c r="G785" s="17"/>
      <c r="H785" s="17"/>
      <c r="I785" s="15"/>
      <c r="J785" s="15"/>
      <c r="K785" s="15"/>
      <c r="L785" s="15"/>
      <c r="M785" s="15"/>
      <c r="N785" s="15"/>
      <c r="O785" s="15"/>
      <c r="P785" s="15"/>
      <c r="Q785" s="15"/>
      <c r="R785" s="15"/>
      <c r="S785" s="16"/>
      <c r="T785" s="15"/>
      <c r="U785" s="15"/>
      <c r="V785" s="15"/>
      <c r="W785" s="15"/>
      <c r="X785" s="15"/>
      <c r="Y785" s="15"/>
      <c r="Z785" s="15"/>
      <c r="AA785" s="15"/>
      <c r="AB785" s="15"/>
      <c r="AC785" s="15"/>
      <c r="AD785" s="15"/>
      <c r="AE785" s="15"/>
      <c r="AF785" s="15"/>
      <c r="AG785" s="15"/>
      <c r="AH785" s="15"/>
      <c r="AI785" s="15"/>
      <c r="AJ785" s="15"/>
      <c r="AK785" s="15"/>
      <c r="AM785" s="15"/>
      <c r="AN785" s="15"/>
      <c r="AO785" s="15"/>
      <c r="AP785" s="15"/>
      <c r="AQ785" s="15"/>
      <c r="AR785" s="15"/>
      <c r="AS785" s="15"/>
      <c r="AT785" s="15"/>
      <c r="AU785" s="15"/>
      <c r="AV785" s="15"/>
      <c r="AW785" s="15"/>
      <c r="AX785" s="15"/>
      <c r="AY785" s="15"/>
      <c r="AZ785" s="15"/>
      <c r="BA785" s="15"/>
      <c r="BB785" s="15"/>
      <c r="BC785" s="15"/>
      <c r="BD785" s="15"/>
    </row>
    <row r="786" spans="1:56" ht="16.5" customHeight="1">
      <c r="A786" s="18"/>
      <c r="B786" s="18"/>
      <c r="C786" s="18"/>
      <c r="D786" s="18"/>
      <c r="E786" s="18"/>
      <c r="F786" s="15"/>
      <c r="G786" s="17"/>
      <c r="H786" s="17"/>
      <c r="I786" s="15"/>
      <c r="J786" s="15"/>
      <c r="K786" s="15"/>
      <c r="L786" s="15"/>
      <c r="M786" s="15"/>
      <c r="N786" s="15"/>
      <c r="O786" s="15"/>
      <c r="P786" s="15"/>
      <c r="Q786" s="15"/>
      <c r="R786" s="15"/>
      <c r="S786" s="16"/>
      <c r="T786" s="15"/>
      <c r="U786" s="15"/>
      <c r="V786" s="15"/>
      <c r="W786" s="15"/>
      <c r="X786" s="15"/>
      <c r="Y786" s="15"/>
      <c r="Z786" s="15"/>
      <c r="AA786" s="15"/>
      <c r="AB786" s="15"/>
      <c r="AC786" s="15"/>
      <c r="AD786" s="15"/>
      <c r="AE786" s="15"/>
      <c r="AF786" s="15"/>
      <c r="AG786" s="15"/>
      <c r="AH786" s="15"/>
      <c r="AI786" s="15"/>
      <c r="AJ786" s="15"/>
      <c r="AK786" s="15"/>
      <c r="AM786" s="15"/>
      <c r="AN786" s="15"/>
      <c r="AO786" s="15"/>
      <c r="AP786" s="15"/>
      <c r="AQ786" s="15"/>
      <c r="AR786" s="15"/>
      <c r="AS786" s="15"/>
      <c r="AT786" s="15"/>
      <c r="AU786" s="15"/>
      <c r="AV786" s="15"/>
      <c r="AW786" s="15"/>
      <c r="AX786" s="15"/>
      <c r="AY786" s="15"/>
      <c r="AZ786" s="15"/>
      <c r="BA786" s="15"/>
      <c r="BB786" s="15"/>
      <c r="BC786" s="15"/>
      <c r="BD786" s="15"/>
    </row>
    <row r="787" spans="1:56" ht="16.5" customHeight="1">
      <c r="A787" s="18"/>
      <c r="B787" s="18"/>
      <c r="C787" s="18"/>
      <c r="D787" s="18"/>
      <c r="E787" s="18"/>
      <c r="F787" s="15"/>
      <c r="G787" s="17"/>
      <c r="H787" s="17"/>
      <c r="I787" s="15"/>
      <c r="J787" s="15"/>
      <c r="K787" s="15"/>
      <c r="L787" s="15"/>
      <c r="M787" s="15"/>
      <c r="N787" s="15"/>
      <c r="O787" s="15"/>
      <c r="P787" s="15"/>
      <c r="Q787" s="15"/>
      <c r="R787" s="15"/>
      <c r="S787" s="16"/>
      <c r="T787" s="15"/>
      <c r="U787" s="15"/>
      <c r="V787" s="15"/>
      <c r="W787" s="15"/>
      <c r="X787" s="15"/>
      <c r="Y787" s="15"/>
      <c r="Z787" s="15"/>
      <c r="AA787" s="15"/>
      <c r="AB787" s="15"/>
      <c r="AC787" s="15"/>
      <c r="AD787" s="15"/>
      <c r="AE787" s="15"/>
      <c r="AF787" s="15"/>
      <c r="AG787" s="15"/>
      <c r="AH787" s="15"/>
      <c r="AI787" s="15"/>
      <c r="AJ787" s="15"/>
      <c r="AK787" s="15"/>
      <c r="AM787" s="15"/>
      <c r="AN787" s="15"/>
      <c r="AO787" s="15"/>
      <c r="AP787" s="15"/>
      <c r="AQ787" s="15"/>
      <c r="AR787" s="15"/>
      <c r="AS787" s="15"/>
      <c r="AT787" s="15"/>
      <c r="AU787" s="15"/>
      <c r="AV787" s="15"/>
      <c r="AW787" s="15"/>
      <c r="AX787" s="15"/>
      <c r="AY787" s="15"/>
      <c r="AZ787" s="15"/>
      <c r="BA787" s="15"/>
      <c r="BB787" s="15"/>
      <c r="BC787" s="15"/>
      <c r="BD787" s="15"/>
    </row>
    <row r="788" spans="1:56" ht="16.5" customHeight="1">
      <c r="A788" s="18"/>
      <c r="B788" s="18"/>
      <c r="C788" s="18"/>
      <c r="D788" s="18"/>
      <c r="E788" s="18"/>
      <c r="F788" s="15"/>
      <c r="G788" s="17"/>
      <c r="H788" s="17"/>
      <c r="I788" s="15"/>
      <c r="J788" s="15"/>
      <c r="K788" s="15"/>
      <c r="L788" s="15"/>
      <c r="M788" s="15"/>
      <c r="N788" s="15"/>
      <c r="O788" s="15"/>
      <c r="P788" s="15"/>
      <c r="Q788" s="15"/>
      <c r="R788" s="15"/>
      <c r="S788" s="16"/>
      <c r="T788" s="15"/>
      <c r="U788" s="15"/>
      <c r="V788" s="15"/>
      <c r="W788" s="15"/>
      <c r="X788" s="15"/>
      <c r="Y788" s="15"/>
      <c r="Z788" s="15"/>
      <c r="AA788" s="15"/>
      <c r="AB788" s="15"/>
      <c r="AC788" s="15"/>
      <c r="AD788" s="15"/>
      <c r="AE788" s="15"/>
      <c r="AF788" s="15"/>
      <c r="AG788" s="15"/>
      <c r="AH788" s="15"/>
      <c r="AI788" s="15"/>
      <c r="AJ788" s="15"/>
      <c r="AK788" s="15"/>
      <c r="AM788" s="15"/>
      <c r="AN788" s="15"/>
      <c r="AO788" s="15"/>
      <c r="AP788" s="15"/>
      <c r="AQ788" s="15"/>
      <c r="AR788" s="15"/>
      <c r="AS788" s="15"/>
      <c r="AT788" s="15"/>
      <c r="AU788" s="15"/>
      <c r="AV788" s="15"/>
      <c r="AW788" s="15"/>
      <c r="AX788" s="15"/>
      <c r="AY788" s="15"/>
      <c r="AZ788" s="15"/>
      <c r="BA788" s="15"/>
      <c r="BB788" s="15"/>
      <c r="BC788" s="15"/>
      <c r="BD788" s="15"/>
    </row>
    <row r="789" spans="1:56" ht="16.5" customHeight="1">
      <c r="A789" s="18"/>
      <c r="B789" s="18"/>
      <c r="C789" s="18"/>
      <c r="D789" s="18"/>
      <c r="E789" s="18"/>
      <c r="F789" s="15"/>
      <c r="G789" s="17"/>
      <c r="H789" s="17"/>
      <c r="I789" s="15"/>
      <c r="J789" s="15"/>
      <c r="K789" s="15"/>
      <c r="L789" s="15"/>
      <c r="M789" s="15"/>
      <c r="N789" s="15"/>
      <c r="O789" s="15"/>
      <c r="P789" s="15"/>
      <c r="Q789" s="15"/>
      <c r="R789" s="15"/>
      <c r="S789" s="16"/>
      <c r="T789" s="15"/>
      <c r="U789" s="15"/>
      <c r="V789" s="15"/>
      <c r="W789" s="15"/>
      <c r="X789" s="15"/>
      <c r="Y789" s="15"/>
      <c r="Z789" s="15"/>
      <c r="AA789" s="15"/>
      <c r="AB789" s="15"/>
      <c r="AC789" s="15"/>
      <c r="AD789" s="15"/>
      <c r="AE789" s="15"/>
      <c r="AF789" s="15"/>
      <c r="AG789" s="15"/>
      <c r="AH789" s="15"/>
      <c r="AI789" s="15"/>
      <c r="AJ789" s="15"/>
      <c r="AK789" s="15"/>
      <c r="AM789" s="15"/>
      <c r="AN789" s="15"/>
      <c r="AO789" s="15"/>
      <c r="AP789" s="15"/>
      <c r="AQ789" s="15"/>
      <c r="AR789" s="15"/>
      <c r="AS789" s="15"/>
      <c r="AT789" s="15"/>
      <c r="AU789" s="15"/>
      <c r="AV789" s="15"/>
      <c r="AW789" s="15"/>
      <c r="AX789" s="15"/>
      <c r="AY789" s="15"/>
      <c r="AZ789" s="15"/>
      <c r="BA789" s="15"/>
      <c r="BB789" s="15"/>
      <c r="BC789" s="15"/>
      <c r="BD789" s="15"/>
    </row>
    <row r="790" spans="1:56" ht="16.5" customHeight="1">
      <c r="A790" s="18"/>
      <c r="B790" s="18"/>
      <c r="C790" s="18"/>
      <c r="D790" s="18"/>
      <c r="E790" s="18"/>
      <c r="F790" s="15"/>
      <c r="G790" s="17"/>
      <c r="H790" s="17"/>
      <c r="I790" s="15"/>
      <c r="J790" s="15"/>
      <c r="K790" s="15"/>
      <c r="L790" s="15"/>
      <c r="M790" s="15"/>
      <c r="N790" s="15"/>
      <c r="O790" s="15"/>
      <c r="P790" s="15"/>
      <c r="Q790" s="15"/>
      <c r="R790" s="15"/>
      <c r="S790" s="16"/>
      <c r="T790" s="15"/>
      <c r="U790" s="15"/>
      <c r="V790" s="15"/>
      <c r="W790" s="15"/>
      <c r="X790" s="15"/>
      <c r="Y790" s="15"/>
      <c r="Z790" s="15"/>
      <c r="AA790" s="15"/>
      <c r="AB790" s="15"/>
      <c r="AC790" s="15"/>
      <c r="AD790" s="15"/>
      <c r="AE790" s="15"/>
      <c r="AF790" s="15"/>
      <c r="AG790" s="15"/>
      <c r="AH790" s="15"/>
      <c r="AI790" s="15"/>
      <c r="AJ790" s="15"/>
      <c r="AK790" s="15"/>
      <c r="AM790" s="15"/>
      <c r="AN790" s="15"/>
      <c r="AO790" s="15"/>
      <c r="AP790" s="15"/>
      <c r="AQ790" s="15"/>
      <c r="AR790" s="15"/>
      <c r="AS790" s="15"/>
      <c r="AT790" s="15"/>
      <c r="AU790" s="15"/>
      <c r="AV790" s="15"/>
      <c r="AW790" s="15"/>
      <c r="AX790" s="15"/>
      <c r="AY790" s="15"/>
      <c r="AZ790" s="15"/>
      <c r="BA790" s="15"/>
      <c r="BB790" s="15"/>
      <c r="BC790" s="15"/>
      <c r="BD790" s="15"/>
    </row>
    <row r="791" spans="1:56" ht="16.5" customHeight="1">
      <c r="A791" s="18"/>
      <c r="B791" s="18"/>
      <c r="C791" s="18"/>
      <c r="D791" s="18"/>
      <c r="E791" s="18"/>
      <c r="F791" s="15"/>
      <c r="G791" s="17"/>
      <c r="H791" s="17"/>
      <c r="I791" s="15"/>
      <c r="J791" s="15"/>
      <c r="K791" s="15"/>
      <c r="L791" s="15"/>
      <c r="M791" s="15"/>
      <c r="N791" s="15"/>
      <c r="O791" s="15"/>
      <c r="P791" s="15"/>
      <c r="Q791" s="15"/>
      <c r="R791" s="15"/>
      <c r="S791" s="16"/>
      <c r="T791" s="15"/>
      <c r="U791" s="15"/>
      <c r="V791" s="15"/>
      <c r="W791" s="15"/>
      <c r="X791" s="15"/>
      <c r="Y791" s="15"/>
      <c r="Z791" s="15"/>
      <c r="AA791" s="15"/>
      <c r="AB791" s="15"/>
      <c r="AC791" s="15"/>
      <c r="AD791" s="15"/>
      <c r="AE791" s="15"/>
      <c r="AF791" s="15"/>
      <c r="AG791" s="15"/>
      <c r="AH791" s="15"/>
      <c r="AI791" s="15"/>
      <c r="AJ791" s="15"/>
      <c r="AK791" s="15"/>
      <c r="AM791" s="15"/>
      <c r="AN791" s="15"/>
      <c r="AO791" s="15"/>
      <c r="AP791" s="15"/>
      <c r="AQ791" s="15"/>
      <c r="AR791" s="15"/>
      <c r="AS791" s="15"/>
      <c r="AT791" s="15"/>
      <c r="AU791" s="15"/>
      <c r="AV791" s="15"/>
      <c r="AW791" s="15"/>
      <c r="AX791" s="15"/>
      <c r="AY791" s="15"/>
      <c r="AZ791" s="15"/>
      <c r="BA791" s="15"/>
      <c r="BB791" s="15"/>
      <c r="BC791" s="15"/>
      <c r="BD791" s="15"/>
    </row>
    <row r="792" spans="1:56" ht="16.5" customHeight="1">
      <c r="A792" s="18"/>
      <c r="B792" s="18"/>
      <c r="C792" s="18"/>
      <c r="D792" s="18"/>
      <c r="E792" s="18"/>
      <c r="F792" s="15"/>
      <c r="G792" s="17"/>
      <c r="H792" s="17"/>
      <c r="I792" s="15"/>
      <c r="J792" s="15"/>
      <c r="K792" s="15"/>
      <c r="L792" s="15"/>
      <c r="M792" s="15"/>
      <c r="N792" s="15"/>
      <c r="O792" s="15"/>
      <c r="P792" s="15"/>
      <c r="Q792" s="15"/>
      <c r="R792" s="15"/>
      <c r="S792" s="16"/>
      <c r="T792" s="15"/>
      <c r="U792" s="15"/>
      <c r="V792" s="15"/>
      <c r="W792" s="15"/>
      <c r="X792" s="15"/>
      <c r="Y792" s="15"/>
      <c r="Z792" s="15"/>
      <c r="AA792" s="15"/>
      <c r="AB792" s="15"/>
      <c r="AC792" s="15"/>
      <c r="AD792" s="15"/>
      <c r="AE792" s="15"/>
      <c r="AF792" s="15"/>
      <c r="AG792" s="15"/>
      <c r="AH792" s="15"/>
      <c r="AI792" s="15"/>
      <c r="AJ792" s="15"/>
      <c r="AK792" s="15"/>
      <c r="AM792" s="15"/>
      <c r="AN792" s="15"/>
      <c r="AO792" s="15"/>
      <c r="AP792" s="15"/>
      <c r="AQ792" s="15"/>
      <c r="AR792" s="15"/>
      <c r="AS792" s="15"/>
      <c r="AT792" s="15"/>
      <c r="AU792" s="15"/>
      <c r="AV792" s="15"/>
      <c r="AW792" s="15"/>
      <c r="AX792" s="15"/>
      <c r="AY792" s="15"/>
      <c r="AZ792" s="15"/>
      <c r="BA792" s="15"/>
      <c r="BB792" s="15"/>
      <c r="BC792" s="15"/>
      <c r="BD792" s="15"/>
    </row>
    <row r="793" spans="1:56" ht="16.5" customHeight="1">
      <c r="A793" s="18"/>
      <c r="B793" s="18"/>
      <c r="C793" s="18"/>
      <c r="D793" s="18"/>
      <c r="E793" s="18"/>
      <c r="F793" s="15"/>
      <c r="G793" s="17"/>
      <c r="H793" s="17"/>
      <c r="I793" s="15"/>
      <c r="J793" s="15"/>
      <c r="K793" s="15"/>
      <c r="L793" s="15"/>
      <c r="M793" s="15"/>
      <c r="N793" s="15"/>
      <c r="O793" s="15"/>
      <c r="P793" s="15"/>
      <c r="Q793" s="15"/>
      <c r="R793" s="15"/>
      <c r="S793" s="16"/>
      <c r="T793" s="15"/>
      <c r="U793" s="15"/>
      <c r="V793" s="15"/>
      <c r="W793" s="15"/>
      <c r="X793" s="15"/>
      <c r="Y793" s="15"/>
      <c r="Z793" s="15"/>
      <c r="AA793" s="15"/>
      <c r="AB793" s="15"/>
      <c r="AC793" s="15"/>
      <c r="AD793" s="15"/>
      <c r="AE793" s="15"/>
      <c r="AF793" s="15"/>
      <c r="AG793" s="15"/>
      <c r="AH793" s="15"/>
      <c r="AI793" s="15"/>
      <c r="AJ793" s="15"/>
      <c r="AK793" s="15"/>
      <c r="AM793" s="15"/>
      <c r="AN793" s="15"/>
      <c r="AO793" s="15"/>
      <c r="AP793" s="15"/>
      <c r="AQ793" s="15"/>
      <c r="AR793" s="15"/>
      <c r="AS793" s="15"/>
      <c r="AT793" s="15"/>
      <c r="AU793" s="15"/>
      <c r="AV793" s="15"/>
      <c r="AW793" s="15"/>
      <c r="AX793" s="15"/>
      <c r="AY793" s="15"/>
      <c r="AZ793" s="15"/>
      <c r="BA793" s="15"/>
      <c r="BB793" s="15"/>
      <c r="BC793" s="15"/>
      <c r="BD793" s="15"/>
    </row>
    <row r="794" spans="1:56" ht="16.5" customHeight="1">
      <c r="A794" s="18"/>
      <c r="B794" s="18"/>
      <c r="C794" s="18"/>
      <c r="D794" s="18"/>
      <c r="E794" s="18"/>
      <c r="F794" s="15"/>
      <c r="G794" s="17"/>
      <c r="H794" s="17"/>
      <c r="I794" s="15"/>
      <c r="J794" s="15"/>
      <c r="K794" s="15"/>
      <c r="L794" s="15"/>
      <c r="M794" s="15"/>
      <c r="N794" s="15"/>
      <c r="O794" s="15"/>
      <c r="P794" s="15"/>
      <c r="Q794" s="15"/>
      <c r="R794" s="15"/>
      <c r="S794" s="16"/>
      <c r="T794" s="15"/>
      <c r="U794" s="15"/>
      <c r="V794" s="15"/>
      <c r="W794" s="15"/>
      <c r="X794" s="15"/>
      <c r="Y794" s="15"/>
      <c r="Z794" s="15"/>
      <c r="AA794" s="15"/>
      <c r="AB794" s="15"/>
      <c r="AC794" s="15"/>
      <c r="AD794" s="15"/>
      <c r="AE794" s="15"/>
      <c r="AF794" s="15"/>
      <c r="AG794" s="15"/>
      <c r="AH794" s="15"/>
      <c r="AI794" s="15"/>
      <c r="AJ794" s="15"/>
      <c r="AK794" s="15"/>
      <c r="AM794" s="15"/>
      <c r="AN794" s="15"/>
      <c r="AO794" s="15"/>
      <c r="AP794" s="15"/>
      <c r="AQ794" s="15"/>
      <c r="AR794" s="15"/>
      <c r="AS794" s="15"/>
      <c r="AT794" s="15"/>
      <c r="AU794" s="15"/>
      <c r="AV794" s="15"/>
      <c r="AW794" s="15"/>
      <c r="AX794" s="15"/>
      <c r="AY794" s="15"/>
      <c r="AZ794" s="15"/>
      <c r="BA794" s="15"/>
      <c r="BB794" s="15"/>
      <c r="BC794" s="15"/>
      <c r="BD794" s="15"/>
    </row>
    <row r="795" spans="1:56" ht="16.5" customHeight="1">
      <c r="A795" s="18"/>
      <c r="B795" s="18"/>
      <c r="C795" s="18"/>
      <c r="D795" s="18"/>
      <c r="E795" s="18"/>
      <c r="F795" s="15"/>
      <c r="G795" s="17"/>
      <c r="H795" s="17"/>
      <c r="I795" s="15"/>
      <c r="J795" s="15"/>
      <c r="K795" s="15"/>
      <c r="L795" s="15"/>
      <c r="M795" s="15"/>
      <c r="N795" s="15"/>
      <c r="O795" s="15"/>
      <c r="P795" s="15"/>
      <c r="Q795" s="15"/>
      <c r="R795" s="15"/>
      <c r="S795" s="16"/>
      <c r="T795" s="15"/>
      <c r="U795" s="15"/>
      <c r="V795" s="15"/>
      <c r="W795" s="15"/>
      <c r="X795" s="15"/>
      <c r="Y795" s="15"/>
      <c r="Z795" s="15"/>
      <c r="AA795" s="15"/>
      <c r="AB795" s="15"/>
      <c r="AC795" s="15"/>
      <c r="AD795" s="15"/>
      <c r="AE795" s="15"/>
      <c r="AF795" s="15"/>
      <c r="AG795" s="15"/>
      <c r="AH795" s="15"/>
      <c r="AI795" s="15"/>
      <c r="AJ795" s="15"/>
      <c r="AK795" s="15"/>
      <c r="AM795" s="15"/>
      <c r="AN795" s="15"/>
      <c r="AO795" s="15"/>
      <c r="AP795" s="15"/>
      <c r="AQ795" s="15"/>
      <c r="AR795" s="15"/>
      <c r="AS795" s="15"/>
      <c r="AT795" s="15"/>
      <c r="AU795" s="15"/>
      <c r="AV795" s="15"/>
      <c r="AW795" s="15"/>
      <c r="AX795" s="15"/>
      <c r="AY795" s="15"/>
      <c r="AZ795" s="15"/>
      <c r="BA795" s="15"/>
      <c r="BB795" s="15"/>
      <c r="BC795" s="15"/>
      <c r="BD795" s="15"/>
    </row>
    <row r="796" spans="1:56" ht="16.5" customHeight="1">
      <c r="A796" s="18"/>
      <c r="B796" s="18"/>
      <c r="C796" s="18"/>
      <c r="D796" s="18"/>
      <c r="E796" s="18"/>
      <c r="F796" s="15"/>
      <c r="G796" s="17"/>
      <c r="H796" s="17"/>
      <c r="I796" s="15"/>
      <c r="J796" s="15"/>
      <c r="K796" s="15"/>
      <c r="L796" s="15"/>
      <c r="M796" s="15"/>
      <c r="N796" s="15"/>
      <c r="O796" s="15"/>
      <c r="P796" s="15"/>
      <c r="Q796" s="15"/>
      <c r="R796" s="15"/>
      <c r="S796" s="16"/>
      <c r="T796" s="15"/>
      <c r="U796" s="15"/>
      <c r="V796" s="15"/>
      <c r="W796" s="15"/>
      <c r="X796" s="15"/>
      <c r="Y796" s="15"/>
      <c r="Z796" s="15"/>
      <c r="AA796" s="15"/>
      <c r="AB796" s="15"/>
      <c r="AC796" s="15"/>
      <c r="AD796" s="15"/>
      <c r="AE796" s="15"/>
      <c r="AF796" s="15"/>
      <c r="AG796" s="15"/>
      <c r="AH796" s="15"/>
      <c r="AI796" s="15"/>
      <c r="AJ796" s="15"/>
      <c r="AK796" s="15"/>
      <c r="AM796" s="15"/>
      <c r="AN796" s="15"/>
      <c r="AO796" s="15"/>
      <c r="AP796" s="15"/>
      <c r="AQ796" s="15"/>
      <c r="AR796" s="15"/>
      <c r="AS796" s="15"/>
      <c r="AT796" s="15"/>
      <c r="AU796" s="15"/>
      <c r="AV796" s="15"/>
      <c r="AW796" s="15"/>
      <c r="AX796" s="15"/>
      <c r="AY796" s="15"/>
      <c r="AZ796" s="15"/>
      <c r="BA796" s="15"/>
      <c r="BB796" s="15"/>
      <c r="BC796" s="15"/>
      <c r="BD796" s="15"/>
    </row>
    <row r="797" spans="1:56" ht="16.5" customHeight="1">
      <c r="A797" s="18"/>
      <c r="B797" s="18"/>
      <c r="C797" s="18"/>
      <c r="D797" s="18"/>
      <c r="E797" s="18"/>
      <c r="F797" s="15"/>
      <c r="G797" s="17"/>
      <c r="H797" s="17"/>
      <c r="I797" s="15"/>
      <c r="J797" s="15"/>
      <c r="K797" s="15"/>
      <c r="L797" s="15"/>
      <c r="M797" s="15"/>
      <c r="N797" s="15"/>
      <c r="O797" s="15"/>
      <c r="P797" s="15"/>
      <c r="Q797" s="15"/>
      <c r="R797" s="15"/>
      <c r="S797" s="16"/>
      <c r="T797" s="15"/>
      <c r="U797" s="15"/>
      <c r="V797" s="15"/>
      <c r="W797" s="15"/>
      <c r="X797" s="15"/>
      <c r="Y797" s="15"/>
      <c r="Z797" s="15"/>
      <c r="AA797" s="15"/>
      <c r="AB797" s="15"/>
      <c r="AC797" s="15"/>
      <c r="AD797" s="15"/>
      <c r="AE797" s="15"/>
      <c r="AF797" s="15"/>
      <c r="AG797" s="15"/>
      <c r="AH797" s="15"/>
      <c r="AI797" s="15"/>
      <c r="AJ797" s="15"/>
      <c r="AK797" s="15"/>
      <c r="AM797" s="15"/>
      <c r="AN797" s="15"/>
      <c r="AO797" s="15"/>
      <c r="AP797" s="15"/>
      <c r="AQ797" s="15"/>
      <c r="AR797" s="15"/>
      <c r="AS797" s="15"/>
      <c r="AT797" s="15"/>
      <c r="AU797" s="15"/>
      <c r="AV797" s="15"/>
      <c r="AW797" s="15"/>
      <c r="AX797" s="15"/>
      <c r="AY797" s="15"/>
      <c r="AZ797" s="15"/>
      <c r="BA797" s="15"/>
      <c r="BB797" s="15"/>
      <c r="BC797" s="15"/>
      <c r="BD797" s="15"/>
    </row>
    <row r="798" spans="1:56" ht="16.5" customHeight="1">
      <c r="A798" s="18"/>
      <c r="B798" s="18"/>
      <c r="C798" s="18"/>
      <c r="D798" s="18"/>
      <c r="E798" s="18"/>
      <c r="F798" s="15"/>
      <c r="G798" s="17"/>
      <c r="H798" s="17"/>
      <c r="I798" s="15"/>
      <c r="J798" s="15"/>
      <c r="K798" s="15"/>
      <c r="L798" s="15"/>
      <c r="M798" s="15"/>
      <c r="N798" s="15"/>
      <c r="O798" s="15"/>
      <c r="P798" s="15"/>
      <c r="Q798" s="15"/>
      <c r="R798" s="15"/>
      <c r="S798" s="16"/>
      <c r="T798" s="15"/>
      <c r="U798" s="15"/>
      <c r="V798" s="15"/>
      <c r="W798" s="15"/>
      <c r="X798" s="15"/>
      <c r="Y798" s="15"/>
      <c r="Z798" s="15"/>
      <c r="AA798" s="15"/>
      <c r="AB798" s="15"/>
      <c r="AC798" s="15"/>
      <c r="AD798" s="15"/>
      <c r="AE798" s="15"/>
      <c r="AF798" s="15"/>
      <c r="AG798" s="15"/>
      <c r="AH798" s="15"/>
      <c r="AI798" s="15"/>
      <c r="AJ798" s="15"/>
      <c r="AK798" s="15"/>
      <c r="AM798" s="15"/>
      <c r="AN798" s="15"/>
      <c r="AO798" s="15"/>
      <c r="AP798" s="15"/>
      <c r="AQ798" s="15"/>
      <c r="AR798" s="15"/>
      <c r="AS798" s="15"/>
      <c r="AT798" s="15"/>
      <c r="AU798" s="15"/>
      <c r="AV798" s="15"/>
      <c r="AW798" s="15"/>
      <c r="AX798" s="15"/>
      <c r="AY798" s="15"/>
      <c r="AZ798" s="15"/>
      <c r="BA798" s="15"/>
      <c r="BB798" s="15"/>
      <c r="BC798" s="15"/>
      <c r="BD798" s="15"/>
    </row>
    <row r="799" spans="1:56" ht="16.5" customHeight="1">
      <c r="A799" s="18"/>
      <c r="B799" s="18"/>
      <c r="C799" s="18"/>
      <c r="D799" s="18"/>
      <c r="E799" s="18"/>
      <c r="F799" s="15"/>
      <c r="G799" s="17"/>
      <c r="H799" s="17"/>
      <c r="I799" s="15"/>
      <c r="J799" s="15"/>
      <c r="K799" s="15"/>
      <c r="L799" s="15"/>
      <c r="M799" s="15"/>
      <c r="N799" s="15"/>
      <c r="O799" s="15"/>
      <c r="P799" s="15"/>
      <c r="Q799" s="15"/>
      <c r="R799" s="15"/>
      <c r="S799" s="16"/>
      <c r="T799" s="15"/>
      <c r="U799" s="15"/>
      <c r="V799" s="15"/>
      <c r="W799" s="15"/>
      <c r="X799" s="15"/>
      <c r="Y799" s="15"/>
      <c r="Z799" s="15"/>
      <c r="AA799" s="15"/>
      <c r="AB799" s="15"/>
      <c r="AC799" s="15"/>
      <c r="AD799" s="15"/>
      <c r="AE799" s="15"/>
      <c r="AF799" s="15"/>
      <c r="AG799" s="15"/>
      <c r="AH799" s="15"/>
      <c r="AI799" s="15"/>
      <c r="AJ799" s="15"/>
      <c r="AK799" s="15"/>
      <c r="AM799" s="15"/>
      <c r="AN799" s="15"/>
      <c r="AO799" s="15"/>
      <c r="AP799" s="15"/>
      <c r="AQ799" s="15"/>
      <c r="AR799" s="15"/>
      <c r="AS799" s="15"/>
      <c r="AT799" s="15"/>
      <c r="AU799" s="15"/>
      <c r="AV799" s="15"/>
      <c r="AW799" s="15"/>
      <c r="AX799" s="15"/>
      <c r="AY799" s="15"/>
      <c r="AZ799" s="15"/>
      <c r="BA799" s="15"/>
      <c r="BB799" s="15"/>
      <c r="BC799" s="15"/>
      <c r="BD799" s="15"/>
    </row>
    <row r="800" spans="1:56" ht="16.5" customHeight="1">
      <c r="A800" s="18"/>
      <c r="B800" s="18"/>
      <c r="C800" s="18"/>
      <c r="D800" s="18"/>
      <c r="E800" s="18"/>
      <c r="F800" s="15"/>
      <c r="G800" s="17"/>
      <c r="H800" s="17"/>
      <c r="I800" s="15"/>
      <c r="J800" s="15"/>
      <c r="K800" s="15"/>
      <c r="L800" s="15"/>
      <c r="M800" s="15"/>
      <c r="N800" s="15"/>
      <c r="O800" s="15"/>
      <c r="P800" s="15"/>
      <c r="Q800" s="15"/>
      <c r="R800" s="15"/>
      <c r="S800" s="16"/>
      <c r="T800" s="15"/>
      <c r="U800" s="15"/>
      <c r="V800" s="15"/>
      <c r="W800" s="15"/>
      <c r="X800" s="15"/>
      <c r="Y800" s="15"/>
      <c r="Z800" s="15"/>
      <c r="AA800" s="15"/>
      <c r="AB800" s="15"/>
      <c r="AC800" s="15"/>
      <c r="AD800" s="15"/>
      <c r="AE800" s="15"/>
      <c r="AF800" s="15"/>
      <c r="AG800" s="15"/>
      <c r="AH800" s="15"/>
      <c r="AI800" s="15"/>
      <c r="AJ800" s="15"/>
      <c r="AK800" s="15"/>
      <c r="AM800" s="15"/>
      <c r="AN800" s="15"/>
      <c r="AO800" s="15"/>
      <c r="AP800" s="15"/>
      <c r="AQ800" s="15"/>
      <c r="AR800" s="15"/>
      <c r="AS800" s="15"/>
      <c r="AT800" s="15"/>
      <c r="AU800" s="15"/>
      <c r="AV800" s="15"/>
      <c r="AW800" s="15"/>
      <c r="AX800" s="15"/>
      <c r="AY800" s="15"/>
      <c r="AZ800" s="15"/>
      <c r="BA800" s="15"/>
      <c r="BB800" s="15"/>
      <c r="BC800" s="15"/>
      <c r="BD800" s="15"/>
    </row>
    <row r="801" spans="1:56" ht="16.5" customHeight="1">
      <c r="A801" s="18"/>
      <c r="B801" s="18"/>
      <c r="C801" s="18"/>
      <c r="D801" s="18"/>
      <c r="E801" s="18"/>
      <c r="F801" s="15"/>
      <c r="G801" s="17"/>
      <c r="H801" s="17"/>
      <c r="I801" s="15"/>
      <c r="J801" s="15"/>
      <c r="K801" s="15"/>
      <c r="L801" s="15"/>
      <c r="M801" s="15"/>
      <c r="N801" s="15"/>
      <c r="O801" s="15"/>
      <c r="P801" s="15"/>
      <c r="Q801" s="15"/>
      <c r="R801" s="15"/>
      <c r="S801" s="16"/>
      <c r="T801" s="15"/>
      <c r="U801" s="15"/>
      <c r="V801" s="15"/>
      <c r="W801" s="15"/>
      <c r="X801" s="15"/>
      <c r="Y801" s="15"/>
      <c r="Z801" s="15"/>
      <c r="AA801" s="15"/>
      <c r="AB801" s="15"/>
      <c r="AC801" s="15"/>
      <c r="AD801" s="15"/>
      <c r="AE801" s="15"/>
      <c r="AF801" s="15"/>
      <c r="AG801" s="15"/>
      <c r="AH801" s="15"/>
      <c r="AI801" s="15"/>
      <c r="AJ801" s="15"/>
      <c r="AK801" s="15"/>
      <c r="AM801" s="15"/>
      <c r="AN801" s="15"/>
      <c r="AO801" s="15"/>
      <c r="AP801" s="15"/>
      <c r="AQ801" s="15"/>
      <c r="AR801" s="15"/>
      <c r="AS801" s="15"/>
      <c r="AT801" s="15"/>
      <c r="AU801" s="15"/>
      <c r="AV801" s="15"/>
      <c r="AW801" s="15"/>
      <c r="AX801" s="15"/>
      <c r="AY801" s="15"/>
      <c r="AZ801" s="15"/>
      <c r="BA801" s="15"/>
      <c r="BB801" s="15"/>
      <c r="BC801" s="15"/>
      <c r="BD801" s="15"/>
    </row>
    <row r="802" spans="1:56" ht="16.5" customHeight="1">
      <c r="A802" s="18"/>
      <c r="B802" s="18"/>
      <c r="C802" s="18"/>
      <c r="D802" s="18"/>
      <c r="E802" s="18"/>
      <c r="F802" s="15"/>
      <c r="G802" s="17"/>
      <c r="H802" s="17"/>
      <c r="I802" s="15"/>
      <c r="J802" s="15"/>
      <c r="K802" s="15"/>
      <c r="L802" s="15"/>
      <c r="M802" s="15"/>
      <c r="N802" s="15"/>
      <c r="O802" s="15"/>
      <c r="P802" s="15"/>
      <c r="Q802" s="15"/>
      <c r="R802" s="15"/>
      <c r="S802" s="16"/>
      <c r="T802" s="15"/>
      <c r="U802" s="15"/>
      <c r="V802" s="15"/>
      <c r="W802" s="15"/>
      <c r="X802" s="15"/>
      <c r="Y802" s="15"/>
      <c r="Z802" s="15"/>
      <c r="AA802" s="15"/>
      <c r="AB802" s="15"/>
      <c r="AC802" s="15"/>
      <c r="AD802" s="15"/>
      <c r="AE802" s="15"/>
      <c r="AF802" s="15"/>
      <c r="AG802" s="15"/>
      <c r="AH802" s="15"/>
      <c r="AI802" s="15"/>
      <c r="AJ802" s="15"/>
      <c r="AK802" s="15"/>
      <c r="AM802" s="15"/>
      <c r="AN802" s="15"/>
      <c r="AO802" s="15"/>
      <c r="AP802" s="15"/>
      <c r="AQ802" s="15"/>
      <c r="AR802" s="15"/>
      <c r="AS802" s="15"/>
      <c r="AT802" s="15"/>
      <c r="AU802" s="15"/>
      <c r="AV802" s="15"/>
      <c r="AW802" s="15"/>
      <c r="AX802" s="15"/>
      <c r="AY802" s="15"/>
      <c r="AZ802" s="15"/>
      <c r="BA802" s="15"/>
      <c r="BB802" s="15"/>
      <c r="BC802" s="15"/>
      <c r="BD802" s="15"/>
    </row>
    <row r="803" spans="1:56" ht="16.5" customHeight="1">
      <c r="A803" s="18"/>
      <c r="B803" s="18"/>
      <c r="C803" s="18"/>
      <c r="D803" s="18"/>
      <c r="E803" s="18"/>
      <c r="F803" s="15"/>
      <c r="G803" s="17"/>
      <c r="H803" s="17"/>
      <c r="I803" s="15"/>
      <c r="J803" s="15"/>
      <c r="K803" s="15"/>
      <c r="L803" s="15"/>
      <c r="M803" s="15"/>
      <c r="N803" s="15"/>
      <c r="O803" s="15"/>
      <c r="P803" s="15"/>
      <c r="Q803" s="15"/>
      <c r="R803" s="15"/>
      <c r="S803" s="16"/>
      <c r="T803" s="15"/>
      <c r="U803" s="15"/>
      <c r="V803" s="15"/>
      <c r="W803" s="15"/>
      <c r="X803" s="15"/>
      <c r="Y803" s="15"/>
      <c r="Z803" s="15"/>
      <c r="AA803" s="15"/>
      <c r="AB803" s="15"/>
      <c r="AC803" s="15"/>
      <c r="AD803" s="15"/>
      <c r="AE803" s="15"/>
      <c r="AF803" s="15"/>
      <c r="AG803" s="15"/>
      <c r="AH803" s="15"/>
      <c r="AI803" s="15"/>
      <c r="AJ803" s="15"/>
      <c r="AK803" s="15"/>
      <c r="AM803" s="15"/>
      <c r="AN803" s="15"/>
      <c r="AO803" s="15"/>
      <c r="AP803" s="15"/>
      <c r="AQ803" s="15"/>
      <c r="AR803" s="15"/>
      <c r="AS803" s="15"/>
      <c r="AT803" s="15"/>
      <c r="AU803" s="15"/>
      <c r="AV803" s="15"/>
      <c r="AW803" s="15"/>
      <c r="AX803" s="15"/>
      <c r="AY803" s="15"/>
      <c r="AZ803" s="15"/>
      <c r="BA803" s="15"/>
      <c r="BB803" s="15"/>
      <c r="BC803" s="15"/>
      <c r="BD803" s="15"/>
    </row>
    <row r="804" spans="1:56" ht="16.5" customHeight="1">
      <c r="A804" s="18"/>
      <c r="B804" s="18"/>
      <c r="C804" s="18"/>
      <c r="D804" s="18"/>
      <c r="E804" s="18"/>
      <c r="F804" s="15"/>
      <c r="G804" s="17"/>
      <c r="H804" s="17"/>
      <c r="I804" s="15"/>
      <c r="J804" s="15"/>
      <c r="K804" s="15"/>
      <c r="L804" s="15"/>
      <c r="M804" s="15"/>
      <c r="N804" s="15"/>
      <c r="O804" s="15"/>
      <c r="P804" s="15"/>
      <c r="Q804" s="15"/>
      <c r="R804" s="15"/>
      <c r="S804" s="16"/>
      <c r="T804" s="15"/>
      <c r="U804" s="15"/>
      <c r="V804" s="15"/>
      <c r="W804" s="15"/>
      <c r="X804" s="15"/>
      <c r="Y804" s="15"/>
      <c r="Z804" s="15"/>
      <c r="AA804" s="15"/>
      <c r="AB804" s="15"/>
      <c r="AC804" s="15"/>
      <c r="AD804" s="15"/>
      <c r="AE804" s="15"/>
      <c r="AF804" s="15"/>
      <c r="AG804" s="15"/>
      <c r="AH804" s="15"/>
      <c r="AI804" s="15"/>
      <c r="AJ804" s="15"/>
      <c r="AK804" s="15"/>
      <c r="AM804" s="15"/>
      <c r="AN804" s="15"/>
      <c r="AO804" s="15"/>
      <c r="AP804" s="15"/>
      <c r="AQ804" s="15"/>
      <c r="AR804" s="15"/>
      <c r="AS804" s="15"/>
      <c r="AT804" s="15"/>
      <c r="AU804" s="15"/>
      <c r="AV804" s="15"/>
      <c r="AW804" s="15"/>
      <c r="AX804" s="15"/>
      <c r="AY804" s="15"/>
      <c r="AZ804" s="15"/>
      <c r="BA804" s="15"/>
      <c r="BB804" s="15"/>
      <c r="BC804" s="15"/>
      <c r="BD804" s="15"/>
    </row>
    <row r="805" spans="1:56" ht="16.5" customHeight="1">
      <c r="A805" s="18"/>
      <c r="B805" s="18"/>
      <c r="C805" s="18"/>
      <c r="D805" s="18"/>
      <c r="E805" s="18"/>
      <c r="F805" s="15"/>
      <c r="G805" s="17"/>
      <c r="H805" s="17"/>
      <c r="I805" s="15"/>
      <c r="J805" s="15"/>
      <c r="K805" s="15"/>
      <c r="L805" s="15"/>
      <c r="M805" s="15"/>
      <c r="N805" s="15"/>
      <c r="O805" s="15"/>
      <c r="P805" s="15"/>
      <c r="Q805" s="15"/>
      <c r="R805" s="15"/>
      <c r="S805" s="16"/>
      <c r="T805" s="15"/>
      <c r="U805" s="15"/>
      <c r="V805" s="15"/>
      <c r="W805" s="15"/>
      <c r="X805" s="15"/>
      <c r="Y805" s="15"/>
      <c r="Z805" s="15"/>
      <c r="AA805" s="15"/>
      <c r="AB805" s="15"/>
      <c r="AC805" s="15"/>
      <c r="AD805" s="15"/>
      <c r="AE805" s="15"/>
      <c r="AF805" s="15"/>
      <c r="AG805" s="15"/>
      <c r="AH805" s="15"/>
      <c r="AI805" s="15"/>
      <c r="AJ805" s="15"/>
      <c r="AK805" s="15"/>
      <c r="AM805" s="15"/>
      <c r="AN805" s="15"/>
      <c r="AO805" s="15"/>
      <c r="AP805" s="15"/>
      <c r="AQ805" s="15"/>
      <c r="AR805" s="15"/>
      <c r="AS805" s="15"/>
      <c r="AT805" s="15"/>
      <c r="AU805" s="15"/>
      <c r="AV805" s="15"/>
      <c r="AW805" s="15"/>
      <c r="AX805" s="15"/>
      <c r="AY805" s="15"/>
      <c r="AZ805" s="15"/>
      <c r="BA805" s="15"/>
      <c r="BB805" s="15"/>
      <c r="BC805" s="15"/>
      <c r="BD805" s="15"/>
    </row>
    <row r="806" spans="1:56" ht="16.5" customHeight="1">
      <c r="A806" s="18"/>
      <c r="B806" s="18"/>
      <c r="C806" s="18"/>
      <c r="D806" s="18"/>
      <c r="E806" s="18"/>
      <c r="F806" s="15"/>
      <c r="G806" s="17"/>
      <c r="H806" s="17"/>
      <c r="I806" s="15"/>
      <c r="J806" s="15"/>
      <c r="K806" s="15"/>
      <c r="L806" s="15"/>
      <c r="M806" s="15"/>
      <c r="N806" s="15"/>
      <c r="O806" s="15"/>
      <c r="P806" s="15"/>
      <c r="Q806" s="15"/>
      <c r="R806" s="15"/>
      <c r="S806" s="16"/>
      <c r="T806" s="15"/>
      <c r="U806" s="15"/>
      <c r="V806" s="15"/>
      <c r="W806" s="15"/>
      <c r="X806" s="15"/>
      <c r="Y806" s="15"/>
      <c r="Z806" s="15"/>
      <c r="AA806" s="15"/>
      <c r="AB806" s="15"/>
      <c r="AC806" s="15"/>
      <c r="AD806" s="15"/>
      <c r="AE806" s="15"/>
      <c r="AF806" s="15"/>
      <c r="AG806" s="15"/>
      <c r="AH806" s="15"/>
      <c r="AI806" s="15"/>
      <c r="AJ806" s="15"/>
      <c r="AK806" s="15"/>
      <c r="AM806" s="15"/>
      <c r="AN806" s="15"/>
      <c r="AO806" s="15"/>
      <c r="AP806" s="15"/>
      <c r="AQ806" s="15"/>
      <c r="AR806" s="15"/>
      <c r="AS806" s="15"/>
      <c r="AT806" s="15"/>
      <c r="AU806" s="15"/>
      <c r="AV806" s="15"/>
      <c r="AW806" s="15"/>
      <c r="AX806" s="15"/>
      <c r="AY806" s="15"/>
      <c r="AZ806" s="15"/>
      <c r="BA806" s="15"/>
      <c r="BB806" s="15"/>
      <c r="BC806" s="15"/>
      <c r="BD806" s="15"/>
    </row>
    <row r="807" spans="1:56" ht="16.5" customHeight="1">
      <c r="A807" s="18"/>
      <c r="B807" s="18"/>
      <c r="C807" s="18"/>
      <c r="D807" s="18"/>
      <c r="E807" s="18"/>
      <c r="F807" s="15"/>
      <c r="G807" s="17"/>
      <c r="H807" s="17"/>
      <c r="I807" s="15"/>
      <c r="J807" s="15"/>
      <c r="K807" s="15"/>
      <c r="L807" s="15"/>
      <c r="M807" s="15"/>
      <c r="N807" s="15"/>
      <c r="O807" s="15"/>
      <c r="P807" s="15"/>
      <c r="Q807" s="15"/>
      <c r="R807" s="15"/>
      <c r="S807" s="16"/>
      <c r="T807" s="15"/>
      <c r="U807" s="15"/>
      <c r="V807" s="15"/>
      <c r="W807" s="15"/>
      <c r="X807" s="15"/>
      <c r="Y807" s="15"/>
      <c r="Z807" s="15"/>
      <c r="AA807" s="15"/>
      <c r="AB807" s="15"/>
      <c r="AC807" s="15"/>
      <c r="AD807" s="15"/>
      <c r="AE807" s="15"/>
      <c r="AF807" s="15"/>
      <c r="AG807" s="15"/>
      <c r="AH807" s="15"/>
      <c r="AI807" s="15"/>
      <c r="AJ807" s="15"/>
      <c r="AK807" s="15"/>
      <c r="AM807" s="15"/>
      <c r="AN807" s="15"/>
      <c r="AO807" s="15"/>
      <c r="AP807" s="15"/>
      <c r="AQ807" s="15"/>
      <c r="AR807" s="15"/>
      <c r="AS807" s="15"/>
      <c r="AT807" s="15"/>
      <c r="AU807" s="15"/>
      <c r="AV807" s="15"/>
      <c r="AW807" s="15"/>
      <c r="AX807" s="15"/>
      <c r="AY807" s="15"/>
      <c r="AZ807" s="15"/>
      <c r="BA807" s="15"/>
      <c r="BB807" s="15"/>
      <c r="BC807" s="15"/>
      <c r="BD807" s="15"/>
    </row>
    <row r="808" spans="1:56" ht="16.5" customHeight="1">
      <c r="A808" s="18"/>
      <c r="B808" s="18"/>
      <c r="C808" s="18"/>
      <c r="D808" s="18"/>
      <c r="E808" s="18"/>
      <c r="F808" s="15"/>
      <c r="G808" s="17"/>
      <c r="H808" s="17"/>
      <c r="I808" s="15"/>
      <c r="J808" s="15"/>
      <c r="K808" s="15"/>
      <c r="L808" s="15"/>
      <c r="M808" s="15"/>
      <c r="N808" s="15"/>
      <c r="O808" s="15"/>
      <c r="P808" s="15"/>
      <c r="Q808" s="15"/>
      <c r="R808" s="15"/>
      <c r="S808" s="16"/>
      <c r="T808" s="15"/>
      <c r="U808" s="15"/>
      <c r="V808" s="15"/>
      <c r="W808" s="15"/>
      <c r="X808" s="15"/>
      <c r="Y808" s="15"/>
      <c r="Z808" s="15"/>
      <c r="AA808" s="15"/>
      <c r="AB808" s="15"/>
      <c r="AC808" s="15"/>
      <c r="AD808" s="15"/>
      <c r="AE808" s="15"/>
      <c r="AF808" s="15"/>
      <c r="AG808" s="15"/>
      <c r="AH808" s="15"/>
      <c r="AI808" s="15"/>
      <c r="AJ808" s="15"/>
      <c r="AK808" s="15"/>
      <c r="AM808" s="15"/>
      <c r="AN808" s="15"/>
      <c r="AO808" s="15"/>
      <c r="AP808" s="15"/>
      <c r="AQ808" s="15"/>
      <c r="AR808" s="15"/>
      <c r="AS808" s="15"/>
      <c r="AT808" s="15"/>
      <c r="AU808" s="15"/>
      <c r="AV808" s="15"/>
      <c r="AW808" s="15"/>
      <c r="AX808" s="15"/>
      <c r="AY808" s="15"/>
      <c r="AZ808" s="15"/>
      <c r="BA808" s="15"/>
      <c r="BB808" s="15"/>
      <c r="BC808" s="15"/>
      <c r="BD808" s="15"/>
    </row>
    <row r="809" spans="1:56" ht="16.5" customHeight="1">
      <c r="A809" s="18"/>
      <c r="B809" s="18"/>
      <c r="C809" s="18"/>
      <c r="D809" s="18"/>
      <c r="E809" s="18"/>
      <c r="F809" s="15"/>
      <c r="G809" s="17"/>
      <c r="H809" s="17"/>
      <c r="I809" s="15"/>
      <c r="J809" s="15"/>
      <c r="K809" s="15"/>
      <c r="L809" s="15"/>
      <c r="M809" s="15"/>
      <c r="N809" s="15"/>
      <c r="O809" s="15"/>
      <c r="P809" s="15"/>
      <c r="Q809" s="15"/>
      <c r="R809" s="15"/>
      <c r="S809" s="16"/>
      <c r="T809" s="15"/>
      <c r="U809" s="15"/>
      <c r="V809" s="15"/>
      <c r="W809" s="15"/>
      <c r="X809" s="15"/>
      <c r="Y809" s="15"/>
      <c r="Z809" s="15"/>
      <c r="AA809" s="15"/>
      <c r="AB809" s="15"/>
      <c r="AC809" s="15"/>
      <c r="AD809" s="15"/>
      <c r="AE809" s="15"/>
      <c r="AF809" s="15"/>
      <c r="AG809" s="15"/>
      <c r="AH809" s="15"/>
      <c r="AI809" s="15"/>
      <c r="AJ809" s="15"/>
      <c r="AK809" s="15"/>
      <c r="AM809" s="15"/>
      <c r="AN809" s="15"/>
      <c r="AO809" s="15"/>
      <c r="AP809" s="15"/>
      <c r="AQ809" s="15"/>
      <c r="AR809" s="15"/>
      <c r="AS809" s="15"/>
      <c r="AT809" s="15"/>
      <c r="AU809" s="15"/>
      <c r="AV809" s="15"/>
      <c r="AW809" s="15"/>
      <c r="AX809" s="15"/>
      <c r="AY809" s="15"/>
      <c r="AZ809" s="15"/>
      <c r="BA809" s="15"/>
      <c r="BB809" s="15"/>
      <c r="BC809" s="15"/>
      <c r="BD809" s="15"/>
    </row>
    <row r="810" spans="1:56" ht="16.5" customHeight="1">
      <c r="A810" s="18"/>
      <c r="B810" s="18"/>
      <c r="C810" s="18"/>
      <c r="D810" s="18"/>
      <c r="E810" s="18"/>
      <c r="F810" s="15"/>
      <c r="G810" s="17"/>
      <c r="H810" s="17"/>
      <c r="I810" s="15"/>
      <c r="J810" s="15"/>
      <c r="K810" s="15"/>
      <c r="L810" s="15"/>
      <c r="M810" s="15"/>
      <c r="N810" s="15"/>
      <c r="O810" s="15"/>
      <c r="P810" s="15"/>
      <c r="Q810" s="15"/>
      <c r="R810" s="15"/>
      <c r="S810" s="16"/>
      <c r="T810" s="15"/>
      <c r="U810" s="15"/>
      <c r="V810" s="15"/>
      <c r="W810" s="15"/>
      <c r="X810" s="15"/>
      <c r="Y810" s="15"/>
      <c r="Z810" s="15"/>
      <c r="AA810" s="15"/>
      <c r="AB810" s="15"/>
      <c r="AC810" s="15"/>
      <c r="AD810" s="15"/>
      <c r="AE810" s="15"/>
      <c r="AF810" s="15"/>
      <c r="AG810" s="15"/>
      <c r="AH810" s="15"/>
      <c r="AI810" s="15"/>
      <c r="AJ810" s="15"/>
      <c r="AK810" s="15"/>
      <c r="AM810" s="15"/>
      <c r="AN810" s="15"/>
      <c r="AO810" s="15"/>
      <c r="AP810" s="15"/>
      <c r="AQ810" s="15"/>
      <c r="AR810" s="15"/>
      <c r="AS810" s="15"/>
      <c r="AT810" s="15"/>
      <c r="AU810" s="15"/>
      <c r="AV810" s="15"/>
      <c r="AW810" s="15"/>
      <c r="AX810" s="15"/>
      <c r="AY810" s="15"/>
      <c r="AZ810" s="15"/>
      <c r="BA810" s="15"/>
      <c r="BB810" s="15"/>
      <c r="BC810" s="15"/>
      <c r="BD810" s="15"/>
    </row>
    <row r="811" spans="1:56" ht="16.5" customHeight="1">
      <c r="A811" s="18"/>
      <c r="B811" s="18"/>
      <c r="C811" s="18"/>
      <c r="D811" s="18"/>
      <c r="E811" s="18"/>
      <c r="F811" s="15"/>
      <c r="G811" s="17"/>
      <c r="H811" s="17"/>
      <c r="I811" s="15"/>
      <c r="J811" s="15"/>
      <c r="K811" s="15"/>
      <c r="L811" s="15"/>
      <c r="M811" s="15"/>
      <c r="N811" s="15"/>
      <c r="O811" s="15"/>
      <c r="P811" s="15"/>
      <c r="Q811" s="15"/>
      <c r="R811" s="15"/>
      <c r="S811" s="16"/>
      <c r="T811" s="15"/>
      <c r="U811" s="15"/>
      <c r="V811" s="15"/>
      <c r="W811" s="15"/>
      <c r="X811" s="15"/>
      <c r="Y811" s="15"/>
      <c r="Z811" s="15"/>
      <c r="AA811" s="15"/>
      <c r="AB811" s="15"/>
      <c r="AC811" s="15"/>
      <c r="AD811" s="15"/>
      <c r="AE811" s="15"/>
      <c r="AF811" s="15"/>
      <c r="AG811" s="15"/>
      <c r="AH811" s="15"/>
      <c r="AI811" s="15"/>
      <c r="AJ811" s="15"/>
      <c r="AK811" s="15"/>
      <c r="AM811" s="15"/>
      <c r="AN811" s="15"/>
      <c r="AO811" s="15"/>
      <c r="AP811" s="15"/>
      <c r="AQ811" s="15"/>
      <c r="AR811" s="15"/>
      <c r="AS811" s="15"/>
      <c r="AT811" s="15"/>
      <c r="AU811" s="15"/>
      <c r="AV811" s="15"/>
      <c r="AW811" s="15"/>
      <c r="AX811" s="15"/>
      <c r="AY811" s="15"/>
      <c r="AZ811" s="15"/>
      <c r="BA811" s="15"/>
      <c r="BB811" s="15"/>
      <c r="BC811" s="15"/>
      <c r="BD811" s="15"/>
    </row>
    <row r="812" spans="1:56" ht="16.5" customHeight="1">
      <c r="A812" s="18"/>
      <c r="B812" s="18"/>
      <c r="C812" s="18"/>
      <c r="D812" s="18"/>
      <c r="E812" s="18"/>
      <c r="F812" s="15"/>
      <c r="G812" s="17"/>
      <c r="H812" s="17"/>
      <c r="I812" s="15"/>
      <c r="J812" s="15"/>
      <c r="K812" s="15"/>
      <c r="L812" s="15"/>
      <c r="M812" s="15"/>
      <c r="N812" s="15"/>
      <c r="O812" s="15"/>
      <c r="P812" s="15"/>
      <c r="Q812" s="15"/>
      <c r="R812" s="15"/>
      <c r="S812" s="16"/>
      <c r="T812" s="15"/>
      <c r="U812" s="15"/>
      <c r="V812" s="15"/>
      <c r="W812" s="15"/>
      <c r="X812" s="15"/>
      <c r="Y812" s="15"/>
      <c r="Z812" s="15"/>
      <c r="AA812" s="15"/>
      <c r="AB812" s="15"/>
      <c r="AC812" s="15"/>
      <c r="AD812" s="15"/>
      <c r="AE812" s="15"/>
      <c r="AF812" s="15"/>
      <c r="AG812" s="15"/>
      <c r="AH812" s="15"/>
      <c r="AI812" s="15"/>
      <c r="AJ812" s="15"/>
      <c r="AK812" s="15"/>
      <c r="AM812" s="15"/>
      <c r="AN812" s="15"/>
      <c r="AO812" s="15"/>
      <c r="AP812" s="15"/>
      <c r="AQ812" s="15"/>
      <c r="AR812" s="15"/>
      <c r="AS812" s="15"/>
      <c r="AT812" s="15"/>
      <c r="AU812" s="15"/>
      <c r="AV812" s="15"/>
      <c r="AW812" s="15"/>
      <c r="AX812" s="15"/>
      <c r="AY812" s="15"/>
      <c r="AZ812" s="15"/>
      <c r="BA812" s="15"/>
      <c r="BB812" s="15"/>
      <c r="BC812" s="15"/>
      <c r="BD812" s="15"/>
    </row>
    <row r="813" spans="1:56" ht="16.5" customHeight="1">
      <c r="A813" s="18"/>
      <c r="B813" s="18"/>
      <c r="C813" s="18"/>
      <c r="D813" s="18"/>
      <c r="E813" s="18"/>
      <c r="F813" s="15"/>
      <c r="G813" s="17"/>
      <c r="H813" s="17"/>
      <c r="I813" s="15"/>
      <c r="J813" s="15"/>
      <c r="K813" s="15"/>
      <c r="L813" s="15"/>
      <c r="M813" s="15"/>
      <c r="N813" s="15"/>
      <c r="O813" s="15"/>
      <c r="P813" s="15"/>
      <c r="Q813" s="15"/>
      <c r="R813" s="15"/>
      <c r="S813" s="16"/>
      <c r="T813" s="15"/>
      <c r="U813" s="15"/>
      <c r="V813" s="15"/>
      <c r="W813" s="15"/>
      <c r="X813" s="15"/>
      <c r="Y813" s="15"/>
      <c r="Z813" s="15"/>
      <c r="AA813" s="15"/>
      <c r="AB813" s="15"/>
      <c r="AC813" s="15"/>
      <c r="AD813" s="15"/>
      <c r="AE813" s="15"/>
      <c r="AF813" s="15"/>
      <c r="AG813" s="15"/>
      <c r="AH813" s="15"/>
      <c r="AI813" s="15"/>
      <c r="AJ813" s="15"/>
      <c r="AK813" s="15"/>
      <c r="AM813" s="15"/>
      <c r="AN813" s="15"/>
      <c r="AO813" s="15"/>
      <c r="AP813" s="15"/>
      <c r="AQ813" s="15"/>
      <c r="AR813" s="15"/>
      <c r="AS813" s="15"/>
      <c r="AT813" s="15"/>
      <c r="AU813" s="15"/>
      <c r="AV813" s="15"/>
      <c r="AW813" s="15"/>
      <c r="AX813" s="15"/>
      <c r="AY813" s="15"/>
      <c r="AZ813" s="15"/>
      <c r="BA813" s="15"/>
      <c r="BB813" s="15"/>
      <c r="BC813" s="15"/>
      <c r="BD813" s="15"/>
    </row>
    <row r="814" spans="1:56" ht="16.5" customHeight="1">
      <c r="A814" s="18"/>
      <c r="B814" s="18"/>
      <c r="C814" s="18"/>
      <c r="D814" s="18"/>
      <c r="E814" s="18"/>
      <c r="F814" s="15"/>
      <c r="G814" s="17"/>
      <c r="H814" s="17"/>
      <c r="I814" s="15"/>
      <c r="J814" s="15"/>
      <c r="K814" s="15"/>
      <c r="L814" s="15"/>
      <c r="M814" s="15"/>
      <c r="N814" s="15"/>
      <c r="O814" s="15"/>
      <c r="P814" s="15"/>
      <c r="Q814" s="15"/>
      <c r="R814" s="15"/>
      <c r="S814" s="16"/>
      <c r="T814" s="15"/>
      <c r="U814" s="15"/>
      <c r="V814" s="15"/>
      <c r="W814" s="15"/>
      <c r="X814" s="15"/>
      <c r="Y814" s="15"/>
      <c r="Z814" s="15"/>
      <c r="AA814" s="15"/>
      <c r="AB814" s="15"/>
      <c r="AC814" s="15"/>
      <c r="AD814" s="15"/>
      <c r="AE814" s="15"/>
      <c r="AF814" s="15"/>
      <c r="AG814" s="15"/>
      <c r="AH814" s="15"/>
      <c r="AI814" s="15"/>
      <c r="AJ814" s="15"/>
      <c r="AK814" s="15"/>
      <c r="AM814" s="15"/>
      <c r="AN814" s="15"/>
      <c r="AO814" s="15"/>
      <c r="AP814" s="15"/>
      <c r="AQ814" s="15"/>
      <c r="AR814" s="15"/>
      <c r="AS814" s="15"/>
      <c r="AT814" s="15"/>
      <c r="AU814" s="15"/>
      <c r="AV814" s="15"/>
      <c r="AW814" s="15"/>
      <c r="AX814" s="15"/>
      <c r="AY814" s="15"/>
      <c r="AZ814" s="15"/>
      <c r="BA814" s="15"/>
      <c r="BB814" s="15"/>
      <c r="BC814" s="15"/>
      <c r="BD814" s="15"/>
    </row>
    <row r="815" spans="1:56" ht="16.5" customHeight="1">
      <c r="A815" s="18"/>
      <c r="B815" s="18"/>
      <c r="C815" s="18"/>
      <c r="D815" s="18"/>
      <c r="E815" s="18"/>
      <c r="F815" s="15"/>
      <c r="G815" s="17"/>
      <c r="H815" s="17"/>
      <c r="I815" s="15"/>
      <c r="J815" s="15"/>
      <c r="K815" s="15"/>
      <c r="L815" s="15"/>
      <c r="M815" s="15"/>
      <c r="N815" s="15"/>
      <c r="O815" s="15"/>
      <c r="P815" s="15"/>
      <c r="Q815" s="15"/>
      <c r="R815" s="15"/>
      <c r="S815" s="16"/>
      <c r="T815" s="15"/>
      <c r="U815" s="15"/>
      <c r="V815" s="15"/>
      <c r="W815" s="15"/>
      <c r="X815" s="15"/>
      <c r="Y815" s="15"/>
      <c r="Z815" s="15"/>
      <c r="AA815" s="15"/>
      <c r="AB815" s="15"/>
      <c r="AC815" s="15"/>
      <c r="AD815" s="15"/>
      <c r="AE815" s="15"/>
      <c r="AF815" s="15"/>
      <c r="AG815" s="15"/>
      <c r="AH815" s="15"/>
      <c r="AI815" s="15"/>
      <c r="AJ815" s="15"/>
      <c r="AK815" s="15"/>
      <c r="AM815" s="15"/>
      <c r="AN815" s="15"/>
      <c r="AO815" s="15"/>
      <c r="AP815" s="15"/>
      <c r="AQ815" s="15"/>
      <c r="AR815" s="15"/>
      <c r="AS815" s="15"/>
      <c r="AT815" s="15"/>
      <c r="AU815" s="15"/>
      <c r="AV815" s="15"/>
      <c r="AW815" s="15"/>
      <c r="AX815" s="15"/>
      <c r="AY815" s="15"/>
      <c r="AZ815" s="15"/>
      <c r="BA815" s="15"/>
      <c r="BB815" s="15"/>
      <c r="BC815" s="15"/>
      <c r="BD815" s="15"/>
    </row>
    <row r="816" spans="1:56" ht="16.5" customHeight="1">
      <c r="A816" s="18"/>
      <c r="B816" s="18"/>
      <c r="C816" s="18"/>
      <c r="D816" s="18"/>
      <c r="E816" s="18"/>
      <c r="F816" s="15"/>
      <c r="G816" s="17"/>
      <c r="H816" s="17"/>
      <c r="I816" s="15"/>
      <c r="J816" s="15"/>
      <c r="K816" s="15"/>
      <c r="L816" s="15"/>
      <c r="M816" s="15"/>
      <c r="N816" s="15"/>
      <c r="O816" s="15"/>
      <c r="P816" s="15"/>
      <c r="Q816" s="15"/>
      <c r="R816" s="15"/>
      <c r="S816" s="16"/>
      <c r="T816" s="15"/>
      <c r="U816" s="15"/>
      <c r="V816" s="15"/>
      <c r="W816" s="15"/>
      <c r="X816" s="15"/>
      <c r="Y816" s="15"/>
      <c r="Z816" s="15"/>
      <c r="AA816" s="15"/>
      <c r="AB816" s="15"/>
      <c r="AC816" s="15"/>
      <c r="AD816" s="15"/>
      <c r="AE816" s="15"/>
      <c r="AF816" s="15"/>
      <c r="AG816" s="15"/>
      <c r="AH816" s="15"/>
      <c r="AI816" s="15"/>
      <c r="AJ816" s="15"/>
      <c r="AK816" s="15"/>
      <c r="AM816" s="15"/>
      <c r="AN816" s="15"/>
      <c r="AO816" s="15"/>
      <c r="AP816" s="15"/>
      <c r="AQ816" s="15"/>
      <c r="AR816" s="15"/>
      <c r="AS816" s="15"/>
      <c r="AT816" s="15"/>
      <c r="AU816" s="15"/>
      <c r="AV816" s="15"/>
      <c r="AW816" s="15"/>
      <c r="AX816" s="15"/>
      <c r="AY816" s="15"/>
      <c r="AZ816" s="15"/>
      <c r="BA816" s="15"/>
      <c r="BB816" s="15"/>
      <c r="BC816" s="15"/>
      <c r="BD816" s="15"/>
    </row>
    <row r="817" spans="1:56" ht="16.5" customHeight="1">
      <c r="A817" s="18"/>
      <c r="B817" s="18"/>
      <c r="C817" s="18"/>
      <c r="D817" s="18"/>
      <c r="E817" s="18"/>
      <c r="F817" s="15"/>
      <c r="G817" s="17"/>
      <c r="H817" s="17"/>
      <c r="I817" s="15"/>
      <c r="J817" s="15"/>
      <c r="K817" s="15"/>
      <c r="L817" s="15"/>
      <c r="M817" s="15"/>
      <c r="N817" s="15"/>
      <c r="O817" s="15"/>
      <c r="P817" s="15"/>
      <c r="Q817" s="15"/>
      <c r="R817" s="15"/>
      <c r="S817" s="16"/>
      <c r="T817" s="15"/>
      <c r="U817" s="15"/>
      <c r="V817" s="15"/>
      <c r="W817" s="15"/>
      <c r="X817" s="15"/>
      <c r="Y817" s="15"/>
      <c r="Z817" s="15"/>
      <c r="AA817" s="15"/>
      <c r="AB817" s="15"/>
      <c r="AC817" s="15"/>
      <c r="AD817" s="15"/>
      <c r="AE817" s="15"/>
      <c r="AF817" s="15"/>
      <c r="AG817" s="15"/>
      <c r="AH817" s="15"/>
      <c r="AI817" s="15"/>
      <c r="AJ817" s="15"/>
      <c r="AK817" s="15"/>
      <c r="AM817" s="15"/>
      <c r="AN817" s="15"/>
      <c r="AO817" s="15"/>
      <c r="AP817" s="15"/>
      <c r="AQ817" s="15"/>
      <c r="AR817" s="15"/>
      <c r="AS817" s="15"/>
      <c r="AT817" s="15"/>
      <c r="AU817" s="15"/>
      <c r="AV817" s="15"/>
      <c r="AW817" s="15"/>
      <c r="AX817" s="15"/>
      <c r="AY817" s="15"/>
      <c r="AZ817" s="15"/>
      <c r="BA817" s="15"/>
      <c r="BB817" s="15"/>
      <c r="BC817" s="15"/>
      <c r="BD817" s="15"/>
    </row>
    <row r="818" spans="1:56" ht="16.5" customHeight="1">
      <c r="A818" s="18"/>
      <c r="B818" s="18"/>
      <c r="C818" s="18"/>
      <c r="D818" s="18"/>
      <c r="E818" s="18"/>
      <c r="F818" s="15"/>
      <c r="G818" s="17"/>
      <c r="H818" s="17"/>
      <c r="I818" s="15"/>
      <c r="J818" s="15"/>
      <c r="K818" s="15"/>
      <c r="L818" s="15"/>
      <c r="M818" s="15"/>
      <c r="N818" s="15"/>
      <c r="O818" s="15"/>
      <c r="P818" s="15"/>
      <c r="Q818" s="15"/>
      <c r="R818" s="15"/>
      <c r="S818" s="16"/>
      <c r="T818" s="15"/>
      <c r="U818" s="15"/>
      <c r="V818" s="15"/>
      <c r="W818" s="15"/>
      <c r="X818" s="15"/>
      <c r="Y818" s="15"/>
      <c r="Z818" s="15"/>
      <c r="AA818" s="15"/>
      <c r="AB818" s="15"/>
      <c r="AC818" s="15"/>
      <c r="AD818" s="15"/>
      <c r="AE818" s="15"/>
      <c r="AF818" s="15"/>
      <c r="AG818" s="15"/>
      <c r="AH818" s="15"/>
      <c r="AI818" s="15"/>
      <c r="AJ818" s="15"/>
      <c r="AK818" s="15"/>
      <c r="AM818" s="15"/>
      <c r="AN818" s="15"/>
      <c r="AO818" s="15"/>
      <c r="AP818" s="15"/>
      <c r="AQ818" s="15"/>
      <c r="AR818" s="15"/>
      <c r="AS818" s="15"/>
      <c r="AT818" s="15"/>
      <c r="AU818" s="15"/>
      <c r="AV818" s="15"/>
      <c r="AW818" s="15"/>
      <c r="AX818" s="15"/>
      <c r="AY818" s="15"/>
      <c r="AZ818" s="15"/>
      <c r="BA818" s="15"/>
      <c r="BB818" s="15"/>
      <c r="BC818" s="15"/>
      <c r="BD818" s="15"/>
    </row>
    <row r="819" spans="1:56" ht="16.5" customHeight="1">
      <c r="A819" s="18"/>
      <c r="B819" s="18"/>
      <c r="C819" s="18"/>
      <c r="D819" s="18"/>
      <c r="E819" s="18"/>
      <c r="F819" s="15"/>
      <c r="G819" s="17"/>
      <c r="H819" s="17"/>
      <c r="I819" s="15"/>
      <c r="J819" s="15"/>
      <c r="K819" s="15"/>
      <c r="L819" s="15"/>
      <c r="M819" s="15"/>
      <c r="N819" s="15"/>
      <c r="O819" s="15"/>
      <c r="P819" s="15"/>
      <c r="Q819" s="15"/>
      <c r="R819" s="15"/>
      <c r="S819" s="16"/>
      <c r="T819" s="15"/>
      <c r="U819" s="15"/>
      <c r="V819" s="15"/>
      <c r="W819" s="15"/>
      <c r="X819" s="15"/>
      <c r="Y819" s="15"/>
      <c r="Z819" s="15"/>
      <c r="AA819" s="15"/>
      <c r="AB819" s="15"/>
      <c r="AC819" s="15"/>
      <c r="AD819" s="15"/>
      <c r="AE819" s="15"/>
      <c r="AF819" s="15"/>
      <c r="AG819" s="15"/>
      <c r="AH819" s="15"/>
      <c r="AI819" s="15"/>
      <c r="AJ819" s="15"/>
      <c r="AK819" s="15"/>
      <c r="AM819" s="15"/>
      <c r="AN819" s="15"/>
      <c r="AO819" s="15"/>
      <c r="AP819" s="15"/>
      <c r="AQ819" s="15"/>
      <c r="AR819" s="15"/>
      <c r="AS819" s="15"/>
      <c r="AT819" s="15"/>
      <c r="AU819" s="15"/>
      <c r="AV819" s="15"/>
      <c r="AW819" s="15"/>
      <c r="AX819" s="15"/>
      <c r="AY819" s="15"/>
      <c r="AZ819" s="15"/>
      <c r="BA819" s="15"/>
      <c r="BB819" s="15"/>
      <c r="BC819" s="15"/>
      <c r="BD819" s="15"/>
    </row>
    <row r="820" spans="1:56" ht="16.5" customHeight="1">
      <c r="A820" s="18"/>
      <c r="B820" s="18"/>
      <c r="C820" s="18"/>
      <c r="D820" s="18"/>
      <c r="E820" s="18"/>
      <c r="F820" s="15"/>
      <c r="G820" s="17"/>
      <c r="H820" s="17"/>
      <c r="I820" s="15"/>
      <c r="J820" s="15"/>
      <c r="K820" s="15"/>
      <c r="L820" s="15"/>
      <c r="M820" s="15"/>
      <c r="N820" s="15"/>
      <c r="O820" s="15"/>
      <c r="P820" s="15"/>
      <c r="Q820" s="15"/>
      <c r="R820" s="15"/>
      <c r="S820" s="16"/>
      <c r="T820" s="15"/>
      <c r="U820" s="15"/>
      <c r="V820" s="15"/>
      <c r="W820" s="15"/>
      <c r="X820" s="15"/>
      <c r="Y820" s="15"/>
      <c r="Z820" s="15"/>
      <c r="AA820" s="15"/>
      <c r="AB820" s="15"/>
      <c r="AC820" s="15"/>
      <c r="AD820" s="15"/>
      <c r="AE820" s="15"/>
      <c r="AF820" s="15"/>
      <c r="AG820" s="15"/>
      <c r="AH820" s="15"/>
      <c r="AI820" s="15"/>
      <c r="AJ820" s="15"/>
      <c r="AK820" s="15"/>
      <c r="AM820" s="15"/>
      <c r="AN820" s="15"/>
      <c r="AO820" s="15"/>
      <c r="AP820" s="15"/>
      <c r="AQ820" s="15"/>
      <c r="AR820" s="15"/>
      <c r="AS820" s="15"/>
      <c r="AT820" s="15"/>
      <c r="AU820" s="15"/>
      <c r="AV820" s="15"/>
      <c r="AW820" s="15"/>
      <c r="AX820" s="15"/>
      <c r="AY820" s="15"/>
      <c r="AZ820" s="15"/>
      <c r="BA820" s="15"/>
      <c r="BB820" s="15"/>
      <c r="BC820" s="15"/>
      <c r="BD820" s="15"/>
    </row>
    <row r="821" spans="1:56" ht="16.5" customHeight="1">
      <c r="A821" s="18"/>
      <c r="B821" s="18"/>
      <c r="C821" s="18"/>
      <c r="D821" s="18"/>
      <c r="E821" s="18"/>
      <c r="F821" s="15"/>
      <c r="G821" s="17"/>
      <c r="H821" s="17"/>
      <c r="I821" s="15"/>
      <c r="J821" s="15"/>
      <c r="K821" s="15"/>
      <c r="L821" s="15"/>
      <c r="M821" s="15"/>
      <c r="N821" s="15"/>
      <c r="O821" s="15"/>
      <c r="P821" s="15"/>
      <c r="Q821" s="15"/>
      <c r="R821" s="15"/>
      <c r="S821" s="16"/>
      <c r="T821" s="15"/>
      <c r="U821" s="15"/>
      <c r="V821" s="15"/>
      <c r="W821" s="15"/>
      <c r="X821" s="15"/>
      <c r="Y821" s="15"/>
      <c r="Z821" s="15"/>
      <c r="AA821" s="15"/>
      <c r="AB821" s="15"/>
      <c r="AC821" s="15"/>
      <c r="AD821" s="15"/>
      <c r="AE821" s="15"/>
      <c r="AF821" s="15"/>
      <c r="AG821" s="15"/>
      <c r="AH821" s="15"/>
      <c r="AI821" s="15"/>
      <c r="AJ821" s="15"/>
      <c r="AK821" s="15"/>
      <c r="AM821" s="15"/>
      <c r="AN821" s="15"/>
      <c r="AO821" s="15"/>
      <c r="AP821" s="15"/>
      <c r="AQ821" s="15"/>
      <c r="AR821" s="15"/>
      <c r="AS821" s="15"/>
      <c r="AT821" s="15"/>
      <c r="AU821" s="15"/>
      <c r="AV821" s="15"/>
      <c r="AW821" s="15"/>
      <c r="AX821" s="15"/>
      <c r="AY821" s="15"/>
      <c r="AZ821" s="15"/>
      <c r="BA821" s="15"/>
      <c r="BB821" s="15"/>
      <c r="BC821" s="15"/>
      <c r="BD821" s="15"/>
    </row>
    <row r="822" spans="1:56" ht="16.5" customHeight="1">
      <c r="A822" s="18"/>
      <c r="B822" s="18"/>
      <c r="C822" s="18"/>
      <c r="D822" s="18"/>
      <c r="E822" s="18"/>
      <c r="F822" s="15"/>
      <c r="G822" s="17"/>
      <c r="H822" s="17"/>
      <c r="I822" s="15"/>
      <c r="J822" s="15"/>
      <c r="K822" s="15"/>
      <c r="L822" s="15"/>
      <c r="M822" s="15"/>
      <c r="N822" s="15"/>
      <c r="O822" s="15"/>
      <c r="P822" s="15"/>
      <c r="Q822" s="15"/>
      <c r="R822" s="15"/>
      <c r="S822" s="16"/>
      <c r="T822" s="15"/>
      <c r="U822" s="15"/>
      <c r="V822" s="15"/>
      <c r="W822" s="15"/>
      <c r="X822" s="15"/>
      <c r="Y822" s="15"/>
      <c r="Z822" s="15"/>
      <c r="AA822" s="15"/>
      <c r="AB822" s="15"/>
      <c r="AC822" s="15"/>
      <c r="AD822" s="15"/>
      <c r="AE822" s="15"/>
      <c r="AF822" s="15"/>
      <c r="AG822" s="15"/>
      <c r="AH822" s="15"/>
      <c r="AI822" s="15"/>
      <c r="AJ822" s="15"/>
      <c r="AK822" s="15"/>
      <c r="AM822" s="15"/>
      <c r="AN822" s="15"/>
      <c r="AO822" s="15"/>
      <c r="AP822" s="15"/>
      <c r="AQ822" s="15"/>
      <c r="AR822" s="15"/>
      <c r="AS822" s="15"/>
      <c r="AT822" s="15"/>
      <c r="AU822" s="15"/>
      <c r="AV822" s="15"/>
      <c r="AW822" s="15"/>
      <c r="AX822" s="15"/>
      <c r="AY822" s="15"/>
      <c r="AZ822" s="15"/>
      <c r="BA822" s="15"/>
      <c r="BB822" s="15"/>
      <c r="BC822" s="15"/>
      <c r="BD822" s="15"/>
    </row>
    <row r="823" spans="1:56" ht="16.5" customHeight="1">
      <c r="A823" s="18"/>
      <c r="B823" s="18"/>
      <c r="C823" s="18"/>
      <c r="D823" s="18"/>
      <c r="E823" s="18"/>
      <c r="F823" s="15"/>
      <c r="G823" s="17"/>
      <c r="H823" s="17"/>
      <c r="I823" s="15"/>
      <c r="J823" s="15"/>
      <c r="K823" s="15"/>
      <c r="L823" s="15"/>
      <c r="M823" s="15"/>
      <c r="N823" s="15"/>
      <c r="O823" s="15"/>
      <c r="P823" s="15"/>
      <c r="Q823" s="15"/>
      <c r="R823" s="15"/>
      <c r="S823" s="16"/>
      <c r="T823" s="15"/>
      <c r="U823" s="15"/>
      <c r="V823" s="15"/>
      <c r="W823" s="15"/>
      <c r="X823" s="15"/>
      <c r="Y823" s="15"/>
      <c r="Z823" s="15"/>
      <c r="AA823" s="15"/>
      <c r="AB823" s="15"/>
      <c r="AC823" s="15"/>
      <c r="AD823" s="15"/>
      <c r="AE823" s="15"/>
      <c r="AF823" s="15"/>
      <c r="AG823" s="15"/>
      <c r="AH823" s="15"/>
      <c r="AI823" s="15"/>
      <c r="AJ823" s="15"/>
      <c r="AK823" s="15"/>
      <c r="AM823" s="15"/>
      <c r="AN823" s="15"/>
      <c r="AO823" s="15"/>
      <c r="AP823" s="15"/>
      <c r="AQ823" s="15"/>
      <c r="AR823" s="15"/>
      <c r="AS823" s="15"/>
      <c r="AT823" s="15"/>
      <c r="AU823" s="15"/>
      <c r="AV823" s="15"/>
      <c r="AW823" s="15"/>
      <c r="AX823" s="15"/>
      <c r="AY823" s="15"/>
      <c r="AZ823" s="15"/>
      <c r="BA823" s="15"/>
      <c r="BB823" s="15"/>
      <c r="BC823" s="15"/>
      <c r="BD823" s="15"/>
    </row>
    <row r="824" spans="1:56" ht="16.5" customHeight="1">
      <c r="A824" s="18"/>
      <c r="B824" s="18"/>
      <c r="C824" s="18"/>
      <c r="D824" s="18"/>
      <c r="E824" s="18"/>
      <c r="F824" s="15"/>
      <c r="G824" s="17"/>
      <c r="H824" s="17"/>
      <c r="I824" s="15"/>
      <c r="J824" s="15"/>
      <c r="K824" s="15"/>
      <c r="L824" s="15"/>
      <c r="M824" s="15"/>
      <c r="N824" s="15"/>
      <c r="O824" s="15"/>
      <c r="P824" s="15"/>
      <c r="Q824" s="15"/>
      <c r="R824" s="15"/>
      <c r="S824" s="16"/>
      <c r="T824" s="15"/>
      <c r="U824" s="15"/>
      <c r="V824" s="15"/>
      <c r="W824" s="15"/>
      <c r="X824" s="15"/>
      <c r="Y824" s="15"/>
      <c r="Z824" s="15"/>
      <c r="AA824" s="15"/>
      <c r="AB824" s="15"/>
      <c r="AC824" s="15"/>
      <c r="AD824" s="15"/>
      <c r="AE824" s="15"/>
      <c r="AF824" s="15"/>
      <c r="AG824" s="15"/>
      <c r="AH824" s="15"/>
      <c r="AI824" s="15"/>
      <c r="AJ824" s="15"/>
      <c r="AK824" s="15"/>
      <c r="AM824" s="15"/>
      <c r="AN824" s="15"/>
      <c r="AO824" s="15"/>
      <c r="AP824" s="15"/>
      <c r="AQ824" s="15"/>
      <c r="AR824" s="15"/>
      <c r="AS824" s="15"/>
      <c r="AT824" s="15"/>
      <c r="AU824" s="15"/>
      <c r="AV824" s="15"/>
      <c r="AW824" s="15"/>
      <c r="AX824" s="15"/>
      <c r="AY824" s="15"/>
      <c r="AZ824" s="15"/>
      <c r="BA824" s="15"/>
      <c r="BB824" s="15"/>
      <c r="BC824" s="15"/>
      <c r="BD824" s="15"/>
    </row>
    <row r="825" spans="1:56" ht="16.5" customHeight="1">
      <c r="A825" s="18"/>
      <c r="B825" s="18"/>
      <c r="C825" s="18"/>
      <c r="D825" s="18"/>
      <c r="E825" s="18"/>
      <c r="F825" s="15"/>
      <c r="G825" s="17"/>
      <c r="H825" s="17"/>
      <c r="I825" s="15"/>
      <c r="J825" s="15"/>
      <c r="K825" s="15"/>
      <c r="L825" s="15"/>
      <c r="M825" s="15"/>
      <c r="N825" s="15"/>
      <c r="O825" s="15"/>
      <c r="P825" s="15"/>
      <c r="Q825" s="15"/>
      <c r="R825" s="15"/>
      <c r="S825" s="16"/>
      <c r="T825" s="15"/>
      <c r="U825" s="15"/>
      <c r="V825" s="15"/>
      <c r="W825" s="15"/>
      <c r="X825" s="15"/>
      <c r="Y825" s="15"/>
      <c r="Z825" s="15"/>
      <c r="AA825" s="15"/>
      <c r="AB825" s="15"/>
      <c r="AC825" s="15"/>
      <c r="AD825" s="15"/>
      <c r="AE825" s="15"/>
      <c r="AF825" s="15"/>
      <c r="AG825" s="15"/>
      <c r="AH825" s="15"/>
      <c r="AI825" s="15"/>
      <c r="AJ825" s="15"/>
      <c r="AK825" s="15"/>
      <c r="AM825" s="15"/>
      <c r="AN825" s="15"/>
      <c r="AO825" s="15"/>
      <c r="AP825" s="15"/>
      <c r="AQ825" s="15"/>
      <c r="AR825" s="15"/>
      <c r="AS825" s="15"/>
      <c r="AT825" s="15"/>
      <c r="AU825" s="15"/>
      <c r="AV825" s="15"/>
      <c r="AW825" s="15"/>
      <c r="AX825" s="15"/>
      <c r="AY825" s="15"/>
      <c r="AZ825" s="15"/>
      <c r="BA825" s="15"/>
      <c r="BB825" s="15"/>
      <c r="BC825" s="15"/>
      <c r="BD825" s="15"/>
    </row>
    <row r="826" spans="1:56" ht="16.5" customHeight="1">
      <c r="A826" s="18"/>
      <c r="B826" s="18"/>
      <c r="C826" s="18"/>
      <c r="D826" s="18"/>
      <c r="E826" s="18"/>
      <c r="F826" s="15"/>
      <c r="G826" s="17"/>
      <c r="H826" s="17"/>
      <c r="I826" s="15"/>
      <c r="J826" s="15"/>
      <c r="K826" s="15"/>
      <c r="L826" s="15"/>
      <c r="M826" s="15"/>
      <c r="N826" s="15"/>
      <c r="O826" s="15"/>
      <c r="P826" s="15"/>
      <c r="Q826" s="15"/>
      <c r="R826" s="15"/>
      <c r="S826" s="16"/>
      <c r="T826" s="15"/>
      <c r="U826" s="15"/>
      <c r="V826" s="15"/>
      <c r="W826" s="15"/>
      <c r="X826" s="15"/>
      <c r="Y826" s="15"/>
      <c r="Z826" s="15"/>
      <c r="AA826" s="15"/>
      <c r="AB826" s="15"/>
      <c r="AC826" s="15"/>
      <c r="AD826" s="15"/>
      <c r="AE826" s="15"/>
      <c r="AF826" s="15"/>
      <c r="AG826" s="15"/>
      <c r="AH826" s="15"/>
      <c r="AI826" s="15"/>
      <c r="AJ826" s="15"/>
      <c r="AK826" s="15"/>
      <c r="AM826" s="15"/>
      <c r="AN826" s="15"/>
      <c r="AO826" s="15"/>
      <c r="AP826" s="15"/>
      <c r="AQ826" s="15"/>
      <c r="AR826" s="15"/>
      <c r="AS826" s="15"/>
      <c r="AT826" s="15"/>
      <c r="AU826" s="15"/>
      <c r="AV826" s="15"/>
      <c r="AW826" s="15"/>
      <c r="AX826" s="15"/>
      <c r="AY826" s="15"/>
      <c r="AZ826" s="15"/>
      <c r="BA826" s="15"/>
      <c r="BB826" s="15"/>
      <c r="BC826" s="15"/>
      <c r="BD826" s="15"/>
    </row>
    <row r="827" spans="1:56" ht="16.5" customHeight="1">
      <c r="A827" s="18"/>
      <c r="B827" s="18"/>
      <c r="C827" s="18"/>
      <c r="D827" s="18"/>
      <c r="E827" s="18"/>
      <c r="F827" s="15"/>
      <c r="G827" s="17"/>
      <c r="H827" s="17"/>
      <c r="I827" s="15"/>
      <c r="J827" s="15"/>
      <c r="K827" s="15"/>
      <c r="L827" s="15"/>
      <c r="M827" s="15"/>
      <c r="N827" s="15"/>
      <c r="O827" s="15"/>
      <c r="P827" s="15"/>
      <c r="Q827" s="15"/>
      <c r="R827" s="15"/>
      <c r="S827" s="16"/>
      <c r="T827" s="15"/>
      <c r="U827" s="15"/>
      <c r="V827" s="15"/>
      <c r="W827" s="15"/>
      <c r="X827" s="15"/>
      <c r="Y827" s="15"/>
      <c r="Z827" s="15"/>
      <c r="AA827" s="15"/>
      <c r="AB827" s="15"/>
      <c r="AC827" s="15"/>
      <c r="AD827" s="15"/>
      <c r="AE827" s="15"/>
      <c r="AF827" s="15"/>
      <c r="AG827" s="15"/>
      <c r="AH827" s="15"/>
      <c r="AI827" s="15"/>
      <c r="AJ827" s="15"/>
      <c r="AK827" s="15"/>
      <c r="AM827" s="15"/>
      <c r="AN827" s="15"/>
      <c r="AO827" s="15"/>
      <c r="AP827" s="15"/>
      <c r="AQ827" s="15"/>
      <c r="AR827" s="15"/>
      <c r="AS827" s="15"/>
      <c r="AT827" s="15"/>
      <c r="AU827" s="15"/>
      <c r="AV827" s="15"/>
      <c r="AW827" s="15"/>
      <c r="AX827" s="15"/>
      <c r="AY827" s="15"/>
      <c r="AZ827" s="15"/>
      <c r="BA827" s="15"/>
      <c r="BB827" s="15"/>
      <c r="BC827" s="15"/>
      <c r="BD827" s="15"/>
    </row>
    <row r="828" spans="1:56" ht="16.5" customHeight="1">
      <c r="A828" s="18"/>
      <c r="B828" s="18"/>
      <c r="C828" s="18"/>
      <c r="D828" s="18"/>
      <c r="E828" s="18"/>
      <c r="F828" s="15"/>
      <c r="G828" s="17"/>
      <c r="H828" s="17"/>
      <c r="I828" s="15"/>
      <c r="J828" s="15"/>
      <c r="K828" s="15"/>
      <c r="L828" s="15"/>
      <c r="M828" s="15"/>
      <c r="N828" s="15"/>
      <c r="O828" s="15"/>
      <c r="P828" s="15"/>
      <c r="Q828" s="15"/>
      <c r="R828" s="15"/>
      <c r="S828" s="16"/>
      <c r="T828" s="15"/>
      <c r="U828" s="15"/>
      <c r="V828" s="15"/>
      <c r="W828" s="15"/>
      <c r="X828" s="15"/>
      <c r="Y828" s="15"/>
      <c r="Z828" s="15"/>
      <c r="AA828" s="15"/>
      <c r="AB828" s="15"/>
      <c r="AC828" s="15"/>
      <c r="AD828" s="15"/>
      <c r="AE828" s="15"/>
      <c r="AF828" s="15"/>
      <c r="AG828" s="15"/>
      <c r="AH828" s="15"/>
      <c r="AI828" s="15"/>
      <c r="AJ828" s="15"/>
      <c r="AK828" s="15"/>
      <c r="AM828" s="15"/>
      <c r="AN828" s="15"/>
      <c r="AO828" s="15"/>
      <c r="AP828" s="15"/>
      <c r="AQ828" s="15"/>
      <c r="AR828" s="15"/>
      <c r="AS828" s="15"/>
      <c r="AT828" s="15"/>
      <c r="AU828" s="15"/>
      <c r="AV828" s="15"/>
      <c r="AW828" s="15"/>
      <c r="AX828" s="15"/>
      <c r="AY828" s="15"/>
      <c r="AZ828" s="15"/>
      <c r="BA828" s="15"/>
      <c r="BB828" s="15"/>
      <c r="BC828" s="15"/>
      <c r="BD828" s="15"/>
    </row>
    <row r="829" spans="1:56" ht="16.5" customHeight="1">
      <c r="A829" s="18"/>
      <c r="B829" s="18"/>
      <c r="C829" s="18"/>
      <c r="D829" s="18"/>
      <c r="E829" s="18"/>
      <c r="F829" s="15"/>
      <c r="G829" s="17"/>
      <c r="H829" s="17"/>
      <c r="I829" s="15"/>
      <c r="J829" s="15"/>
      <c r="K829" s="15"/>
      <c r="L829" s="15"/>
      <c r="M829" s="15"/>
      <c r="N829" s="15"/>
      <c r="O829" s="15"/>
      <c r="P829" s="15"/>
      <c r="Q829" s="15"/>
      <c r="R829" s="15"/>
      <c r="S829" s="16"/>
      <c r="T829" s="15"/>
      <c r="U829" s="15"/>
      <c r="V829" s="15"/>
      <c r="W829" s="15"/>
      <c r="X829" s="15"/>
      <c r="Y829" s="15"/>
      <c r="Z829" s="15"/>
      <c r="AA829" s="15"/>
      <c r="AB829" s="15"/>
      <c r="AC829" s="15"/>
      <c r="AD829" s="15"/>
      <c r="AE829" s="15"/>
      <c r="AF829" s="15"/>
      <c r="AG829" s="15"/>
      <c r="AH829" s="15"/>
      <c r="AI829" s="15"/>
      <c r="AJ829" s="15"/>
      <c r="AK829" s="15"/>
      <c r="AM829" s="15"/>
      <c r="AN829" s="15"/>
      <c r="AO829" s="15"/>
      <c r="AP829" s="15"/>
      <c r="AQ829" s="15"/>
      <c r="AR829" s="15"/>
      <c r="AS829" s="15"/>
      <c r="AT829" s="15"/>
      <c r="AU829" s="15"/>
      <c r="AV829" s="15"/>
      <c r="AW829" s="15"/>
      <c r="AX829" s="15"/>
      <c r="AY829" s="15"/>
      <c r="AZ829" s="15"/>
      <c r="BA829" s="15"/>
      <c r="BB829" s="15"/>
      <c r="BC829" s="15"/>
      <c r="BD829" s="15"/>
    </row>
    <row r="830" spans="1:56" ht="16.5" customHeight="1">
      <c r="A830" s="18"/>
      <c r="B830" s="18"/>
      <c r="C830" s="18"/>
      <c r="D830" s="18"/>
      <c r="E830" s="18"/>
      <c r="F830" s="15"/>
      <c r="G830" s="17"/>
      <c r="H830" s="17"/>
      <c r="I830" s="15"/>
      <c r="J830" s="15"/>
      <c r="K830" s="15"/>
      <c r="L830" s="15"/>
      <c r="M830" s="15"/>
      <c r="N830" s="15"/>
      <c r="O830" s="15"/>
      <c r="P830" s="15"/>
      <c r="Q830" s="15"/>
      <c r="R830" s="15"/>
      <c r="S830" s="16"/>
      <c r="T830" s="15"/>
      <c r="U830" s="15"/>
      <c r="V830" s="15"/>
      <c r="W830" s="15"/>
      <c r="X830" s="15"/>
      <c r="Y830" s="15"/>
      <c r="Z830" s="15"/>
      <c r="AA830" s="15"/>
      <c r="AB830" s="15"/>
      <c r="AC830" s="15"/>
      <c r="AD830" s="15"/>
      <c r="AE830" s="15"/>
      <c r="AF830" s="15"/>
      <c r="AG830" s="15"/>
      <c r="AH830" s="15"/>
      <c r="AI830" s="15"/>
      <c r="AJ830" s="15"/>
      <c r="AK830" s="15"/>
      <c r="AM830" s="15"/>
      <c r="AN830" s="15"/>
      <c r="AO830" s="15"/>
      <c r="AP830" s="15"/>
      <c r="AQ830" s="15"/>
      <c r="AR830" s="15"/>
      <c r="AS830" s="15"/>
      <c r="AT830" s="15"/>
      <c r="AU830" s="15"/>
      <c r="AV830" s="15"/>
      <c r="AW830" s="15"/>
      <c r="AX830" s="15"/>
      <c r="AY830" s="15"/>
      <c r="AZ830" s="15"/>
      <c r="BA830" s="15"/>
      <c r="BB830" s="15"/>
      <c r="BC830" s="15"/>
      <c r="BD830" s="15"/>
    </row>
    <row r="831" spans="1:56" ht="16.5" customHeight="1">
      <c r="A831" s="18"/>
      <c r="B831" s="18"/>
      <c r="C831" s="18"/>
      <c r="D831" s="18"/>
      <c r="E831" s="18"/>
      <c r="F831" s="15"/>
      <c r="G831" s="17"/>
      <c r="H831" s="17"/>
      <c r="I831" s="15"/>
      <c r="J831" s="15"/>
      <c r="K831" s="15"/>
      <c r="L831" s="15"/>
      <c r="M831" s="15"/>
      <c r="N831" s="15"/>
      <c r="O831" s="15"/>
      <c r="P831" s="15"/>
      <c r="Q831" s="15"/>
      <c r="R831" s="15"/>
      <c r="S831" s="16"/>
      <c r="T831" s="15"/>
      <c r="U831" s="15"/>
      <c r="V831" s="15"/>
      <c r="W831" s="15"/>
      <c r="X831" s="15"/>
      <c r="Y831" s="15"/>
      <c r="Z831" s="15"/>
      <c r="AA831" s="15"/>
      <c r="AB831" s="15"/>
      <c r="AC831" s="15"/>
      <c r="AD831" s="15"/>
      <c r="AE831" s="15"/>
      <c r="AF831" s="15"/>
      <c r="AG831" s="15"/>
      <c r="AH831" s="15"/>
      <c r="AI831" s="15"/>
      <c r="AJ831" s="15"/>
      <c r="AK831" s="15"/>
      <c r="AM831" s="15"/>
      <c r="AN831" s="15"/>
      <c r="AO831" s="15"/>
      <c r="AP831" s="15"/>
      <c r="AQ831" s="15"/>
      <c r="AR831" s="15"/>
      <c r="AS831" s="15"/>
      <c r="AT831" s="15"/>
      <c r="AU831" s="15"/>
      <c r="AV831" s="15"/>
      <c r="AW831" s="15"/>
      <c r="AX831" s="15"/>
      <c r="AY831" s="15"/>
      <c r="AZ831" s="15"/>
      <c r="BA831" s="15"/>
      <c r="BB831" s="15"/>
      <c r="BC831" s="15"/>
      <c r="BD831" s="15"/>
    </row>
    <row r="832" spans="1:56" ht="16.5" customHeight="1">
      <c r="A832" s="18"/>
      <c r="B832" s="18"/>
      <c r="C832" s="18"/>
      <c r="D832" s="18"/>
      <c r="E832" s="18"/>
      <c r="F832" s="15"/>
      <c r="G832" s="17"/>
      <c r="H832" s="17"/>
      <c r="I832" s="15"/>
      <c r="J832" s="15"/>
      <c r="K832" s="15"/>
      <c r="L832" s="15"/>
      <c r="M832" s="15"/>
      <c r="N832" s="15"/>
      <c r="O832" s="15"/>
      <c r="P832" s="15"/>
      <c r="Q832" s="15"/>
      <c r="R832" s="15"/>
      <c r="S832" s="16"/>
      <c r="T832" s="15"/>
      <c r="U832" s="15"/>
      <c r="V832" s="15"/>
      <c r="W832" s="15"/>
      <c r="X832" s="15"/>
      <c r="Y832" s="15"/>
      <c r="Z832" s="15"/>
      <c r="AA832" s="15"/>
      <c r="AB832" s="15"/>
      <c r="AC832" s="15"/>
      <c r="AD832" s="15"/>
      <c r="AE832" s="15"/>
      <c r="AF832" s="15"/>
      <c r="AG832" s="15"/>
      <c r="AH832" s="15"/>
      <c r="AI832" s="15"/>
      <c r="AJ832" s="15"/>
      <c r="AK832" s="15"/>
      <c r="AM832" s="15"/>
      <c r="AN832" s="15"/>
      <c r="AO832" s="15"/>
      <c r="AP832" s="15"/>
      <c r="AQ832" s="15"/>
      <c r="AR832" s="15"/>
      <c r="AS832" s="15"/>
      <c r="AT832" s="15"/>
      <c r="AU832" s="15"/>
      <c r="AV832" s="15"/>
      <c r="AW832" s="15"/>
      <c r="AX832" s="15"/>
      <c r="AY832" s="15"/>
      <c r="AZ832" s="15"/>
      <c r="BA832" s="15"/>
      <c r="BB832" s="15"/>
      <c r="BC832" s="15"/>
      <c r="BD832" s="15"/>
    </row>
    <row r="833" spans="1:56" ht="16.5" customHeight="1">
      <c r="A833" s="18"/>
      <c r="B833" s="18"/>
      <c r="C833" s="18"/>
      <c r="D833" s="18"/>
      <c r="E833" s="18"/>
      <c r="F833" s="15"/>
      <c r="G833" s="17"/>
      <c r="H833" s="17"/>
      <c r="I833" s="15"/>
      <c r="J833" s="15"/>
      <c r="K833" s="15"/>
      <c r="L833" s="15"/>
      <c r="M833" s="15"/>
      <c r="N833" s="15"/>
      <c r="O833" s="15"/>
      <c r="P833" s="15"/>
      <c r="Q833" s="15"/>
      <c r="R833" s="15"/>
      <c r="S833" s="16"/>
      <c r="T833" s="15"/>
      <c r="U833" s="15"/>
      <c r="V833" s="15"/>
      <c r="W833" s="15"/>
      <c r="X833" s="15"/>
      <c r="Y833" s="15"/>
      <c r="Z833" s="15"/>
      <c r="AA833" s="15"/>
      <c r="AB833" s="15"/>
      <c r="AC833" s="15"/>
      <c r="AD833" s="15"/>
      <c r="AE833" s="15"/>
      <c r="AF833" s="15"/>
      <c r="AG833" s="15"/>
      <c r="AH833" s="15"/>
      <c r="AI833" s="15"/>
      <c r="AJ833" s="15"/>
      <c r="AK833" s="15"/>
      <c r="AM833" s="15"/>
      <c r="AN833" s="15"/>
      <c r="AO833" s="15"/>
      <c r="AP833" s="15"/>
      <c r="AQ833" s="15"/>
      <c r="AR833" s="15"/>
      <c r="AS833" s="15"/>
      <c r="AT833" s="15"/>
      <c r="AU833" s="15"/>
      <c r="AV833" s="15"/>
      <c r="AW833" s="15"/>
      <c r="AX833" s="15"/>
      <c r="AY833" s="15"/>
      <c r="AZ833" s="15"/>
      <c r="BA833" s="15"/>
      <c r="BB833" s="15"/>
      <c r="BC833" s="15"/>
      <c r="BD833" s="15"/>
    </row>
    <row r="834" spans="1:56" ht="16.5" customHeight="1">
      <c r="A834" s="18"/>
      <c r="B834" s="18"/>
      <c r="C834" s="18"/>
      <c r="D834" s="18"/>
      <c r="E834" s="18"/>
      <c r="F834" s="15"/>
      <c r="G834" s="17"/>
      <c r="H834" s="17"/>
      <c r="I834" s="15"/>
      <c r="J834" s="15"/>
      <c r="K834" s="15"/>
      <c r="L834" s="15"/>
      <c r="M834" s="15"/>
      <c r="N834" s="15"/>
      <c r="O834" s="15"/>
      <c r="P834" s="15"/>
      <c r="Q834" s="15"/>
      <c r="R834" s="15"/>
      <c r="S834" s="16"/>
      <c r="T834" s="15"/>
      <c r="U834" s="15"/>
      <c r="V834" s="15"/>
      <c r="W834" s="15"/>
      <c r="X834" s="15"/>
      <c r="Y834" s="15"/>
      <c r="Z834" s="15"/>
      <c r="AA834" s="15"/>
      <c r="AB834" s="15"/>
      <c r="AC834" s="15"/>
      <c r="AD834" s="15"/>
      <c r="AE834" s="15"/>
      <c r="AF834" s="15"/>
      <c r="AG834" s="15"/>
      <c r="AH834" s="15"/>
      <c r="AI834" s="15"/>
      <c r="AJ834" s="15"/>
      <c r="AK834" s="15"/>
      <c r="AM834" s="15"/>
      <c r="AN834" s="15"/>
      <c r="AO834" s="15"/>
      <c r="AP834" s="15"/>
      <c r="AQ834" s="15"/>
      <c r="AR834" s="15"/>
      <c r="AS834" s="15"/>
      <c r="AT834" s="15"/>
      <c r="AU834" s="15"/>
      <c r="AV834" s="15"/>
      <c r="AW834" s="15"/>
      <c r="AX834" s="15"/>
      <c r="AY834" s="15"/>
      <c r="AZ834" s="15"/>
      <c r="BA834" s="15"/>
      <c r="BB834" s="15"/>
      <c r="BC834" s="15"/>
      <c r="BD834" s="15"/>
    </row>
    <row r="835" spans="1:56" ht="16.5" customHeight="1">
      <c r="A835" s="18"/>
      <c r="B835" s="18"/>
      <c r="C835" s="18"/>
      <c r="D835" s="18"/>
      <c r="E835" s="18"/>
      <c r="F835" s="15"/>
      <c r="G835" s="17"/>
      <c r="H835" s="17"/>
      <c r="I835" s="15"/>
      <c r="J835" s="15"/>
      <c r="K835" s="15"/>
      <c r="L835" s="15"/>
      <c r="M835" s="15"/>
      <c r="N835" s="15"/>
      <c r="O835" s="15"/>
      <c r="P835" s="15"/>
      <c r="Q835" s="15"/>
      <c r="R835" s="15"/>
      <c r="S835" s="16"/>
      <c r="T835" s="15"/>
      <c r="U835" s="15"/>
      <c r="V835" s="15"/>
      <c r="W835" s="15"/>
      <c r="X835" s="15"/>
      <c r="Y835" s="15"/>
      <c r="Z835" s="15"/>
      <c r="AA835" s="15"/>
      <c r="AB835" s="15"/>
      <c r="AC835" s="15"/>
      <c r="AD835" s="15"/>
      <c r="AE835" s="15"/>
      <c r="AF835" s="15"/>
      <c r="AG835" s="15"/>
      <c r="AH835" s="15"/>
      <c r="AI835" s="15"/>
      <c r="AJ835" s="15"/>
      <c r="AK835" s="15"/>
      <c r="AM835" s="15"/>
      <c r="AN835" s="15"/>
      <c r="AO835" s="15"/>
      <c r="AP835" s="15"/>
      <c r="AQ835" s="15"/>
      <c r="AR835" s="15"/>
      <c r="AS835" s="15"/>
      <c r="AT835" s="15"/>
      <c r="AU835" s="15"/>
      <c r="AV835" s="15"/>
      <c r="AW835" s="15"/>
      <c r="AX835" s="15"/>
      <c r="AY835" s="15"/>
      <c r="AZ835" s="15"/>
      <c r="BA835" s="15"/>
      <c r="BB835" s="15"/>
      <c r="BC835" s="15"/>
      <c r="BD835" s="15"/>
    </row>
    <row r="836" spans="1:56" ht="16.5" customHeight="1">
      <c r="A836" s="18"/>
      <c r="B836" s="18"/>
      <c r="C836" s="18"/>
      <c r="D836" s="18"/>
      <c r="E836" s="18"/>
      <c r="F836" s="15"/>
      <c r="G836" s="17"/>
      <c r="H836" s="17"/>
      <c r="I836" s="15"/>
      <c r="J836" s="15"/>
      <c r="K836" s="15"/>
      <c r="L836" s="15"/>
      <c r="M836" s="15"/>
      <c r="N836" s="15"/>
      <c r="O836" s="15"/>
      <c r="P836" s="15"/>
      <c r="Q836" s="15"/>
      <c r="R836" s="15"/>
      <c r="S836" s="16"/>
      <c r="T836" s="15"/>
      <c r="U836" s="15"/>
      <c r="V836" s="15"/>
      <c r="W836" s="15"/>
      <c r="X836" s="15"/>
      <c r="Y836" s="15"/>
      <c r="Z836" s="15"/>
      <c r="AA836" s="15"/>
      <c r="AB836" s="15"/>
      <c r="AC836" s="15"/>
      <c r="AD836" s="15"/>
      <c r="AE836" s="15"/>
      <c r="AF836" s="15"/>
      <c r="AG836" s="15"/>
      <c r="AH836" s="15"/>
      <c r="AI836" s="15"/>
      <c r="AJ836" s="15"/>
      <c r="AK836" s="15"/>
      <c r="AM836" s="15"/>
      <c r="AN836" s="15"/>
      <c r="AO836" s="15"/>
      <c r="AP836" s="15"/>
      <c r="AQ836" s="15"/>
      <c r="AR836" s="15"/>
      <c r="AS836" s="15"/>
      <c r="AT836" s="15"/>
      <c r="AU836" s="15"/>
      <c r="AV836" s="15"/>
      <c r="AW836" s="15"/>
      <c r="AX836" s="15"/>
      <c r="AY836" s="15"/>
      <c r="AZ836" s="15"/>
      <c r="BA836" s="15"/>
      <c r="BB836" s="15"/>
      <c r="BC836" s="15"/>
      <c r="BD836" s="15"/>
    </row>
    <row r="837" spans="1:56" ht="16.5" customHeight="1">
      <c r="A837" s="18"/>
      <c r="B837" s="18"/>
      <c r="C837" s="18"/>
      <c r="D837" s="18"/>
      <c r="E837" s="18"/>
      <c r="F837" s="15"/>
      <c r="G837" s="17"/>
      <c r="H837" s="17"/>
      <c r="I837" s="15"/>
      <c r="J837" s="15"/>
      <c r="K837" s="15"/>
      <c r="L837" s="15"/>
      <c r="M837" s="15"/>
      <c r="N837" s="15"/>
      <c r="O837" s="15"/>
      <c r="P837" s="15"/>
      <c r="Q837" s="15"/>
      <c r="R837" s="15"/>
      <c r="S837" s="16"/>
      <c r="T837" s="15"/>
      <c r="U837" s="15"/>
      <c r="V837" s="15"/>
      <c r="W837" s="15"/>
      <c r="X837" s="15"/>
      <c r="Y837" s="15"/>
      <c r="Z837" s="15"/>
      <c r="AA837" s="15"/>
      <c r="AB837" s="15"/>
      <c r="AC837" s="15"/>
      <c r="AD837" s="15"/>
      <c r="AE837" s="15"/>
      <c r="AF837" s="15"/>
      <c r="AG837" s="15"/>
      <c r="AH837" s="15"/>
      <c r="AI837" s="15"/>
      <c r="AJ837" s="15"/>
      <c r="AK837" s="15"/>
      <c r="AM837" s="15"/>
      <c r="AN837" s="15"/>
      <c r="AO837" s="15"/>
      <c r="AP837" s="15"/>
      <c r="AQ837" s="15"/>
      <c r="AR837" s="15"/>
      <c r="AS837" s="15"/>
      <c r="AT837" s="15"/>
      <c r="AU837" s="15"/>
      <c r="AV837" s="15"/>
      <c r="AW837" s="15"/>
      <c r="AX837" s="15"/>
      <c r="AY837" s="15"/>
      <c r="AZ837" s="15"/>
      <c r="BA837" s="15"/>
      <c r="BB837" s="15"/>
      <c r="BC837" s="15"/>
      <c r="BD837" s="15"/>
    </row>
    <row r="838" spans="1:56" ht="16.5" customHeight="1">
      <c r="A838" s="18"/>
      <c r="B838" s="18"/>
      <c r="C838" s="18"/>
      <c r="D838" s="18"/>
      <c r="E838" s="18"/>
      <c r="F838" s="15"/>
      <c r="G838" s="17"/>
      <c r="H838" s="17"/>
      <c r="I838" s="15"/>
      <c r="J838" s="15"/>
      <c r="K838" s="15"/>
      <c r="L838" s="15"/>
      <c r="M838" s="15"/>
      <c r="N838" s="15"/>
      <c r="O838" s="15"/>
      <c r="P838" s="15"/>
      <c r="Q838" s="15"/>
      <c r="R838" s="15"/>
      <c r="S838" s="16"/>
      <c r="T838" s="15"/>
      <c r="U838" s="15"/>
      <c r="V838" s="15"/>
      <c r="W838" s="15"/>
      <c r="X838" s="15"/>
      <c r="Y838" s="15"/>
      <c r="Z838" s="15"/>
      <c r="AA838" s="15"/>
      <c r="AB838" s="15"/>
      <c r="AC838" s="15"/>
      <c r="AD838" s="15"/>
      <c r="AE838" s="15"/>
      <c r="AF838" s="15"/>
      <c r="AG838" s="15"/>
      <c r="AH838" s="15"/>
      <c r="AI838" s="15"/>
      <c r="AJ838" s="15"/>
      <c r="AK838" s="15"/>
      <c r="AM838" s="15"/>
      <c r="AN838" s="15"/>
      <c r="AO838" s="15"/>
      <c r="AP838" s="15"/>
      <c r="AQ838" s="15"/>
      <c r="AR838" s="15"/>
      <c r="AS838" s="15"/>
      <c r="AT838" s="15"/>
      <c r="AU838" s="15"/>
      <c r="AV838" s="15"/>
      <c r="AW838" s="15"/>
      <c r="AX838" s="15"/>
      <c r="AY838" s="15"/>
      <c r="AZ838" s="15"/>
      <c r="BA838" s="15"/>
      <c r="BB838" s="15"/>
      <c r="BC838" s="15"/>
      <c r="BD838" s="15"/>
    </row>
    <row r="839" spans="1:56" ht="16.5" customHeight="1">
      <c r="A839" s="18"/>
      <c r="B839" s="18"/>
      <c r="C839" s="18"/>
      <c r="D839" s="18"/>
      <c r="E839" s="18"/>
      <c r="F839" s="15"/>
      <c r="G839" s="17"/>
      <c r="H839" s="17"/>
      <c r="I839" s="15"/>
      <c r="J839" s="15"/>
      <c r="K839" s="15"/>
      <c r="L839" s="15"/>
      <c r="M839" s="15"/>
      <c r="N839" s="15"/>
      <c r="O839" s="15"/>
      <c r="P839" s="15"/>
      <c r="Q839" s="15"/>
      <c r="R839" s="15"/>
      <c r="S839" s="16"/>
      <c r="T839" s="15"/>
      <c r="U839" s="15"/>
      <c r="V839" s="15"/>
      <c r="W839" s="15"/>
      <c r="X839" s="15"/>
      <c r="Y839" s="15"/>
      <c r="Z839" s="15"/>
      <c r="AA839" s="15"/>
      <c r="AB839" s="15"/>
      <c r="AC839" s="15"/>
      <c r="AD839" s="15"/>
      <c r="AE839" s="15"/>
      <c r="AF839" s="15"/>
      <c r="AG839" s="15"/>
      <c r="AH839" s="15"/>
      <c r="AI839" s="15"/>
      <c r="AJ839" s="15"/>
      <c r="AK839" s="15"/>
      <c r="AM839" s="15"/>
      <c r="AN839" s="15"/>
      <c r="AO839" s="15"/>
      <c r="AP839" s="15"/>
      <c r="AQ839" s="15"/>
      <c r="AR839" s="15"/>
      <c r="AS839" s="15"/>
      <c r="AT839" s="15"/>
      <c r="AU839" s="15"/>
      <c r="AV839" s="15"/>
      <c r="AW839" s="15"/>
      <c r="AX839" s="15"/>
      <c r="AY839" s="15"/>
      <c r="AZ839" s="15"/>
      <c r="BA839" s="15"/>
      <c r="BB839" s="15"/>
      <c r="BC839" s="15"/>
      <c r="BD839" s="15"/>
    </row>
    <row r="840" spans="1:56" ht="16.5" customHeight="1">
      <c r="A840" s="18"/>
      <c r="B840" s="18"/>
      <c r="C840" s="18"/>
      <c r="D840" s="18"/>
      <c r="E840" s="18"/>
      <c r="F840" s="15"/>
      <c r="G840" s="17"/>
      <c r="H840" s="17"/>
      <c r="I840" s="15"/>
      <c r="J840" s="15"/>
      <c r="K840" s="15"/>
      <c r="L840" s="15"/>
      <c r="M840" s="15"/>
      <c r="N840" s="15"/>
      <c r="O840" s="15"/>
      <c r="P840" s="15"/>
      <c r="Q840" s="15"/>
      <c r="R840" s="15"/>
      <c r="S840" s="16"/>
      <c r="T840" s="15"/>
      <c r="U840" s="15"/>
      <c r="V840" s="15"/>
      <c r="W840" s="15"/>
      <c r="X840" s="15"/>
      <c r="Y840" s="15"/>
      <c r="Z840" s="15"/>
      <c r="AA840" s="15"/>
      <c r="AB840" s="15"/>
      <c r="AC840" s="15"/>
      <c r="AD840" s="15"/>
      <c r="AE840" s="15"/>
      <c r="AF840" s="15"/>
      <c r="AG840" s="15"/>
      <c r="AH840" s="15"/>
      <c r="AI840" s="15"/>
      <c r="AJ840" s="15"/>
      <c r="AK840" s="15"/>
      <c r="AM840" s="15"/>
      <c r="AN840" s="15"/>
      <c r="AO840" s="15"/>
      <c r="AP840" s="15"/>
      <c r="AQ840" s="15"/>
      <c r="AR840" s="15"/>
      <c r="AS840" s="15"/>
      <c r="AT840" s="15"/>
      <c r="AU840" s="15"/>
      <c r="AV840" s="15"/>
      <c r="AW840" s="15"/>
      <c r="AX840" s="15"/>
      <c r="AY840" s="15"/>
      <c r="AZ840" s="15"/>
      <c r="BA840" s="15"/>
      <c r="BB840" s="15"/>
      <c r="BC840" s="15"/>
      <c r="BD840" s="15"/>
    </row>
    <row r="841" spans="1:56" ht="16.5" customHeight="1">
      <c r="A841" s="18"/>
      <c r="B841" s="18"/>
      <c r="C841" s="18"/>
      <c r="D841" s="18"/>
      <c r="E841" s="18"/>
      <c r="F841" s="15"/>
      <c r="G841" s="17"/>
      <c r="H841" s="17"/>
      <c r="I841" s="15"/>
      <c r="J841" s="15"/>
      <c r="K841" s="15"/>
      <c r="L841" s="15"/>
      <c r="M841" s="15"/>
      <c r="N841" s="15"/>
      <c r="O841" s="15"/>
      <c r="P841" s="15"/>
      <c r="Q841" s="15"/>
      <c r="R841" s="15"/>
      <c r="S841" s="16"/>
      <c r="T841" s="15"/>
      <c r="U841" s="15"/>
      <c r="V841" s="15"/>
      <c r="W841" s="15"/>
      <c r="X841" s="15"/>
      <c r="Y841" s="15"/>
      <c r="Z841" s="15"/>
      <c r="AA841" s="15"/>
      <c r="AB841" s="15"/>
      <c r="AC841" s="15"/>
      <c r="AD841" s="15"/>
      <c r="AE841" s="15"/>
      <c r="AF841" s="15"/>
      <c r="AG841" s="15"/>
      <c r="AH841" s="15"/>
      <c r="AI841" s="15"/>
      <c r="AJ841" s="15"/>
      <c r="AK841" s="15"/>
      <c r="AM841" s="15"/>
      <c r="AN841" s="15"/>
      <c r="AO841" s="15"/>
      <c r="AP841" s="15"/>
      <c r="AQ841" s="15"/>
      <c r="AR841" s="15"/>
      <c r="AS841" s="15"/>
      <c r="AT841" s="15"/>
      <c r="AU841" s="15"/>
      <c r="AV841" s="15"/>
      <c r="AW841" s="15"/>
      <c r="AX841" s="15"/>
      <c r="AY841" s="15"/>
      <c r="AZ841" s="15"/>
      <c r="BA841" s="15"/>
      <c r="BB841" s="15"/>
      <c r="BC841" s="15"/>
      <c r="BD841" s="15"/>
    </row>
    <row r="842" spans="1:56" ht="16.5" customHeight="1">
      <c r="A842" s="18"/>
      <c r="B842" s="18"/>
      <c r="C842" s="18"/>
      <c r="D842" s="18"/>
      <c r="E842" s="18"/>
      <c r="F842" s="15"/>
      <c r="G842" s="17"/>
      <c r="H842" s="17"/>
      <c r="I842" s="15"/>
      <c r="J842" s="15"/>
      <c r="K842" s="15"/>
      <c r="L842" s="15"/>
      <c r="M842" s="15"/>
      <c r="N842" s="15"/>
      <c r="O842" s="15"/>
      <c r="P842" s="15"/>
      <c r="Q842" s="15"/>
      <c r="R842" s="15"/>
      <c r="S842" s="16"/>
      <c r="T842" s="15"/>
      <c r="U842" s="15"/>
      <c r="V842" s="15"/>
      <c r="W842" s="15"/>
      <c r="X842" s="15"/>
      <c r="Y842" s="15"/>
      <c r="Z842" s="15"/>
      <c r="AA842" s="15"/>
      <c r="AB842" s="15"/>
      <c r="AC842" s="15"/>
      <c r="AD842" s="15"/>
      <c r="AE842" s="15"/>
      <c r="AF842" s="15"/>
      <c r="AG842" s="15"/>
      <c r="AH842" s="15"/>
      <c r="AI842" s="15"/>
      <c r="AJ842" s="15"/>
      <c r="AK842" s="15"/>
      <c r="AM842" s="15"/>
      <c r="AN842" s="15"/>
      <c r="AO842" s="15"/>
      <c r="AP842" s="15"/>
      <c r="AQ842" s="15"/>
      <c r="AR842" s="15"/>
      <c r="AS842" s="15"/>
      <c r="AT842" s="15"/>
      <c r="AU842" s="15"/>
      <c r="AV842" s="15"/>
      <c r="AW842" s="15"/>
      <c r="AX842" s="15"/>
      <c r="AY842" s="15"/>
      <c r="AZ842" s="15"/>
      <c r="BA842" s="15"/>
      <c r="BB842" s="15"/>
      <c r="BC842" s="15"/>
      <c r="BD842" s="15"/>
    </row>
    <row r="843" spans="1:56" ht="16.5" customHeight="1">
      <c r="A843" s="18"/>
      <c r="B843" s="18"/>
      <c r="C843" s="18"/>
      <c r="D843" s="18"/>
      <c r="E843" s="18"/>
      <c r="F843" s="15"/>
      <c r="G843" s="17"/>
      <c r="H843" s="17"/>
      <c r="I843" s="15"/>
      <c r="J843" s="15"/>
      <c r="K843" s="15"/>
      <c r="L843" s="15"/>
      <c r="M843" s="15"/>
      <c r="N843" s="15"/>
      <c r="O843" s="15"/>
      <c r="P843" s="15"/>
      <c r="Q843" s="15"/>
      <c r="R843" s="15"/>
      <c r="S843" s="16"/>
      <c r="T843" s="15"/>
      <c r="U843" s="15"/>
      <c r="V843" s="15"/>
      <c r="W843" s="15"/>
      <c r="X843" s="15"/>
      <c r="Y843" s="15"/>
      <c r="Z843" s="15"/>
      <c r="AA843" s="15"/>
      <c r="AB843" s="15"/>
      <c r="AC843" s="15"/>
      <c r="AD843" s="15"/>
      <c r="AE843" s="15"/>
      <c r="AF843" s="15"/>
      <c r="AG843" s="15"/>
      <c r="AH843" s="15"/>
      <c r="AI843" s="15"/>
      <c r="AJ843" s="15"/>
      <c r="AK843" s="15"/>
      <c r="AM843" s="15"/>
      <c r="AN843" s="15"/>
      <c r="AO843" s="15"/>
      <c r="AP843" s="15"/>
      <c r="AQ843" s="15"/>
      <c r="AR843" s="15"/>
      <c r="AS843" s="15"/>
      <c r="AT843" s="15"/>
      <c r="AU843" s="15"/>
      <c r="AV843" s="15"/>
      <c r="AW843" s="15"/>
      <c r="AX843" s="15"/>
      <c r="AY843" s="15"/>
      <c r="AZ843" s="15"/>
      <c r="BA843" s="15"/>
      <c r="BB843" s="15"/>
      <c r="BC843" s="15"/>
      <c r="BD843" s="15"/>
    </row>
    <row r="844" spans="1:56" ht="16.5" customHeight="1">
      <c r="A844" s="18"/>
      <c r="B844" s="18"/>
      <c r="C844" s="18"/>
      <c r="D844" s="18"/>
      <c r="E844" s="18"/>
      <c r="F844" s="15"/>
      <c r="G844" s="17"/>
      <c r="H844" s="17"/>
      <c r="I844" s="15"/>
      <c r="J844" s="15"/>
      <c r="K844" s="15"/>
      <c r="L844" s="15"/>
      <c r="M844" s="15"/>
      <c r="N844" s="15"/>
      <c r="O844" s="15"/>
      <c r="P844" s="15"/>
      <c r="Q844" s="15"/>
      <c r="R844" s="15"/>
      <c r="S844" s="16"/>
      <c r="T844" s="15"/>
      <c r="U844" s="15"/>
      <c r="V844" s="15"/>
      <c r="W844" s="15"/>
      <c r="X844" s="15"/>
      <c r="Y844" s="15"/>
      <c r="Z844" s="15"/>
      <c r="AA844" s="15"/>
      <c r="AB844" s="15"/>
      <c r="AC844" s="15"/>
      <c r="AD844" s="15"/>
      <c r="AE844" s="15"/>
      <c r="AF844" s="15"/>
      <c r="AG844" s="15"/>
      <c r="AH844" s="15"/>
      <c r="AI844" s="15"/>
      <c r="AJ844" s="15"/>
      <c r="AK844" s="15"/>
      <c r="AM844" s="15"/>
      <c r="AN844" s="15"/>
      <c r="AO844" s="15"/>
      <c r="AP844" s="15"/>
      <c r="AQ844" s="15"/>
      <c r="AR844" s="15"/>
      <c r="AS844" s="15"/>
      <c r="AT844" s="15"/>
      <c r="AU844" s="15"/>
      <c r="AV844" s="15"/>
      <c r="AW844" s="15"/>
      <c r="AX844" s="15"/>
      <c r="AY844" s="15"/>
      <c r="AZ844" s="15"/>
      <c r="BA844" s="15"/>
      <c r="BB844" s="15"/>
      <c r="BC844" s="15"/>
      <c r="BD844" s="15"/>
    </row>
    <row r="845" spans="1:56" ht="16.5" customHeight="1">
      <c r="A845" s="18"/>
      <c r="B845" s="18"/>
      <c r="C845" s="18"/>
      <c r="D845" s="18"/>
      <c r="E845" s="18"/>
      <c r="F845" s="15"/>
      <c r="G845" s="17"/>
      <c r="H845" s="17"/>
      <c r="I845" s="15"/>
      <c r="J845" s="15"/>
      <c r="K845" s="15"/>
      <c r="L845" s="15"/>
      <c r="M845" s="15"/>
      <c r="N845" s="15"/>
      <c r="O845" s="15"/>
      <c r="P845" s="15"/>
      <c r="Q845" s="15"/>
      <c r="R845" s="15"/>
      <c r="S845" s="16"/>
      <c r="T845" s="15"/>
      <c r="U845" s="15"/>
      <c r="V845" s="15"/>
      <c r="W845" s="15"/>
      <c r="X845" s="15"/>
      <c r="Y845" s="15"/>
      <c r="Z845" s="15"/>
      <c r="AA845" s="15"/>
      <c r="AB845" s="15"/>
      <c r="AC845" s="15"/>
      <c r="AD845" s="15"/>
      <c r="AE845" s="15"/>
      <c r="AF845" s="15"/>
      <c r="AG845" s="15"/>
      <c r="AH845" s="15"/>
      <c r="AI845" s="15"/>
      <c r="AJ845" s="15"/>
      <c r="AK845" s="15"/>
      <c r="AM845" s="15"/>
      <c r="AN845" s="15"/>
      <c r="AO845" s="15"/>
      <c r="AP845" s="15"/>
      <c r="AQ845" s="15"/>
      <c r="AR845" s="15"/>
      <c r="AS845" s="15"/>
      <c r="AT845" s="15"/>
      <c r="AU845" s="15"/>
      <c r="AV845" s="15"/>
      <c r="AW845" s="15"/>
      <c r="AX845" s="15"/>
      <c r="AY845" s="15"/>
      <c r="AZ845" s="15"/>
      <c r="BA845" s="15"/>
      <c r="BB845" s="15"/>
      <c r="BC845" s="15"/>
      <c r="BD845" s="15"/>
    </row>
    <row r="846" spans="1:56" ht="16.5" customHeight="1">
      <c r="A846" s="18"/>
      <c r="B846" s="18"/>
      <c r="C846" s="18"/>
      <c r="D846" s="18"/>
      <c r="E846" s="18"/>
      <c r="F846" s="15"/>
      <c r="G846" s="17"/>
      <c r="H846" s="17"/>
      <c r="I846" s="15"/>
      <c r="J846" s="15"/>
      <c r="K846" s="15"/>
      <c r="L846" s="15"/>
      <c r="M846" s="15"/>
      <c r="N846" s="15"/>
      <c r="O846" s="15"/>
      <c r="P846" s="15"/>
      <c r="Q846" s="15"/>
      <c r="R846" s="15"/>
      <c r="S846" s="16"/>
      <c r="T846" s="15"/>
      <c r="U846" s="15"/>
      <c r="V846" s="15"/>
      <c r="W846" s="15"/>
      <c r="X846" s="15"/>
      <c r="Y846" s="15"/>
      <c r="Z846" s="15"/>
      <c r="AA846" s="15"/>
      <c r="AB846" s="15"/>
      <c r="AC846" s="15"/>
      <c r="AD846" s="15"/>
      <c r="AE846" s="15"/>
      <c r="AF846" s="15"/>
      <c r="AG846" s="15"/>
      <c r="AH846" s="15"/>
      <c r="AI846" s="15"/>
      <c r="AJ846" s="15"/>
      <c r="AK846" s="15"/>
      <c r="AM846" s="15"/>
      <c r="AN846" s="15"/>
      <c r="AO846" s="15"/>
      <c r="AP846" s="15"/>
      <c r="AQ846" s="15"/>
      <c r="AR846" s="15"/>
      <c r="AS846" s="15"/>
      <c r="AT846" s="15"/>
      <c r="AU846" s="15"/>
      <c r="AV846" s="15"/>
      <c r="AW846" s="15"/>
      <c r="AX846" s="15"/>
      <c r="AY846" s="15"/>
      <c r="AZ846" s="15"/>
      <c r="BA846" s="15"/>
      <c r="BB846" s="15"/>
      <c r="BC846" s="15"/>
      <c r="BD846" s="15"/>
    </row>
    <row r="847" spans="1:56" ht="16.5" customHeight="1">
      <c r="A847" s="18"/>
      <c r="B847" s="18"/>
      <c r="C847" s="18"/>
      <c r="D847" s="18"/>
      <c r="E847" s="18"/>
      <c r="F847" s="15"/>
      <c r="G847" s="17"/>
      <c r="H847" s="17"/>
      <c r="I847" s="15"/>
      <c r="J847" s="15"/>
      <c r="K847" s="15"/>
      <c r="L847" s="15"/>
      <c r="M847" s="15"/>
      <c r="N847" s="15"/>
      <c r="O847" s="15"/>
      <c r="P847" s="15"/>
      <c r="Q847" s="15"/>
      <c r="R847" s="15"/>
      <c r="S847" s="16"/>
      <c r="T847" s="15"/>
      <c r="U847" s="15"/>
      <c r="V847" s="15"/>
      <c r="W847" s="15"/>
      <c r="X847" s="15"/>
      <c r="Y847" s="15"/>
      <c r="Z847" s="15"/>
      <c r="AA847" s="15"/>
      <c r="AB847" s="15"/>
      <c r="AC847" s="15"/>
      <c r="AD847" s="15"/>
      <c r="AE847" s="15"/>
      <c r="AF847" s="15"/>
      <c r="AG847" s="15"/>
      <c r="AH847" s="15"/>
      <c r="AI847" s="15"/>
      <c r="AJ847" s="15"/>
      <c r="AK847" s="15"/>
      <c r="AM847" s="15"/>
      <c r="AN847" s="15"/>
      <c r="AO847" s="15"/>
      <c r="AP847" s="15"/>
      <c r="AQ847" s="15"/>
      <c r="AR847" s="15"/>
      <c r="AS847" s="15"/>
      <c r="AT847" s="15"/>
      <c r="AU847" s="15"/>
      <c r="AV847" s="15"/>
      <c r="AW847" s="15"/>
      <c r="AX847" s="15"/>
      <c r="AY847" s="15"/>
      <c r="AZ847" s="15"/>
      <c r="BA847" s="15"/>
      <c r="BB847" s="15"/>
      <c r="BC847" s="15"/>
      <c r="BD847" s="15"/>
    </row>
    <row r="848" spans="1:56" ht="16.5" customHeight="1">
      <c r="A848" s="18"/>
      <c r="B848" s="18"/>
      <c r="C848" s="18"/>
      <c r="D848" s="18"/>
      <c r="E848" s="18"/>
      <c r="F848" s="15"/>
      <c r="G848" s="17"/>
      <c r="H848" s="17"/>
      <c r="I848" s="15"/>
      <c r="J848" s="15"/>
      <c r="K848" s="15"/>
      <c r="L848" s="15"/>
      <c r="M848" s="15"/>
      <c r="N848" s="15"/>
      <c r="O848" s="15"/>
      <c r="P848" s="15"/>
      <c r="Q848" s="15"/>
      <c r="R848" s="15"/>
      <c r="S848" s="16"/>
      <c r="T848" s="15"/>
      <c r="U848" s="15"/>
      <c r="V848" s="15"/>
      <c r="W848" s="15"/>
      <c r="X848" s="15"/>
      <c r="Y848" s="15"/>
      <c r="Z848" s="15"/>
      <c r="AA848" s="15"/>
      <c r="AB848" s="15"/>
      <c r="AC848" s="15"/>
      <c r="AD848" s="15"/>
      <c r="AE848" s="15"/>
      <c r="AF848" s="15"/>
      <c r="AG848" s="15"/>
      <c r="AH848" s="15"/>
      <c r="AI848" s="15"/>
      <c r="AJ848" s="15"/>
      <c r="AK848" s="15"/>
      <c r="AM848" s="15"/>
      <c r="AN848" s="15"/>
      <c r="AO848" s="15"/>
      <c r="AP848" s="15"/>
      <c r="AQ848" s="15"/>
      <c r="AR848" s="15"/>
      <c r="AS848" s="15"/>
      <c r="AT848" s="15"/>
      <c r="AU848" s="15"/>
      <c r="AV848" s="15"/>
      <c r="AW848" s="15"/>
      <c r="AX848" s="15"/>
      <c r="AY848" s="15"/>
      <c r="AZ848" s="15"/>
      <c r="BA848" s="15"/>
      <c r="BB848" s="15"/>
      <c r="BC848" s="15"/>
      <c r="BD848" s="15"/>
    </row>
    <row r="849" spans="1:56" ht="16.5" customHeight="1">
      <c r="A849" s="18"/>
      <c r="B849" s="18"/>
      <c r="C849" s="18"/>
      <c r="D849" s="18"/>
      <c r="E849" s="18"/>
      <c r="F849" s="15"/>
      <c r="G849" s="17"/>
      <c r="H849" s="17"/>
      <c r="I849" s="15"/>
      <c r="J849" s="15"/>
      <c r="K849" s="15"/>
      <c r="L849" s="15"/>
      <c r="M849" s="15"/>
      <c r="N849" s="15"/>
      <c r="O849" s="15"/>
      <c r="P849" s="15"/>
      <c r="Q849" s="15"/>
      <c r="R849" s="15"/>
      <c r="S849" s="16"/>
      <c r="T849" s="15"/>
      <c r="U849" s="15"/>
      <c r="V849" s="15"/>
      <c r="W849" s="15"/>
      <c r="X849" s="15"/>
      <c r="Y849" s="15"/>
      <c r="Z849" s="15"/>
      <c r="AA849" s="15"/>
      <c r="AB849" s="15"/>
      <c r="AC849" s="15"/>
      <c r="AD849" s="15"/>
      <c r="AE849" s="15"/>
      <c r="AF849" s="15"/>
      <c r="AG849" s="15"/>
      <c r="AH849" s="15"/>
      <c r="AI849" s="15"/>
      <c r="AJ849" s="15"/>
      <c r="AK849" s="15"/>
      <c r="AM849" s="15"/>
      <c r="AN849" s="15"/>
      <c r="AO849" s="15"/>
      <c r="AP849" s="15"/>
      <c r="AQ849" s="15"/>
      <c r="AR849" s="15"/>
      <c r="AS849" s="15"/>
      <c r="AT849" s="15"/>
      <c r="AU849" s="15"/>
      <c r="AV849" s="15"/>
      <c r="AW849" s="15"/>
      <c r="AX849" s="15"/>
      <c r="AY849" s="15"/>
      <c r="AZ849" s="15"/>
      <c r="BA849" s="15"/>
      <c r="BB849" s="15"/>
      <c r="BC849" s="15"/>
      <c r="BD849" s="15"/>
    </row>
    <row r="850" spans="1:56" ht="16.5" customHeight="1">
      <c r="A850" s="18"/>
      <c r="B850" s="18"/>
      <c r="C850" s="18"/>
      <c r="D850" s="18"/>
      <c r="E850" s="18"/>
      <c r="F850" s="15"/>
      <c r="G850" s="17"/>
      <c r="H850" s="17"/>
      <c r="I850" s="15"/>
      <c r="J850" s="15"/>
      <c r="K850" s="15"/>
      <c r="L850" s="15"/>
      <c r="M850" s="15"/>
      <c r="N850" s="15"/>
      <c r="O850" s="15"/>
      <c r="P850" s="15"/>
      <c r="Q850" s="15"/>
      <c r="R850" s="15"/>
      <c r="S850" s="16"/>
      <c r="T850" s="15"/>
      <c r="U850" s="15"/>
      <c r="V850" s="15"/>
      <c r="W850" s="15"/>
      <c r="X850" s="15"/>
      <c r="Y850" s="15"/>
      <c r="Z850" s="15"/>
      <c r="AA850" s="15"/>
      <c r="AB850" s="15"/>
      <c r="AC850" s="15"/>
      <c r="AD850" s="15"/>
      <c r="AE850" s="15"/>
      <c r="AF850" s="15"/>
      <c r="AG850" s="15"/>
      <c r="AH850" s="15"/>
      <c r="AI850" s="15"/>
      <c r="AJ850" s="15"/>
      <c r="AK850" s="15"/>
      <c r="AM850" s="15"/>
      <c r="AN850" s="15"/>
      <c r="AO850" s="15"/>
      <c r="AP850" s="15"/>
      <c r="AQ850" s="15"/>
      <c r="AR850" s="15"/>
      <c r="AS850" s="15"/>
      <c r="AT850" s="15"/>
      <c r="AU850" s="15"/>
      <c r="AV850" s="15"/>
      <c r="AW850" s="15"/>
      <c r="AX850" s="15"/>
      <c r="AY850" s="15"/>
      <c r="AZ850" s="15"/>
      <c r="BA850" s="15"/>
      <c r="BB850" s="15"/>
      <c r="BC850" s="15"/>
      <c r="BD850" s="15"/>
    </row>
    <row r="851" spans="1:56" ht="16.5" customHeight="1">
      <c r="A851" s="18"/>
      <c r="B851" s="18"/>
      <c r="C851" s="18"/>
      <c r="D851" s="18"/>
      <c r="E851" s="18"/>
      <c r="F851" s="15"/>
      <c r="G851" s="17"/>
      <c r="H851" s="17"/>
      <c r="I851" s="15"/>
      <c r="J851" s="15"/>
      <c r="K851" s="15"/>
      <c r="L851" s="15"/>
      <c r="M851" s="15"/>
      <c r="N851" s="15"/>
      <c r="O851" s="15"/>
      <c r="P851" s="15"/>
      <c r="Q851" s="15"/>
      <c r="R851" s="15"/>
      <c r="S851" s="16"/>
      <c r="T851" s="15"/>
      <c r="U851" s="15"/>
      <c r="V851" s="15"/>
      <c r="W851" s="15"/>
      <c r="X851" s="15"/>
      <c r="Y851" s="15"/>
      <c r="Z851" s="15"/>
      <c r="AA851" s="15"/>
      <c r="AB851" s="15"/>
      <c r="AC851" s="15"/>
      <c r="AD851" s="15"/>
      <c r="AE851" s="15"/>
      <c r="AF851" s="15"/>
      <c r="AG851" s="15"/>
      <c r="AH851" s="15"/>
      <c r="AI851" s="15"/>
      <c r="AJ851" s="15"/>
      <c r="AK851" s="15"/>
      <c r="AM851" s="15"/>
      <c r="AN851" s="15"/>
      <c r="AO851" s="15"/>
      <c r="AP851" s="15"/>
      <c r="AQ851" s="15"/>
      <c r="AR851" s="15"/>
      <c r="AS851" s="15"/>
      <c r="AT851" s="15"/>
      <c r="AU851" s="15"/>
      <c r="AV851" s="15"/>
      <c r="AW851" s="15"/>
      <c r="AX851" s="15"/>
      <c r="AY851" s="15"/>
      <c r="AZ851" s="15"/>
      <c r="BA851" s="15"/>
      <c r="BB851" s="15"/>
      <c r="BC851" s="15"/>
      <c r="BD851" s="15"/>
    </row>
    <row r="852" spans="1:56" ht="16.5" customHeight="1">
      <c r="A852" s="18"/>
      <c r="B852" s="18"/>
      <c r="C852" s="18"/>
      <c r="D852" s="18"/>
      <c r="E852" s="18"/>
      <c r="F852" s="15"/>
      <c r="G852" s="17"/>
      <c r="H852" s="17"/>
      <c r="I852" s="15"/>
      <c r="J852" s="15"/>
      <c r="K852" s="15"/>
      <c r="L852" s="15"/>
      <c r="M852" s="15"/>
      <c r="N852" s="15"/>
      <c r="O852" s="15"/>
      <c r="P852" s="15"/>
      <c r="Q852" s="15"/>
      <c r="R852" s="15"/>
      <c r="S852" s="16"/>
      <c r="T852" s="15"/>
      <c r="U852" s="15"/>
      <c r="V852" s="15"/>
      <c r="W852" s="15"/>
      <c r="X852" s="15"/>
      <c r="Y852" s="15"/>
      <c r="Z852" s="15"/>
      <c r="AA852" s="15"/>
      <c r="AB852" s="15"/>
      <c r="AC852" s="15"/>
      <c r="AD852" s="15"/>
      <c r="AE852" s="15"/>
      <c r="AF852" s="15"/>
      <c r="AG852" s="15"/>
      <c r="AH852" s="15"/>
      <c r="AI852" s="15"/>
      <c r="AJ852" s="15"/>
      <c r="AK852" s="15"/>
      <c r="AM852" s="15"/>
      <c r="AN852" s="15"/>
      <c r="AO852" s="15"/>
      <c r="AP852" s="15"/>
      <c r="AQ852" s="15"/>
      <c r="AR852" s="15"/>
      <c r="AS852" s="15"/>
      <c r="AT852" s="15"/>
      <c r="AU852" s="15"/>
      <c r="AV852" s="15"/>
      <c r="AW852" s="15"/>
      <c r="AX852" s="15"/>
      <c r="AY852" s="15"/>
      <c r="AZ852" s="15"/>
      <c r="BA852" s="15"/>
      <c r="BB852" s="15"/>
      <c r="BC852" s="15"/>
      <c r="BD852" s="15"/>
    </row>
    <row r="853" spans="1:56" ht="16.5" customHeight="1">
      <c r="A853" s="18"/>
      <c r="B853" s="18"/>
      <c r="C853" s="18"/>
      <c r="D853" s="18"/>
      <c r="E853" s="18"/>
      <c r="F853" s="15"/>
      <c r="G853" s="17"/>
      <c r="H853" s="17"/>
      <c r="I853" s="15"/>
      <c r="J853" s="15"/>
      <c r="K853" s="15"/>
      <c r="L853" s="15"/>
      <c r="M853" s="15"/>
      <c r="N853" s="15"/>
      <c r="O853" s="15"/>
      <c r="P853" s="15"/>
      <c r="Q853" s="15"/>
      <c r="R853" s="15"/>
      <c r="S853" s="16"/>
      <c r="T853" s="15"/>
      <c r="U853" s="15"/>
      <c r="V853" s="15"/>
      <c r="W853" s="15"/>
      <c r="X853" s="15"/>
      <c r="Y853" s="15"/>
      <c r="Z853" s="15"/>
      <c r="AA853" s="15"/>
      <c r="AB853" s="15"/>
      <c r="AC853" s="15"/>
      <c r="AD853" s="15"/>
      <c r="AE853" s="15"/>
      <c r="AF853" s="15"/>
      <c r="AG853" s="15"/>
      <c r="AH853" s="15"/>
      <c r="AI853" s="15"/>
      <c r="AJ853" s="15"/>
      <c r="AK853" s="15"/>
      <c r="AM853" s="15"/>
      <c r="AN853" s="15"/>
      <c r="AO853" s="15"/>
      <c r="AP853" s="15"/>
      <c r="AQ853" s="15"/>
      <c r="AR853" s="15"/>
      <c r="AS853" s="15"/>
      <c r="AT853" s="15"/>
      <c r="AU853" s="15"/>
      <c r="AV853" s="15"/>
      <c r="AW853" s="15"/>
      <c r="AX853" s="15"/>
      <c r="AY853" s="15"/>
      <c r="AZ853" s="15"/>
      <c r="BA853" s="15"/>
      <c r="BB853" s="15"/>
      <c r="BC853" s="15"/>
      <c r="BD853" s="15"/>
    </row>
    <row r="854" spans="1:56" ht="16.5" customHeight="1">
      <c r="A854" s="18"/>
      <c r="B854" s="18"/>
      <c r="C854" s="18"/>
      <c r="D854" s="18"/>
      <c r="E854" s="18"/>
      <c r="F854" s="15"/>
      <c r="G854" s="17"/>
      <c r="H854" s="17"/>
      <c r="I854" s="15"/>
      <c r="J854" s="15"/>
      <c r="K854" s="15"/>
      <c r="L854" s="15"/>
      <c r="M854" s="15"/>
      <c r="N854" s="15"/>
      <c r="O854" s="15"/>
      <c r="P854" s="15"/>
      <c r="Q854" s="15"/>
      <c r="R854" s="15"/>
      <c r="S854" s="16"/>
      <c r="T854" s="15"/>
      <c r="U854" s="15"/>
      <c r="V854" s="15"/>
      <c r="W854" s="15"/>
      <c r="X854" s="15"/>
      <c r="Y854" s="15"/>
      <c r="Z854" s="15"/>
      <c r="AA854" s="15"/>
      <c r="AB854" s="15"/>
      <c r="AC854" s="15"/>
      <c r="AD854" s="15"/>
      <c r="AE854" s="15"/>
      <c r="AF854" s="15"/>
      <c r="AG854" s="15"/>
      <c r="AH854" s="15"/>
      <c r="AI854" s="15"/>
      <c r="AJ854" s="15"/>
      <c r="AK854" s="15"/>
      <c r="AM854" s="15"/>
      <c r="AN854" s="15"/>
      <c r="AO854" s="15"/>
      <c r="AP854" s="15"/>
      <c r="AQ854" s="15"/>
      <c r="AR854" s="15"/>
      <c r="AS854" s="15"/>
      <c r="AT854" s="15"/>
      <c r="AU854" s="15"/>
      <c r="AV854" s="15"/>
      <c r="AW854" s="15"/>
      <c r="AX854" s="15"/>
      <c r="AY854" s="15"/>
      <c r="AZ854" s="15"/>
      <c r="BA854" s="15"/>
      <c r="BB854" s="15"/>
      <c r="BC854" s="15"/>
      <c r="BD854" s="15"/>
    </row>
    <row r="855" spans="1:56" ht="16.5" customHeight="1">
      <c r="A855" s="18"/>
      <c r="B855" s="18"/>
      <c r="C855" s="18"/>
      <c r="D855" s="18"/>
      <c r="E855" s="18"/>
      <c r="F855" s="15"/>
      <c r="G855" s="17"/>
      <c r="H855" s="17"/>
      <c r="I855" s="15"/>
      <c r="J855" s="15"/>
      <c r="K855" s="15"/>
      <c r="L855" s="15"/>
      <c r="M855" s="15"/>
      <c r="N855" s="15"/>
      <c r="O855" s="15"/>
      <c r="P855" s="15"/>
      <c r="Q855" s="15"/>
      <c r="R855" s="15"/>
      <c r="S855" s="16"/>
      <c r="T855" s="15"/>
      <c r="U855" s="15"/>
      <c r="V855" s="15"/>
      <c r="W855" s="15"/>
      <c r="X855" s="15"/>
      <c r="Y855" s="15"/>
      <c r="Z855" s="15"/>
      <c r="AA855" s="15"/>
      <c r="AB855" s="15"/>
      <c r="AC855" s="15"/>
      <c r="AD855" s="15"/>
      <c r="AE855" s="15"/>
      <c r="AF855" s="15"/>
      <c r="AG855" s="15"/>
      <c r="AH855" s="15"/>
      <c r="AI855" s="15"/>
      <c r="AJ855" s="15"/>
      <c r="AK855" s="15"/>
      <c r="AM855" s="15"/>
      <c r="AN855" s="15"/>
      <c r="AO855" s="15"/>
      <c r="AP855" s="15"/>
      <c r="AQ855" s="15"/>
      <c r="AR855" s="15"/>
      <c r="AS855" s="15"/>
      <c r="AT855" s="15"/>
      <c r="AU855" s="15"/>
      <c r="AV855" s="15"/>
      <c r="AW855" s="15"/>
      <c r="AX855" s="15"/>
      <c r="AY855" s="15"/>
      <c r="AZ855" s="15"/>
      <c r="BA855" s="15"/>
      <c r="BB855" s="15"/>
      <c r="BC855" s="15"/>
      <c r="BD855" s="15"/>
    </row>
    <row r="856" spans="1:56" ht="16.5" customHeight="1">
      <c r="A856" s="18"/>
      <c r="B856" s="18"/>
      <c r="C856" s="18"/>
      <c r="D856" s="18"/>
      <c r="E856" s="18"/>
      <c r="F856" s="15"/>
      <c r="G856" s="17"/>
      <c r="H856" s="17"/>
      <c r="I856" s="15"/>
      <c r="J856" s="15"/>
      <c r="K856" s="15"/>
      <c r="L856" s="15"/>
      <c r="M856" s="15"/>
      <c r="N856" s="15"/>
      <c r="O856" s="15"/>
      <c r="P856" s="15"/>
      <c r="Q856" s="15"/>
      <c r="R856" s="15"/>
      <c r="S856" s="16"/>
      <c r="T856" s="15"/>
      <c r="U856" s="15"/>
      <c r="V856" s="15"/>
      <c r="W856" s="15"/>
      <c r="X856" s="15"/>
      <c r="Y856" s="15"/>
      <c r="Z856" s="15"/>
      <c r="AA856" s="15"/>
      <c r="AB856" s="15"/>
      <c r="AC856" s="15"/>
      <c r="AD856" s="15"/>
      <c r="AE856" s="15"/>
      <c r="AF856" s="15"/>
      <c r="AG856" s="15"/>
      <c r="AH856" s="15"/>
      <c r="AI856" s="15"/>
      <c r="AJ856" s="15"/>
      <c r="AK856" s="15"/>
      <c r="AM856" s="15"/>
      <c r="AN856" s="15"/>
      <c r="AO856" s="15"/>
      <c r="AP856" s="15"/>
      <c r="AQ856" s="15"/>
      <c r="AR856" s="15"/>
      <c r="AS856" s="15"/>
      <c r="AT856" s="15"/>
      <c r="AU856" s="15"/>
      <c r="AV856" s="15"/>
      <c r="AW856" s="15"/>
      <c r="AX856" s="15"/>
      <c r="AY856" s="15"/>
      <c r="AZ856" s="15"/>
      <c r="BA856" s="15"/>
      <c r="BB856" s="15"/>
      <c r="BC856" s="15"/>
      <c r="BD856" s="15"/>
    </row>
    <row r="857" spans="1:56" ht="16.5" customHeight="1">
      <c r="A857" s="18"/>
      <c r="B857" s="18"/>
      <c r="C857" s="18"/>
      <c r="D857" s="18"/>
      <c r="E857" s="18"/>
      <c r="F857" s="15"/>
      <c r="G857" s="17"/>
      <c r="H857" s="17"/>
      <c r="I857" s="15"/>
      <c r="J857" s="15"/>
      <c r="K857" s="15"/>
      <c r="L857" s="15"/>
      <c r="M857" s="15"/>
      <c r="N857" s="15"/>
      <c r="O857" s="15"/>
      <c r="P857" s="15"/>
      <c r="Q857" s="15"/>
      <c r="R857" s="15"/>
      <c r="S857" s="16"/>
      <c r="T857" s="15"/>
      <c r="U857" s="15"/>
      <c r="V857" s="15"/>
      <c r="W857" s="15"/>
      <c r="X857" s="15"/>
      <c r="Y857" s="15"/>
      <c r="Z857" s="15"/>
      <c r="AA857" s="15"/>
      <c r="AB857" s="15"/>
      <c r="AC857" s="15"/>
      <c r="AD857" s="15"/>
      <c r="AE857" s="15"/>
      <c r="AF857" s="15"/>
      <c r="AG857" s="15"/>
      <c r="AH857" s="15"/>
      <c r="AI857" s="15"/>
      <c r="AJ857" s="15"/>
      <c r="AK857" s="15"/>
      <c r="AM857" s="15"/>
      <c r="AN857" s="15"/>
      <c r="AO857" s="15"/>
      <c r="AP857" s="15"/>
      <c r="AQ857" s="15"/>
      <c r="AR857" s="15"/>
      <c r="AS857" s="15"/>
      <c r="AT857" s="15"/>
      <c r="AU857" s="15"/>
      <c r="AV857" s="15"/>
      <c r="AW857" s="15"/>
      <c r="AX857" s="15"/>
      <c r="AY857" s="15"/>
      <c r="AZ857" s="15"/>
      <c r="BA857" s="15"/>
      <c r="BB857" s="15"/>
      <c r="BC857" s="15"/>
      <c r="BD857" s="15"/>
    </row>
    <row r="858" spans="1:56" ht="16.5" customHeight="1">
      <c r="A858" s="18"/>
      <c r="B858" s="18"/>
      <c r="C858" s="18"/>
      <c r="D858" s="18"/>
      <c r="E858" s="18"/>
      <c r="F858" s="15"/>
      <c r="G858" s="17"/>
      <c r="H858" s="17"/>
      <c r="I858" s="15"/>
      <c r="J858" s="15"/>
      <c r="K858" s="15"/>
      <c r="L858" s="15"/>
      <c r="M858" s="15"/>
      <c r="N858" s="15"/>
      <c r="O858" s="15"/>
      <c r="P858" s="15"/>
      <c r="Q858" s="15"/>
      <c r="R858" s="15"/>
      <c r="S858" s="16"/>
      <c r="T858" s="15"/>
      <c r="U858" s="15"/>
      <c r="V858" s="15"/>
      <c r="W858" s="15"/>
      <c r="X858" s="15"/>
      <c r="Y858" s="15"/>
      <c r="Z858" s="15"/>
      <c r="AA858" s="15"/>
      <c r="AB858" s="15"/>
      <c r="AC858" s="15"/>
      <c r="AD858" s="15"/>
      <c r="AE858" s="15"/>
      <c r="AF858" s="15"/>
      <c r="AG858" s="15"/>
      <c r="AH858" s="15"/>
      <c r="AI858" s="15"/>
      <c r="AJ858" s="15"/>
      <c r="AK858" s="15"/>
      <c r="AM858" s="15"/>
      <c r="AN858" s="15"/>
      <c r="AO858" s="15"/>
      <c r="AP858" s="15"/>
      <c r="AQ858" s="15"/>
      <c r="AR858" s="15"/>
      <c r="AS858" s="15"/>
      <c r="AT858" s="15"/>
      <c r="AU858" s="15"/>
      <c r="AV858" s="15"/>
      <c r="AW858" s="15"/>
      <c r="AX858" s="15"/>
      <c r="AY858" s="15"/>
      <c r="AZ858" s="15"/>
      <c r="BA858" s="15"/>
      <c r="BB858" s="15"/>
      <c r="BC858" s="15"/>
      <c r="BD858" s="15"/>
    </row>
    <row r="859" spans="1:56" ht="16.5" customHeight="1">
      <c r="A859" s="18"/>
      <c r="B859" s="18"/>
      <c r="C859" s="18"/>
      <c r="D859" s="18"/>
      <c r="E859" s="18"/>
      <c r="F859" s="15"/>
      <c r="G859" s="17"/>
      <c r="H859" s="17"/>
      <c r="I859" s="15"/>
      <c r="J859" s="15"/>
      <c r="K859" s="15"/>
      <c r="L859" s="15"/>
      <c r="M859" s="15"/>
      <c r="N859" s="15"/>
      <c r="O859" s="15"/>
      <c r="P859" s="15"/>
      <c r="Q859" s="15"/>
      <c r="R859" s="15"/>
      <c r="S859" s="16"/>
      <c r="T859" s="15"/>
      <c r="U859" s="15"/>
      <c r="V859" s="15"/>
      <c r="W859" s="15"/>
      <c r="X859" s="15"/>
      <c r="Y859" s="15"/>
      <c r="Z859" s="15"/>
      <c r="AA859" s="15"/>
      <c r="AB859" s="15"/>
      <c r="AC859" s="15"/>
      <c r="AD859" s="15"/>
      <c r="AE859" s="15"/>
      <c r="AF859" s="15"/>
      <c r="AG859" s="15"/>
      <c r="AH859" s="15"/>
      <c r="AI859" s="15"/>
      <c r="AJ859" s="15"/>
      <c r="AK859" s="15"/>
      <c r="AM859" s="15"/>
      <c r="AN859" s="15"/>
      <c r="AO859" s="15"/>
      <c r="AP859" s="15"/>
      <c r="AQ859" s="15"/>
      <c r="AR859" s="15"/>
      <c r="AS859" s="15"/>
      <c r="AT859" s="15"/>
      <c r="AU859" s="15"/>
      <c r="AV859" s="15"/>
      <c r="AW859" s="15"/>
      <c r="AX859" s="15"/>
      <c r="AY859" s="15"/>
      <c r="AZ859" s="15"/>
      <c r="BA859" s="15"/>
      <c r="BB859" s="15"/>
      <c r="BC859" s="15"/>
      <c r="BD859" s="15"/>
    </row>
    <row r="860" spans="1:56" ht="16.5" customHeight="1">
      <c r="A860" s="18"/>
      <c r="B860" s="18"/>
      <c r="C860" s="18"/>
      <c r="D860" s="18"/>
      <c r="E860" s="18"/>
      <c r="F860" s="15"/>
      <c r="G860" s="17"/>
      <c r="H860" s="17"/>
      <c r="I860" s="15"/>
      <c r="J860" s="15"/>
      <c r="K860" s="15"/>
      <c r="L860" s="15"/>
      <c r="M860" s="15"/>
      <c r="N860" s="15"/>
      <c r="O860" s="15"/>
      <c r="P860" s="15"/>
      <c r="Q860" s="15"/>
      <c r="R860" s="15"/>
      <c r="S860" s="16"/>
      <c r="T860" s="15"/>
      <c r="U860" s="15"/>
      <c r="V860" s="15"/>
      <c r="W860" s="15"/>
      <c r="X860" s="15"/>
      <c r="Y860" s="15"/>
      <c r="Z860" s="15"/>
      <c r="AA860" s="15"/>
      <c r="AB860" s="15"/>
      <c r="AC860" s="15"/>
      <c r="AD860" s="15"/>
      <c r="AE860" s="15"/>
      <c r="AF860" s="15"/>
      <c r="AG860" s="15"/>
      <c r="AH860" s="15"/>
      <c r="AI860" s="15"/>
      <c r="AJ860" s="15"/>
      <c r="AK860" s="15"/>
      <c r="AM860" s="15"/>
      <c r="AN860" s="15"/>
      <c r="AO860" s="15"/>
      <c r="AP860" s="15"/>
      <c r="AQ860" s="15"/>
      <c r="AR860" s="15"/>
      <c r="AS860" s="15"/>
      <c r="AT860" s="15"/>
      <c r="AU860" s="15"/>
      <c r="AV860" s="15"/>
      <c r="AW860" s="15"/>
      <c r="AX860" s="15"/>
      <c r="AY860" s="15"/>
      <c r="AZ860" s="15"/>
      <c r="BA860" s="15"/>
      <c r="BB860" s="15"/>
      <c r="BC860" s="15"/>
      <c r="BD860" s="15"/>
    </row>
    <row r="861" spans="1:56" ht="16.5" customHeight="1">
      <c r="A861" s="18"/>
      <c r="B861" s="18"/>
      <c r="C861" s="18"/>
      <c r="D861" s="18"/>
      <c r="E861" s="18"/>
      <c r="F861" s="15"/>
      <c r="G861" s="17"/>
      <c r="H861" s="17"/>
      <c r="I861" s="15"/>
      <c r="J861" s="15"/>
      <c r="K861" s="15"/>
      <c r="L861" s="15"/>
      <c r="M861" s="15"/>
      <c r="N861" s="15"/>
      <c r="O861" s="15"/>
      <c r="P861" s="15"/>
      <c r="Q861" s="15"/>
      <c r="R861" s="15"/>
      <c r="S861" s="16"/>
      <c r="T861" s="15"/>
      <c r="U861" s="15"/>
      <c r="V861" s="15"/>
      <c r="W861" s="15"/>
      <c r="X861" s="15"/>
      <c r="Y861" s="15"/>
      <c r="Z861" s="15"/>
      <c r="AA861" s="15"/>
      <c r="AB861" s="15"/>
      <c r="AC861" s="15"/>
      <c r="AD861" s="15"/>
      <c r="AE861" s="15"/>
      <c r="AF861" s="15"/>
      <c r="AG861" s="15"/>
      <c r="AH861" s="15"/>
      <c r="AI861" s="15"/>
      <c r="AJ861" s="15"/>
      <c r="AK861" s="15"/>
      <c r="AM861" s="15"/>
      <c r="AN861" s="15"/>
      <c r="AO861" s="15"/>
      <c r="AP861" s="15"/>
      <c r="AQ861" s="15"/>
      <c r="AR861" s="15"/>
      <c r="AS861" s="15"/>
      <c r="AT861" s="15"/>
      <c r="AU861" s="15"/>
      <c r="AV861" s="15"/>
      <c r="AW861" s="15"/>
      <c r="AX861" s="15"/>
      <c r="AY861" s="15"/>
      <c r="AZ861" s="15"/>
      <c r="BA861" s="15"/>
      <c r="BB861" s="15"/>
      <c r="BC861" s="15"/>
      <c r="BD861" s="15"/>
    </row>
    <row r="862" spans="1:56" ht="16.5" customHeight="1">
      <c r="A862" s="18"/>
      <c r="B862" s="18"/>
      <c r="C862" s="18"/>
      <c r="D862" s="18"/>
      <c r="E862" s="18"/>
      <c r="F862" s="15"/>
      <c r="G862" s="17"/>
      <c r="H862" s="17"/>
      <c r="I862" s="15"/>
      <c r="J862" s="15"/>
      <c r="K862" s="15"/>
      <c r="L862" s="15"/>
      <c r="M862" s="15"/>
      <c r="N862" s="15"/>
      <c r="O862" s="15"/>
      <c r="P862" s="15"/>
      <c r="Q862" s="15"/>
      <c r="R862" s="15"/>
      <c r="S862" s="16"/>
      <c r="T862" s="15"/>
      <c r="U862" s="15"/>
      <c r="V862" s="15"/>
      <c r="W862" s="15"/>
      <c r="X862" s="15"/>
      <c r="Y862" s="15"/>
      <c r="Z862" s="15"/>
      <c r="AA862" s="15"/>
      <c r="AB862" s="15"/>
      <c r="AC862" s="15"/>
      <c r="AD862" s="15"/>
      <c r="AE862" s="15"/>
      <c r="AF862" s="15"/>
      <c r="AG862" s="15"/>
      <c r="AH862" s="15"/>
      <c r="AI862" s="15"/>
      <c r="AJ862" s="15"/>
      <c r="AK862" s="15"/>
      <c r="AM862" s="15"/>
      <c r="AN862" s="15"/>
      <c r="AO862" s="15"/>
      <c r="AP862" s="15"/>
      <c r="AQ862" s="15"/>
      <c r="AR862" s="15"/>
      <c r="AS862" s="15"/>
      <c r="AT862" s="15"/>
      <c r="AU862" s="15"/>
      <c r="AV862" s="15"/>
      <c r="AW862" s="15"/>
      <c r="AX862" s="15"/>
      <c r="AY862" s="15"/>
      <c r="AZ862" s="15"/>
      <c r="BA862" s="15"/>
      <c r="BB862" s="15"/>
      <c r="BC862" s="15"/>
      <c r="BD862" s="15"/>
    </row>
    <row r="863" spans="1:56" ht="16.5" customHeight="1">
      <c r="A863" s="18"/>
      <c r="B863" s="18"/>
      <c r="C863" s="18"/>
      <c r="D863" s="18"/>
      <c r="E863" s="18"/>
      <c r="F863" s="15"/>
      <c r="G863" s="17"/>
      <c r="H863" s="17"/>
      <c r="I863" s="15"/>
      <c r="J863" s="15"/>
      <c r="K863" s="15"/>
      <c r="L863" s="15"/>
      <c r="M863" s="15"/>
      <c r="N863" s="15"/>
      <c r="O863" s="15"/>
      <c r="P863" s="15"/>
      <c r="Q863" s="15"/>
      <c r="R863" s="15"/>
      <c r="S863" s="16"/>
      <c r="T863" s="15"/>
      <c r="U863" s="15"/>
      <c r="V863" s="15"/>
      <c r="W863" s="15"/>
      <c r="X863" s="15"/>
      <c r="Y863" s="15"/>
      <c r="Z863" s="15"/>
      <c r="AA863" s="15"/>
      <c r="AB863" s="15"/>
      <c r="AC863" s="15"/>
      <c r="AD863" s="15"/>
      <c r="AE863" s="15"/>
      <c r="AF863" s="15"/>
      <c r="AG863" s="15"/>
      <c r="AH863" s="15"/>
      <c r="AI863" s="15"/>
      <c r="AJ863" s="15"/>
      <c r="AK863" s="15"/>
      <c r="AM863" s="15"/>
      <c r="AN863" s="15"/>
      <c r="AO863" s="15"/>
      <c r="AP863" s="15"/>
      <c r="AQ863" s="15"/>
      <c r="AR863" s="15"/>
      <c r="AS863" s="15"/>
      <c r="AT863" s="15"/>
      <c r="AU863" s="15"/>
      <c r="AV863" s="15"/>
      <c r="AW863" s="15"/>
      <c r="AX863" s="15"/>
      <c r="AY863" s="15"/>
      <c r="AZ863" s="15"/>
      <c r="BA863" s="15"/>
      <c r="BB863" s="15"/>
      <c r="BC863" s="15"/>
      <c r="BD863" s="15"/>
    </row>
    <row r="864" spans="1:56" ht="16.5" customHeight="1">
      <c r="A864" s="18"/>
      <c r="B864" s="18"/>
      <c r="C864" s="18"/>
      <c r="D864" s="18"/>
      <c r="E864" s="18"/>
      <c r="F864" s="15"/>
      <c r="G864" s="17"/>
      <c r="H864" s="17"/>
      <c r="I864" s="15"/>
      <c r="J864" s="15"/>
      <c r="K864" s="15"/>
      <c r="L864" s="15"/>
      <c r="M864" s="15"/>
      <c r="N864" s="15"/>
      <c r="O864" s="15"/>
      <c r="P864" s="15"/>
      <c r="Q864" s="15"/>
      <c r="R864" s="15"/>
      <c r="S864" s="16"/>
      <c r="T864" s="15"/>
      <c r="U864" s="15"/>
      <c r="V864" s="15"/>
      <c r="W864" s="15"/>
      <c r="X864" s="15"/>
      <c r="Y864" s="15"/>
      <c r="Z864" s="15"/>
      <c r="AA864" s="15"/>
      <c r="AB864" s="15"/>
      <c r="AC864" s="15"/>
      <c r="AD864" s="15"/>
      <c r="AE864" s="15"/>
      <c r="AF864" s="15"/>
      <c r="AG864" s="15"/>
      <c r="AH864" s="15"/>
      <c r="AI864" s="15"/>
      <c r="AJ864" s="15"/>
      <c r="AK864" s="15"/>
      <c r="AM864" s="15"/>
      <c r="AN864" s="15"/>
      <c r="AO864" s="15"/>
      <c r="AP864" s="15"/>
      <c r="AQ864" s="15"/>
      <c r="AR864" s="15"/>
      <c r="AS864" s="15"/>
      <c r="AT864" s="15"/>
      <c r="AU864" s="15"/>
      <c r="AV864" s="15"/>
      <c r="AW864" s="15"/>
      <c r="AX864" s="15"/>
      <c r="AY864" s="15"/>
      <c r="AZ864" s="15"/>
      <c r="BA864" s="15"/>
      <c r="BB864" s="15"/>
      <c r="BC864" s="15"/>
      <c r="BD864" s="15"/>
    </row>
    <row r="865" spans="1:56" ht="16.5" customHeight="1">
      <c r="A865" s="18"/>
      <c r="B865" s="18"/>
      <c r="C865" s="18"/>
      <c r="D865" s="18"/>
      <c r="E865" s="18"/>
      <c r="F865" s="15"/>
      <c r="G865" s="17"/>
      <c r="H865" s="17"/>
      <c r="I865" s="15"/>
      <c r="J865" s="15"/>
      <c r="K865" s="15"/>
      <c r="L865" s="15"/>
      <c r="M865" s="15"/>
      <c r="N865" s="15"/>
      <c r="O865" s="15"/>
      <c r="P865" s="15"/>
      <c r="Q865" s="15"/>
      <c r="R865" s="15"/>
      <c r="S865" s="16"/>
      <c r="T865" s="15"/>
      <c r="U865" s="15"/>
      <c r="V865" s="15"/>
      <c r="W865" s="15"/>
      <c r="X865" s="15"/>
      <c r="Y865" s="15"/>
      <c r="Z865" s="15"/>
      <c r="AA865" s="15"/>
      <c r="AB865" s="15"/>
      <c r="AC865" s="15"/>
      <c r="AD865" s="15"/>
      <c r="AE865" s="15"/>
      <c r="AF865" s="15"/>
      <c r="AG865" s="15"/>
      <c r="AH865" s="15"/>
      <c r="AI865" s="15"/>
      <c r="AJ865" s="15"/>
      <c r="AK865" s="15"/>
      <c r="AM865" s="15"/>
      <c r="AN865" s="15"/>
      <c r="AO865" s="15"/>
      <c r="AP865" s="15"/>
      <c r="AQ865" s="15"/>
      <c r="AR865" s="15"/>
      <c r="AS865" s="15"/>
      <c r="AT865" s="15"/>
      <c r="AU865" s="15"/>
      <c r="AV865" s="15"/>
      <c r="AW865" s="15"/>
      <c r="AX865" s="15"/>
      <c r="AY865" s="15"/>
      <c r="AZ865" s="15"/>
      <c r="BA865" s="15"/>
      <c r="BB865" s="15"/>
      <c r="BC865" s="15"/>
      <c r="BD865" s="15"/>
    </row>
    <row r="866" spans="1:56" ht="16.5" customHeight="1">
      <c r="A866" s="18"/>
      <c r="B866" s="18"/>
      <c r="C866" s="18"/>
      <c r="D866" s="18"/>
      <c r="E866" s="18"/>
      <c r="F866" s="15"/>
      <c r="G866" s="17"/>
      <c r="H866" s="17"/>
      <c r="I866" s="15"/>
      <c r="J866" s="15"/>
      <c r="K866" s="15"/>
      <c r="L866" s="15"/>
      <c r="M866" s="15"/>
      <c r="N866" s="15"/>
      <c r="O866" s="15"/>
      <c r="P866" s="15"/>
      <c r="Q866" s="15"/>
      <c r="R866" s="15"/>
      <c r="S866" s="16"/>
      <c r="T866" s="15"/>
      <c r="U866" s="15"/>
      <c r="V866" s="15"/>
      <c r="W866" s="15"/>
      <c r="X866" s="15"/>
      <c r="Y866" s="15"/>
      <c r="Z866" s="15"/>
      <c r="AA866" s="15"/>
      <c r="AB866" s="15"/>
      <c r="AC866" s="15"/>
      <c r="AD866" s="15"/>
      <c r="AE866" s="15"/>
      <c r="AF866" s="15"/>
      <c r="AG866" s="15"/>
      <c r="AH866" s="15"/>
      <c r="AI866" s="15"/>
      <c r="AJ866" s="15"/>
      <c r="AK866" s="15"/>
      <c r="AM866" s="15"/>
      <c r="AN866" s="15"/>
      <c r="AO866" s="15"/>
      <c r="AP866" s="15"/>
      <c r="AQ866" s="15"/>
      <c r="AR866" s="15"/>
      <c r="AS866" s="15"/>
      <c r="AT866" s="15"/>
      <c r="AU866" s="15"/>
      <c r="AV866" s="15"/>
      <c r="AW866" s="15"/>
      <c r="AX866" s="15"/>
      <c r="AY866" s="15"/>
      <c r="AZ866" s="15"/>
      <c r="BA866" s="15"/>
      <c r="BB866" s="15"/>
      <c r="BC866" s="15"/>
      <c r="BD866" s="15"/>
    </row>
    <row r="867" spans="1:56" ht="16.5" customHeight="1">
      <c r="A867" s="18"/>
      <c r="B867" s="18"/>
      <c r="C867" s="18"/>
      <c r="D867" s="18"/>
      <c r="E867" s="18"/>
      <c r="F867" s="15"/>
      <c r="G867" s="17"/>
      <c r="H867" s="17"/>
      <c r="I867" s="15"/>
      <c r="J867" s="15"/>
      <c r="K867" s="15"/>
      <c r="L867" s="15"/>
      <c r="M867" s="15"/>
      <c r="N867" s="15"/>
      <c r="O867" s="15"/>
      <c r="P867" s="15"/>
      <c r="Q867" s="15"/>
      <c r="R867" s="15"/>
      <c r="S867" s="16"/>
      <c r="T867" s="15"/>
      <c r="U867" s="15"/>
      <c r="V867" s="15"/>
      <c r="W867" s="15"/>
      <c r="X867" s="15"/>
      <c r="Y867" s="15"/>
      <c r="Z867" s="15"/>
      <c r="AA867" s="15"/>
      <c r="AB867" s="15"/>
      <c r="AC867" s="15"/>
      <c r="AD867" s="15"/>
      <c r="AE867" s="15"/>
      <c r="AF867" s="15"/>
      <c r="AG867" s="15"/>
      <c r="AH867" s="15"/>
      <c r="AI867" s="15"/>
      <c r="AJ867" s="15"/>
      <c r="AK867" s="15"/>
      <c r="AM867" s="15"/>
      <c r="AN867" s="15"/>
      <c r="AO867" s="15"/>
      <c r="AP867" s="15"/>
      <c r="AQ867" s="15"/>
      <c r="AR867" s="15"/>
      <c r="AS867" s="15"/>
      <c r="AT867" s="15"/>
      <c r="AU867" s="15"/>
      <c r="AV867" s="15"/>
      <c r="AW867" s="15"/>
      <c r="AX867" s="15"/>
      <c r="AY867" s="15"/>
      <c r="AZ867" s="15"/>
      <c r="BA867" s="15"/>
      <c r="BB867" s="15"/>
      <c r="BC867" s="15"/>
      <c r="BD867" s="15"/>
    </row>
    <row r="868" spans="1:56" ht="16.5" customHeight="1">
      <c r="A868" s="18"/>
      <c r="B868" s="18"/>
      <c r="C868" s="18"/>
      <c r="D868" s="18"/>
      <c r="E868" s="18"/>
      <c r="F868" s="15"/>
      <c r="G868" s="17"/>
      <c r="H868" s="17"/>
      <c r="I868" s="15"/>
      <c r="J868" s="15"/>
      <c r="K868" s="15"/>
      <c r="L868" s="15"/>
      <c r="M868" s="15"/>
      <c r="N868" s="15"/>
      <c r="O868" s="15"/>
      <c r="P868" s="15"/>
      <c r="Q868" s="15"/>
      <c r="R868" s="15"/>
      <c r="S868" s="16"/>
      <c r="T868" s="15"/>
      <c r="U868" s="15"/>
      <c r="V868" s="15"/>
      <c r="W868" s="15"/>
      <c r="X868" s="15"/>
      <c r="Y868" s="15"/>
      <c r="Z868" s="15"/>
      <c r="AA868" s="15"/>
      <c r="AB868" s="15"/>
      <c r="AC868" s="15"/>
      <c r="AD868" s="15"/>
      <c r="AE868" s="15"/>
      <c r="AF868" s="15"/>
      <c r="AG868" s="15"/>
      <c r="AH868" s="15"/>
      <c r="AI868" s="15"/>
      <c r="AJ868" s="15"/>
      <c r="AK868" s="15"/>
      <c r="AM868" s="15"/>
      <c r="AN868" s="15"/>
      <c r="AO868" s="15"/>
      <c r="AP868" s="15"/>
      <c r="AQ868" s="15"/>
      <c r="AR868" s="15"/>
      <c r="AS868" s="15"/>
      <c r="AT868" s="15"/>
      <c r="AU868" s="15"/>
      <c r="AV868" s="15"/>
      <c r="AW868" s="15"/>
      <c r="AX868" s="15"/>
      <c r="AY868" s="15"/>
      <c r="AZ868" s="15"/>
      <c r="BA868" s="15"/>
      <c r="BB868" s="15"/>
      <c r="BC868" s="15"/>
      <c r="BD868" s="15"/>
    </row>
    <row r="869" spans="1:56" ht="16.5" customHeight="1">
      <c r="A869" s="18"/>
      <c r="B869" s="18"/>
      <c r="C869" s="18"/>
      <c r="D869" s="18"/>
      <c r="E869" s="18"/>
      <c r="F869" s="15"/>
      <c r="G869" s="17"/>
      <c r="H869" s="17"/>
      <c r="I869" s="15"/>
      <c r="J869" s="15"/>
      <c r="K869" s="15"/>
      <c r="L869" s="15"/>
      <c r="M869" s="15"/>
      <c r="N869" s="15"/>
      <c r="O869" s="15"/>
      <c r="P869" s="15"/>
      <c r="Q869" s="15"/>
      <c r="R869" s="15"/>
      <c r="S869" s="16"/>
      <c r="T869" s="15"/>
      <c r="U869" s="15"/>
      <c r="V869" s="15"/>
      <c r="W869" s="15"/>
      <c r="X869" s="15"/>
      <c r="Y869" s="15"/>
      <c r="Z869" s="15"/>
      <c r="AA869" s="15"/>
      <c r="AB869" s="15"/>
      <c r="AC869" s="15"/>
      <c r="AD869" s="15"/>
      <c r="AE869" s="15"/>
      <c r="AF869" s="15"/>
      <c r="AG869" s="15"/>
      <c r="AH869" s="15"/>
      <c r="AI869" s="15"/>
      <c r="AJ869" s="15"/>
      <c r="AK869" s="15"/>
      <c r="AM869" s="15"/>
      <c r="AN869" s="15"/>
      <c r="AO869" s="15"/>
      <c r="AP869" s="15"/>
      <c r="AQ869" s="15"/>
      <c r="AR869" s="15"/>
      <c r="AS869" s="15"/>
      <c r="AT869" s="15"/>
      <c r="AU869" s="15"/>
      <c r="AV869" s="15"/>
      <c r="AW869" s="15"/>
      <c r="AX869" s="15"/>
      <c r="AY869" s="15"/>
      <c r="AZ869" s="15"/>
      <c r="BA869" s="15"/>
      <c r="BB869" s="15"/>
      <c r="BC869" s="15"/>
      <c r="BD869" s="15"/>
    </row>
    <row r="870" spans="1:56" ht="16.5" customHeight="1">
      <c r="A870" s="18"/>
      <c r="B870" s="18"/>
      <c r="C870" s="18"/>
      <c r="D870" s="18"/>
      <c r="E870" s="18"/>
      <c r="F870" s="15"/>
      <c r="G870" s="17"/>
      <c r="H870" s="17"/>
      <c r="I870" s="15"/>
      <c r="J870" s="15"/>
      <c r="K870" s="15"/>
      <c r="L870" s="15"/>
      <c r="M870" s="15"/>
      <c r="N870" s="15"/>
      <c r="O870" s="15"/>
      <c r="P870" s="15"/>
      <c r="Q870" s="15"/>
      <c r="R870" s="15"/>
      <c r="S870" s="16"/>
      <c r="T870" s="15"/>
      <c r="U870" s="15"/>
      <c r="V870" s="15"/>
      <c r="W870" s="15"/>
      <c r="X870" s="15"/>
      <c r="Y870" s="15"/>
      <c r="Z870" s="15"/>
      <c r="AA870" s="15"/>
      <c r="AB870" s="15"/>
      <c r="AC870" s="15"/>
      <c r="AD870" s="15"/>
      <c r="AE870" s="15"/>
      <c r="AF870" s="15"/>
      <c r="AG870" s="15"/>
      <c r="AH870" s="15"/>
      <c r="AI870" s="15"/>
      <c r="AJ870" s="15"/>
      <c r="AK870" s="15"/>
      <c r="AM870" s="15"/>
      <c r="AN870" s="15"/>
      <c r="AO870" s="15"/>
      <c r="AP870" s="15"/>
      <c r="AQ870" s="15"/>
      <c r="AR870" s="15"/>
      <c r="AS870" s="15"/>
      <c r="AT870" s="15"/>
      <c r="AU870" s="15"/>
      <c r="AV870" s="15"/>
      <c r="AW870" s="15"/>
      <c r="AX870" s="15"/>
      <c r="AY870" s="15"/>
      <c r="AZ870" s="15"/>
      <c r="BA870" s="15"/>
      <c r="BB870" s="15"/>
      <c r="BC870" s="15"/>
      <c r="BD870" s="15"/>
    </row>
    <row r="871" spans="1:56" ht="16.5" customHeight="1">
      <c r="A871" s="18"/>
      <c r="B871" s="18"/>
      <c r="C871" s="18"/>
      <c r="D871" s="18"/>
      <c r="E871" s="18"/>
      <c r="F871" s="15"/>
      <c r="G871" s="17"/>
      <c r="H871" s="17"/>
      <c r="I871" s="15"/>
      <c r="J871" s="15"/>
      <c r="K871" s="15"/>
      <c r="L871" s="15"/>
      <c r="M871" s="15"/>
      <c r="N871" s="15"/>
      <c r="O871" s="15"/>
      <c r="P871" s="15"/>
      <c r="Q871" s="15"/>
      <c r="R871" s="15"/>
      <c r="S871" s="16"/>
      <c r="T871" s="15"/>
      <c r="U871" s="15"/>
      <c r="V871" s="15"/>
      <c r="W871" s="15"/>
      <c r="X871" s="15"/>
      <c r="Y871" s="15"/>
      <c r="Z871" s="15"/>
      <c r="AA871" s="15"/>
      <c r="AB871" s="15"/>
      <c r="AC871" s="15"/>
      <c r="AD871" s="15"/>
      <c r="AE871" s="15"/>
      <c r="AF871" s="15"/>
      <c r="AG871" s="15"/>
      <c r="AH871" s="15"/>
      <c r="AI871" s="15"/>
      <c r="AJ871" s="15"/>
      <c r="AK871" s="15"/>
      <c r="AM871" s="15"/>
      <c r="AN871" s="15"/>
      <c r="AO871" s="15"/>
      <c r="AP871" s="15"/>
      <c r="AQ871" s="15"/>
      <c r="AR871" s="15"/>
      <c r="AS871" s="15"/>
      <c r="AT871" s="15"/>
      <c r="AU871" s="15"/>
      <c r="AV871" s="15"/>
      <c r="AW871" s="15"/>
      <c r="AX871" s="15"/>
      <c r="AY871" s="15"/>
      <c r="AZ871" s="15"/>
      <c r="BA871" s="15"/>
      <c r="BB871" s="15"/>
      <c r="BC871" s="15"/>
      <c r="BD871" s="15"/>
    </row>
    <row r="872" spans="1:56" ht="16.5" customHeight="1">
      <c r="A872" s="18"/>
      <c r="B872" s="18"/>
      <c r="C872" s="18"/>
      <c r="D872" s="18"/>
      <c r="E872" s="18"/>
      <c r="F872" s="15"/>
      <c r="G872" s="17"/>
      <c r="H872" s="17"/>
      <c r="I872" s="15"/>
      <c r="J872" s="15"/>
      <c r="K872" s="15"/>
      <c r="L872" s="15"/>
      <c r="M872" s="15"/>
      <c r="N872" s="15"/>
      <c r="O872" s="15"/>
      <c r="P872" s="15"/>
      <c r="Q872" s="15"/>
      <c r="R872" s="15"/>
      <c r="S872" s="16"/>
      <c r="T872" s="15"/>
      <c r="U872" s="15"/>
      <c r="V872" s="15"/>
      <c r="W872" s="15"/>
      <c r="X872" s="15"/>
      <c r="Y872" s="15"/>
      <c r="Z872" s="15"/>
      <c r="AA872" s="15"/>
      <c r="AB872" s="15"/>
      <c r="AC872" s="15"/>
      <c r="AD872" s="15"/>
      <c r="AE872" s="15"/>
      <c r="AF872" s="15"/>
      <c r="AG872" s="15"/>
      <c r="AH872" s="15"/>
      <c r="AI872" s="15"/>
      <c r="AJ872" s="15"/>
      <c r="AK872" s="15"/>
      <c r="AM872" s="15"/>
      <c r="AN872" s="15"/>
      <c r="AO872" s="15"/>
      <c r="AP872" s="15"/>
      <c r="AQ872" s="15"/>
      <c r="AR872" s="15"/>
      <c r="AS872" s="15"/>
      <c r="AT872" s="15"/>
      <c r="AU872" s="15"/>
      <c r="AV872" s="15"/>
      <c r="AW872" s="15"/>
      <c r="AX872" s="15"/>
      <c r="AY872" s="15"/>
      <c r="AZ872" s="15"/>
      <c r="BA872" s="15"/>
      <c r="BB872" s="15"/>
      <c r="BC872" s="15"/>
      <c r="BD872" s="15"/>
    </row>
    <row r="873" spans="1:56" ht="16.5" customHeight="1">
      <c r="A873" s="18"/>
      <c r="B873" s="18"/>
      <c r="C873" s="18"/>
      <c r="D873" s="18"/>
      <c r="E873" s="18"/>
      <c r="F873" s="15"/>
      <c r="G873" s="17"/>
      <c r="H873" s="17"/>
      <c r="I873" s="15"/>
      <c r="J873" s="15"/>
      <c r="K873" s="15"/>
      <c r="L873" s="15"/>
      <c r="M873" s="15"/>
      <c r="N873" s="15"/>
      <c r="O873" s="15"/>
      <c r="P873" s="15"/>
      <c r="Q873" s="15"/>
      <c r="R873" s="15"/>
      <c r="S873" s="16"/>
      <c r="T873" s="15"/>
      <c r="U873" s="15"/>
      <c r="V873" s="15"/>
      <c r="W873" s="15"/>
      <c r="X873" s="15"/>
      <c r="Y873" s="15"/>
      <c r="Z873" s="15"/>
      <c r="AA873" s="15"/>
      <c r="AB873" s="15"/>
      <c r="AC873" s="15"/>
      <c r="AD873" s="15"/>
      <c r="AE873" s="15"/>
      <c r="AF873" s="15"/>
      <c r="AG873" s="15"/>
      <c r="AH873" s="15"/>
      <c r="AI873" s="15"/>
      <c r="AJ873" s="15"/>
      <c r="AK873" s="15"/>
      <c r="AM873" s="15"/>
      <c r="AN873" s="15"/>
      <c r="AO873" s="15"/>
      <c r="AP873" s="15"/>
      <c r="AQ873" s="15"/>
      <c r="AR873" s="15"/>
      <c r="AS873" s="15"/>
      <c r="AT873" s="15"/>
      <c r="AU873" s="15"/>
      <c r="AV873" s="15"/>
      <c r="AW873" s="15"/>
      <c r="AX873" s="15"/>
      <c r="AY873" s="15"/>
      <c r="AZ873" s="15"/>
      <c r="BA873" s="15"/>
      <c r="BB873" s="15"/>
      <c r="BC873" s="15"/>
      <c r="BD873" s="15"/>
    </row>
    <row r="874" spans="1:56" ht="16.5" customHeight="1">
      <c r="A874" s="18"/>
      <c r="B874" s="18"/>
      <c r="C874" s="18"/>
      <c r="D874" s="18"/>
      <c r="E874" s="18"/>
      <c r="F874" s="15"/>
      <c r="G874" s="17"/>
      <c r="H874" s="17"/>
      <c r="I874" s="15"/>
      <c r="J874" s="15"/>
      <c r="K874" s="15"/>
      <c r="L874" s="15"/>
      <c r="M874" s="15"/>
      <c r="N874" s="15"/>
      <c r="O874" s="15"/>
      <c r="P874" s="15"/>
      <c r="Q874" s="15"/>
      <c r="R874" s="15"/>
      <c r="S874" s="16"/>
      <c r="T874" s="15"/>
      <c r="U874" s="15"/>
      <c r="V874" s="15"/>
      <c r="W874" s="15"/>
      <c r="X874" s="15"/>
      <c r="Y874" s="15"/>
      <c r="Z874" s="15"/>
      <c r="AA874" s="15"/>
      <c r="AB874" s="15"/>
      <c r="AC874" s="15"/>
      <c r="AD874" s="15"/>
      <c r="AE874" s="15"/>
      <c r="AF874" s="15"/>
      <c r="AG874" s="15"/>
      <c r="AH874" s="15"/>
      <c r="AI874" s="15"/>
      <c r="AJ874" s="15"/>
      <c r="AK874" s="15"/>
      <c r="AM874" s="15"/>
      <c r="AN874" s="15"/>
      <c r="AO874" s="15"/>
      <c r="AP874" s="15"/>
      <c r="AQ874" s="15"/>
      <c r="AR874" s="15"/>
      <c r="AS874" s="15"/>
      <c r="AT874" s="15"/>
      <c r="AU874" s="15"/>
      <c r="AV874" s="15"/>
      <c r="AW874" s="15"/>
      <c r="AX874" s="15"/>
      <c r="AY874" s="15"/>
      <c r="AZ874" s="15"/>
      <c r="BA874" s="15"/>
      <c r="BB874" s="15"/>
      <c r="BC874" s="15"/>
      <c r="BD874" s="15"/>
    </row>
    <row r="875" spans="1:56" ht="16.5" customHeight="1">
      <c r="A875" s="18"/>
      <c r="B875" s="18"/>
      <c r="C875" s="18"/>
      <c r="D875" s="18"/>
      <c r="E875" s="18"/>
      <c r="F875" s="15"/>
      <c r="G875" s="17"/>
      <c r="H875" s="17"/>
      <c r="I875" s="15"/>
      <c r="J875" s="15"/>
      <c r="K875" s="15"/>
      <c r="L875" s="15"/>
      <c r="M875" s="15"/>
      <c r="N875" s="15"/>
      <c r="O875" s="15"/>
      <c r="P875" s="15"/>
      <c r="Q875" s="15"/>
      <c r="R875" s="15"/>
      <c r="S875" s="16"/>
      <c r="T875" s="15"/>
      <c r="U875" s="15"/>
      <c r="V875" s="15"/>
      <c r="W875" s="15"/>
      <c r="X875" s="15"/>
      <c r="Y875" s="15"/>
      <c r="Z875" s="15"/>
      <c r="AA875" s="15"/>
      <c r="AB875" s="15"/>
      <c r="AC875" s="15"/>
      <c r="AD875" s="15"/>
      <c r="AE875" s="15"/>
      <c r="AF875" s="15"/>
      <c r="AG875" s="15"/>
      <c r="AH875" s="15"/>
      <c r="AI875" s="15"/>
      <c r="AJ875" s="15"/>
      <c r="AK875" s="15"/>
      <c r="AM875" s="15"/>
      <c r="AN875" s="15"/>
      <c r="AO875" s="15"/>
      <c r="AP875" s="15"/>
      <c r="AQ875" s="15"/>
      <c r="AR875" s="15"/>
      <c r="AS875" s="15"/>
      <c r="AT875" s="15"/>
      <c r="AU875" s="15"/>
      <c r="AV875" s="15"/>
      <c r="AW875" s="15"/>
      <c r="AX875" s="15"/>
      <c r="AY875" s="15"/>
      <c r="AZ875" s="15"/>
      <c r="BA875" s="15"/>
      <c r="BB875" s="15"/>
      <c r="BC875" s="15"/>
      <c r="BD875" s="15"/>
    </row>
    <row r="876" spans="1:56" ht="16.5" customHeight="1">
      <c r="A876" s="18"/>
      <c r="B876" s="18"/>
      <c r="C876" s="18"/>
      <c r="D876" s="18"/>
      <c r="E876" s="18"/>
      <c r="F876" s="15"/>
      <c r="G876" s="17"/>
      <c r="H876" s="17"/>
      <c r="I876" s="15"/>
      <c r="J876" s="15"/>
      <c r="K876" s="15"/>
      <c r="L876" s="15"/>
      <c r="M876" s="15"/>
      <c r="N876" s="15"/>
      <c r="O876" s="15"/>
      <c r="P876" s="15"/>
      <c r="Q876" s="15"/>
      <c r="R876" s="15"/>
      <c r="S876" s="16"/>
      <c r="T876" s="15"/>
      <c r="U876" s="15"/>
      <c r="V876" s="15"/>
      <c r="W876" s="15"/>
      <c r="X876" s="15"/>
      <c r="Y876" s="15"/>
      <c r="Z876" s="15"/>
      <c r="AA876" s="15"/>
      <c r="AB876" s="15"/>
      <c r="AC876" s="15"/>
      <c r="AD876" s="15"/>
      <c r="AE876" s="15"/>
      <c r="AF876" s="15"/>
      <c r="AG876" s="15"/>
      <c r="AH876" s="15"/>
      <c r="AI876" s="15"/>
      <c r="AJ876" s="15"/>
      <c r="AK876" s="15"/>
      <c r="AM876" s="15"/>
      <c r="AN876" s="15"/>
      <c r="AO876" s="15"/>
      <c r="AP876" s="15"/>
      <c r="AQ876" s="15"/>
      <c r="AR876" s="15"/>
      <c r="AS876" s="15"/>
      <c r="AT876" s="15"/>
      <c r="AU876" s="15"/>
      <c r="AV876" s="15"/>
      <c r="AW876" s="15"/>
      <c r="AX876" s="15"/>
      <c r="AY876" s="15"/>
      <c r="AZ876" s="15"/>
      <c r="BA876" s="15"/>
      <c r="BB876" s="15"/>
      <c r="BC876" s="15"/>
      <c r="BD876" s="15"/>
    </row>
    <row r="877" spans="1:56" ht="16.5" customHeight="1">
      <c r="A877" s="18"/>
      <c r="B877" s="18"/>
      <c r="C877" s="18"/>
      <c r="D877" s="18"/>
      <c r="E877" s="18"/>
      <c r="F877" s="15"/>
      <c r="G877" s="17"/>
      <c r="H877" s="17"/>
      <c r="I877" s="15"/>
      <c r="J877" s="15"/>
      <c r="K877" s="15"/>
      <c r="L877" s="15"/>
      <c r="M877" s="15"/>
      <c r="N877" s="15"/>
      <c r="O877" s="15"/>
      <c r="P877" s="15"/>
      <c r="Q877" s="15"/>
      <c r="R877" s="15"/>
      <c r="S877" s="16"/>
      <c r="T877" s="15"/>
      <c r="U877" s="15"/>
      <c r="V877" s="15"/>
      <c r="W877" s="15"/>
      <c r="X877" s="15"/>
      <c r="Y877" s="15"/>
      <c r="Z877" s="15"/>
      <c r="AA877" s="15"/>
      <c r="AB877" s="15"/>
      <c r="AC877" s="15"/>
      <c r="AD877" s="15"/>
      <c r="AE877" s="15"/>
      <c r="AF877" s="15"/>
      <c r="AG877" s="15"/>
      <c r="AH877" s="15"/>
      <c r="AI877" s="15"/>
      <c r="AJ877" s="15"/>
      <c r="AK877" s="15"/>
      <c r="AM877" s="15"/>
      <c r="AN877" s="15"/>
      <c r="AO877" s="15"/>
      <c r="AP877" s="15"/>
      <c r="AQ877" s="15"/>
      <c r="AR877" s="15"/>
      <c r="AS877" s="15"/>
      <c r="AT877" s="15"/>
      <c r="AU877" s="15"/>
      <c r="AV877" s="15"/>
      <c r="AW877" s="15"/>
      <c r="AX877" s="15"/>
      <c r="AY877" s="15"/>
      <c r="AZ877" s="15"/>
      <c r="BA877" s="15"/>
      <c r="BB877" s="15"/>
      <c r="BC877" s="15"/>
      <c r="BD877" s="15"/>
    </row>
    <row r="878" spans="1:56" ht="16.5" customHeight="1">
      <c r="A878" s="18"/>
      <c r="B878" s="18"/>
      <c r="C878" s="18"/>
      <c r="D878" s="18"/>
      <c r="E878" s="18"/>
      <c r="F878" s="15"/>
      <c r="G878" s="17"/>
      <c r="H878" s="17"/>
      <c r="I878" s="15"/>
      <c r="J878" s="15"/>
      <c r="K878" s="15"/>
      <c r="L878" s="15"/>
      <c r="M878" s="15"/>
      <c r="N878" s="15"/>
      <c r="O878" s="15"/>
      <c r="P878" s="15"/>
      <c r="Q878" s="15"/>
      <c r="R878" s="15"/>
      <c r="S878" s="16"/>
      <c r="T878" s="15"/>
      <c r="U878" s="15"/>
      <c r="V878" s="15"/>
      <c r="W878" s="15"/>
      <c r="X878" s="15"/>
      <c r="Y878" s="15"/>
      <c r="Z878" s="15"/>
      <c r="AA878" s="15"/>
      <c r="AB878" s="15"/>
      <c r="AC878" s="15"/>
      <c r="AD878" s="15"/>
      <c r="AE878" s="15"/>
      <c r="AF878" s="15"/>
      <c r="AG878" s="15"/>
      <c r="AH878" s="15"/>
      <c r="AI878" s="15"/>
      <c r="AJ878" s="15"/>
      <c r="AK878" s="15"/>
      <c r="AM878" s="15"/>
      <c r="AN878" s="15"/>
      <c r="AO878" s="15"/>
      <c r="AP878" s="15"/>
      <c r="AQ878" s="15"/>
      <c r="AR878" s="15"/>
      <c r="AS878" s="15"/>
      <c r="AT878" s="15"/>
      <c r="AU878" s="15"/>
      <c r="AV878" s="15"/>
      <c r="AW878" s="15"/>
      <c r="AX878" s="15"/>
      <c r="AY878" s="15"/>
      <c r="AZ878" s="15"/>
      <c r="BA878" s="15"/>
      <c r="BB878" s="15"/>
      <c r="BC878" s="15"/>
      <c r="BD878" s="15"/>
    </row>
    <row r="879" spans="1:56" ht="16.5" customHeight="1">
      <c r="A879" s="18"/>
      <c r="B879" s="18"/>
      <c r="C879" s="18"/>
      <c r="D879" s="18"/>
      <c r="E879" s="18"/>
      <c r="F879" s="15"/>
      <c r="G879" s="17"/>
      <c r="H879" s="17"/>
      <c r="I879" s="15"/>
      <c r="J879" s="15"/>
      <c r="K879" s="15"/>
      <c r="L879" s="15"/>
      <c r="M879" s="15"/>
      <c r="N879" s="15"/>
      <c r="O879" s="15"/>
      <c r="P879" s="15"/>
      <c r="Q879" s="15"/>
      <c r="R879" s="15"/>
      <c r="S879" s="16"/>
      <c r="T879" s="15"/>
      <c r="U879" s="15"/>
      <c r="V879" s="15"/>
      <c r="W879" s="15"/>
      <c r="X879" s="15"/>
      <c r="Y879" s="15"/>
      <c r="Z879" s="15"/>
      <c r="AA879" s="15"/>
      <c r="AB879" s="15"/>
      <c r="AC879" s="15"/>
      <c r="AD879" s="15"/>
      <c r="AE879" s="15"/>
      <c r="AF879" s="15"/>
      <c r="AG879" s="15"/>
      <c r="AH879" s="15"/>
      <c r="AI879" s="15"/>
      <c r="AJ879" s="15"/>
      <c r="AK879" s="15"/>
      <c r="AM879" s="15"/>
      <c r="AN879" s="15"/>
      <c r="AO879" s="15"/>
      <c r="AP879" s="15"/>
      <c r="AQ879" s="15"/>
      <c r="AR879" s="15"/>
      <c r="AS879" s="15"/>
      <c r="AT879" s="15"/>
      <c r="AU879" s="15"/>
      <c r="AV879" s="15"/>
      <c r="AW879" s="15"/>
      <c r="AX879" s="15"/>
      <c r="AY879" s="15"/>
      <c r="AZ879" s="15"/>
      <c r="BA879" s="15"/>
      <c r="BB879" s="15"/>
      <c r="BC879" s="15"/>
      <c r="BD879" s="15"/>
    </row>
    <row r="880" spans="1:56" ht="16.5" customHeight="1">
      <c r="A880" s="18"/>
      <c r="B880" s="18"/>
      <c r="C880" s="18"/>
      <c r="D880" s="18"/>
      <c r="E880" s="18"/>
      <c r="F880" s="15"/>
      <c r="G880" s="17"/>
      <c r="H880" s="17"/>
      <c r="I880" s="15"/>
      <c r="J880" s="15"/>
      <c r="K880" s="15"/>
      <c r="L880" s="15"/>
      <c r="M880" s="15"/>
      <c r="N880" s="15"/>
      <c r="O880" s="15"/>
      <c r="P880" s="15"/>
      <c r="Q880" s="15"/>
      <c r="R880" s="15"/>
      <c r="S880" s="16"/>
      <c r="T880" s="15"/>
      <c r="U880" s="15"/>
      <c r="V880" s="15"/>
      <c r="W880" s="15"/>
      <c r="X880" s="15"/>
      <c r="Y880" s="15"/>
      <c r="Z880" s="15"/>
      <c r="AA880" s="15"/>
      <c r="AB880" s="15"/>
      <c r="AC880" s="15"/>
      <c r="AD880" s="15"/>
      <c r="AE880" s="15"/>
      <c r="AF880" s="15"/>
      <c r="AG880" s="15"/>
      <c r="AH880" s="15"/>
      <c r="AI880" s="15"/>
      <c r="AJ880" s="15"/>
      <c r="AK880" s="15"/>
      <c r="AM880" s="15"/>
      <c r="AN880" s="15"/>
      <c r="AO880" s="15"/>
      <c r="AP880" s="15"/>
      <c r="AQ880" s="15"/>
      <c r="AR880" s="15"/>
      <c r="AS880" s="15"/>
      <c r="AT880" s="15"/>
      <c r="AU880" s="15"/>
      <c r="AV880" s="15"/>
      <c r="AW880" s="15"/>
      <c r="AX880" s="15"/>
      <c r="AY880" s="15"/>
      <c r="AZ880" s="15"/>
      <c r="BA880" s="15"/>
      <c r="BB880" s="15"/>
      <c r="BC880" s="15"/>
      <c r="BD880" s="15"/>
    </row>
    <row r="881" spans="1:56" ht="16.5" customHeight="1">
      <c r="A881" s="18"/>
      <c r="B881" s="18"/>
      <c r="C881" s="18"/>
      <c r="D881" s="18"/>
      <c r="E881" s="18"/>
      <c r="F881" s="15"/>
      <c r="G881" s="17"/>
      <c r="H881" s="17"/>
      <c r="I881" s="15"/>
      <c r="J881" s="15"/>
      <c r="K881" s="15"/>
      <c r="L881" s="15"/>
      <c r="M881" s="15"/>
      <c r="N881" s="15"/>
      <c r="O881" s="15"/>
      <c r="P881" s="15"/>
      <c r="Q881" s="15"/>
      <c r="R881" s="15"/>
      <c r="S881" s="16"/>
      <c r="T881" s="15"/>
      <c r="U881" s="15"/>
      <c r="V881" s="15"/>
      <c r="W881" s="15"/>
      <c r="X881" s="15"/>
      <c r="Y881" s="15"/>
      <c r="Z881" s="15"/>
      <c r="AA881" s="15"/>
      <c r="AB881" s="15"/>
      <c r="AC881" s="15"/>
      <c r="AD881" s="15"/>
      <c r="AE881" s="15"/>
      <c r="AF881" s="15"/>
      <c r="AG881" s="15"/>
      <c r="AH881" s="15"/>
      <c r="AI881" s="15"/>
      <c r="AJ881" s="15"/>
      <c r="AK881" s="15"/>
      <c r="AM881" s="15"/>
      <c r="AN881" s="15"/>
      <c r="AO881" s="15"/>
      <c r="AP881" s="15"/>
      <c r="AQ881" s="15"/>
      <c r="AR881" s="15"/>
      <c r="AS881" s="15"/>
      <c r="AT881" s="15"/>
      <c r="AU881" s="15"/>
      <c r="AV881" s="15"/>
      <c r="AW881" s="15"/>
      <c r="AX881" s="15"/>
      <c r="AY881" s="15"/>
      <c r="AZ881" s="15"/>
      <c r="BA881" s="15"/>
      <c r="BB881" s="15"/>
      <c r="BC881" s="15"/>
      <c r="BD881" s="15"/>
    </row>
    <row r="882" spans="1:56" ht="16.5" customHeight="1">
      <c r="A882" s="18"/>
      <c r="B882" s="18"/>
      <c r="C882" s="18"/>
      <c r="D882" s="18"/>
      <c r="E882" s="18"/>
      <c r="F882" s="15"/>
      <c r="G882" s="17"/>
      <c r="H882" s="17"/>
      <c r="I882" s="15"/>
      <c r="J882" s="15"/>
      <c r="K882" s="15"/>
      <c r="L882" s="15"/>
      <c r="M882" s="15"/>
      <c r="N882" s="15"/>
      <c r="O882" s="15"/>
      <c r="P882" s="15"/>
      <c r="Q882" s="15"/>
      <c r="R882" s="15"/>
      <c r="S882" s="16"/>
      <c r="T882" s="15"/>
      <c r="U882" s="15"/>
      <c r="V882" s="15"/>
      <c r="W882" s="15"/>
      <c r="X882" s="15"/>
      <c r="Y882" s="15"/>
      <c r="Z882" s="15"/>
      <c r="AA882" s="15"/>
      <c r="AB882" s="15"/>
      <c r="AC882" s="15"/>
      <c r="AD882" s="15"/>
      <c r="AE882" s="15"/>
      <c r="AF882" s="15"/>
      <c r="AG882" s="15"/>
      <c r="AH882" s="15"/>
      <c r="AI882" s="15"/>
      <c r="AJ882" s="15"/>
      <c r="AK882" s="15"/>
      <c r="AM882" s="15"/>
      <c r="AN882" s="15"/>
      <c r="AO882" s="15"/>
      <c r="AP882" s="15"/>
      <c r="AQ882" s="15"/>
      <c r="AR882" s="15"/>
      <c r="AS882" s="15"/>
      <c r="AT882" s="15"/>
      <c r="AU882" s="15"/>
      <c r="AV882" s="15"/>
      <c r="AW882" s="15"/>
      <c r="AX882" s="15"/>
      <c r="AY882" s="15"/>
      <c r="AZ882" s="15"/>
      <c r="BA882" s="15"/>
      <c r="BB882" s="15"/>
      <c r="BC882" s="15"/>
      <c r="BD882" s="15"/>
    </row>
    <row r="883" spans="1:56" ht="16.5" customHeight="1">
      <c r="A883" s="18"/>
      <c r="B883" s="18"/>
      <c r="C883" s="18"/>
      <c r="D883" s="18"/>
      <c r="E883" s="18"/>
      <c r="F883" s="15"/>
      <c r="G883" s="17"/>
      <c r="H883" s="17"/>
      <c r="I883" s="15"/>
      <c r="J883" s="15"/>
      <c r="K883" s="15"/>
      <c r="L883" s="15"/>
      <c r="M883" s="15"/>
      <c r="N883" s="15"/>
      <c r="O883" s="15"/>
      <c r="P883" s="15"/>
      <c r="Q883" s="15"/>
      <c r="R883" s="15"/>
      <c r="S883" s="16"/>
      <c r="T883" s="15"/>
      <c r="U883" s="15"/>
      <c r="V883" s="15"/>
      <c r="W883" s="15"/>
      <c r="X883" s="15"/>
      <c r="Y883" s="15"/>
      <c r="Z883" s="15"/>
      <c r="AA883" s="15"/>
      <c r="AB883" s="15"/>
      <c r="AC883" s="15"/>
      <c r="AD883" s="15"/>
      <c r="AE883" s="15"/>
      <c r="AF883" s="15"/>
      <c r="AG883" s="15"/>
      <c r="AH883" s="15"/>
      <c r="AI883" s="15"/>
      <c r="AJ883" s="15"/>
      <c r="AK883" s="15"/>
      <c r="AM883" s="15"/>
      <c r="AN883" s="15"/>
      <c r="AO883" s="15"/>
      <c r="AP883" s="15"/>
      <c r="AQ883" s="15"/>
      <c r="AR883" s="15"/>
      <c r="AS883" s="15"/>
      <c r="AT883" s="15"/>
      <c r="AU883" s="15"/>
      <c r="AV883" s="15"/>
      <c r="AW883" s="15"/>
      <c r="AX883" s="15"/>
      <c r="AY883" s="15"/>
      <c r="AZ883" s="15"/>
      <c r="BA883" s="15"/>
      <c r="BB883" s="15"/>
      <c r="BC883" s="15"/>
      <c r="BD883" s="15"/>
    </row>
    <row r="884" spans="1:56" ht="16.5" customHeight="1">
      <c r="A884" s="18"/>
      <c r="B884" s="18"/>
      <c r="C884" s="18"/>
      <c r="D884" s="18"/>
      <c r="E884" s="18"/>
      <c r="F884" s="15"/>
      <c r="G884" s="17"/>
      <c r="H884" s="17"/>
      <c r="I884" s="15"/>
      <c r="J884" s="15"/>
      <c r="K884" s="15"/>
      <c r="L884" s="15"/>
      <c r="M884" s="15"/>
      <c r="N884" s="15"/>
      <c r="O884" s="15"/>
      <c r="P884" s="15"/>
      <c r="Q884" s="15"/>
      <c r="R884" s="15"/>
      <c r="S884" s="16"/>
      <c r="T884" s="15"/>
      <c r="U884" s="15"/>
      <c r="V884" s="15"/>
      <c r="W884" s="15"/>
      <c r="X884" s="15"/>
      <c r="Y884" s="15"/>
      <c r="Z884" s="15"/>
      <c r="AA884" s="15"/>
      <c r="AB884" s="15"/>
      <c r="AC884" s="15"/>
      <c r="AD884" s="15"/>
      <c r="AE884" s="15"/>
      <c r="AF884" s="15"/>
      <c r="AG884" s="15"/>
      <c r="AH884" s="15"/>
      <c r="AI884" s="15"/>
      <c r="AJ884" s="15"/>
      <c r="AK884" s="15"/>
      <c r="AM884" s="15"/>
      <c r="AN884" s="15"/>
      <c r="AO884" s="15"/>
      <c r="AP884" s="15"/>
      <c r="AQ884" s="15"/>
      <c r="AR884" s="15"/>
      <c r="AS884" s="15"/>
      <c r="AT884" s="15"/>
      <c r="AU884" s="15"/>
      <c r="AV884" s="15"/>
      <c r="AW884" s="15"/>
      <c r="AX884" s="15"/>
      <c r="AY884" s="15"/>
      <c r="AZ884" s="15"/>
      <c r="BA884" s="15"/>
      <c r="BB884" s="15"/>
      <c r="BC884" s="15"/>
      <c r="BD884" s="15"/>
    </row>
    <row r="885" spans="1:56" ht="16.5" customHeight="1">
      <c r="A885" s="18"/>
      <c r="B885" s="18"/>
      <c r="C885" s="18"/>
      <c r="D885" s="18"/>
      <c r="E885" s="18"/>
      <c r="F885" s="15"/>
      <c r="G885" s="17"/>
      <c r="H885" s="17"/>
      <c r="I885" s="15"/>
      <c r="J885" s="15"/>
      <c r="K885" s="15"/>
      <c r="L885" s="15"/>
      <c r="M885" s="15"/>
      <c r="N885" s="15"/>
      <c r="O885" s="15"/>
      <c r="P885" s="15"/>
      <c r="Q885" s="15"/>
      <c r="R885" s="15"/>
      <c r="S885" s="16"/>
      <c r="T885" s="15"/>
      <c r="U885" s="15"/>
      <c r="V885" s="15"/>
      <c r="W885" s="15"/>
      <c r="X885" s="15"/>
      <c r="Y885" s="15"/>
      <c r="Z885" s="15"/>
      <c r="AA885" s="15"/>
      <c r="AB885" s="15"/>
      <c r="AC885" s="15"/>
      <c r="AD885" s="15"/>
      <c r="AE885" s="15"/>
      <c r="AF885" s="15"/>
      <c r="AG885" s="15"/>
      <c r="AH885" s="15"/>
      <c r="AI885" s="15"/>
      <c r="AJ885" s="15"/>
      <c r="AK885" s="15"/>
      <c r="AM885" s="15"/>
      <c r="AN885" s="15"/>
      <c r="AO885" s="15"/>
      <c r="AP885" s="15"/>
      <c r="AQ885" s="15"/>
      <c r="AR885" s="15"/>
      <c r="AS885" s="15"/>
      <c r="AT885" s="15"/>
      <c r="AU885" s="15"/>
      <c r="AV885" s="15"/>
      <c r="AW885" s="15"/>
      <c r="AX885" s="15"/>
      <c r="AY885" s="15"/>
      <c r="AZ885" s="15"/>
      <c r="BA885" s="15"/>
      <c r="BB885" s="15"/>
      <c r="BC885" s="15"/>
      <c r="BD885" s="15"/>
    </row>
    <row r="886" spans="1:56" ht="16.5" customHeight="1">
      <c r="A886" s="18"/>
      <c r="B886" s="18"/>
      <c r="C886" s="18"/>
      <c r="D886" s="18"/>
      <c r="E886" s="18"/>
      <c r="F886" s="15"/>
      <c r="G886" s="17"/>
      <c r="H886" s="17"/>
      <c r="I886" s="15"/>
      <c r="J886" s="15"/>
      <c r="K886" s="15"/>
      <c r="L886" s="15"/>
      <c r="M886" s="15"/>
      <c r="N886" s="15"/>
      <c r="O886" s="15"/>
      <c r="P886" s="15"/>
      <c r="Q886" s="15"/>
      <c r="R886" s="15"/>
      <c r="S886" s="16"/>
      <c r="T886" s="15"/>
      <c r="U886" s="15"/>
      <c r="V886" s="15"/>
      <c r="W886" s="15"/>
      <c r="X886" s="15"/>
      <c r="Y886" s="15"/>
      <c r="Z886" s="15"/>
      <c r="AA886" s="15"/>
      <c r="AB886" s="15"/>
      <c r="AC886" s="15"/>
      <c r="AD886" s="15"/>
      <c r="AE886" s="15"/>
      <c r="AF886" s="15"/>
      <c r="AG886" s="15"/>
      <c r="AH886" s="15"/>
      <c r="AI886" s="15"/>
      <c r="AJ886" s="15"/>
      <c r="AK886" s="15"/>
      <c r="AM886" s="15"/>
      <c r="AN886" s="15"/>
      <c r="AO886" s="15"/>
      <c r="AP886" s="15"/>
      <c r="AQ886" s="15"/>
      <c r="AR886" s="15"/>
      <c r="AS886" s="15"/>
      <c r="AT886" s="15"/>
      <c r="AU886" s="15"/>
      <c r="AV886" s="15"/>
      <c r="AW886" s="15"/>
      <c r="AX886" s="15"/>
      <c r="AY886" s="15"/>
      <c r="AZ886" s="15"/>
      <c r="BA886" s="15"/>
      <c r="BB886" s="15"/>
      <c r="BC886" s="15"/>
      <c r="BD886" s="15"/>
    </row>
    <row r="887" spans="1:56" ht="16.5" customHeight="1">
      <c r="A887" s="18"/>
      <c r="B887" s="18"/>
      <c r="C887" s="18"/>
      <c r="D887" s="18"/>
      <c r="E887" s="18"/>
      <c r="F887" s="15"/>
      <c r="G887" s="17"/>
      <c r="H887" s="17"/>
      <c r="I887" s="15"/>
      <c r="J887" s="15"/>
      <c r="K887" s="15"/>
      <c r="L887" s="15"/>
      <c r="M887" s="15"/>
      <c r="N887" s="15"/>
      <c r="O887" s="15"/>
      <c r="P887" s="15"/>
      <c r="Q887" s="15"/>
      <c r="R887" s="15"/>
      <c r="S887" s="16"/>
      <c r="T887" s="15"/>
      <c r="U887" s="15"/>
      <c r="V887" s="15"/>
      <c r="W887" s="15"/>
      <c r="X887" s="15"/>
      <c r="Y887" s="15"/>
      <c r="Z887" s="15"/>
      <c r="AA887" s="15"/>
      <c r="AB887" s="15"/>
      <c r="AC887" s="15"/>
      <c r="AD887" s="15"/>
      <c r="AE887" s="15"/>
      <c r="AF887" s="15"/>
      <c r="AG887" s="15"/>
      <c r="AH887" s="15"/>
      <c r="AI887" s="15"/>
      <c r="AJ887" s="15"/>
      <c r="AK887" s="15"/>
      <c r="AM887" s="15"/>
      <c r="AN887" s="15"/>
      <c r="AO887" s="15"/>
      <c r="AP887" s="15"/>
      <c r="AQ887" s="15"/>
      <c r="AR887" s="15"/>
      <c r="AS887" s="15"/>
      <c r="AT887" s="15"/>
      <c r="AU887" s="15"/>
      <c r="AV887" s="15"/>
      <c r="AW887" s="15"/>
      <c r="AX887" s="15"/>
      <c r="AY887" s="15"/>
      <c r="AZ887" s="15"/>
      <c r="BA887" s="15"/>
      <c r="BB887" s="15"/>
      <c r="BC887" s="15"/>
      <c r="BD887" s="15"/>
    </row>
    <row r="888" spans="1:56" ht="16.5" customHeight="1">
      <c r="A888" s="18"/>
      <c r="B888" s="18"/>
      <c r="C888" s="18"/>
      <c r="D888" s="18"/>
      <c r="E888" s="18"/>
      <c r="F888" s="15"/>
      <c r="G888" s="17"/>
      <c r="H888" s="17"/>
      <c r="I888" s="15"/>
      <c r="J888" s="15"/>
      <c r="K888" s="15"/>
      <c r="L888" s="15"/>
      <c r="M888" s="15"/>
      <c r="N888" s="15"/>
      <c r="O888" s="15"/>
      <c r="P888" s="15"/>
      <c r="Q888" s="15"/>
      <c r="R888" s="15"/>
      <c r="S888" s="16"/>
      <c r="T888" s="15"/>
      <c r="U888" s="15"/>
      <c r="V888" s="15"/>
      <c r="W888" s="15"/>
      <c r="X888" s="15"/>
      <c r="Y888" s="15"/>
      <c r="Z888" s="15"/>
      <c r="AA888" s="15"/>
      <c r="AB888" s="15"/>
      <c r="AC888" s="15"/>
      <c r="AD888" s="15"/>
      <c r="AE888" s="15"/>
      <c r="AF888" s="15"/>
      <c r="AG888" s="15"/>
      <c r="AH888" s="15"/>
      <c r="AI888" s="15"/>
      <c r="AJ888" s="15"/>
      <c r="AK888" s="15"/>
      <c r="AM888" s="15"/>
      <c r="AN888" s="15"/>
      <c r="AO888" s="15"/>
      <c r="AP888" s="15"/>
      <c r="AQ888" s="15"/>
      <c r="AR888" s="15"/>
      <c r="AS888" s="15"/>
      <c r="AT888" s="15"/>
      <c r="AU888" s="15"/>
      <c r="AV888" s="15"/>
      <c r="AW888" s="15"/>
      <c r="AX888" s="15"/>
      <c r="AY888" s="15"/>
      <c r="AZ888" s="15"/>
      <c r="BA888" s="15"/>
      <c r="BB888" s="15"/>
      <c r="BC888" s="15"/>
      <c r="BD888" s="15"/>
    </row>
    <row r="889" spans="1:56" ht="16.5" customHeight="1">
      <c r="A889" s="18"/>
      <c r="B889" s="18"/>
      <c r="C889" s="18"/>
      <c r="D889" s="18"/>
      <c r="E889" s="18"/>
      <c r="F889" s="15"/>
      <c r="G889" s="17"/>
      <c r="H889" s="17"/>
      <c r="I889" s="15"/>
      <c r="J889" s="15"/>
      <c r="K889" s="15"/>
      <c r="L889" s="15"/>
      <c r="M889" s="15"/>
      <c r="N889" s="15"/>
      <c r="O889" s="15"/>
      <c r="P889" s="15"/>
      <c r="Q889" s="15"/>
      <c r="R889" s="15"/>
      <c r="S889" s="16"/>
      <c r="T889" s="15"/>
      <c r="U889" s="15"/>
      <c r="V889" s="15"/>
      <c r="W889" s="15"/>
      <c r="X889" s="15"/>
      <c r="Y889" s="15"/>
      <c r="Z889" s="15"/>
      <c r="AA889" s="15"/>
      <c r="AB889" s="15"/>
      <c r="AC889" s="15"/>
      <c r="AD889" s="15"/>
      <c r="AE889" s="15"/>
      <c r="AF889" s="15"/>
      <c r="AG889" s="15"/>
      <c r="AH889" s="15"/>
      <c r="AI889" s="15"/>
      <c r="AJ889" s="15"/>
      <c r="AK889" s="15"/>
      <c r="AM889" s="15"/>
      <c r="AN889" s="15"/>
      <c r="AO889" s="15"/>
      <c r="AP889" s="15"/>
      <c r="AQ889" s="15"/>
      <c r="AR889" s="15"/>
      <c r="AS889" s="15"/>
      <c r="AT889" s="15"/>
      <c r="AU889" s="15"/>
      <c r="AV889" s="15"/>
      <c r="AW889" s="15"/>
      <c r="AX889" s="15"/>
      <c r="AY889" s="15"/>
      <c r="AZ889" s="15"/>
      <c r="BA889" s="15"/>
      <c r="BB889" s="15"/>
      <c r="BC889" s="15"/>
      <c r="BD889" s="15"/>
    </row>
    <row r="890" spans="1:56" ht="16.5" customHeight="1">
      <c r="A890" s="18"/>
      <c r="B890" s="18"/>
      <c r="C890" s="18"/>
      <c r="D890" s="18"/>
      <c r="E890" s="18"/>
      <c r="F890" s="15"/>
      <c r="G890" s="17"/>
      <c r="H890" s="17"/>
      <c r="I890" s="15"/>
      <c r="J890" s="15"/>
      <c r="K890" s="15"/>
      <c r="L890" s="15"/>
      <c r="M890" s="15"/>
      <c r="N890" s="15"/>
      <c r="O890" s="15"/>
      <c r="P890" s="15"/>
      <c r="Q890" s="15"/>
      <c r="R890" s="15"/>
      <c r="S890" s="16"/>
      <c r="T890" s="15"/>
      <c r="U890" s="15"/>
      <c r="V890" s="15"/>
      <c r="W890" s="15"/>
      <c r="X890" s="15"/>
      <c r="Y890" s="15"/>
      <c r="Z890" s="15"/>
      <c r="AA890" s="15"/>
      <c r="AB890" s="15"/>
      <c r="AC890" s="15"/>
      <c r="AD890" s="15"/>
      <c r="AE890" s="15"/>
      <c r="AF890" s="15"/>
      <c r="AG890" s="15"/>
      <c r="AH890" s="15"/>
      <c r="AI890" s="15"/>
      <c r="AJ890" s="15"/>
      <c r="AK890" s="15"/>
      <c r="AM890" s="15"/>
      <c r="AN890" s="15"/>
      <c r="AO890" s="15"/>
      <c r="AP890" s="15"/>
      <c r="AQ890" s="15"/>
      <c r="AR890" s="15"/>
      <c r="AS890" s="15"/>
      <c r="AT890" s="15"/>
      <c r="AU890" s="15"/>
      <c r="AV890" s="15"/>
      <c r="AW890" s="15"/>
      <c r="AX890" s="15"/>
      <c r="AY890" s="15"/>
      <c r="AZ890" s="15"/>
      <c r="BA890" s="15"/>
      <c r="BB890" s="15"/>
      <c r="BC890" s="15"/>
      <c r="BD890" s="15"/>
    </row>
    <row r="891" spans="1:56" ht="16.5" customHeight="1">
      <c r="A891" s="18"/>
      <c r="B891" s="18"/>
      <c r="C891" s="18"/>
      <c r="D891" s="18"/>
      <c r="E891" s="18"/>
      <c r="F891" s="15"/>
      <c r="G891" s="17"/>
      <c r="H891" s="17"/>
      <c r="I891" s="15"/>
      <c r="J891" s="15"/>
      <c r="K891" s="15"/>
      <c r="L891" s="15"/>
      <c r="M891" s="15"/>
      <c r="N891" s="15"/>
      <c r="O891" s="15"/>
      <c r="P891" s="15"/>
      <c r="Q891" s="15"/>
      <c r="R891" s="15"/>
      <c r="S891" s="16"/>
      <c r="T891" s="15"/>
      <c r="U891" s="15"/>
      <c r="V891" s="15"/>
      <c r="W891" s="15"/>
      <c r="X891" s="15"/>
      <c r="Y891" s="15"/>
      <c r="Z891" s="15"/>
      <c r="AA891" s="15"/>
      <c r="AB891" s="15"/>
      <c r="AC891" s="15"/>
      <c r="AD891" s="15"/>
      <c r="AE891" s="15"/>
      <c r="AF891" s="15"/>
      <c r="AG891" s="15"/>
      <c r="AH891" s="15"/>
      <c r="AI891" s="15"/>
      <c r="AJ891" s="15"/>
      <c r="AK891" s="15"/>
      <c r="AM891" s="15"/>
      <c r="AN891" s="15"/>
      <c r="AO891" s="15"/>
      <c r="AP891" s="15"/>
      <c r="AQ891" s="15"/>
      <c r="AR891" s="15"/>
      <c r="AS891" s="15"/>
      <c r="AT891" s="15"/>
      <c r="AU891" s="15"/>
      <c r="AV891" s="15"/>
      <c r="AW891" s="15"/>
      <c r="AX891" s="15"/>
      <c r="AY891" s="15"/>
      <c r="AZ891" s="15"/>
      <c r="BA891" s="15"/>
      <c r="BB891" s="15"/>
      <c r="BC891" s="15"/>
      <c r="BD891" s="15"/>
    </row>
    <row r="892" spans="1:56" ht="16.5" customHeight="1">
      <c r="A892" s="18"/>
      <c r="B892" s="18"/>
      <c r="C892" s="18"/>
      <c r="D892" s="18"/>
      <c r="E892" s="18"/>
      <c r="F892" s="15"/>
      <c r="G892" s="17"/>
      <c r="H892" s="17"/>
      <c r="I892" s="15"/>
      <c r="J892" s="15"/>
      <c r="K892" s="15"/>
      <c r="L892" s="15"/>
      <c r="M892" s="15"/>
      <c r="N892" s="15"/>
      <c r="O892" s="15"/>
      <c r="P892" s="15"/>
      <c r="Q892" s="15"/>
      <c r="R892" s="15"/>
      <c r="S892" s="16"/>
      <c r="T892" s="15"/>
      <c r="U892" s="15"/>
      <c r="V892" s="15"/>
      <c r="W892" s="15"/>
      <c r="X892" s="15"/>
      <c r="Y892" s="15"/>
      <c r="Z892" s="15"/>
      <c r="AA892" s="15"/>
      <c r="AB892" s="15"/>
      <c r="AC892" s="15"/>
      <c r="AD892" s="15"/>
      <c r="AE892" s="15"/>
      <c r="AF892" s="15"/>
      <c r="AG892" s="15"/>
      <c r="AH892" s="15"/>
      <c r="AI892" s="15"/>
      <c r="AJ892" s="15"/>
      <c r="AK892" s="15"/>
      <c r="AM892" s="15"/>
      <c r="AN892" s="15"/>
      <c r="AO892" s="15"/>
      <c r="AP892" s="15"/>
      <c r="AQ892" s="15"/>
      <c r="AR892" s="15"/>
      <c r="AS892" s="15"/>
      <c r="AT892" s="15"/>
      <c r="AU892" s="15"/>
      <c r="AV892" s="15"/>
      <c r="AW892" s="15"/>
      <c r="AX892" s="15"/>
      <c r="AY892" s="15"/>
      <c r="AZ892" s="15"/>
      <c r="BA892" s="15"/>
      <c r="BB892" s="15"/>
      <c r="BC892" s="15"/>
      <c r="BD892" s="15"/>
    </row>
    <row r="893" spans="1:56" ht="16.5" customHeight="1">
      <c r="A893" s="18"/>
      <c r="B893" s="18"/>
      <c r="C893" s="18"/>
      <c r="D893" s="18"/>
      <c r="E893" s="18"/>
      <c r="F893" s="15"/>
      <c r="G893" s="17"/>
      <c r="H893" s="17"/>
      <c r="I893" s="15"/>
      <c r="J893" s="15"/>
      <c r="K893" s="15"/>
      <c r="L893" s="15"/>
      <c r="M893" s="15"/>
      <c r="N893" s="15"/>
      <c r="O893" s="15"/>
      <c r="P893" s="15"/>
      <c r="Q893" s="15"/>
      <c r="R893" s="15"/>
      <c r="S893" s="16"/>
      <c r="T893" s="15"/>
      <c r="U893" s="15"/>
      <c r="V893" s="15"/>
      <c r="W893" s="15"/>
      <c r="X893" s="15"/>
      <c r="Y893" s="15"/>
      <c r="Z893" s="15"/>
      <c r="AA893" s="15"/>
      <c r="AB893" s="15"/>
      <c r="AC893" s="15"/>
      <c r="AD893" s="15"/>
      <c r="AE893" s="15"/>
      <c r="AF893" s="15"/>
      <c r="AG893" s="15"/>
      <c r="AH893" s="15"/>
      <c r="AI893" s="15"/>
      <c r="AJ893" s="15"/>
      <c r="AK893" s="15"/>
      <c r="AM893" s="15"/>
      <c r="AN893" s="15"/>
      <c r="AO893" s="15"/>
      <c r="AP893" s="15"/>
      <c r="AQ893" s="15"/>
      <c r="AR893" s="15"/>
      <c r="AS893" s="15"/>
      <c r="AT893" s="15"/>
      <c r="AU893" s="15"/>
      <c r="AV893" s="15"/>
      <c r="AW893" s="15"/>
      <c r="AX893" s="15"/>
      <c r="AY893" s="15"/>
      <c r="AZ893" s="15"/>
      <c r="BA893" s="15"/>
      <c r="BB893" s="15"/>
      <c r="BC893" s="15"/>
      <c r="BD893" s="15"/>
    </row>
    <row r="894" spans="1:56" ht="16.5" customHeight="1">
      <c r="A894" s="18"/>
      <c r="B894" s="18"/>
      <c r="C894" s="18"/>
      <c r="D894" s="18"/>
      <c r="E894" s="18"/>
      <c r="F894" s="15"/>
      <c r="G894" s="17"/>
      <c r="H894" s="17"/>
      <c r="I894" s="15"/>
      <c r="J894" s="15"/>
      <c r="K894" s="15"/>
      <c r="L894" s="15"/>
      <c r="M894" s="15"/>
      <c r="N894" s="15"/>
      <c r="O894" s="15"/>
      <c r="P894" s="15"/>
      <c r="Q894" s="15"/>
      <c r="R894" s="15"/>
      <c r="S894" s="16"/>
      <c r="T894" s="15"/>
      <c r="U894" s="15"/>
      <c r="V894" s="15"/>
      <c r="W894" s="15"/>
      <c r="X894" s="15"/>
      <c r="Y894" s="15"/>
      <c r="Z894" s="15"/>
      <c r="AA894" s="15"/>
      <c r="AB894" s="15"/>
      <c r="AC894" s="15"/>
      <c r="AD894" s="15"/>
      <c r="AE894" s="15"/>
      <c r="AF894" s="15"/>
      <c r="AG894" s="15"/>
      <c r="AH894" s="15"/>
      <c r="AI894" s="15"/>
      <c r="AJ894" s="15"/>
      <c r="AK894" s="15"/>
      <c r="AM894" s="15"/>
      <c r="AN894" s="15"/>
      <c r="AO894" s="15"/>
      <c r="AP894" s="15"/>
      <c r="AQ894" s="15"/>
      <c r="AR894" s="15"/>
      <c r="AS894" s="15"/>
      <c r="AT894" s="15"/>
      <c r="AU894" s="15"/>
      <c r="AV894" s="15"/>
      <c r="AW894" s="15"/>
      <c r="AX894" s="15"/>
      <c r="AY894" s="15"/>
      <c r="AZ894" s="15"/>
      <c r="BA894" s="15"/>
      <c r="BB894" s="15"/>
      <c r="BC894" s="15"/>
      <c r="BD894" s="15"/>
    </row>
    <row r="895" spans="1:56" ht="16.5" customHeight="1">
      <c r="A895" s="18"/>
      <c r="B895" s="18"/>
      <c r="C895" s="18"/>
      <c r="D895" s="18"/>
      <c r="E895" s="18"/>
      <c r="F895" s="15"/>
      <c r="G895" s="17"/>
      <c r="H895" s="17"/>
      <c r="I895" s="15"/>
      <c r="J895" s="15"/>
      <c r="K895" s="15"/>
      <c r="L895" s="15"/>
      <c r="M895" s="15"/>
      <c r="N895" s="15"/>
      <c r="O895" s="15"/>
      <c r="P895" s="15"/>
      <c r="Q895" s="15"/>
      <c r="R895" s="15"/>
      <c r="S895" s="16"/>
      <c r="T895" s="15"/>
      <c r="U895" s="15"/>
      <c r="V895" s="15"/>
      <c r="W895" s="15"/>
      <c r="X895" s="15"/>
      <c r="Y895" s="15"/>
      <c r="Z895" s="15"/>
      <c r="AA895" s="15"/>
      <c r="AB895" s="15"/>
      <c r="AC895" s="15"/>
      <c r="AD895" s="15"/>
      <c r="AE895" s="15"/>
      <c r="AF895" s="15"/>
      <c r="AG895" s="15"/>
      <c r="AH895" s="15"/>
      <c r="AI895" s="15"/>
      <c r="AJ895" s="15"/>
      <c r="AK895" s="15"/>
      <c r="AM895" s="15"/>
      <c r="AN895" s="15"/>
      <c r="AO895" s="15"/>
      <c r="AP895" s="15"/>
      <c r="AQ895" s="15"/>
      <c r="AR895" s="15"/>
      <c r="AS895" s="15"/>
      <c r="AT895" s="15"/>
      <c r="AU895" s="15"/>
      <c r="AV895" s="15"/>
      <c r="AW895" s="15"/>
      <c r="AX895" s="15"/>
      <c r="AY895" s="15"/>
      <c r="AZ895" s="15"/>
      <c r="BA895" s="15"/>
      <c r="BB895" s="15"/>
      <c r="BC895" s="15"/>
      <c r="BD895" s="15"/>
    </row>
    <row r="896" spans="1:56" ht="16.5" customHeight="1">
      <c r="A896" s="18"/>
      <c r="B896" s="18"/>
      <c r="C896" s="18"/>
      <c r="D896" s="18"/>
      <c r="E896" s="18"/>
      <c r="F896" s="15"/>
      <c r="G896" s="17"/>
      <c r="H896" s="17"/>
      <c r="I896" s="15"/>
      <c r="J896" s="15"/>
      <c r="K896" s="15"/>
      <c r="L896" s="15"/>
      <c r="M896" s="15"/>
      <c r="N896" s="15"/>
      <c r="O896" s="15"/>
      <c r="P896" s="15"/>
      <c r="Q896" s="15"/>
      <c r="R896" s="15"/>
      <c r="S896" s="16"/>
      <c r="T896" s="15"/>
      <c r="U896" s="15"/>
      <c r="V896" s="15"/>
      <c r="W896" s="15"/>
      <c r="X896" s="15"/>
      <c r="Y896" s="15"/>
      <c r="Z896" s="15"/>
      <c r="AA896" s="15"/>
      <c r="AB896" s="15"/>
      <c r="AC896" s="15"/>
      <c r="AD896" s="15"/>
      <c r="AE896" s="15"/>
      <c r="AF896" s="15"/>
      <c r="AG896" s="15"/>
      <c r="AH896" s="15"/>
      <c r="AI896" s="15"/>
      <c r="AJ896" s="15"/>
      <c r="AK896" s="15"/>
      <c r="AM896" s="15"/>
      <c r="AN896" s="15"/>
      <c r="AO896" s="15"/>
      <c r="AP896" s="15"/>
      <c r="AQ896" s="15"/>
      <c r="AR896" s="15"/>
      <c r="AS896" s="15"/>
      <c r="AT896" s="15"/>
      <c r="AU896" s="15"/>
      <c r="AV896" s="15"/>
      <c r="AW896" s="15"/>
      <c r="AX896" s="15"/>
      <c r="AY896" s="15"/>
      <c r="AZ896" s="15"/>
      <c r="BA896" s="15"/>
      <c r="BB896" s="15"/>
      <c r="BC896" s="15"/>
      <c r="BD896" s="15"/>
    </row>
    <row r="897" spans="1:56" ht="16.5" customHeight="1">
      <c r="A897" s="18"/>
      <c r="B897" s="18"/>
      <c r="C897" s="18"/>
      <c r="D897" s="18"/>
      <c r="E897" s="18"/>
      <c r="F897" s="15"/>
      <c r="G897" s="17"/>
      <c r="H897" s="17"/>
      <c r="I897" s="15"/>
      <c r="J897" s="15"/>
      <c r="K897" s="15"/>
      <c r="L897" s="15"/>
      <c r="M897" s="15"/>
      <c r="N897" s="15"/>
      <c r="O897" s="15"/>
      <c r="P897" s="15"/>
      <c r="Q897" s="15"/>
      <c r="R897" s="15"/>
      <c r="S897" s="16"/>
      <c r="T897" s="15"/>
      <c r="U897" s="15"/>
      <c r="V897" s="15"/>
      <c r="W897" s="15"/>
      <c r="X897" s="15"/>
      <c r="Y897" s="15"/>
      <c r="Z897" s="15"/>
      <c r="AA897" s="15"/>
      <c r="AB897" s="15"/>
      <c r="AC897" s="15"/>
      <c r="AD897" s="15"/>
      <c r="AE897" s="15"/>
      <c r="AF897" s="15"/>
      <c r="AG897" s="15"/>
      <c r="AH897" s="15"/>
      <c r="AI897" s="15"/>
      <c r="AJ897" s="15"/>
      <c r="AK897" s="15"/>
      <c r="AM897" s="15"/>
      <c r="AN897" s="15"/>
      <c r="AO897" s="15"/>
      <c r="AP897" s="15"/>
      <c r="AQ897" s="15"/>
      <c r="AR897" s="15"/>
      <c r="AS897" s="15"/>
      <c r="AT897" s="15"/>
      <c r="AU897" s="15"/>
      <c r="AV897" s="15"/>
      <c r="AW897" s="15"/>
      <c r="AX897" s="15"/>
      <c r="AY897" s="15"/>
      <c r="AZ897" s="15"/>
      <c r="BA897" s="15"/>
      <c r="BB897" s="15"/>
      <c r="BC897" s="15"/>
      <c r="BD897" s="15"/>
    </row>
    <row r="898" spans="1:56" ht="16.5" customHeight="1">
      <c r="A898" s="18"/>
      <c r="B898" s="18"/>
      <c r="C898" s="18"/>
      <c r="D898" s="18"/>
      <c r="E898" s="18"/>
      <c r="F898" s="15"/>
      <c r="G898" s="17"/>
      <c r="H898" s="17"/>
      <c r="I898" s="15"/>
      <c r="J898" s="15"/>
      <c r="K898" s="15"/>
      <c r="L898" s="15"/>
      <c r="M898" s="15"/>
      <c r="N898" s="15"/>
      <c r="O898" s="15"/>
      <c r="P898" s="15"/>
      <c r="Q898" s="15"/>
      <c r="R898" s="15"/>
      <c r="S898" s="16"/>
      <c r="T898" s="15"/>
      <c r="U898" s="15"/>
      <c r="V898" s="15"/>
      <c r="W898" s="15"/>
      <c r="X898" s="15"/>
      <c r="Y898" s="15"/>
      <c r="Z898" s="15"/>
      <c r="AA898" s="15"/>
      <c r="AB898" s="15"/>
      <c r="AC898" s="15"/>
      <c r="AD898" s="15"/>
      <c r="AE898" s="15"/>
      <c r="AF898" s="15"/>
      <c r="AG898" s="15"/>
      <c r="AH898" s="15"/>
      <c r="AI898" s="15"/>
      <c r="AJ898" s="15"/>
      <c r="AK898" s="15"/>
      <c r="AM898" s="15"/>
      <c r="AN898" s="15"/>
      <c r="AO898" s="15"/>
      <c r="AP898" s="15"/>
      <c r="AQ898" s="15"/>
      <c r="AR898" s="15"/>
      <c r="AS898" s="15"/>
      <c r="AT898" s="15"/>
      <c r="AU898" s="15"/>
      <c r="AV898" s="15"/>
      <c r="AW898" s="15"/>
      <c r="AX898" s="15"/>
      <c r="AY898" s="15"/>
      <c r="AZ898" s="15"/>
      <c r="BA898" s="15"/>
      <c r="BB898" s="15"/>
      <c r="BC898" s="15"/>
      <c r="BD898" s="15"/>
    </row>
    <row r="899" spans="1:56" ht="16.5" customHeight="1">
      <c r="A899" s="18"/>
      <c r="B899" s="18"/>
      <c r="C899" s="18"/>
      <c r="D899" s="18"/>
      <c r="E899" s="18"/>
      <c r="F899" s="15"/>
      <c r="G899" s="17"/>
      <c r="H899" s="17"/>
      <c r="I899" s="15"/>
      <c r="J899" s="15"/>
      <c r="K899" s="15"/>
      <c r="L899" s="15"/>
      <c r="M899" s="15"/>
      <c r="N899" s="15"/>
      <c r="O899" s="15"/>
      <c r="P899" s="15"/>
      <c r="Q899" s="15"/>
      <c r="R899" s="15"/>
      <c r="S899" s="16"/>
      <c r="T899" s="15"/>
      <c r="U899" s="15"/>
      <c r="V899" s="15"/>
      <c r="W899" s="15"/>
      <c r="X899" s="15"/>
      <c r="Y899" s="15"/>
      <c r="Z899" s="15"/>
      <c r="AA899" s="15"/>
      <c r="AB899" s="15"/>
      <c r="AC899" s="15"/>
      <c r="AD899" s="15"/>
      <c r="AE899" s="15"/>
      <c r="AF899" s="15"/>
      <c r="AG899" s="15"/>
      <c r="AH899" s="15"/>
      <c r="AI899" s="15"/>
      <c r="AJ899" s="15"/>
      <c r="AK899" s="15"/>
      <c r="AM899" s="15"/>
      <c r="AN899" s="15"/>
      <c r="AO899" s="15"/>
      <c r="AP899" s="15"/>
      <c r="AQ899" s="15"/>
      <c r="AR899" s="15"/>
      <c r="AS899" s="15"/>
      <c r="AT899" s="15"/>
      <c r="AU899" s="15"/>
      <c r="AV899" s="15"/>
      <c r="AW899" s="15"/>
      <c r="AX899" s="15"/>
      <c r="AY899" s="15"/>
      <c r="AZ899" s="15"/>
      <c r="BA899" s="15"/>
      <c r="BB899" s="15"/>
      <c r="BC899" s="15"/>
      <c r="BD899" s="15"/>
    </row>
    <row r="900" spans="1:56" ht="16.5" customHeight="1">
      <c r="A900" s="18"/>
      <c r="B900" s="18"/>
      <c r="C900" s="18"/>
      <c r="D900" s="18"/>
      <c r="E900" s="18"/>
      <c r="F900" s="15"/>
      <c r="G900" s="17"/>
      <c r="H900" s="17"/>
      <c r="I900" s="15"/>
      <c r="J900" s="15"/>
      <c r="K900" s="15"/>
      <c r="L900" s="15"/>
      <c r="M900" s="15"/>
      <c r="N900" s="15"/>
      <c r="O900" s="15"/>
      <c r="P900" s="15"/>
      <c r="Q900" s="15"/>
      <c r="R900" s="15"/>
      <c r="S900" s="16"/>
      <c r="T900" s="15"/>
      <c r="U900" s="15"/>
      <c r="V900" s="15"/>
      <c r="W900" s="15"/>
      <c r="X900" s="15"/>
      <c r="Y900" s="15"/>
      <c r="Z900" s="15"/>
      <c r="AA900" s="15"/>
      <c r="AB900" s="15"/>
      <c r="AC900" s="15"/>
      <c r="AD900" s="15"/>
      <c r="AE900" s="15"/>
      <c r="AF900" s="15"/>
      <c r="AG900" s="15"/>
      <c r="AH900" s="15"/>
      <c r="AI900" s="15"/>
      <c r="AJ900" s="15"/>
      <c r="AK900" s="15"/>
      <c r="AM900" s="15"/>
      <c r="AN900" s="15"/>
      <c r="AO900" s="15"/>
      <c r="AP900" s="15"/>
      <c r="AQ900" s="15"/>
      <c r="AR900" s="15"/>
      <c r="AS900" s="15"/>
      <c r="AT900" s="15"/>
      <c r="AU900" s="15"/>
      <c r="AV900" s="15"/>
      <c r="AW900" s="15"/>
      <c r="AX900" s="15"/>
      <c r="AY900" s="15"/>
      <c r="AZ900" s="15"/>
      <c r="BA900" s="15"/>
      <c r="BB900" s="15"/>
      <c r="BC900" s="15"/>
      <c r="BD900" s="15"/>
    </row>
    <row r="901" spans="1:56" ht="16.5" customHeight="1">
      <c r="A901" s="18"/>
      <c r="B901" s="18"/>
      <c r="C901" s="18"/>
      <c r="D901" s="18"/>
      <c r="E901" s="18"/>
      <c r="F901" s="15"/>
      <c r="G901" s="17"/>
      <c r="H901" s="17"/>
      <c r="I901" s="15"/>
      <c r="J901" s="15"/>
      <c r="K901" s="15"/>
      <c r="L901" s="15"/>
      <c r="M901" s="15"/>
      <c r="N901" s="15"/>
      <c r="O901" s="15"/>
      <c r="P901" s="15"/>
      <c r="Q901" s="15"/>
      <c r="R901" s="15"/>
      <c r="S901" s="16"/>
      <c r="T901" s="15"/>
      <c r="U901" s="15"/>
      <c r="V901" s="15"/>
      <c r="W901" s="15"/>
      <c r="X901" s="15"/>
      <c r="Y901" s="15"/>
      <c r="Z901" s="15"/>
      <c r="AA901" s="15"/>
      <c r="AB901" s="15"/>
      <c r="AC901" s="15"/>
      <c r="AD901" s="15"/>
      <c r="AE901" s="15"/>
      <c r="AF901" s="15"/>
      <c r="AG901" s="15"/>
      <c r="AH901" s="15"/>
      <c r="AI901" s="15"/>
      <c r="AJ901" s="15"/>
      <c r="AK901" s="15"/>
      <c r="AM901" s="15"/>
      <c r="AN901" s="15"/>
      <c r="AO901" s="15"/>
      <c r="AP901" s="15"/>
      <c r="AQ901" s="15"/>
      <c r="AR901" s="15"/>
      <c r="AS901" s="15"/>
      <c r="AT901" s="15"/>
      <c r="AU901" s="15"/>
      <c r="AV901" s="15"/>
      <c r="AW901" s="15"/>
      <c r="AX901" s="15"/>
      <c r="AY901" s="15"/>
      <c r="AZ901" s="15"/>
      <c r="BA901" s="15"/>
      <c r="BB901" s="15"/>
      <c r="BC901" s="15"/>
      <c r="BD901" s="15"/>
    </row>
    <row r="902" spans="1:56" ht="16.5" customHeight="1">
      <c r="A902" s="18"/>
      <c r="B902" s="18"/>
      <c r="C902" s="18"/>
      <c r="D902" s="18"/>
      <c r="E902" s="18"/>
      <c r="F902" s="15"/>
      <c r="G902" s="17"/>
      <c r="H902" s="17"/>
      <c r="I902" s="15"/>
      <c r="J902" s="15"/>
      <c r="K902" s="15"/>
      <c r="L902" s="15"/>
      <c r="M902" s="15"/>
      <c r="N902" s="15"/>
      <c r="O902" s="15"/>
      <c r="P902" s="15"/>
      <c r="Q902" s="15"/>
      <c r="R902" s="15"/>
      <c r="S902" s="16"/>
      <c r="T902" s="15"/>
      <c r="U902" s="15"/>
      <c r="V902" s="15"/>
      <c r="W902" s="15"/>
      <c r="X902" s="15"/>
      <c r="Y902" s="15"/>
      <c r="Z902" s="15"/>
      <c r="AA902" s="15"/>
      <c r="AB902" s="15"/>
      <c r="AC902" s="15"/>
      <c r="AD902" s="15"/>
      <c r="AE902" s="15"/>
      <c r="AF902" s="15"/>
      <c r="AG902" s="15"/>
      <c r="AH902" s="15"/>
      <c r="AI902" s="15"/>
      <c r="AJ902" s="15"/>
      <c r="AK902" s="15"/>
      <c r="AM902" s="15"/>
      <c r="AN902" s="15"/>
      <c r="AO902" s="15"/>
      <c r="AP902" s="15"/>
      <c r="AQ902" s="15"/>
      <c r="AR902" s="15"/>
      <c r="AS902" s="15"/>
      <c r="AT902" s="15"/>
      <c r="AU902" s="15"/>
      <c r="AV902" s="15"/>
      <c r="AW902" s="15"/>
      <c r="AX902" s="15"/>
      <c r="AY902" s="15"/>
      <c r="AZ902" s="15"/>
      <c r="BA902" s="15"/>
      <c r="BB902" s="15"/>
      <c r="BC902" s="15"/>
      <c r="BD902" s="15"/>
    </row>
    <row r="903" spans="1:56" ht="16.5" customHeight="1">
      <c r="A903" s="18"/>
      <c r="B903" s="18"/>
      <c r="C903" s="18"/>
      <c r="D903" s="18"/>
      <c r="E903" s="18"/>
      <c r="F903" s="15"/>
      <c r="G903" s="17"/>
      <c r="H903" s="17"/>
      <c r="I903" s="15"/>
      <c r="J903" s="15"/>
      <c r="K903" s="15"/>
      <c r="L903" s="15"/>
      <c r="M903" s="15"/>
      <c r="N903" s="15"/>
      <c r="O903" s="15"/>
      <c r="P903" s="15"/>
      <c r="Q903" s="15"/>
      <c r="R903" s="15"/>
      <c r="S903" s="16"/>
      <c r="T903" s="15"/>
      <c r="U903" s="15"/>
      <c r="V903" s="15"/>
      <c r="W903" s="15"/>
      <c r="X903" s="15"/>
      <c r="Y903" s="15"/>
      <c r="Z903" s="15"/>
      <c r="AA903" s="15"/>
      <c r="AB903" s="15"/>
      <c r="AC903" s="15"/>
      <c r="AD903" s="15"/>
      <c r="AE903" s="15"/>
      <c r="AF903" s="15"/>
      <c r="AG903" s="15"/>
      <c r="AH903" s="15"/>
      <c r="AI903" s="15"/>
      <c r="AJ903" s="15"/>
      <c r="AK903" s="15"/>
      <c r="AM903" s="15"/>
      <c r="AN903" s="15"/>
      <c r="AO903" s="15"/>
      <c r="AP903" s="15"/>
      <c r="AQ903" s="15"/>
      <c r="AR903" s="15"/>
      <c r="AS903" s="15"/>
      <c r="AT903" s="15"/>
      <c r="AU903" s="15"/>
      <c r="AV903" s="15"/>
      <c r="AW903" s="15"/>
      <c r="AX903" s="15"/>
      <c r="AY903" s="15"/>
      <c r="AZ903" s="15"/>
      <c r="BA903" s="15"/>
      <c r="BB903" s="15"/>
      <c r="BC903" s="15"/>
      <c r="BD903" s="15"/>
    </row>
    <row r="904" spans="1:56" ht="16.5" customHeight="1">
      <c r="A904" s="18"/>
      <c r="B904" s="18"/>
      <c r="C904" s="18"/>
      <c r="D904" s="18"/>
      <c r="E904" s="18"/>
      <c r="F904" s="15"/>
      <c r="G904" s="17"/>
      <c r="H904" s="17"/>
      <c r="I904" s="15"/>
      <c r="J904" s="15"/>
      <c r="K904" s="15"/>
      <c r="L904" s="15"/>
      <c r="M904" s="15"/>
      <c r="N904" s="15"/>
      <c r="O904" s="15"/>
      <c r="P904" s="15"/>
      <c r="Q904" s="15"/>
      <c r="R904" s="15"/>
      <c r="S904" s="16"/>
      <c r="T904" s="15"/>
      <c r="U904" s="15"/>
      <c r="V904" s="15"/>
      <c r="W904" s="15"/>
      <c r="X904" s="15"/>
      <c r="Y904" s="15"/>
      <c r="Z904" s="15"/>
      <c r="AA904" s="15"/>
      <c r="AB904" s="15"/>
      <c r="AC904" s="15"/>
      <c r="AD904" s="15"/>
      <c r="AE904" s="15"/>
      <c r="AF904" s="15"/>
      <c r="AG904" s="15"/>
      <c r="AH904" s="15"/>
      <c r="AI904" s="15"/>
      <c r="AJ904" s="15"/>
      <c r="AK904" s="15"/>
      <c r="AM904" s="15"/>
      <c r="AN904" s="15"/>
      <c r="AO904" s="15"/>
      <c r="AP904" s="15"/>
      <c r="AQ904" s="15"/>
      <c r="AR904" s="15"/>
      <c r="AS904" s="15"/>
      <c r="AT904" s="15"/>
      <c r="AU904" s="15"/>
      <c r="AV904" s="15"/>
      <c r="AW904" s="15"/>
      <c r="AX904" s="15"/>
      <c r="AY904" s="15"/>
      <c r="AZ904" s="15"/>
      <c r="BA904" s="15"/>
      <c r="BB904" s="15"/>
      <c r="BC904" s="15"/>
      <c r="BD904" s="15"/>
    </row>
    <row r="905" spans="1:56" ht="16.5" customHeight="1">
      <c r="A905" s="18"/>
      <c r="B905" s="18"/>
      <c r="C905" s="18"/>
      <c r="D905" s="18"/>
      <c r="E905" s="18"/>
      <c r="F905" s="15"/>
      <c r="G905" s="17"/>
      <c r="H905" s="17"/>
      <c r="I905" s="15"/>
      <c r="J905" s="15"/>
      <c r="K905" s="15"/>
      <c r="L905" s="15"/>
      <c r="M905" s="15"/>
      <c r="N905" s="15"/>
      <c r="O905" s="15"/>
      <c r="P905" s="15"/>
      <c r="Q905" s="15"/>
      <c r="R905" s="15"/>
      <c r="S905" s="16"/>
      <c r="T905" s="15"/>
      <c r="U905" s="15"/>
      <c r="V905" s="15"/>
      <c r="W905" s="15"/>
      <c r="X905" s="15"/>
      <c r="Y905" s="15"/>
      <c r="Z905" s="15"/>
      <c r="AA905" s="15"/>
      <c r="AB905" s="15"/>
      <c r="AC905" s="15"/>
      <c r="AD905" s="15"/>
      <c r="AE905" s="15"/>
      <c r="AF905" s="15"/>
      <c r="AG905" s="15"/>
      <c r="AH905" s="15"/>
      <c r="AI905" s="15"/>
      <c r="AJ905" s="15"/>
      <c r="AK905" s="15"/>
      <c r="AM905" s="15"/>
      <c r="AN905" s="15"/>
      <c r="AO905" s="15"/>
      <c r="AP905" s="15"/>
      <c r="AQ905" s="15"/>
      <c r="AR905" s="15"/>
      <c r="AS905" s="15"/>
      <c r="AT905" s="15"/>
      <c r="AU905" s="15"/>
      <c r="AV905" s="15"/>
      <c r="AW905" s="15"/>
      <c r="AX905" s="15"/>
      <c r="AY905" s="15"/>
      <c r="AZ905" s="15"/>
      <c r="BA905" s="15"/>
      <c r="BB905" s="15"/>
      <c r="BC905" s="15"/>
      <c r="BD905" s="15"/>
    </row>
    <row r="906" spans="1:56" ht="16.5" customHeight="1">
      <c r="A906" s="18"/>
      <c r="B906" s="18"/>
      <c r="C906" s="18"/>
      <c r="D906" s="18"/>
      <c r="E906" s="18"/>
      <c r="F906" s="15"/>
      <c r="G906" s="17"/>
      <c r="H906" s="17"/>
      <c r="I906" s="15"/>
      <c r="J906" s="15"/>
      <c r="K906" s="15"/>
      <c r="L906" s="15"/>
      <c r="M906" s="15"/>
      <c r="N906" s="15"/>
      <c r="O906" s="15"/>
      <c r="P906" s="15"/>
      <c r="Q906" s="15"/>
      <c r="R906" s="15"/>
      <c r="S906" s="16"/>
      <c r="T906" s="15"/>
      <c r="U906" s="15"/>
      <c r="V906" s="15"/>
      <c r="W906" s="15"/>
      <c r="X906" s="15"/>
      <c r="Y906" s="15"/>
      <c r="Z906" s="15"/>
      <c r="AA906" s="15"/>
      <c r="AB906" s="15"/>
      <c r="AC906" s="15"/>
      <c r="AD906" s="15"/>
      <c r="AE906" s="15"/>
      <c r="AF906" s="15"/>
      <c r="AG906" s="15"/>
      <c r="AH906" s="15"/>
      <c r="AI906" s="15"/>
      <c r="AJ906" s="15"/>
      <c r="AK906" s="15"/>
      <c r="AM906" s="15"/>
      <c r="AN906" s="15"/>
      <c r="AO906" s="15"/>
      <c r="AP906" s="15"/>
      <c r="AQ906" s="15"/>
      <c r="AR906" s="15"/>
      <c r="AS906" s="15"/>
      <c r="AT906" s="15"/>
      <c r="AU906" s="15"/>
      <c r="AV906" s="15"/>
      <c r="AW906" s="15"/>
      <c r="AX906" s="15"/>
      <c r="AY906" s="15"/>
      <c r="AZ906" s="15"/>
      <c r="BA906" s="15"/>
      <c r="BB906" s="15"/>
      <c r="BC906" s="15"/>
      <c r="BD906" s="15"/>
    </row>
    <row r="907" spans="1:56" ht="16.5" customHeight="1">
      <c r="A907" s="18"/>
      <c r="B907" s="18"/>
      <c r="C907" s="18"/>
      <c r="D907" s="18"/>
      <c r="E907" s="18"/>
      <c r="F907" s="15"/>
      <c r="G907" s="17"/>
      <c r="H907" s="17"/>
      <c r="I907" s="15"/>
      <c r="J907" s="15"/>
      <c r="K907" s="15"/>
      <c r="L907" s="15"/>
      <c r="M907" s="15"/>
      <c r="N907" s="15"/>
      <c r="O907" s="15"/>
      <c r="P907" s="15"/>
      <c r="Q907" s="15"/>
      <c r="R907" s="15"/>
      <c r="S907" s="16"/>
      <c r="T907" s="15"/>
      <c r="U907" s="15"/>
      <c r="V907" s="15"/>
      <c r="W907" s="15"/>
      <c r="X907" s="15"/>
      <c r="Y907" s="15"/>
      <c r="Z907" s="15"/>
      <c r="AA907" s="15"/>
      <c r="AB907" s="15"/>
      <c r="AC907" s="15"/>
      <c r="AD907" s="15"/>
      <c r="AE907" s="15"/>
      <c r="AF907" s="15"/>
      <c r="AG907" s="15"/>
      <c r="AH907" s="15"/>
      <c r="AI907" s="15"/>
      <c r="AJ907" s="15"/>
      <c r="AK907" s="15"/>
      <c r="AM907" s="15"/>
      <c r="AN907" s="15"/>
      <c r="AO907" s="15"/>
      <c r="AP907" s="15"/>
      <c r="AQ907" s="15"/>
      <c r="AR907" s="15"/>
      <c r="AS907" s="15"/>
      <c r="AT907" s="15"/>
      <c r="AU907" s="15"/>
      <c r="AV907" s="15"/>
      <c r="AW907" s="15"/>
      <c r="AX907" s="15"/>
      <c r="AY907" s="15"/>
      <c r="AZ907" s="15"/>
      <c r="BA907" s="15"/>
      <c r="BB907" s="15"/>
      <c r="BC907" s="15"/>
      <c r="BD907" s="15"/>
    </row>
    <row r="908" spans="1:56" ht="16.5" customHeight="1">
      <c r="A908" s="18"/>
      <c r="B908" s="18"/>
      <c r="C908" s="18"/>
      <c r="D908" s="18"/>
      <c r="E908" s="18"/>
      <c r="F908" s="15"/>
      <c r="G908" s="17"/>
      <c r="H908" s="17"/>
      <c r="I908" s="15"/>
      <c r="J908" s="15"/>
      <c r="K908" s="15"/>
      <c r="L908" s="15"/>
      <c r="M908" s="15"/>
      <c r="N908" s="15"/>
      <c r="O908" s="15"/>
      <c r="P908" s="15"/>
      <c r="Q908" s="15"/>
      <c r="R908" s="15"/>
      <c r="S908" s="16"/>
      <c r="T908" s="15"/>
      <c r="U908" s="15"/>
      <c r="V908" s="15"/>
      <c r="W908" s="15"/>
      <c r="X908" s="15"/>
      <c r="Y908" s="15"/>
      <c r="Z908" s="15"/>
      <c r="AA908" s="15"/>
      <c r="AB908" s="15"/>
      <c r="AC908" s="15"/>
      <c r="AD908" s="15"/>
      <c r="AE908" s="15"/>
      <c r="AF908" s="15"/>
      <c r="AG908" s="15"/>
      <c r="AH908" s="15"/>
      <c r="AI908" s="15"/>
      <c r="AJ908" s="15"/>
      <c r="AK908" s="15"/>
      <c r="AM908" s="15"/>
      <c r="AN908" s="15"/>
      <c r="AO908" s="15"/>
      <c r="AP908" s="15"/>
      <c r="AQ908" s="15"/>
      <c r="AR908" s="15"/>
      <c r="AS908" s="15"/>
      <c r="AT908" s="15"/>
      <c r="AU908" s="15"/>
      <c r="AV908" s="15"/>
      <c r="AW908" s="15"/>
      <c r="AX908" s="15"/>
      <c r="AY908" s="15"/>
      <c r="AZ908" s="15"/>
      <c r="BA908" s="15"/>
      <c r="BB908" s="15"/>
      <c r="BC908" s="15"/>
      <c r="BD908" s="15"/>
    </row>
    <row r="909" spans="1:56" ht="16.5" customHeight="1">
      <c r="A909" s="18"/>
      <c r="B909" s="18"/>
      <c r="C909" s="18"/>
      <c r="D909" s="18"/>
      <c r="E909" s="18"/>
      <c r="F909" s="15"/>
      <c r="G909" s="17"/>
      <c r="H909" s="17"/>
      <c r="I909" s="15"/>
      <c r="J909" s="15"/>
      <c r="K909" s="15"/>
      <c r="L909" s="15"/>
      <c r="M909" s="15"/>
      <c r="N909" s="15"/>
      <c r="O909" s="15"/>
      <c r="P909" s="15"/>
      <c r="Q909" s="15"/>
      <c r="R909" s="15"/>
      <c r="S909" s="16"/>
      <c r="T909" s="15"/>
      <c r="U909" s="15"/>
      <c r="V909" s="15"/>
      <c r="W909" s="15"/>
      <c r="X909" s="15"/>
      <c r="Y909" s="15"/>
      <c r="Z909" s="15"/>
      <c r="AA909" s="15"/>
      <c r="AB909" s="15"/>
      <c r="AC909" s="15"/>
      <c r="AD909" s="15"/>
      <c r="AE909" s="15"/>
      <c r="AF909" s="15"/>
      <c r="AG909" s="15"/>
      <c r="AH909" s="15"/>
      <c r="AI909" s="15"/>
      <c r="AJ909" s="15"/>
      <c r="AK909" s="15"/>
      <c r="AM909" s="15"/>
      <c r="AN909" s="15"/>
      <c r="AO909" s="15"/>
      <c r="AP909" s="15"/>
      <c r="AQ909" s="15"/>
      <c r="AR909" s="15"/>
      <c r="AS909" s="15"/>
      <c r="AT909" s="15"/>
      <c r="AU909" s="15"/>
      <c r="AV909" s="15"/>
      <c r="AW909" s="15"/>
      <c r="AX909" s="15"/>
      <c r="AY909" s="15"/>
      <c r="AZ909" s="15"/>
      <c r="BA909" s="15"/>
      <c r="BB909" s="15"/>
      <c r="BC909" s="15"/>
      <c r="BD909" s="15"/>
    </row>
    <row r="910" spans="1:56" ht="16.5" customHeight="1">
      <c r="A910" s="18"/>
      <c r="B910" s="18"/>
      <c r="C910" s="18"/>
      <c r="D910" s="18"/>
      <c r="E910" s="18"/>
      <c r="F910" s="15"/>
      <c r="G910" s="17"/>
      <c r="H910" s="17"/>
      <c r="I910" s="15"/>
      <c r="J910" s="15"/>
      <c r="K910" s="15"/>
      <c r="L910" s="15"/>
      <c r="M910" s="15"/>
      <c r="N910" s="15"/>
      <c r="O910" s="15"/>
      <c r="P910" s="15"/>
      <c r="Q910" s="15"/>
      <c r="R910" s="15"/>
      <c r="S910" s="16"/>
      <c r="T910" s="15"/>
      <c r="U910" s="15"/>
      <c r="V910" s="15"/>
      <c r="W910" s="15"/>
      <c r="X910" s="15"/>
      <c r="Y910" s="15"/>
      <c r="Z910" s="15"/>
      <c r="AA910" s="15"/>
      <c r="AB910" s="15"/>
      <c r="AC910" s="15"/>
      <c r="AD910" s="15"/>
      <c r="AE910" s="15"/>
      <c r="AF910" s="15"/>
      <c r="AG910" s="15"/>
      <c r="AH910" s="15"/>
      <c r="AI910" s="15"/>
      <c r="AJ910" s="15"/>
      <c r="AK910" s="15"/>
      <c r="AM910" s="15"/>
      <c r="AN910" s="15"/>
      <c r="AO910" s="15"/>
      <c r="AP910" s="15"/>
      <c r="AQ910" s="15"/>
      <c r="AR910" s="15"/>
      <c r="AS910" s="15"/>
      <c r="AT910" s="15"/>
      <c r="AU910" s="15"/>
      <c r="AV910" s="15"/>
      <c r="AW910" s="15"/>
      <c r="AX910" s="15"/>
      <c r="AY910" s="15"/>
      <c r="AZ910" s="15"/>
      <c r="BA910" s="15"/>
      <c r="BB910" s="15"/>
      <c r="BC910" s="15"/>
      <c r="BD910" s="15"/>
    </row>
    <row r="911" spans="1:56" ht="16.5" customHeight="1">
      <c r="A911" s="18"/>
      <c r="B911" s="18"/>
      <c r="C911" s="18"/>
      <c r="D911" s="18"/>
      <c r="E911" s="18"/>
      <c r="F911" s="15"/>
      <c r="G911" s="17"/>
      <c r="H911" s="17"/>
      <c r="I911" s="15"/>
      <c r="J911" s="15"/>
      <c r="K911" s="15"/>
      <c r="L911" s="15"/>
      <c r="M911" s="15"/>
      <c r="N911" s="15"/>
      <c r="O911" s="15"/>
      <c r="P911" s="15"/>
      <c r="Q911" s="15"/>
      <c r="R911" s="15"/>
      <c r="S911" s="16"/>
      <c r="T911" s="15"/>
      <c r="U911" s="15"/>
      <c r="V911" s="15"/>
      <c r="W911" s="15"/>
      <c r="X911" s="15"/>
      <c r="Y911" s="15"/>
      <c r="Z911" s="15"/>
      <c r="AA911" s="15"/>
      <c r="AB911" s="15"/>
      <c r="AC911" s="15"/>
      <c r="AD911" s="15"/>
      <c r="AE911" s="15"/>
      <c r="AF911" s="15"/>
      <c r="AG911" s="15"/>
      <c r="AH911" s="15"/>
      <c r="AI911" s="15"/>
      <c r="AJ911" s="15"/>
      <c r="AK911" s="15"/>
      <c r="AM911" s="15"/>
      <c r="AN911" s="15"/>
      <c r="AO911" s="15"/>
      <c r="AP911" s="15"/>
      <c r="AQ911" s="15"/>
      <c r="AR911" s="15"/>
      <c r="AS911" s="15"/>
      <c r="AT911" s="15"/>
      <c r="AU911" s="15"/>
      <c r="AV911" s="15"/>
      <c r="AW911" s="15"/>
      <c r="AX911" s="15"/>
      <c r="AY911" s="15"/>
      <c r="AZ911" s="15"/>
      <c r="BA911" s="15"/>
      <c r="BB911" s="15"/>
      <c r="BC911" s="15"/>
      <c r="BD911" s="15"/>
    </row>
    <row r="912" spans="1:56" ht="16.5" customHeight="1">
      <c r="A912" s="18"/>
      <c r="B912" s="18"/>
      <c r="C912" s="18"/>
      <c r="D912" s="18"/>
      <c r="E912" s="18"/>
      <c r="F912" s="15"/>
      <c r="G912" s="17"/>
      <c r="H912" s="17"/>
      <c r="I912" s="15"/>
      <c r="J912" s="15"/>
      <c r="K912" s="15"/>
      <c r="L912" s="15"/>
      <c r="M912" s="15"/>
      <c r="N912" s="15"/>
      <c r="O912" s="15"/>
      <c r="P912" s="15"/>
      <c r="Q912" s="15"/>
      <c r="R912" s="15"/>
      <c r="S912" s="16"/>
      <c r="T912" s="15"/>
      <c r="U912" s="15"/>
      <c r="V912" s="15"/>
      <c r="W912" s="15"/>
      <c r="X912" s="15"/>
      <c r="Y912" s="15"/>
      <c r="Z912" s="15"/>
      <c r="AA912" s="15"/>
      <c r="AB912" s="15"/>
      <c r="AC912" s="15"/>
      <c r="AD912" s="15"/>
      <c r="AE912" s="15"/>
      <c r="AF912" s="15"/>
      <c r="AG912" s="15"/>
      <c r="AH912" s="15"/>
      <c r="AI912" s="15"/>
      <c r="AJ912" s="15"/>
      <c r="AK912" s="15"/>
      <c r="AM912" s="15"/>
      <c r="AN912" s="15"/>
      <c r="AO912" s="15"/>
      <c r="AP912" s="15"/>
      <c r="AQ912" s="15"/>
      <c r="AR912" s="15"/>
      <c r="AS912" s="15"/>
      <c r="AT912" s="15"/>
      <c r="AU912" s="15"/>
      <c r="AV912" s="15"/>
      <c r="AW912" s="15"/>
      <c r="AX912" s="15"/>
      <c r="AY912" s="15"/>
      <c r="AZ912" s="15"/>
      <c r="BA912" s="15"/>
      <c r="BB912" s="15"/>
      <c r="BC912" s="15"/>
      <c r="BD912" s="15"/>
    </row>
    <row r="913" spans="1:56" ht="16.5" customHeight="1">
      <c r="A913" s="18"/>
      <c r="B913" s="18"/>
      <c r="C913" s="18"/>
      <c r="D913" s="18"/>
      <c r="E913" s="18"/>
      <c r="F913" s="15"/>
      <c r="G913" s="17"/>
      <c r="H913" s="17"/>
      <c r="I913" s="15"/>
      <c r="J913" s="15"/>
      <c r="K913" s="15"/>
      <c r="L913" s="15"/>
      <c r="M913" s="15"/>
      <c r="N913" s="15"/>
      <c r="O913" s="15"/>
      <c r="P913" s="15"/>
      <c r="Q913" s="15"/>
      <c r="R913" s="15"/>
      <c r="S913" s="16"/>
      <c r="T913" s="15"/>
      <c r="U913" s="15"/>
      <c r="V913" s="15"/>
      <c r="W913" s="15"/>
      <c r="X913" s="15"/>
      <c r="Y913" s="15"/>
      <c r="Z913" s="15"/>
      <c r="AA913" s="15"/>
      <c r="AB913" s="15"/>
      <c r="AC913" s="15"/>
      <c r="AD913" s="15"/>
      <c r="AE913" s="15"/>
      <c r="AF913" s="15"/>
      <c r="AG913" s="15"/>
      <c r="AH913" s="15"/>
      <c r="AI913" s="15"/>
      <c r="AJ913" s="15"/>
      <c r="AK913" s="15"/>
      <c r="AM913" s="15"/>
      <c r="AN913" s="15"/>
      <c r="AO913" s="15"/>
      <c r="AP913" s="15"/>
      <c r="AQ913" s="15"/>
      <c r="AR913" s="15"/>
      <c r="AS913" s="15"/>
      <c r="AT913" s="15"/>
      <c r="AU913" s="15"/>
      <c r="AV913" s="15"/>
      <c r="AW913" s="15"/>
      <c r="AX913" s="15"/>
      <c r="AY913" s="15"/>
      <c r="AZ913" s="15"/>
      <c r="BA913" s="15"/>
      <c r="BB913" s="15"/>
      <c r="BC913" s="15"/>
      <c r="BD913" s="15"/>
    </row>
    <row r="914" spans="1:56" ht="16.5" customHeight="1">
      <c r="A914" s="18"/>
      <c r="B914" s="18"/>
      <c r="C914" s="18"/>
      <c r="D914" s="18"/>
      <c r="E914" s="18"/>
      <c r="F914" s="15"/>
      <c r="G914" s="17"/>
      <c r="H914" s="17"/>
      <c r="I914" s="15"/>
      <c r="J914" s="15"/>
      <c r="K914" s="15"/>
      <c r="L914" s="15"/>
      <c r="M914" s="15"/>
      <c r="N914" s="15"/>
      <c r="O914" s="15"/>
      <c r="P914" s="15"/>
      <c r="Q914" s="15"/>
      <c r="R914" s="15"/>
      <c r="S914" s="16"/>
      <c r="T914" s="15"/>
      <c r="U914" s="15"/>
      <c r="V914" s="15"/>
      <c r="W914" s="15"/>
      <c r="X914" s="15"/>
      <c r="Y914" s="15"/>
      <c r="Z914" s="15"/>
      <c r="AA914" s="15"/>
      <c r="AB914" s="15"/>
      <c r="AC914" s="15"/>
      <c r="AD914" s="15"/>
      <c r="AE914" s="15"/>
      <c r="AF914" s="15"/>
      <c r="AG914" s="15"/>
      <c r="AH914" s="15"/>
      <c r="AI914" s="15"/>
      <c r="AJ914" s="15"/>
      <c r="AK914" s="15"/>
      <c r="AM914" s="15"/>
      <c r="AN914" s="15"/>
      <c r="AO914" s="15"/>
      <c r="AP914" s="15"/>
      <c r="AQ914" s="15"/>
      <c r="AR914" s="15"/>
      <c r="AS914" s="15"/>
      <c r="AT914" s="15"/>
      <c r="AU914" s="15"/>
      <c r="AV914" s="15"/>
      <c r="AW914" s="15"/>
      <c r="AX914" s="15"/>
      <c r="AY914" s="15"/>
      <c r="AZ914" s="15"/>
      <c r="BA914" s="15"/>
      <c r="BB914" s="15"/>
      <c r="BC914" s="15"/>
      <c r="BD914" s="15"/>
    </row>
    <row r="915" spans="1:56" ht="16.5" customHeight="1">
      <c r="A915" s="18"/>
      <c r="B915" s="18"/>
      <c r="C915" s="18"/>
      <c r="D915" s="18"/>
      <c r="E915" s="18"/>
      <c r="F915" s="15"/>
      <c r="G915" s="17"/>
      <c r="H915" s="17"/>
      <c r="I915" s="15"/>
      <c r="J915" s="15"/>
      <c r="K915" s="15"/>
      <c r="L915" s="15"/>
      <c r="M915" s="15"/>
      <c r="N915" s="15"/>
      <c r="O915" s="15"/>
      <c r="P915" s="15"/>
      <c r="Q915" s="15"/>
      <c r="R915" s="15"/>
      <c r="S915" s="16"/>
      <c r="T915" s="15"/>
      <c r="U915" s="15"/>
      <c r="V915" s="15"/>
      <c r="W915" s="15"/>
      <c r="X915" s="15"/>
      <c r="Y915" s="15"/>
      <c r="Z915" s="15"/>
      <c r="AA915" s="15"/>
      <c r="AB915" s="15"/>
      <c r="AC915" s="15"/>
      <c r="AD915" s="15"/>
      <c r="AE915" s="15"/>
      <c r="AF915" s="15"/>
      <c r="AG915" s="15"/>
      <c r="AH915" s="15"/>
      <c r="AI915" s="15"/>
      <c r="AJ915" s="15"/>
      <c r="AK915" s="15"/>
      <c r="AM915" s="15"/>
      <c r="AN915" s="15"/>
      <c r="AO915" s="15"/>
      <c r="AP915" s="15"/>
      <c r="AQ915" s="15"/>
      <c r="AR915" s="15"/>
      <c r="AS915" s="15"/>
      <c r="AT915" s="15"/>
      <c r="AU915" s="15"/>
      <c r="AV915" s="15"/>
      <c r="AW915" s="15"/>
      <c r="AX915" s="15"/>
      <c r="AY915" s="15"/>
      <c r="AZ915" s="15"/>
      <c r="BA915" s="15"/>
      <c r="BB915" s="15"/>
      <c r="BC915" s="15"/>
      <c r="BD915" s="15"/>
    </row>
    <row r="916" spans="1:56" ht="16.5" customHeight="1">
      <c r="A916" s="18"/>
      <c r="B916" s="18"/>
      <c r="C916" s="18"/>
      <c r="D916" s="18"/>
      <c r="E916" s="18"/>
      <c r="F916" s="15"/>
      <c r="G916" s="17"/>
      <c r="H916" s="17"/>
      <c r="I916" s="15"/>
      <c r="J916" s="15"/>
      <c r="K916" s="15"/>
      <c r="L916" s="15"/>
      <c r="M916" s="15"/>
      <c r="N916" s="15"/>
      <c r="O916" s="15"/>
      <c r="P916" s="15"/>
      <c r="Q916" s="15"/>
      <c r="R916" s="15"/>
      <c r="S916" s="16"/>
      <c r="T916" s="15"/>
      <c r="U916" s="15"/>
      <c r="V916" s="15"/>
      <c r="W916" s="15"/>
      <c r="X916" s="15"/>
      <c r="Y916" s="15"/>
      <c r="Z916" s="15"/>
      <c r="AA916" s="15"/>
      <c r="AB916" s="15"/>
      <c r="AC916" s="15"/>
      <c r="AD916" s="15"/>
      <c r="AE916" s="15"/>
      <c r="AF916" s="15"/>
      <c r="AG916" s="15"/>
      <c r="AH916" s="15"/>
      <c r="AI916" s="15"/>
      <c r="AJ916" s="15"/>
      <c r="AK916" s="15"/>
      <c r="AM916" s="15"/>
      <c r="AN916" s="15"/>
      <c r="AO916" s="15"/>
      <c r="AP916" s="15"/>
      <c r="AQ916" s="15"/>
      <c r="AR916" s="15"/>
      <c r="AS916" s="15"/>
      <c r="AT916" s="15"/>
      <c r="AU916" s="15"/>
      <c r="AV916" s="15"/>
      <c r="AW916" s="15"/>
      <c r="AX916" s="15"/>
      <c r="AY916" s="15"/>
      <c r="AZ916" s="15"/>
      <c r="BA916" s="15"/>
      <c r="BB916" s="15"/>
      <c r="BC916" s="15"/>
      <c r="BD916" s="15"/>
    </row>
    <row r="917" spans="1:56" ht="16.5" customHeight="1">
      <c r="A917" s="18"/>
      <c r="B917" s="18"/>
      <c r="C917" s="18"/>
      <c r="D917" s="18"/>
      <c r="E917" s="18"/>
      <c r="F917" s="15"/>
      <c r="G917" s="17"/>
      <c r="H917" s="17"/>
      <c r="I917" s="15"/>
      <c r="J917" s="15"/>
      <c r="K917" s="15"/>
      <c r="L917" s="15"/>
      <c r="M917" s="15"/>
      <c r="N917" s="15"/>
      <c r="O917" s="15"/>
      <c r="P917" s="15"/>
      <c r="Q917" s="15"/>
      <c r="R917" s="15"/>
      <c r="S917" s="16"/>
      <c r="T917" s="15"/>
      <c r="U917" s="15"/>
      <c r="V917" s="15"/>
      <c r="W917" s="15"/>
      <c r="X917" s="15"/>
      <c r="Y917" s="15"/>
      <c r="Z917" s="15"/>
      <c r="AA917" s="15"/>
      <c r="AB917" s="15"/>
      <c r="AC917" s="15"/>
      <c r="AD917" s="15"/>
      <c r="AE917" s="15"/>
      <c r="AF917" s="15"/>
      <c r="AG917" s="15"/>
      <c r="AH917" s="15"/>
      <c r="AI917" s="15"/>
      <c r="AJ917" s="15"/>
      <c r="AK917" s="15"/>
      <c r="AM917" s="15"/>
      <c r="AN917" s="15"/>
      <c r="AO917" s="15"/>
      <c r="AP917" s="15"/>
      <c r="AQ917" s="15"/>
      <c r="AR917" s="15"/>
      <c r="AS917" s="15"/>
      <c r="AT917" s="15"/>
      <c r="AU917" s="15"/>
      <c r="AV917" s="15"/>
      <c r="AW917" s="15"/>
      <c r="AX917" s="15"/>
      <c r="AY917" s="15"/>
      <c r="AZ917" s="15"/>
      <c r="BA917" s="15"/>
      <c r="BB917" s="15"/>
      <c r="BC917" s="15"/>
      <c r="BD917" s="15"/>
    </row>
    <row r="918" spans="1:56" ht="16.5" customHeight="1">
      <c r="A918" s="18"/>
      <c r="B918" s="18"/>
      <c r="C918" s="18"/>
      <c r="D918" s="18"/>
      <c r="E918" s="18"/>
      <c r="F918" s="15"/>
      <c r="G918" s="17"/>
      <c r="H918" s="17"/>
      <c r="I918" s="15"/>
      <c r="J918" s="15"/>
      <c r="K918" s="15"/>
      <c r="L918" s="15"/>
      <c r="M918" s="15"/>
      <c r="N918" s="15"/>
      <c r="O918" s="15"/>
      <c r="P918" s="15"/>
      <c r="Q918" s="15"/>
      <c r="R918" s="15"/>
      <c r="S918" s="16"/>
      <c r="T918" s="15"/>
      <c r="U918" s="15"/>
      <c r="V918" s="15"/>
      <c r="W918" s="15"/>
      <c r="X918" s="15"/>
      <c r="Y918" s="15"/>
      <c r="Z918" s="15"/>
      <c r="AA918" s="15"/>
      <c r="AB918" s="15"/>
      <c r="AC918" s="15"/>
      <c r="AD918" s="15"/>
      <c r="AE918" s="15"/>
      <c r="AF918" s="15"/>
      <c r="AG918" s="15"/>
      <c r="AH918" s="15"/>
      <c r="AI918" s="15"/>
      <c r="AJ918" s="15"/>
      <c r="AK918" s="15"/>
      <c r="AM918" s="15"/>
      <c r="AN918" s="15"/>
      <c r="AO918" s="15"/>
      <c r="AP918" s="15"/>
      <c r="AQ918" s="15"/>
      <c r="AR918" s="15"/>
      <c r="AS918" s="15"/>
      <c r="AT918" s="15"/>
      <c r="AU918" s="15"/>
      <c r="AV918" s="15"/>
      <c r="AW918" s="15"/>
      <c r="AX918" s="15"/>
      <c r="AY918" s="15"/>
      <c r="AZ918" s="15"/>
      <c r="BA918" s="15"/>
      <c r="BB918" s="15"/>
      <c r="BC918" s="15"/>
      <c r="BD918" s="15"/>
    </row>
    <row r="919" spans="1:56" ht="16.5" customHeight="1">
      <c r="A919" s="18"/>
      <c r="B919" s="18"/>
      <c r="C919" s="18"/>
      <c r="D919" s="18"/>
      <c r="E919" s="18"/>
      <c r="F919" s="15"/>
      <c r="G919" s="17"/>
      <c r="H919" s="17"/>
      <c r="I919" s="15"/>
      <c r="J919" s="15"/>
      <c r="K919" s="15"/>
      <c r="L919" s="15"/>
      <c r="M919" s="15"/>
      <c r="N919" s="15"/>
      <c r="O919" s="15"/>
      <c r="P919" s="15"/>
      <c r="Q919" s="15"/>
      <c r="R919" s="15"/>
      <c r="S919" s="16"/>
      <c r="T919" s="15"/>
      <c r="U919" s="15"/>
      <c r="V919" s="15"/>
      <c r="W919" s="15"/>
      <c r="X919" s="15"/>
      <c r="Y919" s="15"/>
      <c r="Z919" s="15"/>
      <c r="AA919" s="15"/>
      <c r="AB919" s="15"/>
      <c r="AC919" s="15"/>
      <c r="AD919" s="15"/>
      <c r="AE919" s="15"/>
      <c r="AF919" s="15"/>
      <c r="AG919" s="15"/>
      <c r="AH919" s="15"/>
      <c r="AI919" s="15"/>
      <c r="AJ919" s="15"/>
      <c r="AK919" s="15"/>
      <c r="AM919" s="15"/>
      <c r="AN919" s="15"/>
      <c r="AO919" s="15"/>
      <c r="AP919" s="15"/>
      <c r="AQ919" s="15"/>
      <c r="AR919" s="15"/>
      <c r="AS919" s="15"/>
      <c r="AT919" s="15"/>
      <c r="AU919" s="15"/>
      <c r="AV919" s="15"/>
      <c r="AW919" s="15"/>
      <c r="AX919" s="15"/>
      <c r="AY919" s="15"/>
      <c r="AZ919" s="15"/>
      <c r="BA919" s="15"/>
      <c r="BB919" s="15"/>
      <c r="BC919" s="15"/>
      <c r="BD919" s="15"/>
    </row>
    <row r="920" spans="1:56" ht="16.5" customHeight="1">
      <c r="A920" s="18"/>
      <c r="B920" s="18"/>
      <c r="C920" s="18"/>
      <c r="D920" s="18"/>
      <c r="E920" s="18"/>
      <c r="F920" s="15"/>
      <c r="G920" s="17"/>
      <c r="H920" s="17"/>
      <c r="I920" s="15"/>
      <c r="J920" s="15"/>
      <c r="K920" s="15"/>
      <c r="L920" s="15"/>
      <c r="M920" s="15"/>
      <c r="N920" s="15"/>
      <c r="O920" s="15"/>
      <c r="P920" s="15"/>
      <c r="Q920" s="15"/>
      <c r="R920" s="15"/>
      <c r="S920" s="16"/>
      <c r="T920" s="15"/>
      <c r="U920" s="15"/>
      <c r="V920" s="15"/>
      <c r="W920" s="15"/>
      <c r="X920" s="15"/>
      <c r="Y920" s="15"/>
      <c r="Z920" s="15"/>
      <c r="AA920" s="15"/>
      <c r="AB920" s="15"/>
      <c r="AC920" s="15"/>
      <c r="AD920" s="15"/>
      <c r="AE920" s="15"/>
      <c r="AF920" s="15"/>
      <c r="AG920" s="15"/>
      <c r="AH920" s="15"/>
      <c r="AI920" s="15"/>
      <c r="AJ920" s="15"/>
      <c r="AK920" s="15"/>
      <c r="AM920" s="15"/>
      <c r="AN920" s="15"/>
      <c r="AO920" s="15"/>
      <c r="AP920" s="15"/>
      <c r="AQ920" s="15"/>
      <c r="AR920" s="15"/>
      <c r="AS920" s="15"/>
      <c r="AT920" s="15"/>
      <c r="AU920" s="15"/>
      <c r="AV920" s="15"/>
      <c r="AW920" s="15"/>
      <c r="AX920" s="15"/>
      <c r="AY920" s="15"/>
      <c r="AZ920" s="15"/>
      <c r="BA920" s="15"/>
      <c r="BB920" s="15"/>
      <c r="BC920" s="15"/>
      <c r="BD920" s="15"/>
    </row>
    <row r="921" spans="1:56" ht="16.5" customHeight="1">
      <c r="A921" s="18"/>
      <c r="B921" s="18"/>
      <c r="C921" s="18"/>
      <c r="D921" s="18"/>
      <c r="E921" s="18"/>
      <c r="F921" s="15"/>
      <c r="G921" s="17"/>
      <c r="H921" s="17"/>
      <c r="I921" s="15"/>
      <c r="J921" s="15"/>
      <c r="K921" s="15"/>
      <c r="L921" s="15"/>
      <c r="M921" s="15"/>
      <c r="N921" s="15"/>
      <c r="O921" s="15"/>
      <c r="P921" s="15"/>
      <c r="Q921" s="15"/>
      <c r="R921" s="15"/>
      <c r="S921" s="16"/>
      <c r="T921" s="15"/>
      <c r="U921" s="15"/>
      <c r="V921" s="15"/>
      <c r="W921" s="15"/>
      <c r="X921" s="15"/>
      <c r="Y921" s="15"/>
      <c r="Z921" s="15"/>
      <c r="AA921" s="15"/>
      <c r="AB921" s="15"/>
      <c r="AC921" s="15"/>
      <c r="AD921" s="15"/>
      <c r="AE921" s="15"/>
      <c r="AF921" s="15"/>
      <c r="AG921" s="15"/>
      <c r="AH921" s="15"/>
      <c r="AI921" s="15"/>
      <c r="AJ921" s="15"/>
      <c r="AK921" s="15"/>
      <c r="AM921" s="15"/>
      <c r="AN921" s="15"/>
      <c r="AO921" s="15"/>
      <c r="AP921" s="15"/>
      <c r="AQ921" s="15"/>
      <c r="AR921" s="15"/>
      <c r="AS921" s="15"/>
      <c r="AT921" s="15"/>
      <c r="AU921" s="15"/>
      <c r="AV921" s="15"/>
      <c r="AW921" s="15"/>
      <c r="AX921" s="15"/>
      <c r="AY921" s="15"/>
      <c r="AZ921" s="15"/>
      <c r="BA921" s="15"/>
      <c r="BB921" s="15"/>
      <c r="BC921" s="15"/>
      <c r="BD921" s="15"/>
    </row>
    <row r="922" spans="1:56" ht="16.5" customHeight="1">
      <c r="A922" s="18"/>
      <c r="B922" s="18"/>
      <c r="C922" s="18"/>
      <c r="D922" s="18"/>
      <c r="E922" s="18"/>
      <c r="F922" s="15"/>
      <c r="G922" s="17"/>
      <c r="H922" s="17"/>
      <c r="I922" s="15"/>
      <c r="J922" s="15"/>
      <c r="K922" s="15"/>
      <c r="L922" s="15"/>
      <c r="M922" s="15"/>
      <c r="N922" s="15"/>
      <c r="O922" s="15"/>
      <c r="P922" s="15"/>
      <c r="Q922" s="15"/>
      <c r="R922" s="15"/>
      <c r="S922" s="16"/>
      <c r="T922" s="15"/>
      <c r="U922" s="15"/>
      <c r="V922" s="15"/>
      <c r="W922" s="15"/>
      <c r="X922" s="15"/>
      <c r="Y922" s="15"/>
      <c r="Z922" s="15"/>
      <c r="AA922" s="15"/>
      <c r="AB922" s="15"/>
      <c r="AC922" s="15"/>
      <c r="AD922" s="15"/>
      <c r="AE922" s="15"/>
      <c r="AF922" s="15"/>
      <c r="AG922" s="15"/>
      <c r="AH922" s="15"/>
      <c r="AI922" s="15"/>
      <c r="AJ922" s="15"/>
      <c r="AK922" s="15"/>
      <c r="AM922" s="15"/>
      <c r="AN922" s="15"/>
      <c r="AO922" s="15"/>
      <c r="AP922" s="15"/>
      <c r="AQ922" s="15"/>
      <c r="AR922" s="15"/>
      <c r="AS922" s="15"/>
      <c r="AT922" s="15"/>
      <c r="AU922" s="15"/>
      <c r="AV922" s="15"/>
      <c r="AW922" s="15"/>
      <c r="AX922" s="15"/>
      <c r="AY922" s="15"/>
      <c r="AZ922" s="15"/>
      <c r="BA922" s="15"/>
      <c r="BB922" s="15"/>
      <c r="BC922" s="15"/>
      <c r="BD922" s="15"/>
    </row>
    <row r="923" spans="1:56" ht="16.5" customHeight="1">
      <c r="A923" s="18"/>
      <c r="B923" s="18"/>
      <c r="C923" s="18"/>
      <c r="D923" s="18"/>
      <c r="E923" s="18"/>
      <c r="F923" s="15"/>
      <c r="G923" s="17"/>
      <c r="H923" s="17"/>
      <c r="I923" s="15"/>
      <c r="J923" s="15"/>
      <c r="K923" s="15"/>
      <c r="L923" s="15"/>
      <c r="M923" s="15"/>
      <c r="N923" s="15"/>
      <c r="O923" s="15"/>
      <c r="P923" s="15"/>
      <c r="Q923" s="15"/>
      <c r="R923" s="15"/>
      <c r="S923" s="16"/>
      <c r="T923" s="15"/>
      <c r="U923" s="15"/>
      <c r="V923" s="15"/>
      <c r="W923" s="15"/>
      <c r="X923" s="15"/>
      <c r="Y923" s="15"/>
      <c r="Z923" s="15"/>
      <c r="AA923" s="15"/>
      <c r="AB923" s="15"/>
      <c r="AC923" s="15"/>
      <c r="AD923" s="15"/>
      <c r="AE923" s="15"/>
      <c r="AF923" s="15"/>
      <c r="AG923" s="15"/>
      <c r="AH923" s="15"/>
      <c r="AI923" s="15"/>
      <c r="AJ923" s="15"/>
      <c r="AK923" s="15"/>
      <c r="AM923" s="15"/>
      <c r="AN923" s="15"/>
      <c r="AO923" s="15"/>
      <c r="AP923" s="15"/>
      <c r="AQ923" s="15"/>
      <c r="AR923" s="15"/>
      <c r="AS923" s="15"/>
      <c r="AT923" s="15"/>
      <c r="AU923" s="15"/>
      <c r="AV923" s="15"/>
      <c r="AW923" s="15"/>
      <c r="AX923" s="15"/>
      <c r="AY923" s="15"/>
      <c r="AZ923" s="15"/>
      <c r="BA923" s="15"/>
      <c r="BB923" s="15"/>
      <c r="BC923" s="15"/>
      <c r="BD923" s="15"/>
    </row>
    <row r="924" spans="1:56" ht="16.5" customHeight="1">
      <c r="A924" s="18"/>
      <c r="B924" s="18"/>
      <c r="C924" s="18"/>
      <c r="D924" s="18"/>
      <c r="E924" s="18"/>
      <c r="F924" s="15"/>
      <c r="G924" s="17"/>
      <c r="H924" s="17"/>
      <c r="I924" s="15"/>
      <c r="J924" s="15"/>
      <c r="K924" s="15"/>
      <c r="L924" s="15"/>
      <c r="M924" s="15"/>
      <c r="N924" s="15"/>
      <c r="O924" s="15"/>
      <c r="P924" s="15"/>
      <c r="Q924" s="15"/>
      <c r="R924" s="15"/>
      <c r="S924" s="16"/>
      <c r="T924" s="15"/>
      <c r="U924" s="15"/>
      <c r="V924" s="15"/>
      <c r="W924" s="15"/>
      <c r="X924" s="15"/>
      <c r="Y924" s="15"/>
      <c r="Z924" s="15"/>
      <c r="AA924" s="15"/>
      <c r="AB924" s="15"/>
      <c r="AC924" s="15"/>
      <c r="AD924" s="15"/>
      <c r="AE924" s="15"/>
      <c r="AF924" s="15"/>
      <c r="AG924" s="15"/>
      <c r="AH924" s="15"/>
      <c r="AI924" s="15"/>
      <c r="AJ924" s="15"/>
      <c r="AK924" s="15"/>
      <c r="AM924" s="15"/>
      <c r="AN924" s="15"/>
      <c r="AO924" s="15"/>
      <c r="AP924" s="15"/>
      <c r="AQ924" s="15"/>
      <c r="AR924" s="15"/>
      <c r="AS924" s="15"/>
      <c r="AT924" s="15"/>
      <c r="AU924" s="15"/>
      <c r="AV924" s="15"/>
      <c r="AW924" s="15"/>
      <c r="AX924" s="15"/>
      <c r="AY924" s="15"/>
      <c r="AZ924" s="15"/>
      <c r="BA924" s="15"/>
      <c r="BB924" s="15"/>
      <c r="BC924" s="15"/>
      <c r="BD924" s="15"/>
    </row>
    <row r="925" spans="1:56" ht="16.5" customHeight="1">
      <c r="A925" s="18"/>
      <c r="B925" s="18"/>
      <c r="C925" s="18"/>
      <c r="D925" s="18"/>
      <c r="E925" s="18"/>
      <c r="F925" s="15"/>
      <c r="G925" s="17"/>
      <c r="H925" s="17"/>
      <c r="I925" s="15"/>
      <c r="J925" s="15"/>
      <c r="K925" s="15"/>
      <c r="L925" s="15"/>
      <c r="M925" s="15"/>
      <c r="N925" s="15"/>
      <c r="O925" s="15"/>
      <c r="P925" s="15"/>
      <c r="Q925" s="15"/>
      <c r="R925" s="15"/>
      <c r="S925" s="16"/>
      <c r="T925" s="15"/>
      <c r="U925" s="15"/>
      <c r="V925" s="15"/>
      <c r="W925" s="15"/>
      <c r="X925" s="15"/>
      <c r="Y925" s="15"/>
      <c r="Z925" s="15"/>
      <c r="AA925" s="15"/>
      <c r="AB925" s="15"/>
      <c r="AC925" s="15"/>
      <c r="AD925" s="15"/>
      <c r="AE925" s="15"/>
      <c r="AF925" s="15"/>
      <c r="AG925" s="15"/>
      <c r="AH925" s="15"/>
      <c r="AI925" s="15"/>
      <c r="AJ925" s="15"/>
      <c r="AK925" s="15"/>
      <c r="AM925" s="15"/>
      <c r="AN925" s="15"/>
      <c r="AO925" s="15"/>
      <c r="AP925" s="15"/>
      <c r="AQ925" s="15"/>
      <c r="AR925" s="15"/>
      <c r="AS925" s="15"/>
      <c r="AT925" s="15"/>
      <c r="AU925" s="15"/>
      <c r="AV925" s="15"/>
      <c r="AW925" s="15"/>
      <c r="AX925" s="15"/>
      <c r="AY925" s="15"/>
      <c r="AZ925" s="15"/>
      <c r="BA925" s="15"/>
      <c r="BB925" s="15"/>
      <c r="BC925" s="15"/>
      <c r="BD925" s="15"/>
    </row>
    <row r="926" spans="1:56" ht="16.5" customHeight="1">
      <c r="A926" s="18"/>
      <c r="B926" s="18"/>
      <c r="C926" s="18"/>
      <c r="D926" s="18"/>
      <c r="E926" s="18"/>
      <c r="F926" s="15"/>
      <c r="G926" s="17"/>
      <c r="H926" s="17"/>
      <c r="I926" s="15"/>
      <c r="J926" s="15"/>
      <c r="K926" s="15"/>
      <c r="L926" s="15"/>
      <c r="M926" s="15"/>
      <c r="N926" s="15"/>
      <c r="O926" s="15"/>
      <c r="P926" s="15"/>
      <c r="Q926" s="15"/>
      <c r="R926" s="15"/>
      <c r="S926" s="16"/>
      <c r="T926" s="15"/>
      <c r="U926" s="15"/>
      <c r="V926" s="15"/>
      <c r="W926" s="15"/>
      <c r="X926" s="15"/>
      <c r="Y926" s="15"/>
      <c r="Z926" s="15"/>
      <c r="AA926" s="15"/>
      <c r="AB926" s="15"/>
      <c r="AC926" s="15"/>
      <c r="AD926" s="15"/>
      <c r="AE926" s="15"/>
      <c r="AF926" s="15"/>
      <c r="AG926" s="15"/>
      <c r="AH926" s="15"/>
      <c r="AI926" s="15"/>
      <c r="AJ926" s="15"/>
      <c r="AK926" s="15"/>
      <c r="AM926" s="15"/>
      <c r="AN926" s="15"/>
      <c r="AO926" s="15"/>
      <c r="AP926" s="15"/>
      <c r="AQ926" s="15"/>
      <c r="AR926" s="15"/>
      <c r="AS926" s="15"/>
      <c r="AT926" s="15"/>
      <c r="AU926" s="15"/>
      <c r="AV926" s="15"/>
      <c r="AW926" s="15"/>
      <c r="AX926" s="15"/>
      <c r="AY926" s="15"/>
      <c r="AZ926" s="15"/>
      <c r="BA926" s="15"/>
      <c r="BB926" s="15"/>
      <c r="BC926" s="15"/>
      <c r="BD926" s="15"/>
    </row>
    <row r="927" spans="1:56" ht="16.5" customHeight="1">
      <c r="A927" s="18"/>
      <c r="B927" s="18"/>
      <c r="C927" s="18"/>
      <c r="D927" s="18"/>
      <c r="E927" s="18"/>
      <c r="F927" s="15"/>
      <c r="G927" s="17"/>
      <c r="H927" s="17"/>
      <c r="I927" s="15"/>
      <c r="J927" s="15"/>
      <c r="K927" s="15"/>
      <c r="L927" s="15"/>
      <c r="M927" s="15"/>
      <c r="N927" s="15"/>
      <c r="O927" s="15"/>
      <c r="P927" s="15"/>
      <c r="Q927" s="15"/>
      <c r="R927" s="15"/>
      <c r="S927" s="16"/>
      <c r="T927" s="15"/>
      <c r="U927" s="15"/>
      <c r="V927" s="15"/>
      <c r="W927" s="15"/>
      <c r="X927" s="15"/>
      <c r="Y927" s="15"/>
      <c r="Z927" s="15"/>
      <c r="AA927" s="15"/>
      <c r="AB927" s="15"/>
      <c r="AC927" s="15"/>
      <c r="AD927" s="15"/>
      <c r="AE927" s="15"/>
      <c r="AF927" s="15"/>
      <c r="AG927" s="15"/>
      <c r="AH927" s="15"/>
      <c r="AI927" s="15"/>
      <c r="AJ927" s="15"/>
      <c r="AK927" s="15"/>
      <c r="AM927" s="15"/>
      <c r="AN927" s="15"/>
      <c r="AO927" s="15"/>
      <c r="AP927" s="15"/>
      <c r="AQ927" s="15"/>
      <c r="AR927" s="15"/>
      <c r="AS927" s="15"/>
      <c r="AT927" s="15"/>
      <c r="AU927" s="15"/>
      <c r="AV927" s="15"/>
      <c r="AW927" s="15"/>
      <c r="AX927" s="15"/>
      <c r="AY927" s="15"/>
      <c r="AZ927" s="15"/>
      <c r="BA927" s="15"/>
      <c r="BB927" s="15"/>
      <c r="BC927" s="15"/>
      <c r="BD927" s="15"/>
    </row>
    <row r="928" spans="1:56" ht="16.5" customHeight="1">
      <c r="A928" s="18"/>
      <c r="B928" s="18"/>
      <c r="C928" s="18"/>
      <c r="D928" s="18"/>
      <c r="E928" s="18"/>
      <c r="F928" s="15"/>
      <c r="G928" s="17"/>
      <c r="H928" s="17"/>
      <c r="I928" s="15"/>
      <c r="J928" s="15"/>
      <c r="K928" s="15"/>
      <c r="L928" s="15"/>
      <c r="M928" s="15"/>
      <c r="N928" s="15"/>
      <c r="O928" s="15"/>
      <c r="P928" s="15"/>
      <c r="Q928" s="15"/>
      <c r="R928" s="15"/>
      <c r="S928" s="16"/>
      <c r="T928" s="15"/>
      <c r="U928" s="15"/>
      <c r="V928" s="15"/>
      <c r="W928" s="15"/>
      <c r="X928" s="15"/>
      <c r="Y928" s="15"/>
      <c r="Z928" s="15"/>
      <c r="AA928" s="15"/>
      <c r="AB928" s="15"/>
      <c r="AC928" s="15"/>
      <c r="AD928" s="15"/>
      <c r="AE928" s="15"/>
      <c r="AF928" s="15"/>
      <c r="AG928" s="15"/>
      <c r="AH928" s="15"/>
      <c r="AI928" s="15"/>
      <c r="AJ928" s="15"/>
      <c r="AK928" s="15"/>
      <c r="AM928" s="15"/>
      <c r="AN928" s="15"/>
      <c r="AO928" s="15"/>
      <c r="AP928" s="15"/>
      <c r="AQ928" s="15"/>
      <c r="AR928" s="15"/>
      <c r="AS928" s="15"/>
      <c r="AT928" s="15"/>
      <c r="AU928" s="15"/>
      <c r="AV928" s="15"/>
      <c r="AW928" s="15"/>
      <c r="AX928" s="15"/>
      <c r="AY928" s="15"/>
      <c r="AZ928" s="15"/>
      <c r="BA928" s="15"/>
      <c r="BB928" s="15"/>
      <c r="BC928" s="15"/>
      <c r="BD928" s="15"/>
    </row>
    <row r="929" spans="1:56" ht="16.5" customHeight="1">
      <c r="A929" s="18"/>
      <c r="B929" s="18"/>
      <c r="C929" s="18"/>
      <c r="D929" s="18"/>
      <c r="E929" s="18"/>
      <c r="F929" s="15"/>
      <c r="G929" s="17"/>
      <c r="H929" s="17"/>
      <c r="I929" s="15"/>
      <c r="J929" s="15"/>
      <c r="K929" s="15"/>
      <c r="L929" s="15"/>
      <c r="M929" s="15"/>
      <c r="N929" s="15"/>
      <c r="O929" s="15"/>
      <c r="P929" s="15"/>
      <c r="Q929" s="15"/>
      <c r="R929" s="15"/>
      <c r="S929" s="16"/>
      <c r="T929" s="15"/>
      <c r="U929" s="15"/>
      <c r="V929" s="15"/>
      <c r="W929" s="15"/>
      <c r="X929" s="15"/>
      <c r="Y929" s="15"/>
      <c r="Z929" s="15"/>
      <c r="AA929" s="15"/>
      <c r="AB929" s="15"/>
      <c r="AC929" s="15"/>
      <c r="AD929" s="15"/>
      <c r="AE929" s="15"/>
      <c r="AF929" s="15"/>
      <c r="AG929" s="15"/>
      <c r="AH929" s="15"/>
      <c r="AI929" s="15"/>
      <c r="AJ929" s="15"/>
      <c r="AK929" s="15"/>
      <c r="AM929" s="15"/>
      <c r="AN929" s="15"/>
      <c r="AO929" s="15"/>
      <c r="AP929" s="15"/>
      <c r="AQ929" s="15"/>
      <c r="AR929" s="15"/>
      <c r="AS929" s="15"/>
      <c r="AT929" s="15"/>
      <c r="AU929" s="15"/>
      <c r="AV929" s="15"/>
      <c r="AW929" s="15"/>
      <c r="AX929" s="15"/>
      <c r="AY929" s="15"/>
      <c r="AZ929" s="15"/>
      <c r="BA929" s="15"/>
      <c r="BB929" s="15"/>
      <c r="BC929" s="15"/>
      <c r="BD929" s="15"/>
    </row>
    <row r="930" spans="1:56" ht="16.5" customHeight="1">
      <c r="A930" s="18"/>
      <c r="B930" s="18"/>
      <c r="C930" s="18"/>
      <c r="D930" s="18"/>
      <c r="E930" s="18"/>
      <c r="F930" s="15"/>
      <c r="G930" s="17"/>
      <c r="H930" s="17"/>
      <c r="I930" s="15"/>
      <c r="J930" s="15"/>
      <c r="K930" s="15"/>
      <c r="L930" s="15"/>
      <c r="M930" s="15"/>
      <c r="N930" s="15"/>
      <c r="O930" s="15"/>
      <c r="P930" s="15"/>
      <c r="Q930" s="15"/>
      <c r="R930" s="15"/>
      <c r="S930" s="16"/>
      <c r="T930" s="15"/>
      <c r="U930" s="15"/>
      <c r="V930" s="15"/>
      <c r="W930" s="15"/>
      <c r="X930" s="15"/>
      <c r="Y930" s="15"/>
      <c r="Z930" s="15"/>
      <c r="AA930" s="15"/>
      <c r="AB930" s="15"/>
      <c r="AC930" s="15"/>
      <c r="AD930" s="15"/>
      <c r="AE930" s="15"/>
      <c r="AF930" s="15"/>
      <c r="AG930" s="15"/>
      <c r="AH930" s="15"/>
      <c r="AI930" s="15"/>
      <c r="AJ930" s="15"/>
      <c r="AK930" s="15"/>
      <c r="AM930" s="15"/>
      <c r="AN930" s="15"/>
      <c r="AO930" s="15"/>
      <c r="AP930" s="15"/>
      <c r="AQ930" s="15"/>
      <c r="AR930" s="15"/>
      <c r="AS930" s="15"/>
      <c r="AT930" s="15"/>
      <c r="AU930" s="15"/>
      <c r="AV930" s="15"/>
      <c r="AW930" s="15"/>
      <c r="AX930" s="15"/>
      <c r="AY930" s="15"/>
      <c r="AZ930" s="15"/>
      <c r="BA930" s="15"/>
      <c r="BB930" s="15"/>
      <c r="BC930" s="15"/>
      <c r="BD930" s="15"/>
    </row>
    <row r="931" spans="1:56" ht="16.5" customHeight="1">
      <c r="A931" s="18"/>
      <c r="B931" s="18"/>
      <c r="C931" s="18"/>
      <c r="D931" s="18"/>
      <c r="E931" s="18"/>
      <c r="F931" s="15"/>
      <c r="G931" s="17"/>
      <c r="H931" s="17"/>
      <c r="I931" s="15"/>
      <c r="J931" s="15"/>
      <c r="K931" s="15"/>
      <c r="L931" s="15"/>
      <c r="M931" s="15"/>
      <c r="N931" s="15"/>
      <c r="O931" s="15"/>
      <c r="P931" s="15"/>
      <c r="Q931" s="15"/>
      <c r="R931" s="15"/>
      <c r="S931" s="16"/>
      <c r="T931" s="15"/>
      <c r="U931" s="15"/>
      <c r="V931" s="15"/>
      <c r="W931" s="15"/>
      <c r="X931" s="15"/>
      <c r="Y931" s="15"/>
      <c r="Z931" s="15"/>
      <c r="AA931" s="15"/>
      <c r="AB931" s="15"/>
      <c r="AC931" s="15"/>
      <c r="AD931" s="15"/>
      <c r="AE931" s="15"/>
      <c r="AF931" s="15"/>
      <c r="AG931" s="15"/>
      <c r="AH931" s="15"/>
      <c r="AI931" s="15"/>
      <c r="AJ931" s="15"/>
      <c r="AK931" s="15"/>
      <c r="AM931" s="15"/>
      <c r="AN931" s="15"/>
      <c r="AO931" s="15"/>
      <c r="AP931" s="15"/>
      <c r="AQ931" s="15"/>
      <c r="AR931" s="15"/>
      <c r="AS931" s="15"/>
      <c r="AT931" s="15"/>
      <c r="AU931" s="15"/>
      <c r="AV931" s="15"/>
      <c r="AW931" s="15"/>
      <c r="AX931" s="15"/>
      <c r="AY931" s="15"/>
      <c r="AZ931" s="15"/>
      <c r="BA931" s="15"/>
      <c r="BB931" s="15"/>
      <c r="BC931" s="15"/>
      <c r="BD931" s="15"/>
    </row>
    <row r="932" spans="1:56" ht="16.5" customHeight="1">
      <c r="A932" s="18"/>
      <c r="B932" s="18"/>
      <c r="C932" s="18"/>
      <c r="D932" s="18"/>
      <c r="E932" s="18"/>
      <c r="F932" s="15"/>
      <c r="G932" s="17"/>
      <c r="H932" s="17"/>
      <c r="I932" s="15"/>
      <c r="J932" s="15"/>
      <c r="K932" s="15"/>
      <c r="L932" s="15"/>
      <c r="M932" s="15"/>
      <c r="N932" s="15"/>
      <c r="O932" s="15"/>
      <c r="P932" s="15"/>
      <c r="Q932" s="15"/>
      <c r="R932" s="15"/>
      <c r="S932" s="16"/>
      <c r="T932" s="15"/>
      <c r="U932" s="15"/>
      <c r="V932" s="15"/>
      <c r="W932" s="15"/>
      <c r="X932" s="15"/>
      <c r="Y932" s="15"/>
      <c r="Z932" s="15"/>
      <c r="AA932" s="15"/>
      <c r="AB932" s="15"/>
      <c r="AC932" s="15"/>
      <c r="AD932" s="15"/>
      <c r="AE932" s="15"/>
      <c r="AF932" s="15"/>
      <c r="AG932" s="15"/>
      <c r="AH932" s="15"/>
      <c r="AI932" s="15"/>
      <c r="AJ932" s="15"/>
      <c r="AK932" s="15"/>
      <c r="AM932" s="15"/>
      <c r="AN932" s="15"/>
      <c r="AO932" s="15"/>
      <c r="AP932" s="15"/>
      <c r="AQ932" s="15"/>
      <c r="AR932" s="15"/>
      <c r="AS932" s="15"/>
      <c r="AT932" s="15"/>
      <c r="AU932" s="15"/>
      <c r="AV932" s="15"/>
      <c r="AW932" s="15"/>
      <c r="AX932" s="15"/>
      <c r="AY932" s="15"/>
      <c r="AZ932" s="15"/>
      <c r="BA932" s="15"/>
      <c r="BB932" s="15"/>
      <c r="BC932" s="15"/>
      <c r="BD932" s="15"/>
    </row>
    <row r="933" spans="1:56" ht="16.5" customHeight="1">
      <c r="A933" s="18"/>
      <c r="B933" s="18"/>
      <c r="C933" s="18"/>
      <c r="D933" s="18"/>
      <c r="E933" s="18"/>
      <c r="F933" s="15"/>
      <c r="G933" s="17"/>
      <c r="H933" s="17"/>
      <c r="I933" s="15"/>
      <c r="J933" s="15"/>
      <c r="K933" s="15"/>
      <c r="L933" s="15"/>
      <c r="M933" s="15"/>
      <c r="N933" s="15"/>
      <c r="O933" s="15"/>
      <c r="P933" s="15"/>
      <c r="Q933" s="15"/>
      <c r="R933" s="15"/>
      <c r="S933" s="16"/>
      <c r="T933" s="15"/>
      <c r="U933" s="15"/>
      <c r="V933" s="15"/>
      <c r="W933" s="15"/>
      <c r="X933" s="15"/>
      <c r="Y933" s="15"/>
      <c r="Z933" s="15"/>
      <c r="AA933" s="15"/>
      <c r="AB933" s="15"/>
      <c r="AC933" s="15"/>
      <c r="AD933" s="15"/>
      <c r="AE933" s="15"/>
      <c r="AF933" s="15"/>
      <c r="AG933" s="15"/>
      <c r="AH933" s="15"/>
      <c r="AI933" s="15"/>
      <c r="AJ933" s="15"/>
      <c r="AK933" s="15"/>
      <c r="AM933" s="15"/>
      <c r="AN933" s="15"/>
      <c r="AO933" s="15"/>
      <c r="AP933" s="15"/>
      <c r="AQ933" s="15"/>
      <c r="AR933" s="15"/>
      <c r="AS933" s="15"/>
      <c r="AT933" s="15"/>
      <c r="AU933" s="15"/>
      <c r="AV933" s="15"/>
      <c r="AW933" s="15"/>
      <c r="AX933" s="15"/>
      <c r="AY933" s="15"/>
      <c r="AZ933" s="15"/>
      <c r="BA933" s="15"/>
      <c r="BB933" s="15"/>
      <c r="BC933" s="15"/>
      <c r="BD933" s="15"/>
    </row>
    <row r="934" spans="1:56" ht="16.5" customHeight="1">
      <c r="A934" s="18"/>
      <c r="B934" s="18"/>
      <c r="C934" s="18"/>
      <c r="D934" s="18"/>
      <c r="E934" s="18"/>
      <c r="F934" s="15"/>
      <c r="G934" s="17"/>
      <c r="H934" s="17"/>
      <c r="I934" s="15"/>
      <c r="J934" s="15"/>
      <c r="K934" s="15"/>
      <c r="L934" s="15"/>
      <c r="M934" s="15"/>
      <c r="N934" s="15"/>
      <c r="O934" s="15"/>
      <c r="P934" s="15"/>
      <c r="Q934" s="15"/>
      <c r="R934" s="15"/>
      <c r="S934" s="16"/>
      <c r="T934" s="15"/>
      <c r="U934" s="15"/>
      <c r="V934" s="15"/>
      <c r="W934" s="15"/>
      <c r="X934" s="15"/>
      <c r="Y934" s="15"/>
      <c r="Z934" s="15"/>
      <c r="AA934" s="15"/>
      <c r="AB934" s="15"/>
      <c r="AC934" s="15"/>
      <c r="AD934" s="15"/>
      <c r="AE934" s="15"/>
      <c r="AF934" s="15"/>
      <c r="AG934" s="15"/>
      <c r="AH934" s="15"/>
      <c r="AI934" s="15"/>
      <c r="AJ934" s="15"/>
      <c r="AK934" s="15"/>
      <c r="AM934" s="15"/>
      <c r="AN934" s="15"/>
      <c r="AO934" s="15"/>
      <c r="AP934" s="15"/>
      <c r="AQ934" s="15"/>
      <c r="AR934" s="15"/>
      <c r="AS934" s="15"/>
      <c r="AT934" s="15"/>
      <c r="AU934" s="15"/>
      <c r="AV934" s="15"/>
      <c r="AW934" s="15"/>
      <c r="AX934" s="15"/>
      <c r="AY934" s="15"/>
      <c r="AZ934" s="15"/>
      <c r="BA934" s="15"/>
      <c r="BB934" s="15"/>
      <c r="BC934" s="15"/>
      <c r="BD934" s="15"/>
    </row>
    <row r="935" spans="1:56" ht="16.5" customHeight="1">
      <c r="A935" s="18"/>
      <c r="B935" s="18"/>
      <c r="C935" s="18"/>
      <c r="D935" s="18"/>
      <c r="E935" s="18"/>
      <c r="F935" s="15"/>
      <c r="G935" s="17"/>
      <c r="H935" s="17"/>
      <c r="I935" s="15"/>
      <c r="J935" s="15"/>
      <c r="K935" s="15"/>
      <c r="L935" s="15"/>
      <c r="M935" s="15"/>
      <c r="N935" s="15"/>
      <c r="O935" s="15"/>
      <c r="P935" s="15"/>
      <c r="Q935" s="15"/>
      <c r="R935" s="15"/>
      <c r="S935" s="16"/>
      <c r="T935" s="15"/>
      <c r="U935" s="15"/>
      <c r="V935" s="15"/>
      <c r="W935" s="15"/>
      <c r="X935" s="15"/>
      <c r="Y935" s="15"/>
      <c r="Z935" s="15"/>
      <c r="AA935" s="15"/>
      <c r="AB935" s="15"/>
      <c r="AC935" s="15"/>
      <c r="AD935" s="15"/>
      <c r="AE935" s="15"/>
      <c r="AF935" s="15"/>
      <c r="AG935" s="15"/>
      <c r="AH935" s="15"/>
      <c r="AI935" s="15"/>
      <c r="AJ935" s="15"/>
      <c r="AK935" s="15"/>
      <c r="AM935" s="15"/>
      <c r="AN935" s="15"/>
      <c r="AO935" s="15"/>
      <c r="AP935" s="15"/>
      <c r="AQ935" s="15"/>
      <c r="AR935" s="15"/>
      <c r="AS935" s="15"/>
      <c r="AT935" s="15"/>
      <c r="AU935" s="15"/>
      <c r="AV935" s="15"/>
      <c r="AW935" s="15"/>
      <c r="AX935" s="15"/>
      <c r="AY935" s="15"/>
      <c r="AZ935" s="15"/>
      <c r="BA935" s="15"/>
      <c r="BB935" s="15"/>
      <c r="BC935" s="15"/>
      <c r="BD935" s="15"/>
    </row>
    <row r="936" spans="1:56" ht="16.5" customHeight="1">
      <c r="A936" s="18"/>
      <c r="B936" s="18"/>
      <c r="C936" s="18"/>
      <c r="D936" s="18"/>
      <c r="E936" s="18"/>
      <c r="F936" s="15"/>
      <c r="G936" s="17"/>
      <c r="H936" s="17"/>
      <c r="I936" s="15"/>
      <c r="J936" s="15"/>
      <c r="K936" s="15"/>
      <c r="L936" s="15"/>
      <c r="M936" s="15"/>
      <c r="N936" s="15"/>
      <c r="O936" s="15"/>
      <c r="P936" s="15"/>
      <c r="Q936" s="15"/>
      <c r="R936" s="15"/>
      <c r="S936" s="16"/>
      <c r="T936" s="15"/>
      <c r="U936" s="15"/>
      <c r="V936" s="15"/>
      <c r="W936" s="15"/>
      <c r="X936" s="15"/>
      <c r="Y936" s="15"/>
      <c r="Z936" s="15"/>
      <c r="AA936" s="15"/>
      <c r="AB936" s="15"/>
      <c r="AC936" s="15"/>
      <c r="AD936" s="15"/>
      <c r="AE936" s="15"/>
      <c r="AF936" s="15"/>
      <c r="AG936" s="15"/>
      <c r="AH936" s="15"/>
      <c r="AI936" s="15"/>
      <c r="AJ936" s="15"/>
      <c r="AK936" s="15"/>
      <c r="AM936" s="15"/>
      <c r="AN936" s="15"/>
      <c r="AO936" s="15"/>
      <c r="AP936" s="15"/>
      <c r="AQ936" s="15"/>
      <c r="AR936" s="15"/>
      <c r="AS936" s="15"/>
      <c r="AT936" s="15"/>
      <c r="AU936" s="15"/>
      <c r="AV936" s="15"/>
      <c r="AW936" s="15"/>
      <c r="AX936" s="15"/>
      <c r="AY936" s="15"/>
      <c r="AZ936" s="15"/>
      <c r="BA936" s="15"/>
      <c r="BB936" s="15"/>
      <c r="BC936" s="15"/>
      <c r="BD936" s="15"/>
    </row>
    <row r="937" spans="1:56" ht="16.5" customHeight="1">
      <c r="A937" s="18"/>
      <c r="B937" s="18"/>
      <c r="C937" s="18"/>
      <c r="D937" s="18"/>
      <c r="E937" s="18"/>
      <c r="F937" s="15"/>
      <c r="G937" s="17"/>
      <c r="H937" s="17"/>
      <c r="I937" s="15"/>
      <c r="J937" s="15"/>
      <c r="K937" s="15"/>
      <c r="L937" s="15"/>
      <c r="M937" s="15"/>
      <c r="N937" s="15"/>
      <c r="O937" s="15"/>
      <c r="P937" s="15"/>
      <c r="Q937" s="15"/>
      <c r="R937" s="15"/>
      <c r="S937" s="16"/>
      <c r="T937" s="15"/>
      <c r="U937" s="15"/>
      <c r="V937" s="15"/>
      <c r="W937" s="15"/>
      <c r="X937" s="15"/>
      <c r="Y937" s="15"/>
      <c r="Z937" s="15"/>
      <c r="AA937" s="15"/>
      <c r="AB937" s="15"/>
      <c r="AC937" s="15"/>
      <c r="AD937" s="15"/>
      <c r="AE937" s="15"/>
      <c r="AF937" s="15"/>
      <c r="AG937" s="15"/>
      <c r="AH937" s="15"/>
      <c r="AI937" s="15"/>
      <c r="AJ937" s="15"/>
      <c r="AK937" s="15"/>
      <c r="AM937" s="15"/>
      <c r="AN937" s="15"/>
      <c r="AO937" s="15"/>
      <c r="AP937" s="15"/>
      <c r="AQ937" s="15"/>
      <c r="AR937" s="15"/>
      <c r="AS937" s="15"/>
      <c r="AT937" s="15"/>
      <c r="AU937" s="15"/>
      <c r="AV937" s="15"/>
      <c r="AW937" s="15"/>
      <c r="AX937" s="15"/>
      <c r="AY937" s="15"/>
      <c r="AZ937" s="15"/>
      <c r="BA937" s="15"/>
      <c r="BB937" s="15"/>
      <c r="BC937" s="15"/>
      <c r="BD937" s="15"/>
    </row>
    <row r="938" spans="1:56" ht="16.5" customHeight="1">
      <c r="A938" s="18"/>
      <c r="B938" s="18"/>
      <c r="C938" s="18"/>
      <c r="D938" s="18"/>
      <c r="E938" s="18"/>
      <c r="F938" s="15"/>
      <c r="G938" s="17"/>
      <c r="H938" s="17"/>
      <c r="I938" s="15"/>
      <c r="J938" s="15"/>
      <c r="K938" s="15"/>
      <c r="L938" s="15"/>
      <c r="M938" s="15"/>
      <c r="N938" s="15"/>
      <c r="O938" s="15"/>
      <c r="P938" s="15"/>
      <c r="Q938" s="15"/>
      <c r="R938" s="15"/>
      <c r="S938" s="16"/>
      <c r="T938" s="15"/>
      <c r="U938" s="15"/>
      <c r="V938" s="15"/>
      <c r="W938" s="15"/>
      <c r="X938" s="15"/>
      <c r="Y938" s="15"/>
      <c r="Z938" s="15"/>
      <c r="AA938" s="15"/>
      <c r="AB938" s="15"/>
      <c r="AC938" s="15"/>
      <c r="AD938" s="15"/>
      <c r="AE938" s="15"/>
      <c r="AF938" s="15"/>
      <c r="AG938" s="15"/>
      <c r="AH938" s="15"/>
      <c r="AI938" s="15"/>
      <c r="AJ938" s="15"/>
      <c r="AK938" s="15"/>
      <c r="AM938" s="15"/>
      <c r="AN938" s="15"/>
      <c r="AO938" s="15"/>
      <c r="AP938" s="15"/>
      <c r="AQ938" s="15"/>
      <c r="AR938" s="15"/>
      <c r="AS938" s="15"/>
      <c r="AT938" s="15"/>
      <c r="AU938" s="15"/>
      <c r="AV938" s="15"/>
      <c r="AW938" s="15"/>
      <c r="AX938" s="15"/>
      <c r="AY938" s="15"/>
      <c r="AZ938" s="15"/>
      <c r="BA938" s="15"/>
      <c r="BB938" s="15"/>
      <c r="BC938" s="15"/>
      <c r="BD938" s="15"/>
    </row>
    <row r="939" spans="1:56" ht="16.5" customHeight="1">
      <c r="A939" s="18"/>
      <c r="B939" s="18"/>
      <c r="C939" s="18"/>
      <c r="D939" s="18"/>
      <c r="E939" s="18"/>
      <c r="F939" s="15"/>
      <c r="G939" s="17"/>
      <c r="H939" s="17"/>
      <c r="I939" s="15"/>
      <c r="J939" s="15"/>
      <c r="K939" s="15"/>
      <c r="L939" s="15"/>
      <c r="M939" s="15"/>
      <c r="N939" s="15"/>
      <c r="O939" s="15"/>
      <c r="P939" s="15"/>
      <c r="Q939" s="15"/>
      <c r="R939" s="15"/>
      <c r="S939" s="16"/>
      <c r="T939" s="15"/>
      <c r="U939" s="15"/>
      <c r="V939" s="15"/>
      <c r="W939" s="15"/>
      <c r="X939" s="15"/>
      <c r="Y939" s="15"/>
      <c r="Z939" s="15"/>
      <c r="AA939" s="15"/>
      <c r="AB939" s="15"/>
      <c r="AC939" s="15"/>
      <c r="AD939" s="15"/>
      <c r="AE939" s="15"/>
      <c r="AF939" s="15"/>
      <c r="AG939" s="15"/>
      <c r="AH939" s="15"/>
      <c r="AI939" s="15"/>
      <c r="AJ939" s="15"/>
      <c r="AK939" s="15"/>
      <c r="AM939" s="15"/>
      <c r="AN939" s="15"/>
      <c r="AO939" s="15"/>
      <c r="AP939" s="15"/>
      <c r="AQ939" s="15"/>
      <c r="AR939" s="15"/>
      <c r="AS939" s="15"/>
      <c r="AT939" s="15"/>
      <c r="AU939" s="15"/>
      <c r="AV939" s="15"/>
      <c r="AW939" s="15"/>
      <c r="AX939" s="15"/>
      <c r="AY939" s="15"/>
      <c r="AZ939" s="15"/>
      <c r="BA939" s="15"/>
      <c r="BB939" s="15"/>
      <c r="BC939" s="15"/>
      <c r="BD939" s="15"/>
    </row>
    <row r="940" spans="1:56" ht="16.5" customHeight="1">
      <c r="A940" s="18"/>
      <c r="B940" s="18"/>
      <c r="C940" s="18"/>
      <c r="D940" s="18"/>
      <c r="E940" s="18"/>
      <c r="F940" s="15"/>
      <c r="G940" s="17"/>
      <c r="H940" s="17"/>
      <c r="I940" s="15"/>
      <c r="J940" s="15"/>
      <c r="K940" s="15"/>
      <c r="L940" s="15"/>
      <c r="M940" s="15"/>
      <c r="N940" s="15"/>
      <c r="O940" s="15"/>
      <c r="P940" s="15"/>
      <c r="Q940" s="15"/>
      <c r="R940" s="15"/>
      <c r="S940" s="16"/>
      <c r="T940" s="15"/>
      <c r="U940" s="15"/>
      <c r="V940" s="15"/>
      <c r="W940" s="15"/>
      <c r="X940" s="15"/>
      <c r="Y940" s="15"/>
      <c r="Z940" s="15"/>
      <c r="AA940" s="15"/>
      <c r="AB940" s="15"/>
      <c r="AC940" s="15"/>
      <c r="AD940" s="15"/>
      <c r="AE940" s="15"/>
      <c r="AF940" s="15"/>
      <c r="AG940" s="15"/>
      <c r="AH940" s="15"/>
      <c r="AI940" s="15"/>
      <c r="AJ940" s="15"/>
      <c r="AK940" s="15"/>
      <c r="AM940" s="15"/>
      <c r="AN940" s="15"/>
      <c r="AO940" s="15"/>
      <c r="AP940" s="15"/>
      <c r="AQ940" s="15"/>
      <c r="AR940" s="15"/>
      <c r="AS940" s="15"/>
      <c r="AT940" s="15"/>
      <c r="AU940" s="15"/>
      <c r="AV940" s="15"/>
      <c r="AW940" s="15"/>
      <c r="AX940" s="15"/>
      <c r="AY940" s="15"/>
      <c r="AZ940" s="15"/>
      <c r="BA940" s="15"/>
      <c r="BB940" s="15"/>
      <c r="BC940" s="15"/>
      <c r="BD940" s="15"/>
    </row>
    <row r="941" spans="1:56" ht="16.5" customHeight="1">
      <c r="A941" s="18"/>
      <c r="B941" s="18"/>
      <c r="C941" s="18"/>
      <c r="D941" s="18"/>
      <c r="E941" s="18"/>
      <c r="F941" s="15"/>
      <c r="G941" s="17"/>
      <c r="H941" s="17"/>
      <c r="I941" s="15"/>
      <c r="J941" s="15"/>
      <c r="K941" s="15"/>
      <c r="L941" s="15"/>
      <c r="M941" s="15"/>
      <c r="N941" s="15"/>
      <c r="O941" s="15"/>
      <c r="P941" s="15"/>
      <c r="Q941" s="15"/>
      <c r="R941" s="15"/>
      <c r="S941" s="16"/>
      <c r="T941" s="15"/>
      <c r="U941" s="15"/>
      <c r="V941" s="15"/>
      <c r="W941" s="15"/>
      <c r="X941" s="15"/>
      <c r="Y941" s="15"/>
      <c r="Z941" s="15"/>
      <c r="AA941" s="15"/>
      <c r="AB941" s="15"/>
      <c r="AC941" s="15"/>
      <c r="AD941" s="15"/>
      <c r="AE941" s="15"/>
      <c r="AF941" s="15"/>
      <c r="AG941" s="15"/>
      <c r="AH941" s="15"/>
      <c r="AI941" s="15"/>
      <c r="AJ941" s="15"/>
      <c r="AK941" s="15"/>
      <c r="AM941" s="15"/>
      <c r="AN941" s="15"/>
      <c r="AO941" s="15"/>
      <c r="AP941" s="15"/>
      <c r="AQ941" s="15"/>
      <c r="AR941" s="15"/>
      <c r="AS941" s="15"/>
      <c r="AT941" s="15"/>
      <c r="AU941" s="15"/>
      <c r="AV941" s="15"/>
      <c r="AW941" s="15"/>
      <c r="AX941" s="15"/>
      <c r="AY941" s="15"/>
      <c r="AZ941" s="15"/>
      <c r="BA941" s="15"/>
      <c r="BB941" s="15"/>
      <c r="BC941" s="15"/>
      <c r="BD941" s="15"/>
    </row>
    <row r="942" spans="1:56" ht="16.5" customHeight="1">
      <c r="A942" s="18"/>
      <c r="B942" s="18"/>
      <c r="C942" s="18"/>
      <c r="D942" s="18"/>
      <c r="E942" s="18"/>
      <c r="F942" s="15"/>
      <c r="G942" s="17"/>
      <c r="H942" s="17"/>
      <c r="I942" s="15"/>
      <c r="J942" s="15"/>
      <c r="K942" s="15"/>
      <c r="L942" s="15"/>
      <c r="M942" s="15"/>
      <c r="N942" s="15"/>
      <c r="O942" s="15"/>
      <c r="P942" s="15"/>
      <c r="Q942" s="15"/>
      <c r="R942" s="15"/>
      <c r="S942" s="16"/>
      <c r="T942" s="15"/>
      <c r="U942" s="15"/>
      <c r="V942" s="15"/>
      <c r="W942" s="15"/>
      <c r="X942" s="15"/>
      <c r="Y942" s="15"/>
      <c r="Z942" s="15"/>
      <c r="AA942" s="15"/>
      <c r="AB942" s="15"/>
      <c r="AC942" s="15"/>
      <c r="AD942" s="15"/>
      <c r="AE942" s="15"/>
      <c r="AF942" s="15"/>
      <c r="AG942" s="15"/>
      <c r="AH942" s="15"/>
      <c r="AI942" s="15"/>
      <c r="AJ942" s="15"/>
      <c r="AK942" s="15"/>
      <c r="AM942" s="15"/>
      <c r="AN942" s="15"/>
      <c r="AO942" s="15"/>
      <c r="AP942" s="15"/>
      <c r="AQ942" s="15"/>
      <c r="AR942" s="15"/>
      <c r="AS942" s="15"/>
      <c r="AT942" s="15"/>
      <c r="AU942" s="15"/>
      <c r="AV942" s="15"/>
      <c r="AW942" s="15"/>
      <c r="AX942" s="15"/>
      <c r="AY942" s="15"/>
      <c r="AZ942" s="15"/>
      <c r="BA942" s="15"/>
      <c r="BB942" s="15"/>
      <c r="BC942" s="15"/>
      <c r="BD942" s="15"/>
    </row>
    <row r="943" spans="1:56" ht="16.5" customHeight="1">
      <c r="A943" s="18"/>
      <c r="B943" s="18"/>
      <c r="C943" s="18"/>
      <c r="D943" s="18"/>
      <c r="E943" s="18"/>
      <c r="F943" s="15"/>
      <c r="G943" s="17"/>
      <c r="H943" s="17"/>
      <c r="I943" s="15"/>
      <c r="J943" s="15"/>
      <c r="K943" s="15"/>
      <c r="L943" s="15"/>
      <c r="M943" s="15"/>
      <c r="N943" s="15"/>
      <c r="O943" s="15"/>
      <c r="P943" s="15"/>
      <c r="Q943" s="15"/>
      <c r="R943" s="15"/>
      <c r="S943" s="16"/>
      <c r="T943" s="15"/>
      <c r="U943" s="15"/>
      <c r="V943" s="15"/>
      <c r="W943" s="15"/>
      <c r="X943" s="15"/>
      <c r="Y943" s="15"/>
      <c r="Z943" s="15"/>
      <c r="AA943" s="15"/>
      <c r="AB943" s="15"/>
      <c r="AC943" s="15"/>
      <c r="AD943" s="15"/>
      <c r="AE943" s="15"/>
      <c r="AF943" s="15"/>
      <c r="AG943" s="15"/>
      <c r="AH943" s="15"/>
      <c r="AI943" s="15"/>
      <c r="AJ943" s="15"/>
      <c r="AK943" s="15"/>
      <c r="AM943" s="15"/>
      <c r="AN943" s="15"/>
      <c r="AO943" s="15"/>
      <c r="AP943" s="15"/>
      <c r="AQ943" s="15"/>
      <c r="AR943" s="15"/>
      <c r="AS943" s="15"/>
      <c r="AT943" s="15"/>
      <c r="AU943" s="15"/>
      <c r="AV943" s="15"/>
      <c r="AW943" s="15"/>
      <c r="AX943" s="15"/>
      <c r="AY943" s="15"/>
      <c r="AZ943" s="15"/>
      <c r="BA943" s="15"/>
      <c r="BB943" s="15"/>
      <c r="BC943" s="15"/>
      <c r="BD943" s="15"/>
    </row>
    <row r="944" spans="1:56" ht="16.5" customHeight="1">
      <c r="A944" s="18"/>
      <c r="B944" s="18"/>
      <c r="C944" s="18"/>
      <c r="D944" s="18"/>
      <c r="E944" s="18"/>
      <c r="F944" s="15"/>
      <c r="G944" s="17"/>
      <c r="H944" s="17"/>
      <c r="I944" s="15"/>
      <c r="J944" s="15"/>
      <c r="K944" s="15"/>
      <c r="L944" s="15"/>
      <c r="M944" s="15"/>
      <c r="N944" s="15"/>
      <c r="O944" s="15"/>
      <c r="P944" s="15"/>
      <c r="Q944" s="15"/>
      <c r="R944" s="15"/>
      <c r="S944" s="16"/>
      <c r="T944" s="15"/>
      <c r="U944" s="15"/>
      <c r="V944" s="15"/>
      <c r="W944" s="15"/>
      <c r="X944" s="15"/>
      <c r="Y944" s="15"/>
      <c r="Z944" s="15"/>
      <c r="AA944" s="15"/>
      <c r="AB944" s="15"/>
      <c r="AC944" s="15"/>
      <c r="AD944" s="15"/>
      <c r="AE944" s="15"/>
      <c r="AF944" s="15"/>
      <c r="AG944" s="15"/>
      <c r="AH944" s="15"/>
      <c r="AI944" s="15"/>
      <c r="AJ944" s="15"/>
      <c r="AK944" s="15"/>
      <c r="AM944" s="15"/>
      <c r="AN944" s="15"/>
      <c r="AO944" s="15"/>
      <c r="AP944" s="15"/>
      <c r="AQ944" s="15"/>
      <c r="AR944" s="15"/>
      <c r="AS944" s="15"/>
      <c r="AT944" s="15"/>
      <c r="AU944" s="15"/>
      <c r="AV944" s="15"/>
      <c r="AW944" s="15"/>
      <c r="AX944" s="15"/>
      <c r="AY944" s="15"/>
      <c r="AZ944" s="15"/>
      <c r="BA944" s="15"/>
      <c r="BB944" s="15"/>
      <c r="BC944" s="15"/>
      <c r="BD944" s="15"/>
    </row>
    <row r="945" spans="1:56" ht="16.5" customHeight="1">
      <c r="A945" s="18"/>
      <c r="B945" s="18"/>
      <c r="C945" s="18"/>
      <c r="D945" s="18"/>
      <c r="E945" s="18"/>
      <c r="F945" s="15"/>
      <c r="G945" s="17"/>
      <c r="H945" s="17"/>
      <c r="I945" s="15"/>
      <c r="J945" s="15"/>
      <c r="K945" s="15"/>
      <c r="L945" s="15"/>
      <c r="M945" s="15"/>
      <c r="N945" s="15"/>
      <c r="O945" s="15"/>
      <c r="P945" s="15"/>
      <c r="Q945" s="15"/>
      <c r="R945" s="15"/>
      <c r="S945" s="16"/>
      <c r="T945" s="15"/>
      <c r="U945" s="15"/>
      <c r="V945" s="15"/>
      <c r="W945" s="15"/>
      <c r="X945" s="15"/>
      <c r="Y945" s="15"/>
      <c r="Z945" s="15"/>
      <c r="AA945" s="15"/>
      <c r="AB945" s="15"/>
      <c r="AC945" s="15"/>
      <c r="AD945" s="15"/>
      <c r="AE945" s="15"/>
      <c r="AF945" s="15"/>
      <c r="AG945" s="15"/>
      <c r="AH945" s="15"/>
      <c r="AI945" s="15"/>
      <c r="AJ945" s="15"/>
      <c r="AK945" s="15"/>
      <c r="AM945" s="15"/>
      <c r="AN945" s="15"/>
      <c r="AO945" s="15"/>
      <c r="AP945" s="15"/>
      <c r="AQ945" s="15"/>
      <c r="AR945" s="15"/>
      <c r="AS945" s="15"/>
      <c r="AT945" s="15"/>
      <c r="AU945" s="15"/>
      <c r="AV945" s="15"/>
      <c r="AW945" s="15"/>
      <c r="AX945" s="15"/>
      <c r="AY945" s="15"/>
      <c r="AZ945" s="15"/>
      <c r="BA945" s="15"/>
      <c r="BB945" s="15"/>
      <c r="BC945" s="15"/>
      <c r="BD945" s="15"/>
    </row>
    <row r="946" spans="1:56" ht="16.5" customHeight="1">
      <c r="A946" s="18"/>
      <c r="B946" s="18"/>
      <c r="C946" s="18"/>
      <c r="D946" s="18"/>
      <c r="E946" s="18"/>
      <c r="F946" s="15"/>
      <c r="G946" s="17"/>
      <c r="H946" s="17"/>
      <c r="I946" s="15"/>
      <c r="J946" s="15"/>
      <c r="K946" s="15"/>
      <c r="L946" s="15"/>
      <c r="M946" s="15"/>
      <c r="N946" s="15"/>
      <c r="O946" s="15"/>
      <c r="P946" s="15"/>
      <c r="Q946" s="15"/>
      <c r="R946" s="15"/>
      <c r="S946" s="16"/>
      <c r="T946" s="15"/>
      <c r="U946" s="15"/>
      <c r="V946" s="15"/>
      <c r="W946" s="15"/>
      <c r="X946" s="15"/>
      <c r="Y946" s="15"/>
      <c r="Z946" s="15"/>
      <c r="AA946" s="15"/>
      <c r="AB946" s="15"/>
      <c r="AC946" s="15"/>
      <c r="AD946" s="15"/>
      <c r="AE946" s="15"/>
      <c r="AF946" s="15"/>
      <c r="AG946" s="15"/>
      <c r="AH946" s="15"/>
      <c r="AI946" s="15"/>
      <c r="AJ946" s="15"/>
      <c r="AK946" s="15"/>
      <c r="AM946" s="15"/>
      <c r="AN946" s="15"/>
      <c r="AO946" s="15"/>
      <c r="AP946" s="15"/>
      <c r="AQ946" s="15"/>
      <c r="AR946" s="15"/>
      <c r="AS946" s="15"/>
      <c r="AT946" s="15"/>
      <c r="AU946" s="15"/>
      <c r="AV946" s="15"/>
      <c r="AW946" s="15"/>
      <c r="AX946" s="15"/>
      <c r="AY946" s="15"/>
      <c r="AZ946" s="15"/>
      <c r="BA946" s="15"/>
      <c r="BB946" s="15"/>
      <c r="BC946" s="15"/>
      <c r="BD946" s="15"/>
    </row>
    <row r="947" spans="1:56" ht="16.5" customHeight="1">
      <c r="A947" s="18"/>
      <c r="B947" s="18"/>
      <c r="C947" s="18"/>
      <c r="D947" s="18"/>
      <c r="E947" s="18"/>
      <c r="F947" s="15"/>
      <c r="G947" s="17"/>
      <c r="H947" s="17"/>
      <c r="I947" s="15"/>
      <c r="J947" s="15"/>
      <c r="K947" s="15"/>
      <c r="L947" s="15"/>
      <c r="M947" s="15"/>
      <c r="N947" s="15"/>
      <c r="O947" s="15"/>
      <c r="P947" s="15"/>
      <c r="Q947" s="15"/>
      <c r="R947" s="15"/>
      <c r="S947" s="16"/>
      <c r="T947" s="15"/>
      <c r="U947" s="15"/>
      <c r="V947" s="15"/>
      <c r="W947" s="15"/>
      <c r="X947" s="15"/>
      <c r="Y947" s="15"/>
      <c r="Z947" s="15"/>
      <c r="AA947" s="15"/>
      <c r="AB947" s="15"/>
      <c r="AC947" s="15"/>
      <c r="AD947" s="15"/>
      <c r="AE947" s="15"/>
      <c r="AF947" s="15"/>
      <c r="AG947" s="15"/>
      <c r="AH947" s="15"/>
      <c r="AI947" s="15"/>
      <c r="AJ947" s="15"/>
      <c r="AK947" s="15"/>
      <c r="AM947" s="15"/>
      <c r="AN947" s="15"/>
      <c r="AO947" s="15"/>
      <c r="AP947" s="15"/>
      <c r="AQ947" s="15"/>
      <c r="AR947" s="15"/>
      <c r="AS947" s="15"/>
      <c r="AT947" s="15"/>
      <c r="AU947" s="15"/>
      <c r="AV947" s="15"/>
      <c r="AW947" s="15"/>
      <c r="AX947" s="15"/>
      <c r="AY947" s="15"/>
      <c r="AZ947" s="15"/>
      <c r="BA947" s="15"/>
      <c r="BB947" s="15"/>
      <c r="BC947" s="15"/>
      <c r="BD947" s="15"/>
    </row>
    <row r="948" spans="1:56" ht="16.5" customHeight="1">
      <c r="A948" s="18"/>
      <c r="B948" s="18"/>
      <c r="C948" s="18"/>
      <c r="D948" s="18"/>
      <c r="E948" s="18"/>
      <c r="F948" s="15"/>
      <c r="G948" s="17"/>
      <c r="H948" s="17"/>
      <c r="I948" s="15"/>
      <c r="J948" s="15"/>
      <c r="K948" s="15"/>
      <c r="L948" s="15"/>
      <c r="M948" s="15"/>
      <c r="N948" s="15"/>
      <c r="O948" s="15"/>
      <c r="P948" s="15"/>
      <c r="Q948" s="15"/>
      <c r="R948" s="15"/>
      <c r="S948" s="16"/>
      <c r="T948" s="15"/>
      <c r="U948" s="15"/>
      <c r="V948" s="15"/>
      <c r="W948" s="15"/>
      <c r="X948" s="15"/>
      <c r="Y948" s="15"/>
      <c r="Z948" s="15"/>
      <c r="AA948" s="15"/>
      <c r="AB948" s="15"/>
      <c r="AC948" s="15"/>
      <c r="AD948" s="15"/>
      <c r="AE948" s="15"/>
      <c r="AF948" s="15"/>
      <c r="AG948" s="15"/>
      <c r="AH948" s="15"/>
      <c r="AI948" s="15"/>
      <c r="AJ948" s="15"/>
      <c r="AK948" s="15"/>
      <c r="AM948" s="15"/>
      <c r="AN948" s="15"/>
      <c r="AO948" s="15"/>
      <c r="AP948" s="15"/>
      <c r="AQ948" s="15"/>
      <c r="AR948" s="15"/>
      <c r="AS948" s="15"/>
      <c r="AT948" s="15"/>
      <c r="AU948" s="15"/>
      <c r="AV948" s="15"/>
      <c r="AW948" s="15"/>
      <c r="AX948" s="15"/>
      <c r="AY948" s="15"/>
      <c r="AZ948" s="15"/>
      <c r="BA948" s="15"/>
      <c r="BB948" s="15"/>
      <c r="BC948" s="15"/>
      <c r="BD948" s="15"/>
    </row>
    <row r="949" spans="1:56" ht="16.5" customHeight="1">
      <c r="A949" s="18"/>
      <c r="B949" s="18"/>
      <c r="C949" s="18"/>
      <c r="D949" s="18"/>
      <c r="E949" s="18"/>
      <c r="F949" s="15"/>
      <c r="G949" s="17"/>
      <c r="H949" s="17"/>
      <c r="I949" s="15"/>
      <c r="J949" s="15"/>
      <c r="K949" s="15"/>
      <c r="L949" s="15"/>
      <c r="M949" s="15"/>
      <c r="N949" s="15"/>
      <c r="O949" s="15"/>
      <c r="P949" s="15"/>
      <c r="Q949" s="15"/>
      <c r="R949" s="15"/>
      <c r="S949" s="16"/>
      <c r="T949" s="15"/>
      <c r="U949" s="15"/>
      <c r="V949" s="15"/>
      <c r="W949" s="15"/>
      <c r="X949" s="15"/>
      <c r="Y949" s="15"/>
      <c r="Z949" s="15"/>
      <c r="AA949" s="15"/>
      <c r="AB949" s="15"/>
      <c r="AC949" s="15"/>
      <c r="AD949" s="15"/>
      <c r="AE949" s="15"/>
      <c r="AF949" s="15"/>
      <c r="AG949" s="15"/>
      <c r="AH949" s="15"/>
      <c r="AI949" s="15"/>
      <c r="AJ949" s="15"/>
      <c r="AK949" s="15"/>
      <c r="AM949" s="15"/>
      <c r="AN949" s="15"/>
      <c r="AO949" s="15"/>
      <c r="AP949" s="15"/>
      <c r="AQ949" s="15"/>
      <c r="AR949" s="15"/>
      <c r="AS949" s="15"/>
      <c r="AT949" s="15"/>
      <c r="AU949" s="15"/>
      <c r="AV949" s="15"/>
      <c r="AW949" s="15"/>
      <c r="AX949" s="15"/>
      <c r="AY949" s="15"/>
      <c r="AZ949" s="15"/>
      <c r="BA949" s="15"/>
      <c r="BB949" s="15"/>
      <c r="BC949" s="15"/>
      <c r="BD949" s="15"/>
    </row>
    <row r="950" spans="1:56" ht="16.5" customHeight="1">
      <c r="A950" s="18"/>
      <c r="B950" s="18"/>
      <c r="C950" s="18"/>
      <c r="D950" s="18"/>
      <c r="E950" s="18"/>
      <c r="F950" s="15"/>
      <c r="G950" s="17"/>
      <c r="H950" s="17"/>
      <c r="I950" s="15"/>
      <c r="J950" s="15"/>
      <c r="K950" s="15"/>
      <c r="L950" s="15"/>
      <c r="M950" s="15"/>
      <c r="N950" s="15"/>
      <c r="O950" s="15"/>
      <c r="P950" s="15"/>
      <c r="Q950" s="15"/>
      <c r="R950" s="15"/>
      <c r="S950" s="16"/>
      <c r="T950" s="15"/>
      <c r="U950" s="15"/>
      <c r="V950" s="15"/>
      <c r="W950" s="15"/>
      <c r="X950" s="15"/>
      <c r="Y950" s="15"/>
      <c r="Z950" s="15"/>
      <c r="AA950" s="15"/>
      <c r="AB950" s="15"/>
      <c r="AC950" s="15"/>
      <c r="AD950" s="15"/>
      <c r="AE950" s="15"/>
      <c r="AF950" s="15"/>
      <c r="AG950" s="15"/>
      <c r="AH950" s="15"/>
      <c r="AI950" s="15"/>
      <c r="AJ950" s="15"/>
      <c r="AK950" s="15"/>
      <c r="AM950" s="15"/>
      <c r="AN950" s="15"/>
      <c r="AO950" s="15"/>
      <c r="AP950" s="15"/>
      <c r="AQ950" s="15"/>
      <c r="AR950" s="15"/>
      <c r="AS950" s="15"/>
      <c r="AT950" s="15"/>
      <c r="AU950" s="15"/>
      <c r="AV950" s="15"/>
      <c r="AW950" s="15"/>
      <c r="AX950" s="15"/>
      <c r="AY950" s="15"/>
      <c r="AZ950" s="15"/>
      <c r="BA950" s="15"/>
      <c r="BB950" s="15"/>
      <c r="BC950" s="15"/>
      <c r="BD950" s="15"/>
    </row>
    <row r="951" spans="1:56" ht="16.5" customHeight="1">
      <c r="A951" s="18"/>
      <c r="B951" s="18"/>
      <c r="C951" s="18"/>
      <c r="D951" s="18"/>
      <c r="E951" s="18"/>
      <c r="F951" s="15"/>
      <c r="G951" s="17"/>
      <c r="H951" s="17"/>
      <c r="I951" s="15"/>
      <c r="J951" s="15"/>
      <c r="K951" s="15"/>
      <c r="L951" s="15"/>
      <c r="M951" s="15"/>
      <c r="N951" s="15"/>
      <c r="O951" s="15"/>
      <c r="P951" s="15"/>
      <c r="Q951" s="15"/>
      <c r="R951" s="15"/>
      <c r="S951" s="16"/>
      <c r="T951" s="15"/>
      <c r="U951" s="15"/>
      <c r="V951" s="15"/>
      <c r="W951" s="15"/>
      <c r="X951" s="15"/>
      <c r="Y951" s="15"/>
      <c r="Z951" s="15"/>
      <c r="AA951" s="15"/>
      <c r="AB951" s="15"/>
      <c r="AC951" s="15"/>
      <c r="AD951" s="15"/>
      <c r="AE951" s="15"/>
      <c r="AF951" s="15"/>
      <c r="AG951" s="15"/>
      <c r="AH951" s="15"/>
      <c r="AI951" s="15"/>
      <c r="AJ951" s="15"/>
      <c r="AK951" s="15"/>
      <c r="AM951" s="15"/>
      <c r="AN951" s="15"/>
      <c r="AO951" s="15"/>
      <c r="AP951" s="15"/>
      <c r="AQ951" s="15"/>
      <c r="AR951" s="15"/>
      <c r="AS951" s="15"/>
      <c r="AT951" s="15"/>
      <c r="AU951" s="15"/>
      <c r="AV951" s="15"/>
      <c r="AW951" s="15"/>
      <c r="AX951" s="15"/>
      <c r="AY951" s="15"/>
      <c r="AZ951" s="15"/>
      <c r="BA951" s="15"/>
      <c r="BB951" s="15"/>
      <c r="BC951" s="15"/>
      <c r="BD951" s="15"/>
    </row>
    <row r="952" spans="1:56" ht="16.5" customHeight="1">
      <c r="A952" s="18"/>
      <c r="B952" s="18"/>
      <c r="C952" s="18"/>
      <c r="D952" s="18"/>
      <c r="E952" s="18"/>
      <c r="F952" s="15"/>
      <c r="G952" s="17"/>
      <c r="H952" s="17"/>
      <c r="I952" s="15"/>
      <c r="J952" s="15"/>
      <c r="K952" s="15"/>
      <c r="L952" s="15"/>
      <c r="M952" s="15"/>
      <c r="N952" s="15"/>
      <c r="O952" s="15"/>
      <c r="P952" s="15"/>
      <c r="Q952" s="15"/>
      <c r="R952" s="15"/>
      <c r="S952" s="16"/>
      <c r="T952" s="15"/>
      <c r="U952" s="15"/>
      <c r="V952" s="15"/>
      <c r="W952" s="15"/>
      <c r="X952" s="15"/>
      <c r="Y952" s="15"/>
      <c r="Z952" s="15"/>
      <c r="AA952" s="15"/>
      <c r="AB952" s="15"/>
      <c r="AC952" s="15"/>
      <c r="AD952" s="15"/>
      <c r="AE952" s="15"/>
      <c r="AF952" s="15"/>
      <c r="AG952" s="15"/>
      <c r="AH952" s="15"/>
      <c r="AI952" s="15"/>
      <c r="AJ952" s="15"/>
      <c r="AK952" s="15"/>
      <c r="AM952" s="15"/>
      <c r="AN952" s="15"/>
      <c r="AO952" s="15"/>
      <c r="AP952" s="15"/>
      <c r="AQ952" s="15"/>
      <c r="AR952" s="15"/>
      <c r="AS952" s="15"/>
      <c r="AT952" s="15"/>
      <c r="AU952" s="15"/>
      <c r="AV952" s="15"/>
      <c r="AW952" s="15"/>
      <c r="AX952" s="15"/>
      <c r="AY952" s="15"/>
      <c r="AZ952" s="15"/>
      <c r="BA952" s="15"/>
      <c r="BB952" s="15"/>
      <c r="BC952" s="15"/>
      <c r="BD952" s="15"/>
    </row>
    <row r="953" spans="1:56" ht="16.5" customHeight="1">
      <c r="A953" s="18"/>
      <c r="B953" s="18"/>
      <c r="C953" s="18"/>
      <c r="D953" s="18"/>
      <c r="E953" s="18"/>
      <c r="F953" s="15"/>
      <c r="G953" s="17"/>
      <c r="H953" s="17"/>
      <c r="I953" s="15"/>
      <c r="J953" s="15"/>
      <c r="K953" s="15"/>
      <c r="L953" s="15"/>
      <c r="M953" s="15"/>
      <c r="N953" s="15"/>
      <c r="O953" s="15"/>
      <c r="P953" s="15"/>
      <c r="Q953" s="15"/>
      <c r="R953" s="15"/>
      <c r="S953" s="16"/>
      <c r="T953" s="15"/>
      <c r="U953" s="15"/>
      <c r="V953" s="15"/>
      <c r="W953" s="15"/>
      <c r="X953" s="15"/>
      <c r="Y953" s="15"/>
      <c r="Z953" s="15"/>
      <c r="AA953" s="15"/>
      <c r="AB953" s="15"/>
      <c r="AC953" s="15"/>
      <c r="AD953" s="15"/>
      <c r="AE953" s="15"/>
      <c r="AF953" s="15"/>
      <c r="AG953" s="15"/>
      <c r="AH953" s="15"/>
      <c r="AI953" s="15"/>
      <c r="AJ953" s="15"/>
      <c r="AK953" s="15"/>
      <c r="AM953" s="15"/>
      <c r="AN953" s="15"/>
      <c r="AO953" s="15"/>
      <c r="AP953" s="15"/>
      <c r="AQ953" s="15"/>
      <c r="AR953" s="15"/>
      <c r="AS953" s="15"/>
      <c r="AT953" s="15"/>
      <c r="AU953" s="15"/>
      <c r="AV953" s="15"/>
      <c r="AW953" s="15"/>
      <c r="AX953" s="15"/>
      <c r="AY953" s="15"/>
      <c r="AZ953" s="15"/>
      <c r="BA953" s="15"/>
      <c r="BB953" s="15"/>
      <c r="BC953" s="15"/>
      <c r="BD953" s="15"/>
    </row>
    <row r="954" spans="1:56" ht="16.5" customHeight="1">
      <c r="A954" s="18"/>
      <c r="B954" s="18"/>
      <c r="C954" s="18"/>
      <c r="D954" s="18"/>
      <c r="E954" s="18"/>
      <c r="F954" s="15"/>
      <c r="G954" s="17"/>
      <c r="H954" s="17"/>
      <c r="I954" s="15"/>
      <c r="J954" s="15"/>
      <c r="K954" s="15"/>
      <c r="L954" s="15"/>
      <c r="M954" s="15"/>
      <c r="N954" s="15"/>
      <c r="O954" s="15"/>
      <c r="P954" s="15"/>
      <c r="Q954" s="15"/>
      <c r="R954" s="15"/>
      <c r="S954" s="16"/>
      <c r="T954" s="15"/>
      <c r="U954" s="15"/>
      <c r="V954" s="15"/>
      <c r="W954" s="15"/>
      <c r="X954" s="15"/>
      <c r="Y954" s="15"/>
      <c r="Z954" s="15"/>
      <c r="AA954" s="15"/>
      <c r="AB954" s="15"/>
      <c r="AC954" s="15"/>
      <c r="AD954" s="15"/>
      <c r="AE954" s="15"/>
      <c r="AF954" s="15"/>
      <c r="AG954" s="15"/>
      <c r="AH954" s="15"/>
      <c r="AI954" s="15"/>
      <c r="AJ954" s="15"/>
      <c r="AK954" s="15"/>
      <c r="AM954" s="15"/>
      <c r="AN954" s="15"/>
      <c r="AO954" s="15"/>
      <c r="AP954" s="15"/>
      <c r="AQ954" s="15"/>
      <c r="AR954" s="15"/>
      <c r="AS954" s="15"/>
      <c r="AT954" s="15"/>
      <c r="AU954" s="15"/>
      <c r="AV954" s="15"/>
      <c r="AW954" s="15"/>
      <c r="AX954" s="15"/>
      <c r="AY954" s="15"/>
      <c r="AZ954" s="15"/>
      <c r="BA954" s="15"/>
      <c r="BB954" s="15"/>
      <c r="BC954" s="15"/>
      <c r="BD954" s="15"/>
    </row>
    <row r="955" spans="1:56" ht="16.5" customHeight="1">
      <c r="A955" s="18"/>
      <c r="B955" s="18"/>
      <c r="C955" s="18"/>
      <c r="D955" s="18"/>
      <c r="E955" s="18"/>
      <c r="F955" s="15"/>
      <c r="G955" s="17"/>
      <c r="H955" s="17"/>
      <c r="I955" s="15"/>
      <c r="J955" s="15"/>
      <c r="K955" s="15"/>
      <c r="L955" s="15"/>
      <c r="M955" s="15"/>
      <c r="N955" s="15"/>
      <c r="O955" s="15"/>
      <c r="P955" s="15"/>
      <c r="Q955" s="15"/>
      <c r="R955" s="15"/>
      <c r="S955" s="16"/>
      <c r="T955" s="15"/>
      <c r="U955" s="15"/>
      <c r="V955" s="15"/>
      <c r="W955" s="15"/>
      <c r="X955" s="15"/>
      <c r="Y955" s="15"/>
      <c r="Z955" s="15"/>
      <c r="AA955" s="15"/>
      <c r="AB955" s="15"/>
      <c r="AC955" s="15"/>
      <c r="AD955" s="15"/>
      <c r="AE955" s="15"/>
      <c r="AF955" s="15"/>
      <c r="AG955" s="15"/>
      <c r="AH955" s="15"/>
      <c r="AI955" s="15"/>
      <c r="AJ955" s="15"/>
      <c r="AK955" s="15"/>
      <c r="AM955" s="15"/>
      <c r="AN955" s="15"/>
      <c r="AO955" s="15"/>
      <c r="AP955" s="15"/>
      <c r="AQ955" s="15"/>
      <c r="AR955" s="15"/>
      <c r="AS955" s="15"/>
      <c r="AT955" s="15"/>
      <c r="AU955" s="15"/>
      <c r="AV955" s="15"/>
      <c r="AW955" s="15"/>
      <c r="AX955" s="15"/>
      <c r="AY955" s="15"/>
      <c r="AZ955" s="15"/>
      <c r="BA955" s="15"/>
      <c r="BB955" s="15"/>
      <c r="BC955" s="15"/>
      <c r="BD955" s="15"/>
    </row>
    <row r="956" spans="1:56" ht="16.5" customHeight="1">
      <c r="A956" s="18"/>
      <c r="B956" s="18"/>
      <c r="C956" s="18"/>
      <c r="D956" s="18"/>
      <c r="E956" s="18"/>
      <c r="F956" s="15"/>
      <c r="G956" s="17"/>
      <c r="H956" s="17"/>
      <c r="I956" s="15"/>
      <c r="J956" s="15"/>
      <c r="K956" s="15"/>
      <c r="L956" s="15"/>
      <c r="M956" s="15"/>
      <c r="N956" s="15"/>
      <c r="O956" s="15"/>
      <c r="P956" s="15"/>
      <c r="Q956" s="15"/>
      <c r="R956" s="15"/>
      <c r="S956" s="16"/>
      <c r="T956" s="15"/>
      <c r="U956" s="15"/>
      <c r="V956" s="15"/>
      <c r="W956" s="15"/>
      <c r="X956" s="15"/>
      <c r="Y956" s="15"/>
      <c r="Z956" s="15"/>
      <c r="AA956" s="15"/>
      <c r="AB956" s="15"/>
      <c r="AC956" s="15"/>
      <c r="AD956" s="15"/>
      <c r="AE956" s="15"/>
      <c r="AF956" s="15"/>
      <c r="AG956" s="15"/>
      <c r="AH956" s="15"/>
      <c r="AI956" s="15"/>
      <c r="AJ956" s="15"/>
      <c r="AK956" s="15"/>
      <c r="AM956" s="15"/>
      <c r="AN956" s="15"/>
      <c r="AO956" s="15"/>
      <c r="AP956" s="15"/>
      <c r="AQ956" s="15"/>
      <c r="AR956" s="15"/>
      <c r="AS956" s="15"/>
      <c r="AT956" s="15"/>
      <c r="AU956" s="15"/>
      <c r="AV956" s="15"/>
      <c r="AW956" s="15"/>
      <c r="AX956" s="15"/>
      <c r="AY956" s="15"/>
      <c r="AZ956" s="15"/>
      <c r="BA956" s="15"/>
      <c r="BB956" s="15"/>
      <c r="BC956" s="15"/>
      <c r="BD956" s="15"/>
    </row>
    <row r="957" spans="1:56" ht="16.5" customHeight="1">
      <c r="A957" s="18"/>
      <c r="B957" s="18"/>
      <c r="C957" s="18"/>
      <c r="D957" s="18"/>
      <c r="E957" s="18"/>
      <c r="F957" s="15"/>
      <c r="G957" s="17"/>
      <c r="H957" s="17"/>
      <c r="I957" s="15"/>
      <c r="J957" s="15"/>
      <c r="K957" s="15"/>
      <c r="L957" s="15"/>
      <c r="M957" s="15"/>
      <c r="N957" s="15"/>
      <c r="O957" s="15"/>
      <c r="P957" s="15"/>
      <c r="Q957" s="15"/>
      <c r="R957" s="15"/>
      <c r="S957" s="16"/>
      <c r="T957" s="15"/>
      <c r="U957" s="15"/>
      <c r="V957" s="15"/>
      <c r="W957" s="15"/>
      <c r="X957" s="15"/>
      <c r="Y957" s="15"/>
      <c r="Z957" s="15"/>
      <c r="AA957" s="15"/>
      <c r="AB957" s="15"/>
      <c r="AC957" s="15"/>
      <c r="AD957" s="15"/>
      <c r="AE957" s="15"/>
      <c r="AF957" s="15"/>
      <c r="AG957" s="15"/>
      <c r="AH957" s="15"/>
      <c r="AI957" s="15"/>
      <c r="AJ957" s="15"/>
      <c r="AK957" s="15"/>
      <c r="AM957" s="15"/>
      <c r="AN957" s="15"/>
      <c r="AO957" s="15"/>
      <c r="AP957" s="15"/>
      <c r="AQ957" s="15"/>
      <c r="AR957" s="15"/>
      <c r="AS957" s="15"/>
      <c r="AT957" s="15"/>
      <c r="AU957" s="15"/>
      <c r="AV957" s="15"/>
      <c r="AW957" s="15"/>
      <c r="AX957" s="15"/>
      <c r="AY957" s="15"/>
      <c r="AZ957" s="15"/>
      <c r="BA957" s="15"/>
      <c r="BB957" s="15"/>
      <c r="BC957" s="15"/>
      <c r="BD957" s="15"/>
    </row>
    <row r="958" spans="1:56" ht="16.5" customHeight="1">
      <c r="A958" s="18"/>
      <c r="B958" s="18"/>
      <c r="C958" s="18"/>
      <c r="D958" s="18"/>
      <c r="E958" s="18"/>
      <c r="F958" s="15"/>
      <c r="G958" s="17"/>
      <c r="H958" s="17"/>
      <c r="I958" s="15"/>
      <c r="J958" s="15"/>
      <c r="K958" s="15"/>
      <c r="L958" s="15"/>
      <c r="M958" s="15"/>
      <c r="N958" s="15"/>
      <c r="O958" s="15"/>
      <c r="P958" s="15"/>
      <c r="Q958" s="15"/>
      <c r="R958" s="15"/>
      <c r="S958" s="16"/>
      <c r="T958" s="15"/>
      <c r="U958" s="15"/>
      <c r="V958" s="15"/>
      <c r="W958" s="15"/>
      <c r="X958" s="15"/>
      <c r="Y958" s="15"/>
      <c r="Z958" s="15"/>
      <c r="AA958" s="15"/>
      <c r="AB958" s="15"/>
      <c r="AC958" s="15"/>
      <c r="AD958" s="15"/>
      <c r="AE958" s="15"/>
      <c r="AF958" s="15"/>
      <c r="AG958" s="15"/>
      <c r="AH958" s="15"/>
      <c r="AI958" s="15"/>
      <c r="AJ958" s="15"/>
      <c r="AK958" s="15"/>
      <c r="AM958" s="15"/>
      <c r="AN958" s="15"/>
      <c r="AO958" s="15"/>
      <c r="AP958" s="15"/>
      <c r="AQ958" s="15"/>
      <c r="AR958" s="15"/>
      <c r="AS958" s="15"/>
      <c r="AT958" s="15"/>
      <c r="AU958" s="15"/>
      <c r="AV958" s="15"/>
      <c r="AW958" s="15"/>
      <c r="AX958" s="15"/>
      <c r="AY958" s="15"/>
      <c r="AZ958" s="15"/>
      <c r="BA958" s="15"/>
      <c r="BB958" s="15"/>
      <c r="BC958" s="15"/>
      <c r="BD958" s="15"/>
    </row>
    <row r="959" spans="1:56" ht="16.5" customHeight="1">
      <c r="A959" s="18"/>
      <c r="B959" s="18"/>
      <c r="C959" s="18"/>
      <c r="D959" s="18"/>
      <c r="E959" s="18"/>
      <c r="F959" s="15"/>
      <c r="G959" s="17"/>
      <c r="H959" s="17"/>
      <c r="I959" s="15"/>
      <c r="J959" s="15"/>
      <c r="K959" s="15"/>
      <c r="L959" s="15"/>
      <c r="M959" s="15"/>
      <c r="N959" s="15"/>
      <c r="O959" s="15"/>
      <c r="P959" s="15"/>
      <c r="Q959" s="15"/>
      <c r="R959" s="15"/>
      <c r="S959" s="16"/>
      <c r="T959" s="15"/>
      <c r="U959" s="15"/>
      <c r="V959" s="15"/>
      <c r="W959" s="15"/>
      <c r="X959" s="15"/>
      <c r="Y959" s="15"/>
      <c r="Z959" s="15"/>
      <c r="AA959" s="15"/>
      <c r="AB959" s="15"/>
      <c r="AC959" s="15"/>
      <c r="AD959" s="15"/>
      <c r="AE959" s="15"/>
      <c r="AF959" s="15"/>
      <c r="AG959" s="15"/>
      <c r="AH959" s="15"/>
      <c r="AI959" s="15"/>
      <c r="AJ959" s="15"/>
      <c r="AK959" s="15"/>
      <c r="AM959" s="15"/>
      <c r="AN959" s="15"/>
      <c r="AO959" s="15"/>
      <c r="AP959" s="15"/>
      <c r="AQ959" s="15"/>
      <c r="AR959" s="15"/>
      <c r="AS959" s="15"/>
      <c r="AT959" s="15"/>
      <c r="AU959" s="15"/>
      <c r="AV959" s="15"/>
      <c r="AW959" s="15"/>
      <c r="AX959" s="15"/>
      <c r="AY959" s="15"/>
      <c r="AZ959" s="15"/>
      <c r="BA959" s="15"/>
      <c r="BB959" s="15"/>
      <c r="BC959" s="15"/>
      <c r="BD959" s="15"/>
    </row>
    <row r="960" spans="1:56" ht="16.5" customHeight="1">
      <c r="A960" s="18"/>
      <c r="B960" s="18"/>
      <c r="C960" s="18"/>
      <c r="D960" s="18"/>
      <c r="E960" s="18"/>
      <c r="F960" s="15"/>
      <c r="G960" s="17"/>
      <c r="H960" s="17"/>
      <c r="I960" s="15"/>
      <c r="J960" s="15"/>
      <c r="K960" s="15"/>
      <c r="L960" s="15"/>
      <c r="M960" s="15"/>
      <c r="N960" s="15"/>
      <c r="O960" s="15"/>
      <c r="P960" s="15"/>
      <c r="Q960" s="15"/>
      <c r="R960" s="15"/>
      <c r="S960" s="16"/>
      <c r="T960" s="15"/>
      <c r="U960" s="15"/>
      <c r="V960" s="15"/>
      <c r="W960" s="15"/>
      <c r="X960" s="15"/>
      <c r="Y960" s="15"/>
      <c r="Z960" s="15"/>
      <c r="AA960" s="15"/>
      <c r="AB960" s="15"/>
      <c r="AC960" s="15"/>
      <c r="AD960" s="15"/>
      <c r="AE960" s="15"/>
      <c r="AF960" s="15"/>
      <c r="AG960" s="15"/>
      <c r="AH960" s="15"/>
      <c r="AI960" s="15"/>
      <c r="AJ960" s="15"/>
      <c r="AK960" s="15"/>
      <c r="AM960" s="15"/>
      <c r="AN960" s="15"/>
      <c r="AO960" s="15"/>
      <c r="AP960" s="15"/>
      <c r="AQ960" s="15"/>
      <c r="AR960" s="15"/>
      <c r="AS960" s="15"/>
      <c r="AT960" s="15"/>
      <c r="AU960" s="15"/>
      <c r="AV960" s="15"/>
      <c r="AW960" s="15"/>
      <c r="AX960" s="15"/>
      <c r="AY960" s="15"/>
      <c r="AZ960" s="15"/>
      <c r="BA960" s="15"/>
      <c r="BB960" s="15"/>
      <c r="BC960" s="15"/>
      <c r="BD960" s="15"/>
    </row>
    <row r="961" spans="1:56" ht="16.5" customHeight="1">
      <c r="A961" s="18"/>
      <c r="B961" s="18"/>
      <c r="C961" s="18"/>
      <c r="D961" s="18"/>
      <c r="E961" s="18"/>
      <c r="F961" s="15"/>
      <c r="G961" s="17"/>
      <c r="H961" s="17"/>
      <c r="I961" s="15"/>
      <c r="J961" s="15"/>
      <c r="K961" s="15"/>
      <c r="L961" s="15"/>
      <c r="M961" s="15"/>
      <c r="N961" s="15"/>
      <c r="O961" s="15"/>
      <c r="P961" s="15"/>
      <c r="Q961" s="15"/>
      <c r="R961" s="15"/>
      <c r="S961" s="16"/>
      <c r="T961" s="15"/>
      <c r="U961" s="15"/>
      <c r="V961" s="15"/>
      <c r="W961" s="15"/>
      <c r="X961" s="15"/>
      <c r="Y961" s="15"/>
      <c r="Z961" s="15"/>
      <c r="AA961" s="15"/>
      <c r="AB961" s="15"/>
      <c r="AC961" s="15"/>
      <c r="AD961" s="15"/>
      <c r="AE961" s="15"/>
      <c r="AF961" s="15"/>
      <c r="AG961" s="15"/>
      <c r="AH961" s="15"/>
      <c r="AI961" s="15"/>
      <c r="AJ961" s="15"/>
      <c r="AK961" s="15"/>
      <c r="AM961" s="15"/>
      <c r="AN961" s="15"/>
      <c r="AO961" s="15"/>
      <c r="AP961" s="15"/>
      <c r="AQ961" s="15"/>
      <c r="AR961" s="15"/>
      <c r="AS961" s="15"/>
      <c r="AT961" s="15"/>
      <c r="AU961" s="15"/>
      <c r="AV961" s="15"/>
      <c r="AW961" s="15"/>
      <c r="AX961" s="15"/>
      <c r="AY961" s="15"/>
      <c r="AZ961" s="15"/>
      <c r="BA961" s="15"/>
      <c r="BB961" s="15"/>
      <c r="BC961" s="15"/>
      <c r="BD961" s="15"/>
    </row>
    <row r="962" spans="1:56" ht="16.5" customHeight="1">
      <c r="A962" s="18"/>
      <c r="B962" s="18"/>
      <c r="C962" s="18"/>
      <c r="D962" s="18"/>
      <c r="E962" s="18"/>
      <c r="F962" s="15"/>
      <c r="G962" s="17"/>
      <c r="H962" s="17"/>
      <c r="I962" s="15"/>
      <c r="J962" s="15"/>
      <c r="K962" s="15"/>
      <c r="L962" s="15"/>
      <c r="M962" s="15"/>
      <c r="N962" s="15"/>
      <c r="O962" s="15"/>
      <c r="P962" s="15"/>
      <c r="Q962" s="15"/>
      <c r="R962" s="15"/>
      <c r="S962" s="16"/>
      <c r="T962" s="15"/>
      <c r="U962" s="15"/>
      <c r="V962" s="15"/>
      <c r="W962" s="15"/>
      <c r="X962" s="15"/>
      <c r="Y962" s="15"/>
      <c r="Z962" s="15"/>
      <c r="AA962" s="15"/>
      <c r="AB962" s="15"/>
      <c r="AC962" s="15"/>
      <c r="AD962" s="15"/>
      <c r="AE962" s="15"/>
      <c r="AF962" s="15"/>
      <c r="AG962" s="15"/>
      <c r="AH962" s="15"/>
      <c r="AI962" s="15"/>
      <c r="AJ962" s="15"/>
      <c r="AK962" s="15"/>
      <c r="AM962" s="15"/>
      <c r="AN962" s="15"/>
      <c r="AO962" s="15"/>
      <c r="AP962" s="15"/>
      <c r="AQ962" s="15"/>
      <c r="AR962" s="15"/>
      <c r="AS962" s="15"/>
      <c r="AT962" s="15"/>
      <c r="AU962" s="15"/>
      <c r="AV962" s="15"/>
      <c r="AW962" s="15"/>
      <c r="AX962" s="15"/>
      <c r="AY962" s="15"/>
      <c r="AZ962" s="15"/>
      <c r="BA962" s="15"/>
      <c r="BB962" s="15"/>
      <c r="BC962" s="15"/>
      <c r="BD962" s="15"/>
    </row>
    <row r="963" spans="1:56" ht="16.5" customHeight="1">
      <c r="A963" s="18"/>
      <c r="B963" s="18"/>
      <c r="C963" s="18"/>
      <c r="D963" s="18"/>
      <c r="E963" s="18"/>
      <c r="F963" s="15"/>
      <c r="G963" s="17"/>
      <c r="H963" s="17"/>
      <c r="I963" s="15"/>
      <c r="J963" s="15"/>
      <c r="K963" s="15"/>
      <c r="L963" s="15"/>
      <c r="M963" s="15"/>
      <c r="N963" s="15"/>
      <c r="O963" s="15"/>
      <c r="P963" s="15"/>
      <c r="Q963" s="15"/>
      <c r="R963" s="15"/>
      <c r="S963" s="16"/>
      <c r="T963" s="15"/>
      <c r="U963" s="15"/>
      <c r="V963" s="15"/>
      <c r="W963" s="15"/>
      <c r="X963" s="15"/>
      <c r="Y963" s="15"/>
      <c r="Z963" s="15"/>
      <c r="AA963" s="15"/>
      <c r="AB963" s="15"/>
      <c r="AC963" s="15"/>
      <c r="AD963" s="15"/>
      <c r="AE963" s="15"/>
      <c r="AF963" s="15"/>
      <c r="AG963" s="15"/>
      <c r="AH963" s="15"/>
      <c r="AI963" s="15"/>
      <c r="AJ963" s="15"/>
      <c r="AK963" s="15"/>
      <c r="AM963" s="15"/>
      <c r="AN963" s="15"/>
      <c r="AO963" s="15"/>
      <c r="AP963" s="15"/>
      <c r="AQ963" s="15"/>
      <c r="AR963" s="15"/>
      <c r="AS963" s="15"/>
      <c r="AT963" s="15"/>
      <c r="AU963" s="15"/>
      <c r="AV963" s="15"/>
      <c r="AW963" s="15"/>
      <c r="AX963" s="15"/>
      <c r="AY963" s="15"/>
      <c r="AZ963" s="15"/>
      <c r="BA963" s="15"/>
      <c r="BB963" s="15"/>
      <c r="BC963" s="15"/>
      <c r="BD963" s="15"/>
    </row>
    <row r="964" spans="1:56" ht="16.5" customHeight="1">
      <c r="A964" s="18"/>
      <c r="B964" s="18"/>
      <c r="C964" s="18"/>
      <c r="D964" s="18"/>
      <c r="E964" s="18"/>
      <c r="F964" s="15"/>
      <c r="G964" s="17"/>
      <c r="H964" s="17"/>
      <c r="I964" s="15"/>
      <c r="J964" s="15"/>
      <c r="K964" s="15"/>
      <c r="L964" s="15"/>
      <c r="M964" s="15"/>
      <c r="N964" s="15"/>
      <c r="O964" s="15"/>
      <c r="P964" s="15"/>
      <c r="Q964" s="15"/>
      <c r="R964" s="15"/>
      <c r="S964" s="16"/>
      <c r="T964" s="15"/>
      <c r="U964" s="15"/>
      <c r="V964" s="15"/>
      <c r="W964" s="15"/>
      <c r="X964" s="15"/>
      <c r="Y964" s="15"/>
      <c r="Z964" s="15"/>
      <c r="AA964" s="15"/>
      <c r="AB964" s="15"/>
      <c r="AC964" s="15"/>
      <c r="AD964" s="15"/>
      <c r="AE964" s="15"/>
      <c r="AF964" s="15"/>
      <c r="AG964" s="15"/>
      <c r="AH964" s="15"/>
      <c r="AI964" s="15"/>
      <c r="AJ964" s="15"/>
      <c r="AK964" s="15"/>
      <c r="AM964" s="15"/>
      <c r="AN964" s="15"/>
      <c r="AO964" s="15"/>
      <c r="AP964" s="15"/>
      <c r="AQ964" s="15"/>
      <c r="AR964" s="15"/>
      <c r="AS964" s="15"/>
      <c r="AT964" s="15"/>
      <c r="AU964" s="15"/>
      <c r="AV964" s="15"/>
      <c r="AW964" s="15"/>
      <c r="AX964" s="15"/>
      <c r="AY964" s="15"/>
      <c r="AZ964" s="15"/>
      <c r="BA964" s="15"/>
      <c r="BB964" s="15"/>
      <c r="BC964" s="15"/>
      <c r="BD964" s="15"/>
    </row>
    <row r="965" spans="1:56" ht="16.5" customHeight="1">
      <c r="A965" s="18"/>
      <c r="B965" s="18"/>
      <c r="C965" s="18"/>
      <c r="D965" s="18"/>
      <c r="E965" s="18"/>
      <c r="F965" s="15"/>
      <c r="G965" s="17"/>
      <c r="H965" s="17"/>
      <c r="I965" s="15"/>
      <c r="J965" s="15"/>
      <c r="K965" s="15"/>
      <c r="L965" s="15"/>
      <c r="M965" s="15"/>
      <c r="N965" s="15"/>
      <c r="O965" s="15"/>
      <c r="P965" s="15"/>
      <c r="Q965" s="15"/>
      <c r="R965" s="15"/>
      <c r="S965" s="16"/>
      <c r="T965" s="15"/>
      <c r="U965" s="15"/>
      <c r="V965" s="15"/>
      <c r="W965" s="15"/>
      <c r="X965" s="15"/>
      <c r="Y965" s="15"/>
      <c r="Z965" s="15"/>
      <c r="AA965" s="15"/>
      <c r="AB965" s="15"/>
      <c r="AC965" s="15"/>
      <c r="AD965" s="15"/>
      <c r="AE965" s="15"/>
      <c r="AF965" s="15"/>
      <c r="AG965" s="15"/>
      <c r="AH965" s="15"/>
      <c r="AI965" s="15"/>
      <c r="AJ965" s="15"/>
      <c r="AK965" s="15"/>
      <c r="AM965" s="15"/>
      <c r="AN965" s="15"/>
      <c r="AO965" s="15"/>
      <c r="AP965" s="15"/>
      <c r="AQ965" s="15"/>
      <c r="AR965" s="15"/>
      <c r="AS965" s="15"/>
      <c r="AT965" s="15"/>
      <c r="AU965" s="15"/>
      <c r="AV965" s="15"/>
      <c r="AW965" s="15"/>
      <c r="AX965" s="15"/>
      <c r="AY965" s="15"/>
      <c r="AZ965" s="15"/>
      <c r="BA965" s="15"/>
      <c r="BB965" s="15"/>
      <c r="BC965" s="15"/>
      <c r="BD965" s="15"/>
    </row>
    <row r="966" spans="1:56" ht="16.5" customHeight="1">
      <c r="A966" s="18"/>
      <c r="B966" s="18"/>
      <c r="C966" s="18"/>
      <c r="D966" s="18"/>
      <c r="E966" s="18"/>
      <c r="F966" s="15"/>
      <c r="G966" s="17"/>
      <c r="H966" s="17"/>
      <c r="I966" s="15"/>
      <c r="J966" s="15"/>
      <c r="K966" s="15"/>
      <c r="L966" s="15"/>
      <c r="M966" s="15"/>
      <c r="N966" s="15"/>
      <c r="O966" s="15"/>
      <c r="P966" s="15"/>
      <c r="Q966" s="15"/>
      <c r="R966" s="15"/>
      <c r="S966" s="16"/>
      <c r="T966" s="15"/>
      <c r="U966" s="15"/>
      <c r="V966" s="15"/>
      <c r="W966" s="15"/>
      <c r="X966" s="15"/>
      <c r="Y966" s="15"/>
      <c r="Z966" s="15"/>
      <c r="AA966" s="15"/>
      <c r="AB966" s="15"/>
      <c r="AC966" s="15"/>
      <c r="AD966" s="15"/>
      <c r="AE966" s="15"/>
      <c r="AF966" s="15"/>
      <c r="AG966" s="15"/>
      <c r="AH966" s="15"/>
      <c r="AI966" s="15"/>
      <c r="AJ966" s="15"/>
      <c r="AK966" s="15"/>
      <c r="AM966" s="15"/>
      <c r="AN966" s="15"/>
      <c r="AO966" s="15"/>
      <c r="AP966" s="15"/>
      <c r="AQ966" s="15"/>
      <c r="AR966" s="15"/>
      <c r="AS966" s="15"/>
      <c r="AT966" s="15"/>
      <c r="AU966" s="15"/>
      <c r="AV966" s="15"/>
      <c r="AW966" s="15"/>
      <c r="AX966" s="15"/>
      <c r="AY966" s="15"/>
      <c r="AZ966" s="15"/>
      <c r="BA966" s="15"/>
      <c r="BB966" s="15"/>
      <c r="BC966" s="15"/>
      <c r="BD966" s="15"/>
    </row>
    <row r="967" spans="1:56" ht="16.5" customHeight="1">
      <c r="A967" s="18"/>
      <c r="B967" s="18"/>
      <c r="C967" s="18"/>
      <c r="D967" s="18"/>
      <c r="E967" s="18"/>
      <c r="F967" s="15"/>
      <c r="G967" s="17"/>
      <c r="H967" s="17"/>
      <c r="I967" s="15"/>
      <c r="J967" s="15"/>
      <c r="K967" s="15"/>
      <c r="L967" s="15"/>
      <c r="M967" s="15"/>
      <c r="N967" s="15"/>
      <c r="O967" s="15"/>
      <c r="P967" s="15"/>
      <c r="Q967" s="15"/>
      <c r="R967" s="15"/>
      <c r="S967" s="16"/>
      <c r="T967" s="15"/>
      <c r="U967" s="15"/>
      <c r="V967" s="15"/>
      <c r="W967" s="15"/>
      <c r="X967" s="15"/>
      <c r="Y967" s="15"/>
      <c r="Z967" s="15"/>
      <c r="AA967" s="15"/>
      <c r="AB967" s="15"/>
      <c r="AC967" s="15"/>
      <c r="AD967" s="15"/>
      <c r="AE967" s="15"/>
      <c r="AF967" s="15"/>
      <c r="AG967" s="15"/>
      <c r="AH967" s="15"/>
      <c r="AI967" s="15"/>
      <c r="AJ967" s="15"/>
      <c r="AK967" s="15"/>
      <c r="AM967" s="15"/>
      <c r="AN967" s="15"/>
      <c r="AO967" s="15"/>
      <c r="AP967" s="15"/>
      <c r="AQ967" s="15"/>
      <c r="AR967" s="15"/>
      <c r="AS967" s="15"/>
      <c r="AT967" s="15"/>
      <c r="AU967" s="15"/>
      <c r="AV967" s="15"/>
      <c r="AW967" s="15"/>
      <c r="AX967" s="15"/>
      <c r="AY967" s="15"/>
      <c r="AZ967" s="15"/>
      <c r="BA967" s="15"/>
      <c r="BB967" s="15"/>
      <c r="BC967" s="15"/>
      <c r="BD967" s="15"/>
    </row>
    <row r="968" spans="1:56" ht="16.5" customHeight="1">
      <c r="A968" s="18"/>
      <c r="B968" s="18"/>
      <c r="C968" s="18"/>
      <c r="D968" s="18"/>
      <c r="E968" s="18"/>
      <c r="F968" s="15"/>
      <c r="G968" s="17"/>
      <c r="H968" s="17"/>
      <c r="I968" s="15"/>
      <c r="J968" s="15"/>
      <c r="K968" s="15"/>
      <c r="L968" s="15"/>
      <c r="M968" s="15"/>
      <c r="N968" s="15"/>
      <c r="O968" s="15"/>
      <c r="P968" s="15"/>
      <c r="Q968" s="15"/>
      <c r="R968" s="15"/>
      <c r="S968" s="16"/>
      <c r="T968" s="15"/>
      <c r="U968" s="15"/>
      <c r="V968" s="15"/>
      <c r="W968" s="15"/>
      <c r="X968" s="15"/>
      <c r="Y968" s="15"/>
      <c r="Z968" s="15"/>
      <c r="AA968" s="15"/>
      <c r="AB968" s="15"/>
      <c r="AC968" s="15"/>
      <c r="AD968" s="15"/>
      <c r="AE968" s="15"/>
      <c r="AF968" s="15"/>
      <c r="AG968" s="15"/>
      <c r="AH968" s="15"/>
      <c r="AI968" s="15"/>
      <c r="AJ968" s="15"/>
      <c r="AK968" s="15"/>
      <c r="AM968" s="15"/>
      <c r="AN968" s="15"/>
      <c r="AO968" s="15"/>
      <c r="AP968" s="15"/>
      <c r="AQ968" s="15"/>
      <c r="AR968" s="15"/>
      <c r="AS968" s="15"/>
      <c r="AT968" s="15"/>
      <c r="AU968" s="15"/>
      <c r="AV968" s="15"/>
      <c r="AW968" s="15"/>
      <c r="AX968" s="15"/>
      <c r="AY968" s="15"/>
      <c r="AZ968" s="15"/>
      <c r="BA968" s="15"/>
      <c r="BB968" s="15"/>
      <c r="BC968" s="15"/>
      <c r="BD968" s="15"/>
    </row>
    <row r="969" spans="1:56" ht="16.5" customHeight="1">
      <c r="A969" s="18"/>
      <c r="B969" s="18"/>
      <c r="C969" s="18"/>
      <c r="D969" s="18"/>
      <c r="E969" s="18"/>
      <c r="F969" s="15"/>
      <c r="G969" s="17"/>
      <c r="H969" s="17"/>
      <c r="I969" s="15"/>
      <c r="J969" s="15"/>
      <c r="K969" s="15"/>
      <c r="L969" s="15"/>
      <c r="M969" s="15"/>
      <c r="N969" s="15"/>
      <c r="O969" s="15"/>
      <c r="P969" s="15"/>
      <c r="Q969" s="15"/>
      <c r="R969" s="15"/>
      <c r="S969" s="16"/>
      <c r="T969" s="15"/>
      <c r="U969" s="15"/>
      <c r="V969" s="15"/>
      <c r="W969" s="15"/>
      <c r="X969" s="15"/>
      <c r="Y969" s="15"/>
      <c r="Z969" s="15"/>
      <c r="AA969" s="15"/>
      <c r="AB969" s="15"/>
      <c r="AC969" s="15"/>
      <c r="AD969" s="15"/>
      <c r="AE969" s="15"/>
      <c r="AF969" s="15"/>
      <c r="AG969" s="15"/>
      <c r="AH969" s="15"/>
      <c r="AI969" s="15"/>
      <c r="AJ969" s="15"/>
      <c r="AK969" s="15"/>
      <c r="AM969" s="15"/>
      <c r="AN969" s="15"/>
      <c r="AO969" s="15"/>
      <c r="AP969" s="15"/>
      <c r="AQ969" s="15"/>
      <c r="AR969" s="15"/>
      <c r="AS969" s="15"/>
      <c r="AT969" s="15"/>
      <c r="AU969" s="15"/>
      <c r="AV969" s="15"/>
      <c r="AW969" s="15"/>
      <c r="AX969" s="15"/>
      <c r="AY969" s="15"/>
      <c r="AZ969" s="15"/>
      <c r="BA969" s="15"/>
      <c r="BB969" s="15"/>
      <c r="BC969" s="15"/>
      <c r="BD969" s="15"/>
    </row>
    <row r="970" spans="1:56" ht="16.5" customHeight="1">
      <c r="A970" s="18"/>
      <c r="B970" s="18"/>
      <c r="C970" s="18"/>
      <c r="D970" s="18"/>
      <c r="E970" s="18"/>
      <c r="F970" s="15"/>
      <c r="G970" s="17"/>
      <c r="H970" s="17"/>
      <c r="I970" s="15"/>
      <c r="J970" s="15"/>
      <c r="K970" s="15"/>
      <c r="L970" s="15"/>
      <c r="M970" s="15"/>
      <c r="N970" s="15"/>
      <c r="O970" s="15"/>
      <c r="P970" s="15"/>
      <c r="Q970" s="15"/>
      <c r="R970" s="15"/>
      <c r="S970" s="16"/>
      <c r="T970" s="15"/>
      <c r="U970" s="15"/>
      <c r="V970" s="15"/>
      <c r="W970" s="15"/>
      <c r="X970" s="15"/>
      <c r="Y970" s="15"/>
      <c r="Z970" s="15"/>
      <c r="AA970" s="15"/>
      <c r="AB970" s="15"/>
      <c r="AC970" s="15"/>
      <c r="AD970" s="15"/>
      <c r="AE970" s="15"/>
      <c r="AF970" s="15"/>
      <c r="AG970" s="15"/>
      <c r="AH970" s="15"/>
      <c r="AI970" s="15"/>
      <c r="AJ970" s="15"/>
      <c r="AK970" s="15"/>
      <c r="AM970" s="15"/>
      <c r="AN970" s="15"/>
      <c r="AO970" s="15"/>
      <c r="AP970" s="15"/>
      <c r="AQ970" s="15"/>
      <c r="AR970" s="15"/>
      <c r="AS970" s="15"/>
      <c r="AT970" s="15"/>
      <c r="AU970" s="15"/>
      <c r="AV970" s="15"/>
      <c r="AW970" s="15"/>
      <c r="AX970" s="15"/>
      <c r="AY970" s="15"/>
      <c r="AZ970" s="15"/>
      <c r="BA970" s="15"/>
      <c r="BB970" s="15"/>
      <c r="BC970" s="15"/>
      <c r="BD970" s="15"/>
    </row>
    <row r="971" spans="1:56" ht="16.5" customHeight="1">
      <c r="A971" s="18"/>
      <c r="B971" s="18"/>
      <c r="C971" s="18"/>
      <c r="D971" s="18"/>
      <c r="E971" s="18"/>
      <c r="F971" s="15"/>
      <c r="G971" s="17"/>
      <c r="H971" s="17"/>
      <c r="I971" s="15"/>
      <c r="J971" s="15"/>
      <c r="K971" s="15"/>
      <c r="L971" s="15"/>
      <c r="M971" s="15"/>
      <c r="N971" s="15"/>
      <c r="O971" s="15"/>
      <c r="P971" s="15"/>
      <c r="Q971" s="15"/>
      <c r="R971" s="15"/>
      <c r="S971" s="16"/>
      <c r="T971" s="15"/>
      <c r="U971" s="15"/>
      <c r="V971" s="15"/>
      <c r="W971" s="15"/>
      <c r="X971" s="15"/>
      <c r="Y971" s="15"/>
      <c r="Z971" s="15"/>
      <c r="AA971" s="15"/>
      <c r="AB971" s="15"/>
      <c r="AC971" s="15"/>
      <c r="AD971" s="15"/>
      <c r="AE971" s="15"/>
      <c r="AF971" s="15"/>
      <c r="AG971" s="15"/>
      <c r="AH971" s="15"/>
      <c r="AI971" s="15"/>
      <c r="AJ971" s="15"/>
      <c r="AK971" s="15"/>
      <c r="AM971" s="15"/>
      <c r="AN971" s="15"/>
      <c r="AO971" s="15"/>
      <c r="AP971" s="15"/>
      <c r="AQ971" s="15"/>
      <c r="AR971" s="15"/>
      <c r="AS971" s="15"/>
      <c r="AT971" s="15"/>
      <c r="AU971" s="15"/>
      <c r="AV971" s="15"/>
      <c r="AW971" s="15"/>
      <c r="AX971" s="15"/>
      <c r="AY971" s="15"/>
      <c r="AZ971" s="15"/>
      <c r="BA971" s="15"/>
      <c r="BB971" s="15"/>
      <c r="BC971" s="15"/>
      <c r="BD971" s="15"/>
    </row>
    <row r="972" spans="1:56" ht="16.5" customHeight="1">
      <c r="A972" s="18"/>
      <c r="B972" s="18"/>
      <c r="C972" s="18"/>
      <c r="D972" s="18"/>
      <c r="E972" s="18"/>
      <c r="F972" s="15"/>
      <c r="G972" s="17"/>
      <c r="H972" s="17"/>
      <c r="I972" s="15"/>
      <c r="J972" s="15"/>
      <c r="K972" s="15"/>
      <c r="L972" s="15"/>
      <c r="M972" s="15"/>
      <c r="N972" s="15"/>
      <c r="O972" s="15"/>
      <c r="P972" s="15"/>
      <c r="Q972" s="15"/>
      <c r="R972" s="15"/>
      <c r="S972" s="16"/>
      <c r="T972" s="15"/>
      <c r="U972" s="15"/>
      <c r="V972" s="15"/>
      <c r="W972" s="15"/>
      <c r="X972" s="15"/>
      <c r="Y972" s="15"/>
      <c r="Z972" s="15"/>
      <c r="AA972" s="15"/>
      <c r="AB972" s="15"/>
      <c r="AC972" s="15"/>
      <c r="AD972" s="15"/>
      <c r="AE972" s="15"/>
      <c r="AF972" s="15"/>
      <c r="AG972" s="15"/>
      <c r="AH972" s="15"/>
      <c r="AI972" s="15"/>
      <c r="AJ972" s="15"/>
      <c r="AK972" s="15"/>
      <c r="AM972" s="15"/>
      <c r="AN972" s="15"/>
      <c r="AO972" s="15"/>
      <c r="AP972" s="15"/>
      <c r="AQ972" s="15"/>
      <c r="AR972" s="15"/>
      <c r="AS972" s="15"/>
      <c r="AT972" s="15"/>
      <c r="AU972" s="15"/>
      <c r="AV972" s="15"/>
      <c r="AW972" s="15"/>
      <c r="AX972" s="15"/>
      <c r="AY972" s="15"/>
      <c r="AZ972" s="15"/>
      <c r="BA972" s="15"/>
      <c r="BB972" s="15"/>
      <c r="BC972" s="15"/>
      <c r="BD972" s="15"/>
    </row>
    <row r="973" spans="1:56" ht="16.5" customHeight="1">
      <c r="A973" s="18"/>
      <c r="B973" s="18"/>
      <c r="C973" s="18"/>
      <c r="D973" s="18"/>
      <c r="E973" s="18"/>
      <c r="F973" s="15"/>
      <c r="G973" s="17"/>
      <c r="H973" s="17"/>
      <c r="I973" s="15"/>
      <c r="J973" s="15"/>
      <c r="K973" s="15"/>
      <c r="L973" s="15"/>
      <c r="M973" s="15"/>
      <c r="N973" s="15"/>
      <c r="O973" s="15"/>
      <c r="P973" s="15"/>
      <c r="Q973" s="15"/>
      <c r="R973" s="15"/>
      <c r="S973" s="16"/>
      <c r="T973" s="15"/>
      <c r="U973" s="15"/>
      <c r="V973" s="15"/>
      <c r="W973" s="15"/>
      <c r="X973" s="15"/>
      <c r="Y973" s="15"/>
      <c r="Z973" s="15"/>
      <c r="AA973" s="15"/>
      <c r="AB973" s="15"/>
      <c r="AC973" s="15"/>
      <c r="AD973" s="15"/>
      <c r="AE973" s="15"/>
      <c r="AF973" s="15"/>
      <c r="AG973" s="15"/>
      <c r="AH973" s="15"/>
      <c r="AI973" s="15"/>
      <c r="AJ973" s="15"/>
      <c r="AK973" s="15"/>
      <c r="AM973" s="15"/>
      <c r="AN973" s="15"/>
      <c r="AO973" s="15"/>
      <c r="AP973" s="15"/>
      <c r="AQ973" s="15"/>
      <c r="AR973" s="15"/>
      <c r="AS973" s="15"/>
      <c r="AT973" s="15"/>
      <c r="AU973" s="15"/>
      <c r="AV973" s="15"/>
      <c r="AW973" s="15"/>
      <c r="AX973" s="15"/>
      <c r="AY973" s="15"/>
      <c r="AZ973" s="15"/>
      <c r="BA973" s="15"/>
      <c r="BB973" s="15"/>
      <c r="BC973" s="15"/>
      <c r="BD973" s="15"/>
    </row>
    <row r="974" spans="1:56" ht="16.5" customHeight="1">
      <c r="A974" s="18"/>
      <c r="B974" s="18"/>
      <c r="C974" s="18"/>
      <c r="D974" s="18"/>
      <c r="E974" s="18"/>
      <c r="F974" s="15"/>
      <c r="G974" s="17"/>
      <c r="H974" s="17"/>
      <c r="I974" s="15"/>
      <c r="J974" s="15"/>
      <c r="K974" s="15"/>
      <c r="L974" s="15"/>
      <c r="M974" s="15"/>
      <c r="N974" s="15"/>
      <c r="O974" s="15"/>
      <c r="P974" s="15"/>
      <c r="Q974" s="15"/>
      <c r="R974" s="15"/>
      <c r="S974" s="16"/>
      <c r="T974" s="15"/>
      <c r="U974" s="15"/>
      <c r="V974" s="15"/>
      <c r="W974" s="15"/>
      <c r="X974" s="15"/>
      <c r="Y974" s="15"/>
      <c r="Z974" s="15"/>
      <c r="AA974" s="15"/>
      <c r="AB974" s="15"/>
      <c r="AC974" s="15"/>
      <c r="AD974" s="15"/>
      <c r="AE974" s="15"/>
      <c r="AF974" s="15"/>
      <c r="AG974" s="15"/>
      <c r="AH974" s="15"/>
      <c r="AI974" s="15"/>
      <c r="AJ974" s="15"/>
      <c r="AK974" s="15"/>
      <c r="AM974" s="15"/>
      <c r="AN974" s="15"/>
      <c r="AO974" s="15"/>
      <c r="AP974" s="15"/>
      <c r="AQ974" s="15"/>
      <c r="AR974" s="15"/>
      <c r="AS974" s="15"/>
      <c r="AT974" s="15"/>
      <c r="AU974" s="15"/>
      <c r="AV974" s="15"/>
      <c r="AW974" s="15"/>
      <c r="AX974" s="15"/>
      <c r="AY974" s="15"/>
      <c r="AZ974" s="15"/>
      <c r="BA974" s="15"/>
      <c r="BB974" s="15"/>
      <c r="BC974" s="15"/>
      <c r="BD974" s="15"/>
    </row>
    <row r="975" spans="1:56" ht="16.5" customHeight="1">
      <c r="A975" s="18"/>
      <c r="B975" s="18"/>
      <c r="C975" s="18"/>
      <c r="D975" s="18"/>
      <c r="E975" s="18"/>
      <c r="F975" s="15"/>
      <c r="G975" s="17"/>
      <c r="H975" s="17"/>
      <c r="I975" s="15"/>
      <c r="J975" s="15"/>
      <c r="K975" s="15"/>
      <c r="L975" s="15"/>
      <c r="M975" s="15"/>
      <c r="N975" s="15"/>
      <c r="O975" s="15"/>
      <c r="P975" s="15"/>
      <c r="Q975" s="15"/>
      <c r="R975" s="15"/>
      <c r="S975" s="16"/>
      <c r="T975" s="15"/>
      <c r="U975" s="15"/>
      <c r="V975" s="15"/>
      <c r="W975" s="15"/>
      <c r="X975" s="15"/>
      <c r="Y975" s="15"/>
      <c r="Z975" s="15"/>
      <c r="AA975" s="15"/>
      <c r="AB975" s="15"/>
      <c r="AC975" s="15"/>
      <c r="AD975" s="15"/>
      <c r="AE975" s="15"/>
      <c r="AF975" s="15"/>
      <c r="AG975" s="15"/>
      <c r="AH975" s="15"/>
      <c r="AI975" s="15"/>
      <c r="AJ975" s="15"/>
      <c r="AK975" s="15"/>
      <c r="AM975" s="15"/>
      <c r="AN975" s="15"/>
      <c r="AO975" s="15"/>
      <c r="AP975" s="15"/>
      <c r="AQ975" s="15"/>
      <c r="AR975" s="15"/>
      <c r="AS975" s="15"/>
      <c r="AT975" s="15"/>
      <c r="AU975" s="15"/>
      <c r="AV975" s="15"/>
      <c r="AW975" s="15"/>
      <c r="AX975" s="15"/>
      <c r="AY975" s="15"/>
      <c r="AZ975" s="15"/>
      <c r="BA975" s="15"/>
      <c r="BB975" s="15"/>
      <c r="BC975" s="15"/>
      <c r="BD975" s="15"/>
    </row>
    <row r="976" spans="1:56" ht="16.5" customHeight="1">
      <c r="A976" s="18"/>
      <c r="B976" s="18"/>
      <c r="C976" s="18"/>
      <c r="D976" s="18"/>
      <c r="E976" s="18"/>
      <c r="F976" s="15"/>
      <c r="G976" s="17"/>
      <c r="H976" s="17"/>
      <c r="I976" s="15"/>
      <c r="J976" s="15"/>
      <c r="K976" s="15"/>
      <c r="L976" s="15"/>
      <c r="M976" s="15"/>
      <c r="N976" s="15"/>
      <c r="O976" s="15"/>
      <c r="P976" s="15"/>
      <c r="Q976" s="15"/>
      <c r="R976" s="15"/>
      <c r="S976" s="16"/>
      <c r="T976" s="15"/>
      <c r="U976" s="15"/>
      <c r="V976" s="15"/>
      <c r="W976" s="15"/>
      <c r="X976" s="15"/>
      <c r="Y976" s="15"/>
      <c r="Z976" s="15"/>
      <c r="AA976" s="15"/>
      <c r="AB976" s="15"/>
      <c r="AC976" s="15"/>
      <c r="AD976" s="15"/>
      <c r="AE976" s="15"/>
      <c r="AF976" s="15"/>
      <c r="AG976" s="15"/>
      <c r="AH976" s="15"/>
      <c r="AI976" s="15"/>
      <c r="AJ976" s="15"/>
      <c r="AK976" s="15"/>
      <c r="AM976" s="15"/>
      <c r="AN976" s="15"/>
      <c r="AO976" s="15"/>
      <c r="AP976" s="15"/>
      <c r="AQ976" s="15"/>
      <c r="AR976" s="15"/>
      <c r="AS976" s="15"/>
      <c r="AT976" s="15"/>
      <c r="AU976" s="15"/>
      <c r="AV976" s="15"/>
      <c r="AW976" s="15"/>
      <c r="AX976" s="15"/>
      <c r="AY976" s="15"/>
      <c r="AZ976" s="15"/>
      <c r="BA976" s="15"/>
      <c r="BB976" s="15"/>
      <c r="BC976" s="15"/>
      <c r="BD976" s="15"/>
    </row>
    <row r="977" spans="1:56" ht="16.5" customHeight="1">
      <c r="A977" s="18"/>
      <c r="B977" s="18"/>
      <c r="C977" s="18"/>
      <c r="D977" s="18"/>
      <c r="E977" s="18"/>
      <c r="F977" s="15"/>
      <c r="G977" s="17"/>
      <c r="H977" s="17"/>
      <c r="I977" s="15"/>
      <c r="J977" s="15"/>
      <c r="K977" s="15"/>
      <c r="L977" s="15"/>
      <c r="M977" s="15"/>
      <c r="N977" s="15"/>
      <c r="O977" s="15"/>
      <c r="P977" s="15"/>
      <c r="Q977" s="15"/>
      <c r="R977" s="15"/>
      <c r="S977" s="16"/>
      <c r="T977" s="15"/>
      <c r="U977" s="15"/>
      <c r="V977" s="15"/>
      <c r="W977" s="15"/>
      <c r="X977" s="15"/>
      <c r="Y977" s="15"/>
      <c r="Z977" s="15"/>
      <c r="AA977" s="15"/>
      <c r="AB977" s="15"/>
      <c r="AC977" s="15"/>
      <c r="AD977" s="15"/>
      <c r="AE977" s="15"/>
      <c r="AF977" s="15"/>
      <c r="AG977" s="15"/>
      <c r="AH977" s="15"/>
      <c r="AI977" s="15"/>
      <c r="AJ977" s="15"/>
      <c r="AK977" s="15"/>
      <c r="AM977" s="15"/>
      <c r="AN977" s="15"/>
      <c r="AO977" s="15"/>
      <c r="AP977" s="15"/>
      <c r="AQ977" s="15"/>
      <c r="AR977" s="15"/>
      <c r="AS977" s="15"/>
      <c r="AT977" s="15"/>
      <c r="AU977" s="15"/>
      <c r="AV977" s="15"/>
      <c r="AW977" s="15"/>
      <c r="AX977" s="15"/>
      <c r="AY977" s="15"/>
      <c r="AZ977" s="15"/>
      <c r="BA977" s="15"/>
      <c r="BB977" s="15"/>
      <c r="BC977" s="15"/>
      <c r="BD977" s="15"/>
    </row>
    <row r="978" spans="1:56" ht="16.5" customHeight="1">
      <c r="A978" s="18"/>
      <c r="B978" s="18"/>
      <c r="C978" s="18"/>
      <c r="D978" s="18"/>
      <c r="E978" s="18"/>
      <c r="F978" s="15"/>
      <c r="G978" s="17"/>
      <c r="H978" s="17"/>
      <c r="I978" s="15"/>
      <c r="J978" s="15"/>
      <c r="K978" s="15"/>
      <c r="L978" s="15"/>
      <c r="M978" s="15"/>
      <c r="N978" s="15"/>
      <c r="O978" s="15"/>
      <c r="P978" s="15"/>
      <c r="Q978" s="15"/>
      <c r="R978" s="15"/>
      <c r="S978" s="16"/>
      <c r="T978" s="15"/>
      <c r="U978" s="15"/>
      <c r="V978" s="15"/>
      <c r="W978" s="15"/>
      <c r="X978" s="15"/>
      <c r="Y978" s="15"/>
      <c r="Z978" s="15"/>
      <c r="AA978" s="15"/>
      <c r="AB978" s="15"/>
      <c r="AC978" s="15"/>
      <c r="AD978" s="15"/>
      <c r="AE978" s="15"/>
      <c r="AF978" s="15"/>
      <c r="AG978" s="15"/>
      <c r="AH978" s="15"/>
      <c r="AI978" s="15"/>
      <c r="AJ978" s="15"/>
      <c r="AK978" s="15"/>
      <c r="AM978" s="15"/>
      <c r="AN978" s="15"/>
      <c r="AO978" s="15"/>
      <c r="AP978" s="15"/>
      <c r="AQ978" s="15"/>
      <c r="AR978" s="15"/>
      <c r="AS978" s="15"/>
      <c r="AT978" s="15"/>
      <c r="AU978" s="15"/>
      <c r="AV978" s="15"/>
      <c r="AW978" s="15"/>
      <c r="AX978" s="15"/>
      <c r="AY978" s="15"/>
      <c r="AZ978" s="15"/>
      <c r="BA978" s="15"/>
      <c r="BB978" s="15"/>
      <c r="BC978" s="15"/>
      <c r="BD978" s="15"/>
    </row>
    <row r="979" spans="1:56" ht="16.5" customHeight="1">
      <c r="A979" s="18"/>
      <c r="B979" s="18"/>
      <c r="C979" s="18"/>
      <c r="D979" s="18"/>
      <c r="E979" s="18"/>
      <c r="F979" s="15"/>
      <c r="G979" s="17"/>
      <c r="H979" s="17"/>
      <c r="I979" s="15"/>
      <c r="J979" s="15"/>
      <c r="K979" s="15"/>
      <c r="L979" s="15"/>
      <c r="M979" s="15"/>
      <c r="N979" s="15"/>
      <c r="O979" s="15"/>
      <c r="P979" s="15"/>
      <c r="Q979" s="15"/>
      <c r="R979" s="15"/>
      <c r="S979" s="16"/>
      <c r="T979" s="15"/>
      <c r="U979" s="15"/>
      <c r="V979" s="15"/>
      <c r="W979" s="15"/>
      <c r="X979" s="15"/>
      <c r="Y979" s="15"/>
      <c r="Z979" s="15"/>
      <c r="AA979" s="15"/>
      <c r="AB979" s="15"/>
      <c r="AC979" s="15"/>
      <c r="AD979" s="15"/>
      <c r="AE979" s="15"/>
      <c r="AF979" s="15"/>
      <c r="AG979" s="15"/>
      <c r="AH979" s="15"/>
      <c r="AI979" s="15"/>
      <c r="AJ979" s="15"/>
      <c r="AK979" s="15"/>
      <c r="AM979" s="15"/>
      <c r="AN979" s="15"/>
      <c r="AO979" s="15"/>
      <c r="AP979" s="15"/>
      <c r="AQ979" s="15"/>
      <c r="AR979" s="15"/>
      <c r="AS979" s="15"/>
      <c r="AT979" s="15"/>
      <c r="AU979" s="15"/>
      <c r="AV979" s="15"/>
      <c r="AW979" s="15"/>
      <c r="AX979" s="15"/>
      <c r="AY979" s="15"/>
      <c r="AZ979" s="15"/>
      <c r="BA979" s="15"/>
      <c r="BB979" s="15"/>
      <c r="BC979" s="15"/>
      <c r="BD979" s="15"/>
    </row>
    <row r="980" spans="1:56" ht="16.5" customHeight="1">
      <c r="A980" s="18"/>
      <c r="B980" s="18"/>
      <c r="C980" s="18"/>
      <c r="D980" s="18"/>
      <c r="E980" s="18"/>
      <c r="F980" s="15"/>
      <c r="G980" s="17"/>
      <c r="H980" s="17"/>
      <c r="I980" s="15"/>
      <c r="J980" s="15"/>
      <c r="K980" s="15"/>
      <c r="L980" s="15"/>
      <c r="M980" s="15"/>
      <c r="N980" s="15"/>
      <c r="O980" s="15"/>
      <c r="P980" s="15"/>
      <c r="Q980" s="15"/>
      <c r="R980" s="15"/>
      <c r="S980" s="16"/>
      <c r="T980" s="15"/>
      <c r="U980" s="15"/>
      <c r="V980" s="15"/>
      <c r="W980" s="15"/>
      <c r="X980" s="15"/>
      <c r="Y980" s="15"/>
      <c r="Z980" s="15"/>
      <c r="AA980" s="15"/>
      <c r="AB980" s="15"/>
      <c r="AC980" s="15"/>
      <c r="AD980" s="15"/>
      <c r="AE980" s="15"/>
      <c r="AF980" s="15"/>
      <c r="AG980" s="15"/>
      <c r="AH980" s="15"/>
      <c r="AI980" s="15"/>
      <c r="AJ980" s="15"/>
      <c r="AK980" s="15"/>
      <c r="AM980" s="15"/>
      <c r="AN980" s="15"/>
      <c r="AO980" s="15"/>
      <c r="AP980" s="15"/>
      <c r="AQ980" s="15"/>
      <c r="AR980" s="15"/>
      <c r="AS980" s="15"/>
      <c r="AT980" s="15"/>
      <c r="AU980" s="15"/>
      <c r="AV980" s="15"/>
      <c r="AW980" s="15"/>
      <c r="AX980" s="15"/>
      <c r="AY980" s="15"/>
      <c r="AZ980" s="15"/>
      <c r="BA980" s="15"/>
      <c r="BB980" s="15"/>
      <c r="BC980" s="15"/>
      <c r="BD980" s="15"/>
    </row>
    <row r="981" spans="1:56" ht="16.5" customHeight="1">
      <c r="A981" s="18"/>
      <c r="B981" s="18"/>
      <c r="C981" s="18"/>
      <c r="D981" s="18"/>
      <c r="E981" s="18"/>
      <c r="F981" s="15"/>
      <c r="G981" s="17"/>
      <c r="H981" s="17"/>
      <c r="I981" s="15"/>
      <c r="J981" s="15"/>
      <c r="K981" s="15"/>
      <c r="L981" s="15"/>
      <c r="M981" s="15"/>
      <c r="N981" s="15"/>
      <c r="O981" s="15"/>
      <c r="P981" s="15"/>
      <c r="Q981" s="15"/>
      <c r="R981" s="15"/>
      <c r="S981" s="16"/>
      <c r="T981" s="15"/>
      <c r="U981" s="15"/>
      <c r="V981" s="15"/>
      <c r="W981" s="15"/>
      <c r="X981" s="15"/>
      <c r="Y981" s="15"/>
      <c r="Z981" s="15"/>
      <c r="AA981" s="15"/>
      <c r="AB981" s="15"/>
      <c r="AC981" s="15"/>
      <c r="AD981" s="15"/>
      <c r="AE981" s="15"/>
      <c r="AF981" s="15"/>
      <c r="AG981" s="15"/>
      <c r="AH981" s="15"/>
      <c r="AI981" s="15"/>
      <c r="AJ981" s="15"/>
      <c r="AK981" s="15"/>
      <c r="AM981" s="15"/>
      <c r="AN981" s="15"/>
      <c r="AO981" s="15"/>
      <c r="AP981" s="15"/>
      <c r="AQ981" s="15"/>
      <c r="AR981" s="15"/>
      <c r="AS981" s="15"/>
      <c r="AT981" s="15"/>
      <c r="AU981" s="15"/>
      <c r="AV981" s="15"/>
      <c r="AW981" s="15"/>
      <c r="AX981" s="15"/>
      <c r="AY981" s="15"/>
      <c r="AZ981" s="15"/>
      <c r="BA981" s="15"/>
      <c r="BB981" s="15"/>
      <c r="BC981" s="15"/>
      <c r="BD981" s="15"/>
    </row>
    <row r="982" spans="1:56" ht="16.5" customHeight="1">
      <c r="A982" s="18"/>
      <c r="B982" s="18"/>
      <c r="C982" s="18"/>
      <c r="D982" s="18"/>
      <c r="E982" s="18"/>
      <c r="F982" s="15"/>
      <c r="G982" s="17"/>
      <c r="H982" s="17"/>
      <c r="I982" s="15"/>
      <c r="J982" s="15"/>
      <c r="K982" s="15"/>
      <c r="L982" s="15"/>
      <c r="M982" s="15"/>
      <c r="N982" s="15"/>
      <c r="O982" s="15"/>
      <c r="P982" s="15"/>
      <c r="Q982" s="15"/>
      <c r="R982" s="15"/>
      <c r="S982" s="16"/>
      <c r="T982" s="15"/>
      <c r="U982" s="15"/>
      <c r="V982" s="15"/>
      <c r="W982" s="15"/>
      <c r="X982" s="15"/>
      <c r="Y982" s="15"/>
      <c r="Z982" s="15"/>
      <c r="AA982" s="15"/>
      <c r="AB982" s="15"/>
      <c r="AC982" s="15"/>
      <c r="AD982" s="15"/>
      <c r="AE982" s="15"/>
      <c r="AF982" s="15"/>
      <c r="AG982" s="15"/>
      <c r="AH982" s="15"/>
      <c r="AI982" s="15"/>
      <c r="AJ982" s="15"/>
      <c r="AK982" s="15"/>
      <c r="AM982" s="15"/>
      <c r="AN982" s="15"/>
      <c r="AO982" s="15"/>
      <c r="AP982" s="15"/>
      <c r="AQ982" s="15"/>
      <c r="AR982" s="15"/>
      <c r="AS982" s="15"/>
      <c r="AT982" s="15"/>
      <c r="AU982" s="15"/>
      <c r="AV982" s="15"/>
      <c r="AW982" s="15"/>
      <c r="AX982" s="15"/>
      <c r="AY982" s="15"/>
      <c r="AZ982" s="15"/>
      <c r="BA982" s="15"/>
      <c r="BB982" s="15"/>
      <c r="BC982" s="15"/>
      <c r="BD982" s="15"/>
    </row>
    <row r="983" spans="1:56" ht="16.5" customHeight="1">
      <c r="A983" s="18"/>
      <c r="B983" s="18"/>
      <c r="C983" s="18"/>
      <c r="D983" s="18"/>
      <c r="E983" s="18"/>
      <c r="F983" s="15"/>
      <c r="G983" s="17"/>
      <c r="H983" s="17"/>
      <c r="I983" s="15"/>
      <c r="J983" s="15"/>
      <c r="K983" s="15"/>
      <c r="L983" s="15"/>
      <c r="M983" s="15"/>
      <c r="N983" s="15"/>
      <c r="O983" s="15"/>
      <c r="P983" s="15"/>
      <c r="Q983" s="15"/>
      <c r="R983" s="15"/>
      <c r="S983" s="16"/>
      <c r="T983" s="15"/>
      <c r="U983" s="15"/>
      <c r="V983" s="15"/>
      <c r="W983" s="15"/>
      <c r="X983" s="15"/>
      <c r="Y983" s="15"/>
      <c r="Z983" s="15"/>
      <c r="AA983" s="15"/>
      <c r="AB983" s="15"/>
      <c r="AC983" s="15"/>
      <c r="AD983" s="15"/>
      <c r="AE983" s="15"/>
      <c r="AF983" s="15"/>
      <c r="AG983" s="15"/>
      <c r="AH983" s="15"/>
      <c r="AI983" s="15"/>
      <c r="AJ983" s="15"/>
      <c r="AK983" s="15"/>
      <c r="AM983" s="15"/>
      <c r="AN983" s="15"/>
      <c r="AO983" s="15"/>
      <c r="AP983" s="15"/>
      <c r="AQ983" s="15"/>
      <c r="AR983" s="15"/>
      <c r="AS983" s="15"/>
      <c r="AT983" s="15"/>
      <c r="AU983" s="15"/>
      <c r="AV983" s="15"/>
      <c r="AW983" s="15"/>
      <c r="AX983" s="15"/>
      <c r="AY983" s="15"/>
      <c r="AZ983" s="15"/>
      <c r="BA983" s="15"/>
      <c r="BB983" s="15"/>
      <c r="BC983" s="15"/>
      <c r="BD983" s="15"/>
    </row>
    <row r="984" spans="1:56" ht="16.5" customHeight="1">
      <c r="A984" s="18"/>
      <c r="B984" s="18"/>
      <c r="C984" s="18"/>
      <c r="D984" s="18"/>
      <c r="E984" s="18"/>
      <c r="F984" s="15"/>
      <c r="G984" s="17"/>
      <c r="H984" s="17"/>
      <c r="I984" s="15"/>
      <c r="J984" s="15"/>
      <c r="K984" s="15"/>
      <c r="L984" s="15"/>
      <c r="M984" s="15"/>
      <c r="N984" s="15"/>
      <c r="O984" s="15"/>
      <c r="P984" s="15"/>
      <c r="Q984" s="15"/>
      <c r="R984" s="15"/>
      <c r="S984" s="16"/>
      <c r="T984" s="15"/>
      <c r="U984" s="15"/>
      <c r="V984" s="15"/>
      <c r="W984" s="15"/>
      <c r="X984" s="15"/>
      <c r="Y984" s="15"/>
      <c r="Z984" s="15"/>
      <c r="AA984" s="15"/>
      <c r="AB984" s="15"/>
      <c r="AC984" s="15"/>
      <c r="AD984" s="15"/>
      <c r="AE984" s="15"/>
      <c r="AF984" s="15"/>
      <c r="AG984" s="15"/>
      <c r="AH984" s="15"/>
      <c r="AI984" s="15"/>
      <c r="AJ984" s="15"/>
      <c r="AK984" s="15"/>
      <c r="AM984" s="15"/>
      <c r="AN984" s="15"/>
      <c r="AO984" s="15"/>
      <c r="AP984" s="15"/>
      <c r="AQ984" s="15"/>
      <c r="AR984" s="15"/>
      <c r="AS984" s="15"/>
      <c r="AT984" s="15"/>
      <c r="AU984" s="15"/>
      <c r="AV984" s="15"/>
      <c r="AW984" s="15"/>
      <c r="AX984" s="15"/>
      <c r="AY984" s="15"/>
      <c r="AZ984" s="15"/>
      <c r="BA984" s="15"/>
      <c r="BB984" s="15"/>
      <c r="BC984" s="15"/>
      <c r="BD984" s="15"/>
    </row>
    <row r="985" spans="1:56" ht="16.5" customHeight="1">
      <c r="A985" s="18"/>
      <c r="B985" s="18"/>
      <c r="C985" s="18"/>
      <c r="D985" s="18"/>
      <c r="E985" s="18"/>
      <c r="F985" s="15"/>
      <c r="G985" s="17"/>
      <c r="H985" s="17"/>
      <c r="I985" s="15"/>
      <c r="J985" s="15"/>
      <c r="K985" s="15"/>
      <c r="L985" s="15"/>
      <c r="M985" s="15"/>
      <c r="N985" s="15"/>
      <c r="O985" s="15"/>
      <c r="P985" s="15"/>
      <c r="Q985" s="15"/>
      <c r="R985" s="15"/>
      <c r="S985" s="16"/>
      <c r="T985" s="15"/>
      <c r="U985" s="15"/>
      <c r="V985" s="15"/>
      <c r="W985" s="15"/>
      <c r="X985" s="15"/>
      <c r="Y985" s="15"/>
      <c r="Z985" s="15"/>
      <c r="AA985" s="15"/>
      <c r="AB985" s="15"/>
      <c r="AC985" s="15"/>
      <c r="AD985" s="15"/>
      <c r="AE985" s="15"/>
      <c r="AF985" s="15"/>
      <c r="AG985" s="15"/>
      <c r="AH985" s="15"/>
      <c r="AI985" s="15"/>
      <c r="AJ985" s="15"/>
      <c r="AK985" s="15"/>
      <c r="AM985" s="15"/>
      <c r="AN985" s="15"/>
      <c r="AO985" s="15"/>
      <c r="AP985" s="15"/>
      <c r="AQ985" s="15"/>
      <c r="AR985" s="15"/>
      <c r="AS985" s="15"/>
      <c r="AT985" s="15"/>
      <c r="AU985" s="15"/>
      <c r="AV985" s="15"/>
      <c r="AW985" s="15"/>
      <c r="AX985" s="15"/>
      <c r="AY985" s="15"/>
      <c r="AZ985" s="15"/>
      <c r="BA985" s="15"/>
      <c r="BB985" s="15"/>
      <c r="BC985" s="15"/>
      <c r="BD985" s="15"/>
    </row>
    <row r="986" spans="1:56" ht="16.5" customHeight="1">
      <c r="A986" s="18"/>
      <c r="B986" s="18"/>
      <c r="C986" s="18"/>
      <c r="D986" s="18"/>
      <c r="E986" s="18"/>
      <c r="F986" s="15"/>
      <c r="G986" s="17"/>
      <c r="H986" s="17"/>
      <c r="I986" s="15"/>
      <c r="J986" s="15"/>
      <c r="K986" s="15"/>
      <c r="L986" s="15"/>
      <c r="M986" s="15"/>
      <c r="N986" s="15"/>
      <c r="O986" s="15"/>
      <c r="P986" s="15"/>
      <c r="Q986" s="15"/>
      <c r="R986" s="15"/>
      <c r="S986" s="16"/>
      <c r="T986" s="15"/>
      <c r="U986" s="15"/>
      <c r="V986" s="15"/>
      <c r="W986" s="15"/>
      <c r="X986" s="15"/>
      <c r="Y986" s="15"/>
      <c r="Z986" s="15"/>
      <c r="AA986" s="15"/>
      <c r="AB986" s="15"/>
      <c r="AC986" s="15"/>
      <c r="AD986" s="15"/>
      <c r="AE986" s="15"/>
      <c r="AF986" s="15"/>
      <c r="AG986" s="15"/>
      <c r="AH986" s="15"/>
      <c r="AI986" s="15"/>
      <c r="AJ986" s="15"/>
      <c r="AK986" s="15"/>
      <c r="AM986" s="15"/>
      <c r="AN986" s="15"/>
      <c r="AO986" s="15"/>
      <c r="AP986" s="15"/>
      <c r="AQ986" s="15"/>
      <c r="AR986" s="15"/>
      <c r="AS986" s="15"/>
      <c r="AT986" s="15"/>
      <c r="AU986" s="15"/>
      <c r="AV986" s="15"/>
      <c r="AW986" s="15"/>
      <c r="AX986" s="15"/>
      <c r="AY986" s="15"/>
      <c r="AZ986" s="15"/>
      <c r="BA986" s="15"/>
      <c r="BB986" s="15"/>
      <c r="BC986" s="15"/>
      <c r="BD986" s="15"/>
    </row>
    <row r="987" spans="1:56" ht="16.5" customHeight="1">
      <c r="A987" s="18"/>
      <c r="B987" s="18"/>
      <c r="C987" s="18"/>
      <c r="D987" s="18"/>
      <c r="E987" s="18"/>
      <c r="F987" s="15"/>
      <c r="G987" s="17"/>
      <c r="H987" s="17"/>
      <c r="I987" s="15"/>
      <c r="J987" s="15"/>
      <c r="K987" s="15"/>
      <c r="L987" s="15"/>
      <c r="M987" s="15"/>
      <c r="N987" s="15"/>
      <c r="O987" s="15"/>
      <c r="P987" s="15"/>
      <c r="Q987" s="15"/>
      <c r="R987" s="15"/>
      <c r="S987" s="16"/>
      <c r="T987" s="15"/>
      <c r="U987" s="15"/>
      <c r="V987" s="15"/>
      <c r="W987" s="15"/>
      <c r="X987" s="15"/>
      <c r="Y987" s="15"/>
      <c r="Z987" s="15"/>
      <c r="AA987" s="15"/>
      <c r="AB987" s="15"/>
      <c r="AC987" s="15"/>
      <c r="AD987" s="15"/>
      <c r="AE987" s="15"/>
      <c r="AF987" s="15"/>
      <c r="AG987" s="15"/>
      <c r="AH987" s="15"/>
      <c r="AI987" s="15"/>
      <c r="AJ987" s="15"/>
      <c r="AK987" s="15"/>
      <c r="AM987" s="15"/>
      <c r="AN987" s="15"/>
      <c r="AO987" s="15"/>
      <c r="AP987" s="15"/>
      <c r="AQ987" s="15"/>
      <c r="AR987" s="15"/>
      <c r="AS987" s="15"/>
      <c r="AT987" s="15"/>
      <c r="AU987" s="15"/>
      <c r="AV987" s="15"/>
      <c r="AW987" s="15"/>
      <c r="AX987" s="15"/>
      <c r="AY987" s="15"/>
      <c r="AZ987" s="15"/>
      <c r="BA987" s="15"/>
      <c r="BB987" s="15"/>
      <c r="BC987" s="15"/>
      <c r="BD987" s="15"/>
    </row>
    <row r="988" spans="1:56" ht="16.5" customHeight="1">
      <c r="A988" s="18"/>
      <c r="B988" s="18"/>
      <c r="C988" s="18"/>
      <c r="D988" s="18"/>
      <c r="E988" s="18"/>
      <c r="F988" s="15"/>
      <c r="G988" s="17"/>
      <c r="H988" s="17"/>
      <c r="I988" s="15"/>
      <c r="J988" s="15"/>
      <c r="K988" s="15"/>
      <c r="L988" s="15"/>
      <c r="M988" s="15"/>
      <c r="N988" s="15"/>
      <c r="O988" s="15"/>
      <c r="P988" s="15"/>
      <c r="Q988" s="15"/>
      <c r="R988" s="15"/>
      <c r="S988" s="16"/>
      <c r="T988" s="15"/>
      <c r="U988" s="15"/>
      <c r="V988" s="15"/>
      <c r="W988" s="15"/>
      <c r="X988" s="15"/>
      <c r="Y988" s="15"/>
      <c r="Z988" s="15"/>
      <c r="AA988" s="15"/>
      <c r="AB988" s="15"/>
      <c r="AC988" s="15"/>
      <c r="AD988" s="15"/>
      <c r="AE988" s="15"/>
      <c r="AF988" s="15"/>
      <c r="AG988" s="15"/>
      <c r="AH988" s="15"/>
      <c r="AI988" s="15"/>
      <c r="AJ988" s="15"/>
      <c r="AK988" s="15"/>
      <c r="AM988" s="15"/>
      <c r="AN988" s="15"/>
      <c r="AO988" s="15"/>
      <c r="AP988" s="15"/>
      <c r="AQ988" s="15"/>
      <c r="AR988" s="15"/>
      <c r="AS988" s="15"/>
      <c r="AT988" s="15"/>
      <c r="AU988" s="15"/>
      <c r="AV988" s="15"/>
      <c r="AW988" s="15"/>
      <c r="AX988" s="15"/>
      <c r="AY988" s="15"/>
      <c r="AZ988" s="15"/>
      <c r="BA988" s="15"/>
      <c r="BB988" s="15"/>
      <c r="BC988" s="15"/>
      <c r="BD988" s="15"/>
    </row>
    <row r="989" spans="1:56" ht="16.5" customHeight="1">
      <c r="A989" s="18"/>
      <c r="B989" s="18"/>
      <c r="C989" s="18"/>
      <c r="D989" s="18"/>
      <c r="E989" s="18"/>
      <c r="F989" s="15"/>
      <c r="G989" s="17"/>
      <c r="H989" s="17"/>
      <c r="I989" s="15"/>
      <c r="J989" s="15"/>
      <c r="K989" s="15"/>
      <c r="L989" s="15"/>
      <c r="M989" s="15"/>
      <c r="N989" s="15"/>
      <c r="O989" s="15"/>
      <c r="P989" s="15"/>
      <c r="Q989" s="15"/>
      <c r="R989" s="15"/>
      <c r="S989" s="16"/>
      <c r="T989" s="15"/>
      <c r="U989" s="15"/>
      <c r="V989" s="15"/>
      <c r="W989" s="15"/>
      <c r="X989" s="15"/>
      <c r="Y989" s="15"/>
      <c r="Z989" s="15"/>
      <c r="AA989" s="15"/>
      <c r="AB989" s="15"/>
      <c r="AC989" s="15"/>
      <c r="AD989" s="15"/>
      <c r="AE989" s="15"/>
      <c r="AF989" s="15"/>
      <c r="AG989" s="15"/>
      <c r="AH989" s="15"/>
      <c r="AI989" s="15"/>
      <c r="AJ989" s="15"/>
      <c r="AK989" s="15"/>
      <c r="AM989" s="15"/>
      <c r="AN989" s="15"/>
      <c r="AO989" s="15"/>
      <c r="AP989" s="15"/>
      <c r="AQ989" s="15"/>
      <c r="AR989" s="15"/>
      <c r="AS989" s="15"/>
      <c r="AT989" s="15"/>
      <c r="AU989" s="15"/>
      <c r="AV989" s="15"/>
      <c r="AW989" s="15"/>
      <c r="AX989" s="15"/>
      <c r="AY989" s="15"/>
      <c r="AZ989" s="15"/>
      <c r="BA989" s="15"/>
      <c r="BB989" s="15"/>
      <c r="BC989" s="15"/>
      <c r="BD989" s="15"/>
    </row>
    <row r="990" spans="1:56" ht="16.5" customHeight="1">
      <c r="A990" s="18"/>
      <c r="B990" s="18"/>
      <c r="C990" s="18"/>
      <c r="D990" s="18"/>
      <c r="E990" s="18"/>
      <c r="F990" s="15"/>
      <c r="G990" s="17"/>
      <c r="H990" s="17"/>
      <c r="I990" s="15"/>
      <c r="J990" s="15"/>
      <c r="K990" s="15"/>
      <c r="L990" s="15"/>
      <c r="M990" s="15"/>
      <c r="N990" s="15"/>
      <c r="O990" s="15"/>
      <c r="P990" s="15"/>
      <c r="Q990" s="15"/>
      <c r="R990" s="15"/>
      <c r="S990" s="16"/>
      <c r="T990" s="15"/>
      <c r="U990" s="15"/>
      <c r="V990" s="15"/>
      <c r="W990" s="15"/>
      <c r="X990" s="15"/>
      <c r="Y990" s="15"/>
      <c r="Z990" s="15"/>
      <c r="AA990" s="15"/>
      <c r="AB990" s="15"/>
      <c r="AC990" s="15"/>
      <c r="AD990" s="15"/>
      <c r="AE990" s="15"/>
      <c r="AF990" s="15"/>
      <c r="AG990" s="15"/>
      <c r="AH990" s="15"/>
      <c r="AI990" s="15"/>
      <c r="AJ990" s="15"/>
      <c r="AK990" s="15"/>
      <c r="AM990" s="15"/>
      <c r="AN990" s="15"/>
      <c r="AO990" s="15"/>
      <c r="AP990" s="15"/>
      <c r="AQ990" s="15"/>
      <c r="AR990" s="15"/>
      <c r="AS990" s="15"/>
      <c r="AT990" s="15"/>
      <c r="AU990" s="15"/>
      <c r="AV990" s="15"/>
      <c r="AW990" s="15"/>
      <c r="AX990" s="15"/>
      <c r="AY990" s="15"/>
      <c r="AZ990" s="15"/>
      <c r="BA990" s="15"/>
      <c r="BB990" s="15"/>
      <c r="BC990" s="15"/>
      <c r="BD990" s="15"/>
    </row>
    <row r="991" spans="1:56" ht="16.5" customHeight="1">
      <c r="A991" s="18"/>
      <c r="B991" s="18"/>
      <c r="C991" s="18"/>
      <c r="D991" s="18"/>
      <c r="E991" s="18"/>
      <c r="F991" s="15"/>
      <c r="G991" s="17"/>
      <c r="H991" s="17"/>
      <c r="I991" s="15"/>
      <c r="J991" s="15"/>
      <c r="K991" s="15"/>
      <c r="L991" s="15"/>
      <c r="M991" s="15"/>
      <c r="N991" s="15"/>
      <c r="O991" s="15"/>
      <c r="P991" s="15"/>
      <c r="Q991" s="15"/>
      <c r="R991" s="15"/>
      <c r="S991" s="16"/>
      <c r="T991" s="15"/>
      <c r="U991" s="15"/>
      <c r="V991" s="15"/>
      <c r="W991" s="15"/>
      <c r="X991" s="15"/>
      <c r="Y991" s="15"/>
      <c r="Z991" s="15"/>
      <c r="AA991" s="15"/>
      <c r="AB991" s="15"/>
      <c r="AC991" s="15"/>
      <c r="AD991" s="15"/>
      <c r="AE991" s="15"/>
      <c r="AF991" s="15"/>
      <c r="AG991" s="15"/>
      <c r="AH991" s="15"/>
      <c r="AI991" s="15"/>
      <c r="AJ991" s="15"/>
      <c r="AK991" s="15"/>
      <c r="AM991" s="15"/>
      <c r="AN991" s="15"/>
      <c r="AO991" s="15"/>
      <c r="AP991" s="15"/>
      <c r="AQ991" s="15"/>
      <c r="AR991" s="15"/>
      <c r="AS991" s="15"/>
      <c r="AT991" s="15"/>
      <c r="AU991" s="15"/>
      <c r="AV991" s="15"/>
      <c r="AW991" s="15"/>
      <c r="AX991" s="15"/>
      <c r="AY991" s="15"/>
      <c r="AZ991" s="15"/>
      <c r="BA991" s="15"/>
      <c r="BB991" s="15"/>
      <c r="BC991" s="15"/>
      <c r="BD991" s="15"/>
    </row>
    <row r="992" spans="1:56" ht="16.5" customHeight="1">
      <c r="A992" s="18"/>
      <c r="B992" s="18"/>
      <c r="C992" s="18"/>
      <c r="D992" s="18"/>
      <c r="E992" s="18"/>
      <c r="F992" s="15"/>
      <c r="G992" s="17"/>
      <c r="H992" s="17"/>
      <c r="I992" s="15"/>
      <c r="J992" s="15"/>
      <c r="K992" s="15"/>
      <c r="L992" s="15"/>
      <c r="M992" s="15"/>
      <c r="N992" s="15"/>
      <c r="O992" s="15"/>
      <c r="P992" s="15"/>
      <c r="Q992" s="15"/>
      <c r="R992" s="15"/>
      <c r="S992" s="16"/>
      <c r="T992" s="15"/>
      <c r="U992" s="15"/>
      <c r="V992" s="15"/>
      <c r="W992" s="15"/>
      <c r="X992" s="15"/>
      <c r="Y992" s="15"/>
      <c r="Z992" s="15"/>
      <c r="AA992" s="15"/>
      <c r="AB992" s="15"/>
      <c r="AC992" s="15"/>
      <c r="AD992" s="15"/>
      <c r="AE992" s="15"/>
      <c r="AF992" s="15"/>
      <c r="AG992" s="15"/>
      <c r="AH992" s="15"/>
      <c r="AI992" s="15"/>
      <c r="AJ992" s="15"/>
      <c r="AK992" s="15"/>
      <c r="AM992" s="15"/>
      <c r="AN992" s="15"/>
      <c r="AO992" s="15"/>
      <c r="AP992" s="15"/>
      <c r="AQ992" s="15"/>
      <c r="AR992" s="15"/>
      <c r="AS992" s="15"/>
      <c r="AT992" s="15"/>
      <c r="AU992" s="15"/>
      <c r="AV992" s="15"/>
      <c r="AW992" s="15"/>
      <c r="AX992" s="15"/>
      <c r="AY992" s="15"/>
      <c r="AZ992" s="15"/>
      <c r="BA992" s="15"/>
      <c r="BB992" s="15"/>
      <c r="BC992" s="15"/>
      <c r="BD992" s="15"/>
    </row>
  </sheetData>
  <mergeCells count="98">
    <mergeCell ref="B9:AJ9"/>
    <mergeCell ref="BC5:BC8"/>
    <mergeCell ref="B5:B8"/>
    <mergeCell ref="G5:G8"/>
    <mergeCell ref="AO5:AO8"/>
    <mergeCell ref="H5:H8"/>
    <mergeCell ref="I5:I8"/>
    <mergeCell ref="J5:J8"/>
    <mergeCell ref="K5:K8"/>
    <mergeCell ref="L5:L8"/>
    <mergeCell ref="M5:M8"/>
    <mergeCell ref="N5:N8"/>
    <mergeCell ref="O5:O8"/>
    <mergeCell ref="P5:P8"/>
    <mergeCell ref="D5:D8"/>
    <mergeCell ref="C5:C8"/>
    <mergeCell ref="F5:F8"/>
    <mergeCell ref="AK5:AK8"/>
    <mergeCell ref="AN5:AN8"/>
    <mergeCell ref="BG5:BG8"/>
    <mergeCell ref="AP5:AP8"/>
    <mergeCell ref="AQ5:AQ8"/>
    <mergeCell ref="AR5:AR8"/>
    <mergeCell ref="AY5:AY8"/>
    <mergeCell ref="BA5:BA8"/>
    <mergeCell ref="BB5:BB8"/>
    <mergeCell ref="BD5:BD8"/>
    <mergeCell ref="BE5:BE8"/>
    <mergeCell ref="BF5:BF8"/>
    <mergeCell ref="AZ5:AZ8"/>
    <mergeCell ref="A5:A8"/>
    <mergeCell ref="BH3:BH4"/>
    <mergeCell ref="AW3:AW4"/>
    <mergeCell ref="AX3:AX4"/>
    <mergeCell ref="AY3:AY4"/>
    <mergeCell ref="AZ3:AZ4"/>
    <mergeCell ref="BA3:BA4"/>
    <mergeCell ref="BB3:BB4"/>
    <mergeCell ref="BC3:BC4"/>
    <mergeCell ref="BD3:BD4"/>
    <mergeCell ref="BE3:BE4"/>
    <mergeCell ref="BF3:BF4"/>
    <mergeCell ref="BG3:BG4"/>
    <mergeCell ref="AV3:AV4"/>
    <mergeCell ref="AK3:AK4"/>
    <mergeCell ref="AL3:AL4"/>
    <mergeCell ref="AM3:AM4"/>
    <mergeCell ref="AN3:AN4"/>
    <mergeCell ref="AO3:AO4"/>
    <mergeCell ref="AP3:AP4"/>
    <mergeCell ref="AQ3:AQ4"/>
    <mergeCell ref="Z1:AF2"/>
    <mergeCell ref="AG1:AJ2"/>
    <mergeCell ref="AK1:AM2"/>
    <mergeCell ref="AI3:AI4"/>
    <mergeCell ref="S3:S4"/>
    <mergeCell ref="AD3:AD4"/>
    <mergeCell ref="AE3:AE4"/>
    <mergeCell ref="AF3:AF4"/>
    <mergeCell ref="AG3:AG4"/>
    <mergeCell ref="AH3:AH4"/>
    <mergeCell ref="T3:Y3"/>
    <mergeCell ref="Z3:Z4"/>
    <mergeCell ref="AA3:AA4"/>
    <mergeCell ref="AB3:AB4"/>
    <mergeCell ref="AC3:AC4"/>
    <mergeCell ref="AJ3:AJ4"/>
    <mergeCell ref="F3:F4"/>
    <mergeCell ref="G3:G4"/>
    <mergeCell ref="A1:I2"/>
    <mergeCell ref="J1:P2"/>
    <mergeCell ref="Q1:Y2"/>
    <mergeCell ref="H3:H4"/>
    <mergeCell ref="I3:I4"/>
    <mergeCell ref="J3:J4"/>
    <mergeCell ref="K3:K4"/>
    <mergeCell ref="L3:L4"/>
    <mergeCell ref="M3:M4"/>
    <mergeCell ref="N3:N4"/>
    <mergeCell ref="O3:O4"/>
    <mergeCell ref="P3:P4"/>
    <mergeCell ref="Q3:Q4"/>
    <mergeCell ref="R3:R4"/>
    <mergeCell ref="A3:A4"/>
    <mergeCell ref="B3:B4"/>
    <mergeCell ref="C3:C4"/>
    <mergeCell ref="D3:D4"/>
    <mergeCell ref="E3:E4"/>
    <mergeCell ref="BI3:BI4"/>
    <mergeCell ref="BH5:BH8"/>
    <mergeCell ref="BI5:BI8"/>
    <mergeCell ref="AN1:AR2"/>
    <mergeCell ref="AS1:AZ2"/>
    <mergeCell ref="BA1:BH2"/>
    <mergeCell ref="AR3:AR4"/>
    <mergeCell ref="AS3:AS4"/>
    <mergeCell ref="AT3:AT4"/>
    <mergeCell ref="AU3:AU4"/>
  </mergeCells>
  <conditionalFormatting sqref="J5">
    <cfRule type="cellIs" dxfId="535" priority="34" operator="equal">
      <formula>"Muy Alta"</formula>
    </cfRule>
    <cfRule type="cellIs" dxfId="534" priority="35" operator="equal">
      <formula>"Alta"</formula>
    </cfRule>
    <cfRule type="cellIs" dxfId="533" priority="36" operator="equal">
      <formula>"Media"</formula>
    </cfRule>
    <cfRule type="cellIs" dxfId="532" priority="37" operator="equal">
      <formula>"Baja"</formula>
    </cfRule>
    <cfRule type="cellIs" dxfId="531" priority="38" operator="equal">
      <formula>"Muy Baja"</formula>
    </cfRule>
  </conditionalFormatting>
  <conditionalFormatting sqref="M5">
    <cfRule type="containsText" dxfId="530" priority="24" operator="containsText" text="❌">
      <formula>NOT(ISERROR(SEARCH(("❌"),(M5))))</formula>
    </cfRule>
  </conditionalFormatting>
  <conditionalFormatting sqref="N5">
    <cfRule type="cellIs" dxfId="529" priority="19" operator="equal">
      <formula>"Catastrófico"</formula>
    </cfRule>
    <cfRule type="cellIs" dxfId="528" priority="20" operator="equal">
      <formula>"Mayor"</formula>
    </cfRule>
    <cfRule type="cellIs" dxfId="527" priority="21" operator="equal">
      <formula>"Moderado"</formula>
    </cfRule>
    <cfRule type="cellIs" dxfId="526" priority="22" operator="equal">
      <formula>"Menor"</formula>
    </cfRule>
    <cfRule type="cellIs" dxfId="525" priority="23" operator="equal">
      <formula>"Leve"</formula>
    </cfRule>
  </conditionalFormatting>
  <conditionalFormatting sqref="P5">
    <cfRule type="cellIs" dxfId="524" priority="15" operator="equal">
      <formula>"Extremo"</formula>
    </cfRule>
    <cfRule type="cellIs" dxfId="523" priority="16" operator="equal">
      <formula>"Alto"</formula>
    </cfRule>
    <cfRule type="cellIs" dxfId="522" priority="17" operator="equal">
      <formula>"Moderado"</formula>
    </cfRule>
    <cfRule type="cellIs" dxfId="521" priority="18" operator="equal">
      <formula>"Bajo"</formula>
    </cfRule>
  </conditionalFormatting>
  <conditionalFormatting sqref="AA5:AA8">
    <cfRule type="cellIs" dxfId="520" priority="1" operator="equal">
      <formula>"Muy Alta"</formula>
    </cfRule>
    <cfRule type="cellIs" dxfId="519" priority="2" operator="equal">
      <formula>"Alta"</formula>
    </cfRule>
    <cfRule type="cellIs" dxfId="518" priority="3" operator="equal">
      <formula>"Media"</formula>
    </cfRule>
    <cfRule type="cellIs" dxfId="517" priority="4" operator="equal">
      <formula>"Baja"</formula>
    </cfRule>
    <cfRule type="cellIs" dxfId="516" priority="5" operator="equal">
      <formula>"Muy Baja"</formula>
    </cfRule>
  </conditionalFormatting>
  <conditionalFormatting sqref="AC5:AC8">
    <cfRule type="cellIs" dxfId="515" priority="6" operator="equal">
      <formula>"Catastrófico"</formula>
    </cfRule>
    <cfRule type="cellIs" dxfId="514" priority="7" operator="equal">
      <formula>"Mayor"</formula>
    </cfRule>
    <cfRule type="cellIs" dxfId="513" priority="8" operator="equal">
      <formula>"Moderado"</formula>
    </cfRule>
    <cfRule type="cellIs" dxfId="512" priority="9" operator="equal">
      <formula>"Menor"</formula>
    </cfRule>
    <cfRule type="cellIs" dxfId="511" priority="10" operator="equal">
      <formula>"Leve"</formula>
    </cfRule>
  </conditionalFormatting>
  <conditionalFormatting sqref="AE5:AE8">
    <cfRule type="cellIs" dxfId="510" priority="11" operator="equal">
      <formula>"Extremo"</formula>
    </cfRule>
    <cfRule type="cellIs" dxfId="509" priority="12" operator="equal">
      <formula>"Alto"</formula>
    </cfRule>
    <cfRule type="cellIs" dxfId="508" priority="13" operator="equal">
      <formula>"Moderado"</formula>
    </cfRule>
    <cfRule type="cellIs" dxfId="507" priority="14" operator="equal">
      <formula>"Bajo"</formula>
    </cfRule>
  </conditionalFormatting>
  <dataValidations count="3">
    <dataValidation allowBlank="1" showInputMessage="1" showErrorMessage="1" error="Recuerde que las acciones se generan bajo la medida de mitigar el riesgo" sqref="AK5:AK6"/>
    <dataValidation type="list" allowBlank="1" showInputMessage="1" showErrorMessage="1" sqref="BB5:BB6">
      <formula1>"Si,No, No aplica porque el riesgo no se materializo"</formula1>
    </dataValidation>
    <dataValidation type="list" allowBlank="1" showInputMessage="1" showErrorMessage="1" sqref="AM5:AM8">
      <formula1>"Sin avance,En curso,Finalizado"</formula1>
    </dataValidation>
  </dataValidations>
  <pageMargins left="0.7" right="0.7" top="0.75" bottom="0.75" header="0" footer="0"/>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'C:\Users\CONTROL INTERNO\Desktop\LINDA\MONITOREO MAPA RIESGO CORRUPCION\CORTE AGOSTO 2024\GESTION DOCUMENTAL\[Mapa de Riesgos de Gestión y Fiscales Formato Nuevo JULIO-AGOSTO.xlsx]Opciones Tratamiento'!#REF!</xm:f>
          </x14:formula1>
          <xm:sqref>B5</xm:sqref>
        </x14:dataValidation>
        <x14:dataValidation type="list" allowBlank="1" showErrorMessage="1">
          <x14:formula1>
            <xm:f>'C:\Users\CONTROL INTERNO\Desktop\LINDA\MONITOREO MAPA RIESGO CORRUPCION\CORTE AGOSTO 2024\GESTION DOCUMENTAL\[Mapa de Riesgos de Gestión y Fiscales Formato Nuevo JULIO-AGOSTO.xlsx]Opciones Tratamiento'!#REF!</xm:f>
          </x14:formula1>
          <xm:sqref>H5 AF5 AF7:AF8</xm:sqref>
        </x14:dataValidation>
        <x14:dataValidation type="list" allowBlank="1" showErrorMessage="1">
          <x14:formula1>
            <xm:f>'C:\Users\CONTROL INTERNO\Desktop\LINDA\MONITOREO MAPA RIESGO CORRUPCION\CORTE AGOSTO 2024\GESTION DOCUMENTAL\[Mapa de Riesgos de Gestión y Fiscales Formato Nuevo JULIO-AGOSTO.xlsx]Tabla Impacto'!#REF!</xm:f>
          </x14:formula1>
          <xm:sqref>L5</xm:sqref>
        </x14:dataValidation>
        <x14:dataValidation type="list" allowBlank="1" showErrorMessage="1">
          <x14:formula1>
            <xm:f>'C:\Users\CONTROL INTERNO\Desktop\LINDA\MONITOREO MAPA RIESGO CORRUPCION\CORTE AGOSTO 2024\GESTION DOCUMENTAL\[Mapa de Riesgos de Gestión y Fiscales Formato Nuevo JULIO-AGOSTO.xlsx]Tabla Valoración controles'!#REF!</xm:f>
          </x14:formula1>
          <xm:sqref>T5:U8 W5:Y8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BQ67"/>
  <sheetViews>
    <sheetView zoomScale="50" zoomScaleNormal="50" workbookViewId="0">
      <selection activeCell="A5" sqref="A5:A10"/>
    </sheetView>
  </sheetViews>
  <sheetFormatPr baseColWidth="10" defaultColWidth="11.42578125" defaultRowHeight="16.5"/>
  <cols>
    <col min="1" max="1" width="4" style="2511" bestFit="1" customWidth="1"/>
    <col min="2" max="2" width="18.28515625" style="2511" customWidth="1"/>
    <col min="3" max="3" width="26.85546875" style="2511" customWidth="1"/>
    <col min="4" max="4" width="20.85546875" style="2511" customWidth="1"/>
    <col min="5" max="5" width="43" style="2511" customWidth="1"/>
    <col min="6" max="8" width="35" style="2349" customWidth="1"/>
    <col min="9" max="9" width="18.140625" style="2512" customWidth="1"/>
    <col min="10" max="10" width="14.28515625" style="2349" customWidth="1"/>
    <col min="11" max="11" width="12" style="2349" customWidth="1"/>
    <col min="12" max="12" width="6.28515625" style="2349" customWidth="1"/>
    <col min="13" max="13" width="24.42578125" style="2349" customWidth="1"/>
    <col min="14" max="14" width="28.28515625" style="2349" customWidth="1"/>
    <col min="15" max="15" width="17.5703125" style="2349" customWidth="1"/>
    <col min="16" max="16" width="6.28515625" style="2349" customWidth="1"/>
    <col min="17" max="17" width="16" style="2349" customWidth="1"/>
    <col min="18" max="18" width="5.85546875" style="2349" customWidth="1"/>
    <col min="19" max="19" width="71.28515625" style="2349" customWidth="1"/>
    <col min="20" max="20" width="15.140625" style="2349" customWidth="1"/>
    <col min="21" max="21" width="6.85546875" style="2349" customWidth="1"/>
    <col min="22" max="22" width="5" style="2349" customWidth="1"/>
    <col min="23" max="23" width="5.5703125" style="2349" customWidth="1"/>
    <col min="24" max="24" width="7.140625" style="2349" customWidth="1"/>
    <col min="25" max="25" width="6.7109375" style="2349" customWidth="1"/>
    <col min="26" max="26" width="4.7109375" style="2349" customWidth="1"/>
    <col min="27" max="27" width="38.5703125" style="2349" customWidth="1"/>
    <col min="28" max="28" width="8.7109375" style="2349" customWidth="1"/>
    <col min="29" max="29" width="10.42578125" style="2349" customWidth="1"/>
    <col min="30" max="30" width="9.28515625" style="2349" customWidth="1"/>
    <col min="31" max="31" width="9.140625" style="2349" customWidth="1"/>
    <col min="32" max="32" width="8.42578125" style="2349" customWidth="1"/>
    <col min="33" max="33" width="7.28515625" style="2349" customWidth="1"/>
    <col min="34" max="34" width="33.85546875" style="2349" customWidth="1"/>
    <col min="35" max="35" width="18.85546875" style="2349" customWidth="1"/>
    <col min="36" max="36" width="23.28515625" style="2349" customWidth="1"/>
    <col min="37" max="37" width="17.28515625" style="2349" customWidth="1"/>
    <col min="38" max="38" width="30.28515625" style="2349" customWidth="1"/>
    <col min="39" max="39" width="88.85546875" style="2349" customWidth="1"/>
    <col min="40" max="40" width="16.42578125" style="2349" customWidth="1"/>
    <col min="41" max="41" width="37.85546875" style="2349" customWidth="1"/>
    <col min="42" max="42" width="67" style="2349" customWidth="1"/>
    <col min="43" max="43" width="66.5703125" style="2349" customWidth="1"/>
    <col min="44" max="44" width="62.7109375" style="2349" customWidth="1"/>
    <col min="45" max="45" width="80.140625" style="2349" customWidth="1"/>
    <col min="46" max="46" width="22.28515625" style="2349" customWidth="1"/>
    <col min="47" max="47" width="27.7109375" style="2349" customWidth="1"/>
    <col min="48" max="48" width="28.5703125" style="2349" customWidth="1"/>
    <col min="49" max="49" width="27.7109375" style="2349" customWidth="1"/>
    <col min="50" max="50" width="24.42578125" style="2349" customWidth="1"/>
    <col min="51" max="51" width="19.42578125" style="2349" customWidth="1"/>
    <col min="52" max="52" width="48.140625" style="2349" customWidth="1"/>
    <col min="53" max="53" width="31.42578125" style="2349" customWidth="1"/>
    <col min="54" max="54" width="30.85546875" style="2349" customWidth="1"/>
    <col min="55" max="55" width="37.7109375" style="2349" customWidth="1"/>
    <col min="56" max="56" width="43" style="2349" customWidth="1"/>
    <col min="57" max="57" width="35.7109375" style="2349" customWidth="1"/>
    <col min="58" max="58" width="36.85546875" style="2349" customWidth="1"/>
    <col min="59" max="59" width="24.85546875" style="2349" customWidth="1"/>
    <col min="60" max="60" width="30.140625" style="2349" customWidth="1"/>
    <col min="61" max="61" width="39" style="2349" customWidth="1"/>
    <col min="62" max="62" width="62.28515625" style="2349" customWidth="1"/>
    <col min="63" max="16384" width="11.42578125" style="2349"/>
  </cols>
  <sheetData>
    <row r="1" spans="1:69" ht="16.5" customHeight="1">
      <c r="A1" s="2340" t="s">
        <v>38</v>
      </c>
      <c r="B1" s="2341"/>
      <c r="C1" s="2341"/>
      <c r="D1" s="2341"/>
      <c r="E1" s="2341"/>
      <c r="F1" s="2341"/>
      <c r="G1" s="2341"/>
      <c r="H1" s="2341"/>
      <c r="I1" s="2341"/>
      <c r="J1" s="2341"/>
      <c r="K1" s="2342" t="s">
        <v>39</v>
      </c>
      <c r="L1" s="776"/>
      <c r="M1" s="776"/>
      <c r="N1" s="776"/>
      <c r="O1" s="776"/>
      <c r="P1" s="776"/>
      <c r="Q1" s="776"/>
      <c r="R1" s="2342" t="s">
        <v>40</v>
      </c>
      <c r="S1" s="776"/>
      <c r="T1" s="776"/>
      <c r="U1" s="776"/>
      <c r="V1" s="776"/>
      <c r="W1" s="776"/>
      <c r="X1" s="776"/>
      <c r="Y1" s="776"/>
      <c r="Z1" s="776"/>
      <c r="AA1" s="2342" t="s">
        <v>41</v>
      </c>
      <c r="AB1" s="776"/>
      <c r="AC1" s="776"/>
      <c r="AD1" s="776"/>
      <c r="AE1" s="776"/>
      <c r="AF1" s="776"/>
      <c r="AG1" s="776"/>
      <c r="AH1" s="2342" t="s">
        <v>42</v>
      </c>
      <c r="AI1" s="776"/>
      <c r="AJ1" s="776"/>
      <c r="AK1" s="776"/>
      <c r="AL1" s="2343" t="s">
        <v>43</v>
      </c>
      <c r="AM1" s="2344"/>
      <c r="AN1" s="2345"/>
      <c r="AO1" s="1046" t="s">
        <v>44</v>
      </c>
      <c r="AP1" s="1047"/>
      <c r="AQ1" s="1047"/>
      <c r="AR1" s="1047"/>
      <c r="AS1" s="1047"/>
      <c r="AT1" s="2346" t="s">
        <v>45</v>
      </c>
      <c r="AU1" s="2347"/>
      <c r="AV1" s="2347"/>
      <c r="AW1" s="2347"/>
      <c r="AX1" s="2347"/>
      <c r="AY1" s="2347"/>
      <c r="AZ1" s="2347"/>
      <c r="BA1" s="2347"/>
      <c r="BB1" s="1046" t="s">
        <v>46</v>
      </c>
      <c r="BC1" s="1048"/>
      <c r="BD1" s="1048"/>
      <c r="BE1" s="1048"/>
      <c r="BF1" s="1048"/>
      <c r="BG1" s="1048"/>
      <c r="BH1" s="1048"/>
      <c r="BI1" s="1048"/>
      <c r="BJ1" s="2348" t="s">
        <v>1062</v>
      </c>
    </row>
    <row r="2" spans="1:69" ht="16.5" customHeight="1">
      <c r="A2" s="2350"/>
      <c r="B2" s="2350"/>
      <c r="C2" s="2350"/>
      <c r="D2" s="2350"/>
      <c r="E2" s="2350"/>
      <c r="F2" s="2350"/>
      <c r="G2" s="2350"/>
      <c r="H2" s="2350"/>
      <c r="I2" s="2350"/>
      <c r="J2" s="2350"/>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44"/>
      <c r="AM2" s="2344"/>
      <c r="AN2" s="2345"/>
      <c r="AO2" s="2352"/>
      <c r="AP2" s="2352"/>
      <c r="AQ2" s="2352"/>
      <c r="AR2" s="2352"/>
      <c r="AS2" s="2352"/>
      <c r="AT2" s="2353"/>
      <c r="AU2" s="2354"/>
      <c r="AV2" s="2354"/>
      <c r="AW2" s="2354"/>
      <c r="AX2" s="2354"/>
      <c r="AY2" s="2354"/>
      <c r="AZ2" s="2354"/>
      <c r="BA2" s="2354"/>
      <c r="BB2" s="2355"/>
      <c r="BC2" s="2355"/>
      <c r="BD2" s="2355"/>
      <c r="BE2" s="2355"/>
      <c r="BF2" s="2355"/>
      <c r="BG2" s="2355"/>
      <c r="BH2" s="2355"/>
      <c r="BI2" s="2355"/>
      <c r="BJ2" s="2356"/>
      <c r="BK2" s="2357"/>
      <c r="BL2" s="2357"/>
      <c r="BM2" s="2357"/>
      <c r="BN2" s="2357"/>
      <c r="BO2" s="2357"/>
      <c r="BP2" s="2357"/>
      <c r="BQ2" s="2357"/>
    </row>
    <row r="3" spans="1:69" ht="96" customHeight="1">
      <c r="A3" s="2358" t="s">
        <v>47</v>
      </c>
      <c r="B3" s="2359" t="s">
        <v>24</v>
      </c>
      <c r="C3" s="2360" t="s">
        <v>48</v>
      </c>
      <c r="D3" s="2360" t="s">
        <v>49</v>
      </c>
      <c r="E3" s="2361" t="s">
        <v>50</v>
      </c>
      <c r="F3" s="2362" t="s">
        <v>51</v>
      </c>
      <c r="G3" s="2363"/>
      <c r="H3" s="2363"/>
      <c r="I3" s="2361" t="s">
        <v>53</v>
      </c>
      <c r="J3" s="2360" t="s">
        <v>54</v>
      </c>
      <c r="K3" s="2364" t="s">
        <v>55</v>
      </c>
      <c r="L3" s="2365" t="s">
        <v>56</v>
      </c>
      <c r="M3" s="2361" t="s">
        <v>57</v>
      </c>
      <c r="N3" s="2361" t="s">
        <v>58</v>
      </c>
      <c r="O3" s="2366" t="s">
        <v>59</v>
      </c>
      <c r="P3" s="2365" t="s">
        <v>56</v>
      </c>
      <c r="Q3" s="2360" t="s">
        <v>60</v>
      </c>
      <c r="R3" s="2367" t="s">
        <v>61</v>
      </c>
      <c r="S3" s="2368" t="s">
        <v>62</v>
      </c>
      <c r="T3" s="2361" t="s">
        <v>63</v>
      </c>
      <c r="U3" s="2368" t="s">
        <v>64</v>
      </c>
      <c r="V3" s="2368"/>
      <c r="W3" s="2368"/>
      <c r="X3" s="2368"/>
      <c r="Y3" s="2368"/>
      <c r="Z3" s="2368"/>
      <c r="AA3" s="2369" t="s">
        <v>65</v>
      </c>
      <c r="AB3" s="2369" t="s">
        <v>66</v>
      </c>
      <c r="AC3" s="2369" t="s">
        <v>56</v>
      </c>
      <c r="AD3" s="2369" t="s">
        <v>67</v>
      </c>
      <c r="AE3" s="2369" t="s">
        <v>56</v>
      </c>
      <c r="AF3" s="2369" t="s">
        <v>68</v>
      </c>
      <c r="AG3" s="2367" t="s">
        <v>69</v>
      </c>
      <c r="AH3" s="2368" t="s">
        <v>42</v>
      </c>
      <c r="AI3" s="2368" t="s">
        <v>25</v>
      </c>
      <c r="AJ3" s="2368" t="s">
        <v>70</v>
      </c>
      <c r="AK3" s="2368" t="s">
        <v>142</v>
      </c>
      <c r="AL3" s="746" t="s">
        <v>72</v>
      </c>
      <c r="AM3" s="746" t="s">
        <v>73</v>
      </c>
      <c r="AN3" s="746" t="s">
        <v>74</v>
      </c>
      <c r="AO3" s="1254" t="s">
        <v>26</v>
      </c>
      <c r="AP3" s="1250" t="s">
        <v>1180</v>
      </c>
      <c r="AQ3" s="1250" t="s">
        <v>76</v>
      </c>
      <c r="AR3" s="1250" t="s">
        <v>77</v>
      </c>
      <c r="AS3" s="1250" t="s">
        <v>78</v>
      </c>
      <c r="AT3" s="1250" t="s">
        <v>27</v>
      </c>
      <c r="AU3" s="1250" t="s">
        <v>28</v>
      </c>
      <c r="AV3" s="1250" t="s">
        <v>29</v>
      </c>
      <c r="AW3" s="1250" t="s">
        <v>79</v>
      </c>
      <c r="AX3" s="1250" t="s">
        <v>30</v>
      </c>
      <c r="AY3" s="1250" t="s">
        <v>80</v>
      </c>
      <c r="AZ3" s="1254" t="s">
        <v>126</v>
      </c>
      <c r="BA3" s="1254" t="s">
        <v>31</v>
      </c>
      <c r="BB3" s="1254" t="s">
        <v>81</v>
      </c>
      <c r="BC3" s="1254" t="s">
        <v>82</v>
      </c>
      <c r="BD3" s="1254" t="s">
        <v>83</v>
      </c>
      <c r="BE3" s="1254" t="s">
        <v>84</v>
      </c>
      <c r="BF3" s="1254" t="s">
        <v>85</v>
      </c>
      <c r="BG3" s="1254" t="s">
        <v>122</v>
      </c>
      <c r="BH3" s="1363" t="s">
        <v>86</v>
      </c>
      <c r="BI3" s="1363" t="s">
        <v>87</v>
      </c>
      <c r="BJ3" s="2356"/>
      <c r="BK3" s="2357"/>
      <c r="BL3" s="2357"/>
      <c r="BM3" s="2357"/>
      <c r="BN3" s="2357"/>
      <c r="BO3" s="2357"/>
      <c r="BP3" s="2357"/>
      <c r="BQ3" s="2357"/>
    </row>
    <row r="4" spans="1:69" s="2376" customFormat="1" ht="138.75" customHeight="1">
      <c r="A4" s="2370"/>
      <c r="B4" s="2359"/>
      <c r="C4" s="2368"/>
      <c r="D4" s="2368"/>
      <c r="E4" s="2364"/>
      <c r="F4" s="2371"/>
      <c r="G4" s="2363" t="s">
        <v>1181</v>
      </c>
      <c r="H4" s="2363" t="s">
        <v>52</v>
      </c>
      <c r="I4" s="2360"/>
      <c r="J4" s="2368"/>
      <c r="K4" s="2360"/>
      <c r="L4" s="2372"/>
      <c r="M4" s="2360"/>
      <c r="N4" s="2360"/>
      <c r="O4" s="2372"/>
      <c r="P4" s="2372"/>
      <c r="Q4" s="2368"/>
      <c r="R4" s="2373"/>
      <c r="S4" s="2368"/>
      <c r="T4" s="2360"/>
      <c r="U4" s="2374" t="s">
        <v>88</v>
      </c>
      <c r="V4" s="2374" t="s">
        <v>89</v>
      </c>
      <c r="W4" s="2374" t="s">
        <v>90</v>
      </c>
      <c r="X4" s="2374" t="s">
        <v>91</v>
      </c>
      <c r="Y4" s="2374" t="s">
        <v>92</v>
      </c>
      <c r="Z4" s="2374" t="s">
        <v>93</v>
      </c>
      <c r="AA4" s="2369"/>
      <c r="AB4" s="2369"/>
      <c r="AC4" s="2369"/>
      <c r="AD4" s="2369"/>
      <c r="AE4" s="2369"/>
      <c r="AF4" s="2369"/>
      <c r="AG4" s="2373"/>
      <c r="AH4" s="2368"/>
      <c r="AI4" s="2368"/>
      <c r="AJ4" s="2368"/>
      <c r="AK4" s="2368"/>
      <c r="AL4" s="746"/>
      <c r="AM4" s="746"/>
      <c r="AN4" s="746"/>
      <c r="AO4" s="1254"/>
      <c r="AP4" s="1250"/>
      <c r="AQ4" s="1250"/>
      <c r="AR4" s="1250"/>
      <c r="AS4" s="1250"/>
      <c r="AT4" s="1250"/>
      <c r="AU4" s="1250"/>
      <c r="AV4" s="1250"/>
      <c r="AW4" s="1250"/>
      <c r="AX4" s="1250"/>
      <c r="AY4" s="1250"/>
      <c r="AZ4" s="1254"/>
      <c r="BA4" s="1254"/>
      <c r="BB4" s="1254"/>
      <c r="BC4" s="1254"/>
      <c r="BD4" s="1254"/>
      <c r="BE4" s="1254"/>
      <c r="BF4" s="1254"/>
      <c r="BG4" s="1254"/>
      <c r="BH4" s="1363"/>
      <c r="BI4" s="1363"/>
      <c r="BJ4" s="2356"/>
      <c r="BK4" s="2375"/>
      <c r="BL4" s="2375"/>
      <c r="BM4" s="2375"/>
      <c r="BN4" s="2375"/>
      <c r="BO4" s="2375"/>
      <c r="BP4" s="2375"/>
      <c r="BQ4" s="2375"/>
    </row>
    <row r="5" spans="1:69" s="2413" customFormat="1" ht="353.25" customHeight="1">
      <c r="A5" s="2554">
        <v>1</v>
      </c>
      <c r="B5" s="2378" t="s">
        <v>118</v>
      </c>
      <c r="C5" s="2378" t="s">
        <v>1182</v>
      </c>
      <c r="D5" s="2379" t="s">
        <v>1183</v>
      </c>
      <c r="E5" s="2380" t="s">
        <v>1184</v>
      </c>
      <c r="F5" s="2381" t="s">
        <v>1185</v>
      </c>
      <c r="G5" s="2382" t="s">
        <v>377</v>
      </c>
      <c r="H5" s="2381" t="s">
        <v>1186</v>
      </c>
      <c r="I5" s="2383" t="s">
        <v>98</v>
      </c>
      <c r="J5" s="2384">
        <v>24</v>
      </c>
      <c r="K5" s="2385" t="str">
        <f>IF(J5&lt;=0,"",IF(J5&lt;=2,"Muy Baja",IF(J5&lt;=24,"Baja",IF(J5&lt;=500,"Media",IF(J5&lt;=5000,"Alta","Muy Alta")))))</f>
        <v>Baja</v>
      </c>
      <c r="L5" s="2386">
        <f>IF(K5="","",IF(K5="Muy Baja",0.2,IF(K5="Baja",0.4,IF(K5="Media",0.6,IF(K5="Alta",0.8,IF(K5="Muy Alta",1,))))))</f>
        <v>0.4</v>
      </c>
      <c r="M5" s="2387" t="s">
        <v>116</v>
      </c>
      <c r="N5" s="2386" t="str">
        <f>IF(NOT(ISERROR(MATCH(M5,'[35]Tabla Impacto'!$B$221:$B$223,0))),'[35]Tabla Impacto'!$F$223&amp;"Por favor no seleccionar los criterios de impacto(Afectación Económica o presupuestal y Pérdida Reputacional)",M5)</f>
        <v xml:space="preserve">     El riesgo afecta la imagen de la entidad con algunos usuarios de relevancia frente al logro de los objetivos</v>
      </c>
      <c r="O5" s="2385" t="str">
        <f>IF(OR(N5='[35]Tabla Impacto'!$C$11,N5='[35]Tabla Impacto'!$D$11),"Leve",IF(OR(N5='[35]Tabla Impacto'!$C$12,N5='[35]Tabla Impacto'!$D$12),"Menor",IF(OR(N5='[35]Tabla Impacto'!$C$13,N5='[35]Tabla Impacto'!$D$13),"Moderado",IF(OR(N5='[35]Tabla Impacto'!$C$14,N5='[35]Tabla Impacto'!$D$14),"Mayor",IF(OR(N5='[35]Tabla Impacto'!$C$15,N5='[35]Tabla Impacto'!$D$15),"Catastrófico","")))))</f>
        <v>Moderado</v>
      </c>
      <c r="P5" s="2386">
        <f>IF(O5="","",IF(O5="Leve",0.2,IF(O5="Menor",0.4,IF(O5="Moderado",0.6,IF(O5="Mayor",0.8,IF(O5="Catastrófico",1,))))))</f>
        <v>0.6</v>
      </c>
      <c r="Q5" s="2388" t="str">
        <f>IF(OR(AND(K5="Muy Baja",O5="Leve"),AND(K5="Muy Baja",O5="Menor"),AND(K5="Baja",O5="Leve")),"Bajo",IF(OR(AND(K5="Muy baja",O5="Moderado"),AND(K5="Baja",O5="Menor"),AND(K5="Baja",O5="Moderado"),AND(K5="Media",O5="Leve"),AND(K5="Media",O5="Menor"),AND(K5="Media",O5="Moderado"),AND(K5="Alta",O5="Leve"),AND(K5="Alta",O5="Menor")),"Moderado",IF(OR(AND(K5="Muy Baja",O5="Mayor"),AND(K5="Baja",O5="Mayor"),AND(K5="Media",O5="Mayor"),AND(K5="Alta",O5="Moderado"),AND(K5="Alta",O5="Mayor"),AND(K5="Muy Alta",O5="Leve"),AND(K5="Muy Alta",O5="Menor"),AND(K5="Muy Alta",O5="Moderado"),AND(K5="Muy Alta",O5="Mayor")),"Alto",IF(OR(AND(K5="Muy Baja",O5="Catastrófico"),AND(K5="Baja",O5="Catastrófico"),AND(K5="Media",O5="Catastrófico"),AND(K5="Alta",O5="Catastrófico"),AND(K5="Muy Alta",O5="Catastrófico")),"Extremo",""))))</f>
        <v>Moderado</v>
      </c>
      <c r="R5" s="2389">
        <v>1</v>
      </c>
      <c r="S5" s="2390" t="s">
        <v>1187</v>
      </c>
      <c r="T5" s="2391" t="str">
        <f>IF(OR(U5="Preventivo",U5="Detectivo"),"Probabilidad",IF(U5="Correctivo","Impacto",""))</f>
        <v>Probabilidad</v>
      </c>
      <c r="U5" s="2392" t="s">
        <v>99</v>
      </c>
      <c r="V5" s="2392" t="s">
        <v>35</v>
      </c>
      <c r="W5" s="2393" t="str">
        <f>IF(AND(U5="Preventivo",V5="Automático"),"50%",IF(AND(U5="Preventivo",V5="Manual"),"40%",IF(AND(U5="Detectivo",V5="Automático"),"40%",IF(AND(U5="Detectivo",V5="Manual"),"30%",IF(AND(U5="Correctivo",V5="Automático"),"35%",IF(AND(U5="Correctivo",V5="Manual"),"25%",""))))))</f>
        <v>40%</v>
      </c>
      <c r="X5" s="2392" t="s">
        <v>100</v>
      </c>
      <c r="Y5" s="2392" t="s">
        <v>111</v>
      </c>
      <c r="Z5" s="2392" t="s">
        <v>102</v>
      </c>
      <c r="AA5" s="2394">
        <f>IFERROR(IF(T5="Probabilidad",(L5-(+L5*W5)),IF(T5="Impacto",L5,"")),"")</f>
        <v>0.24</v>
      </c>
      <c r="AB5" s="2395" t="str">
        <f>IFERROR(IF(AA5="","",IF(AA5&lt;=0.2,"Muy Baja",IF(AA5&lt;=0.4,"Baja",IF(AA5&lt;=0.6,"Media",IF(AA5&lt;=0.8,"Alta","Muy Alta"))))),"")</f>
        <v>Baja</v>
      </c>
      <c r="AC5" s="2396">
        <f>+AA5</f>
        <v>0.24</v>
      </c>
      <c r="AD5" s="2395" t="str">
        <f>IFERROR(IF(AE5="","",IF(AE5&lt;=0.2,"Leve",IF(AE5&lt;=0.4,"Menor",IF(AE5&lt;=0.6,"Moderado",IF(AE5&lt;=0.8,"Mayor","Catastrófico"))))),"")</f>
        <v>Moderado</v>
      </c>
      <c r="AE5" s="2396">
        <f>IFERROR(IF(T5="Impacto",(P5-(+P5*W5)),IF(T5="Probabilidad",P5,"")),"")</f>
        <v>0.6</v>
      </c>
      <c r="AF5" s="2397" t="str">
        <f>IFERROR(IF(OR(AND(AB5="Muy Baja",AD5="Leve"),AND(AB5="Muy Baja",AD5="Menor"),AND(AB5="Baja",AD5="Leve")),"Bajo",IF(OR(AND(AB5="Muy baja",AD5="Moderado"),AND(AB5="Baja",AD5="Menor"),AND(AB5="Baja",AD5="Moderado"),AND(AB5="Media",AD5="Leve"),AND(AB5="Media",AD5="Menor"),AND(AB5="Media",AD5="Moderado"),AND(AB5="Alta",AD5="Leve"),AND(AB5="Alta",AD5="Menor")),"Moderado",IF(OR(AND(AB5="Muy Baja",AD5="Mayor"),AND(AB5="Baja",AD5="Mayor"),AND(AB5="Media",AD5="Mayor"),AND(AB5="Alta",AD5="Moderado"),AND(AB5="Alta",AD5="Mayor"),AND(AB5="Muy Alta",AD5="Leve"),AND(AB5="Muy Alta",AD5="Menor"),AND(AB5="Muy Alta",AD5="Moderado"),AND(AB5="Muy Alta",AD5="Mayor")),"Alto",IF(OR(AND(AB5="Muy Baja",AD5="Catastrófico"),AND(AB5="Baja",AD5="Catastrófico"),AND(AB5="Media",AD5="Catastrófico"),AND(AB5="Alta",AD5="Catastrófico"),AND(AB5="Muy Alta",AD5="Catastrófico")),"Extremo","")))),"")</f>
        <v>Moderado</v>
      </c>
      <c r="AG5" s="2398" t="s">
        <v>112</v>
      </c>
      <c r="AH5" s="2399" t="s">
        <v>1188</v>
      </c>
      <c r="AI5" s="2399" t="s">
        <v>1189</v>
      </c>
      <c r="AJ5" s="2400" t="s">
        <v>1190</v>
      </c>
      <c r="AK5" s="2401" t="s">
        <v>1191</v>
      </c>
      <c r="AL5" s="2402">
        <v>45569</v>
      </c>
      <c r="AM5" s="2403" t="s">
        <v>1192</v>
      </c>
      <c r="AN5" s="2404" t="s">
        <v>103</v>
      </c>
      <c r="AO5" s="2405" t="s">
        <v>1193</v>
      </c>
      <c r="AP5" s="2405" t="s">
        <v>1194</v>
      </c>
      <c r="AQ5" s="2406" t="s">
        <v>874</v>
      </c>
      <c r="AR5" s="2407" t="s">
        <v>1195</v>
      </c>
      <c r="AS5" s="2405" t="s">
        <v>1079</v>
      </c>
      <c r="AT5" s="2408" t="s">
        <v>32</v>
      </c>
      <c r="AU5" s="2408" t="s">
        <v>32</v>
      </c>
      <c r="AV5" s="2408" t="s">
        <v>32</v>
      </c>
      <c r="AW5" s="2408" t="s">
        <v>32</v>
      </c>
      <c r="AX5" s="2408" t="s">
        <v>32</v>
      </c>
      <c r="AY5" s="2408" t="s">
        <v>32</v>
      </c>
      <c r="AZ5" s="2403" t="s">
        <v>1196</v>
      </c>
      <c r="BA5" s="2403" t="s">
        <v>1197</v>
      </c>
      <c r="BB5" s="2405" t="s">
        <v>1198</v>
      </c>
      <c r="BC5" s="2405" t="s">
        <v>1199</v>
      </c>
      <c r="BD5" s="2405">
        <v>0</v>
      </c>
      <c r="BE5" s="2405">
        <f>J5</f>
        <v>24</v>
      </c>
      <c r="BF5" s="2405">
        <f>(BD5/BE5)</f>
        <v>0</v>
      </c>
      <c r="BG5" s="2405" t="str">
        <f>IF(BF5=0,"Los controles están funcionando y son efectivos",IF(AND(BF5&gt;0,BF5&lt;=0.2),"Los controles son efectivos el 80%.",IF(AND(BF5&gt;0.2,BF5&lt;=0.5),"El control actual presenta deficiencias en su eficacia; sin embargo, sus resultados no son del todo insatisfactorios. Se sugiere la implementación de otro control que complemente y potencie el existente.",IF(AND(BF5&gt;0.5,BF5&lt;=1),"Los Control son ineficientes","Valor no valido"))))</f>
        <v>Los controles están funcionando y son efectivos</v>
      </c>
      <c r="BH5" s="2409" t="s">
        <v>1200</v>
      </c>
      <c r="BI5" s="2410" t="s">
        <v>892</v>
      </c>
      <c r="BJ5" s="2411" t="s">
        <v>1201</v>
      </c>
      <c r="BK5" s="2412"/>
      <c r="BL5" s="2412"/>
      <c r="BM5" s="2412"/>
      <c r="BN5" s="2412"/>
      <c r="BO5" s="2412"/>
      <c r="BP5" s="2412"/>
      <c r="BQ5" s="2412"/>
    </row>
    <row r="6" spans="1:69" ht="376.5" customHeight="1">
      <c r="A6" s="2555"/>
      <c r="B6" s="2415"/>
      <c r="C6" s="2415"/>
      <c r="D6" s="2416"/>
      <c r="E6" s="2417" t="s">
        <v>1202</v>
      </c>
      <c r="F6" s="2381"/>
      <c r="G6" s="2418"/>
      <c r="H6" s="2381"/>
      <c r="I6" s="2419"/>
      <c r="J6" s="2420"/>
      <c r="K6" s="2421"/>
      <c r="L6" s="2422"/>
      <c r="M6" s="2423"/>
      <c r="N6" s="2422">
        <f ca="1">IF(NOT(ISERROR(MATCH(M6,_xlfn.ANCHORARRAY(F17),0))),L19&amp;"Por favor no seleccionar los criterios de impacto",M6)</f>
        <v>0</v>
      </c>
      <c r="O6" s="2421"/>
      <c r="P6" s="2422"/>
      <c r="Q6" s="2424"/>
      <c r="R6" s="2389">
        <v>2</v>
      </c>
      <c r="S6" s="2425" t="s">
        <v>1203</v>
      </c>
      <c r="T6" s="2391" t="str">
        <f>IF(OR(U6="Preventivo",U6="Detectivo"),"Probabilidad",IF(U6="Correctivo","Impacto",""))</f>
        <v>Probabilidad</v>
      </c>
      <c r="U6" s="2392" t="s">
        <v>99</v>
      </c>
      <c r="V6" s="2392" t="s">
        <v>35</v>
      </c>
      <c r="W6" s="2393" t="str">
        <f t="shared" ref="W6:W10" si="0">IF(AND(U6="Preventivo",V6="Automático"),"50%",IF(AND(U6="Preventivo",V6="Manual"),"40%",IF(AND(U6="Detectivo",V6="Automático"),"40%",IF(AND(U6="Detectivo",V6="Manual"),"30%",IF(AND(U6="Correctivo",V6="Automático"),"35%",IF(AND(U6="Correctivo",V6="Manual"),"25%",""))))))</f>
        <v>40%</v>
      </c>
      <c r="X6" s="2392" t="s">
        <v>100</v>
      </c>
      <c r="Y6" s="2392" t="s">
        <v>111</v>
      </c>
      <c r="Z6" s="2392" t="s">
        <v>102</v>
      </c>
      <c r="AA6" s="2394">
        <f>IFERROR(IF(AND(T5="Probabilidad",T6="Probabilidad"),(AC5-(+AC5*W6)),IF(AND(T5="Impacto",T6="Probabilidad"),(L5-(+L5*W6)),IF(T6="Impacto",AC5,""))),"")</f>
        <v>0.14399999999999999</v>
      </c>
      <c r="AB6" s="2395" t="str">
        <f t="shared" ref="AB6:AB10" si="1">IFERROR(IF(AA6="","",IF(AA6&lt;=0.2,"Muy Baja",IF(AA6&lt;=0.4,"Baja",IF(AA6&lt;=0.6,"Media",IF(AA6&lt;=0.8,"Alta","Muy Alta"))))),"")</f>
        <v>Muy Baja</v>
      </c>
      <c r="AC6" s="2396">
        <f>+AA6</f>
        <v>0.14399999999999999</v>
      </c>
      <c r="AD6" s="2395" t="str">
        <f t="shared" ref="AD6:AD10" si="2">IFERROR(IF(AE6="","",IF(AE6&lt;=0.2,"Leve",IF(AE6&lt;=0.4,"Menor",IF(AE6&lt;=0.6,"Moderado",IF(AE6&lt;=0.8,"Mayor","Catastrófico"))))),"")</f>
        <v>Moderado</v>
      </c>
      <c r="AE6" s="2396">
        <f>IFERROR(IF(AND(T5="Impacto",T6="Impacto"),(AE5-(+AE5*W6)),IF(AND(T5="Probabilidad",T6="Impacto"),(P5-(+P5*W6)),IF(T6="Probabilidad",AE5,""))),"")</f>
        <v>0.6</v>
      </c>
      <c r="AF6" s="2426"/>
      <c r="AG6" s="2427"/>
      <c r="AH6" s="2390" t="s">
        <v>1204</v>
      </c>
      <c r="AI6" s="2390" t="s">
        <v>1205</v>
      </c>
      <c r="AJ6" s="2400" t="s">
        <v>1206</v>
      </c>
      <c r="AK6" s="2428" t="s">
        <v>1191</v>
      </c>
      <c r="AL6" s="1644"/>
      <c r="AM6" s="2403" t="s">
        <v>1207</v>
      </c>
      <c r="AN6" s="2404" t="s">
        <v>103</v>
      </c>
      <c r="AO6" s="1644"/>
      <c r="AP6" s="1644"/>
      <c r="AQ6" s="1644"/>
      <c r="AR6" s="2331"/>
      <c r="AS6" s="1644"/>
      <c r="AT6" s="2408" t="s">
        <v>140</v>
      </c>
      <c r="AU6" s="2408" t="s">
        <v>140</v>
      </c>
      <c r="AV6" s="2408" t="s">
        <v>140</v>
      </c>
      <c r="AW6" s="2408" t="s">
        <v>140</v>
      </c>
      <c r="AX6" s="2408" t="s">
        <v>140</v>
      </c>
      <c r="AY6" s="2408" t="s">
        <v>140</v>
      </c>
      <c r="AZ6" s="2403" t="s">
        <v>1208</v>
      </c>
      <c r="BA6" s="2403" t="s">
        <v>1197</v>
      </c>
      <c r="BB6" s="1644"/>
      <c r="BC6" s="1644"/>
      <c r="BD6" s="1644"/>
      <c r="BE6" s="1644"/>
      <c r="BF6" s="1644"/>
      <c r="BG6" s="1644"/>
      <c r="BH6" s="2429"/>
      <c r="BI6" s="1599"/>
      <c r="BJ6" s="1141"/>
      <c r="BK6" s="2357"/>
      <c r="BL6" s="2357"/>
      <c r="BM6" s="2357"/>
      <c r="BN6" s="2357"/>
      <c r="BO6" s="2357"/>
      <c r="BP6" s="2357"/>
      <c r="BQ6" s="2357"/>
    </row>
    <row r="7" spans="1:69" ht="303" customHeight="1">
      <c r="A7" s="2555"/>
      <c r="B7" s="2415"/>
      <c r="C7" s="2415"/>
      <c r="D7" s="2416"/>
      <c r="E7" s="2430" t="s">
        <v>1209</v>
      </c>
      <c r="F7" s="2381"/>
      <c r="G7" s="2418"/>
      <c r="H7" s="2381"/>
      <c r="I7" s="2419"/>
      <c r="J7" s="2420"/>
      <c r="K7" s="2421"/>
      <c r="L7" s="2422"/>
      <c r="M7" s="2423"/>
      <c r="N7" s="2422">
        <f ca="1">IF(NOT(ISERROR(MATCH(M7,_xlfn.ANCHORARRAY(F18),0))),L20&amp;"Por favor no seleccionar los criterios de impacto",M7)</f>
        <v>0</v>
      </c>
      <c r="O7" s="2421"/>
      <c r="P7" s="2422"/>
      <c r="Q7" s="2424"/>
      <c r="R7" s="2389">
        <v>3</v>
      </c>
      <c r="S7" s="2431" t="s">
        <v>1210</v>
      </c>
      <c r="T7" s="2391" t="str">
        <f t="shared" ref="T7:T10" si="3">IF(OR(U7="Preventivo",U7="Detectivo"),"Probabilidad",IF(U7="Correctivo","Impacto",""))</f>
        <v>Probabilidad</v>
      </c>
      <c r="U7" s="2392" t="s">
        <v>99</v>
      </c>
      <c r="V7" s="2392" t="s">
        <v>35</v>
      </c>
      <c r="W7" s="2393" t="str">
        <f t="shared" si="0"/>
        <v>40%</v>
      </c>
      <c r="X7" s="2392" t="s">
        <v>100</v>
      </c>
      <c r="Y7" s="2392" t="s">
        <v>111</v>
      </c>
      <c r="Z7" s="2392" t="s">
        <v>102</v>
      </c>
      <c r="AA7" s="2394">
        <f>IFERROR(IF(AND(T6="Probabilidad",T7="Probabilidad"),(AC6-(+AC6*W7)),IF(AND(T6="Impacto",T7="Probabilidad"),(AC5-(+AC5*W7)),IF(T7="Impacto",AC6,""))),"")</f>
        <v>8.6399999999999991E-2</v>
      </c>
      <c r="AB7" s="2395" t="str">
        <f t="shared" si="1"/>
        <v>Muy Baja</v>
      </c>
      <c r="AC7" s="2396">
        <f t="shared" ref="AC7:AC10" si="4">+AA7</f>
        <v>8.6399999999999991E-2</v>
      </c>
      <c r="AD7" s="2395" t="str">
        <f t="shared" si="2"/>
        <v>Moderado</v>
      </c>
      <c r="AE7" s="2396">
        <f t="shared" ref="AE7:AE10" si="5">IFERROR(IF(AND(T6="Impacto",T7="Impacto"),(AE6-(+AE6*W7)),IF(AND(T6="Probabilidad",T7="Impacto"),(AE5-(+AE5*W7)),IF(T7="Probabilidad",AE6,""))),"")</f>
        <v>0.6</v>
      </c>
      <c r="AF7" s="2426"/>
      <c r="AG7" s="2427"/>
      <c r="AH7" s="2390" t="s">
        <v>1211</v>
      </c>
      <c r="AI7" s="2390" t="s">
        <v>1189</v>
      </c>
      <c r="AJ7" s="2401" t="s">
        <v>1212</v>
      </c>
      <c r="AK7" s="2428" t="s">
        <v>1191</v>
      </c>
      <c r="AL7" s="1644"/>
      <c r="AM7" s="2403"/>
      <c r="AN7" s="2404"/>
      <c r="AO7" s="1644"/>
      <c r="AP7" s="1644"/>
      <c r="AQ7" s="1644"/>
      <c r="AR7" s="2331"/>
      <c r="AS7" s="1644"/>
      <c r="AT7" s="2404" t="s">
        <v>140</v>
      </c>
      <c r="AU7" s="2404" t="s">
        <v>140</v>
      </c>
      <c r="AV7" s="2404" t="s">
        <v>140</v>
      </c>
      <c r="AW7" s="2404" t="s">
        <v>140</v>
      </c>
      <c r="AX7" s="2404" t="s">
        <v>140</v>
      </c>
      <c r="AY7" s="2404" t="s">
        <v>140</v>
      </c>
      <c r="AZ7" s="2403" t="s">
        <v>1213</v>
      </c>
      <c r="BA7" s="2403" t="s">
        <v>1197</v>
      </c>
      <c r="BB7" s="1644"/>
      <c r="BC7" s="1644"/>
      <c r="BD7" s="1644"/>
      <c r="BE7" s="1644"/>
      <c r="BF7" s="1644"/>
      <c r="BG7" s="1644"/>
      <c r="BH7" s="2429"/>
      <c r="BI7" s="1599"/>
      <c r="BJ7" s="1141"/>
      <c r="BK7" s="2357"/>
      <c r="BL7" s="2357"/>
      <c r="BM7" s="2357"/>
      <c r="BN7" s="2357"/>
      <c r="BO7" s="2357"/>
      <c r="BP7" s="2357"/>
      <c r="BQ7" s="2357"/>
    </row>
    <row r="8" spans="1:69" ht="295.5" customHeight="1">
      <c r="A8" s="2555"/>
      <c r="B8" s="2415"/>
      <c r="C8" s="2415"/>
      <c r="D8" s="2416"/>
      <c r="E8" s="2430" t="s">
        <v>1214</v>
      </c>
      <c r="F8" s="2381"/>
      <c r="G8" s="2432"/>
      <c r="H8" s="2381"/>
      <c r="I8" s="2419"/>
      <c r="J8" s="2420"/>
      <c r="K8" s="2421"/>
      <c r="L8" s="2422"/>
      <c r="M8" s="2423"/>
      <c r="N8" s="2422">
        <f ca="1">IF(NOT(ISERROR(MATCH(M8,_xlfn.ANCHORARRAY(F19),0))),L21&amp;"Por favor no seleccionar los criterios de impacto",M8)</f>
        <v>0</v>
      </c>
      <c r="O8" s="2421"/>
      <c r="P8" s="2422"/>
      <c r="Q8" s="2424"/>
      <c r="R8" s="2389">
        <v>4</v>
      </c>
      <c r="S8" s="2425" t="s">
        <v>1215</v>
      </c>
      <c r="T8" s="2391" t="str">
        <f t="shared" si="3"/>
        <v>Probabilidad</v>
      </c>
      <c r="U8" s="2392" t="s">
        <v>99</v>
      </c>
      <c r="V8" s="2392" t="s">
        <v>35</v>
      </c>
      <c r="W8" s="2393" t="str">
        <f t="shared" si="0"/>
        <v>40%</v>
      </c>
      <c r="X8" s="2392" t="s">
        <v>100</v>
      </c>
      <c r="Y8" s="2392" t="s">
        <v>111</v>
      </c>
      <c r="Z8" s="2392" t="s">
        <v>102</v>
      </c>
      <c r="AA8" s="2394">
        <f t="shared" ref="AA8:AA10" si="6">IFERROR(IF(AND(T7="Probabilidad",T8="Probabilidad"),(AC7-(+AC7*W8)),IF(AND(T7="Impacto",T8="Probabilidad"),(AC6-(+AC6*W8)),IF(T8="Impacto",AC7,""))),"")</f>
        <v>5.183999999999999E-2</v>
      </c>
      <c r="AB8" s="2395" t="str">
        <f t="shared" si="1"/>
        <v>Muy Baja</v>
      </c>
      <c r="AC8" s="2396">
        <f t="shared" si="4"/>
        <v>5.183999999999999E-2</v>
      </c>
      <c r="AD8" s="2395" t="str">
        <f t="shared" si="2"/>
        <v>Moderado</v>
      </c>
      <c r="AE8" s="2396">
        <f t="shared" si="5"/>
        <v>0.6</v>
      </c>
      <c r="AF8" s="2433"/>
      <c r="AG8" s="2434"/>
      <c r="AH8" s="2390" t="s">
        <v>1216</v>
      </c>
      <c r="AI8" s="2390" t="s">
        <v>1217</v>
      </c>
      <c r="AJ8" s="2400" t="s">
        <v>1218</v>
      </c>
      <c r="AK8" s="2428" t="s">
        <v>1191</v>
      </c>
      <c r="AL8" s="1644"/>
      <c r="AM8" s="2403" t="s">
        <v>1219</v>
      </c>
      <c r="AN8" s="2404" t="s">
        <v>103</v>
      </c>
      <c r="AO8" s="1644"/>
      <c r="AP8" s="1644"/>
      <c r="AQ8" s="1644"/>
      <c r="AR8" s="2331"/>
      <c r="AS8" s="1138"/>
      <c r="AT8" s="2404" t="s">
        <v>140</v>
      </c>
      <c r="AU8" s="2404" t="s">
        <v>140</v>
      </c>
      <c r="AV8" s="2404" t="s">
        <v>140</v>
      </c>
      <c r="AW8" s="2404" t="s">
        <v>140</v>
      </c>
      <c r="AX8" s="2404" t="s">
        <v>140</v>
      </c>
      <c r="AY8" s="2404" t="s">
        <v>140</v>
      </c>
      <c r="AZ8" s="2403" t="s">
        <v>1213</v>
      </c>
      <c r="BA8" s="2403" t="s">
        <v>1197</v>
      </c>
      <c r="BB8" s="1138"/>
      <c r="BC8" s="1138"/>
      <c r="BD8" s="1138"/>
      <c r="BE8" s="1138"/>
      <c r="BF8" s="1138"/>
      <c r="BG8" s="1138"/>
      <c r="BH8" s="2435"/>
      <c r="BI8" s="1600"/>
      <c r="BJ8" s="1141"/>
      <c r="BK8" s="2357"/>
      <c r="BL8" s="2357"/>
      <c r="BM8" s="2357"/>
      <c r="BN8" s="2357"/>
      <c r="BO8" s="2357"/>
      <c r="BP8" s="2357"/>
      <c r="BQ8" s="2357"/>
    </row>
    <row r="9" spans="1:69" ht="48.75" hidden="1" customHeight="1">
      <c r="A9" s="2555"/>
      <c r="B9" s="2415"/>
      <c r="C9" s="2415"/>
      <c r="D9" s="2416"/>
      <c r="E9" s="2436"/>
      <c r="F9" s="2381"/>
      <c r="G9" s="2437"/>
      <c r="H9" s="2381"/>
      <c r="I9" s="2419"/>
      <c r="J9" s="2420"/>
      <c r="K9" s="2421"/>
      <c r="L9" s="2422"/>
      <c r="M9" s="2423"/>
      <c r="N9" s="2422">
        <f ca="1">IF(NOT(ISERROR(MATCH(M9,_xlfn.ANCHORARRAY(F20),0))),L22&amp;"Por favor no seleccionar los criterios de impacto",M9)</f>
        <v>0</v>
      </c>
      <c r="O9" s="2421"/>
      <c r="P9" s="2422"/>
      <c r="Q9" s="2424"/>
      <c r="R9" s="2389">
        <v>5</v>
      </c>
      <c r="S9" s="2425"/>
      <c r="T9" s="2391" t="str">
        <f t="shared" si="3"/>
        <v/>
      </c>
      <c r="U9" s="2392"/>
      <c r="V9" s="2392"/>
      <c r="W9" s="2393" t="str">
        <f t="shared" si="0"/>
        <v/>
      </c>
      <c r="X9" s="2392"/>
      <c r="Y9" s="2392"/>
      <c r="Z9" s="2392"/>
      <c r="AA9" s="2394" t="str">
        <f t="shared" si="6"/>
        <v/>
      </c>
      <c r="AB9" s="2395" t="str">
        <f t="shared" si="1"/>
        <v/>
      </c>
      <c r="AC9" s="2396" t="str">
        <f t="shared" si="4"/>
        <v/>
      </c>
      <c r="AD9" s="2395" t="str">
        <f t="shared" si="2"/>
        <v/>
      </c>
      <c r="AE9" s="2396" t="str">
        <f t="shared" si="5"/>
        <v/>
      </c>
      <c r="AF9" s="2438" t="str">
        <f t="shared" ref="AF9:AF10" si="7">IFERROR(IF(OR(AND(AB9="Muy Baja",AD9="Leve"),AND(AB9="Muy Baja",AD9="Menor"),AND(AB9="Baja",AD9="Leve")),"Bajo",IF(OR(AND(AB9="Muy baja",AD9="Moderado"),AND(AB9="Baja",AD9="Menor"),AND(AB9="Baja",AD9="Moderado"),AND(AB9="Media",AD9="Leve"),AND(AB9="Media",AD9="Menor"),AND(AB9="Media",AD9="Moderado"),AND(AB9="Alta",AD9="Leve"),AND(AB9="Alta",AD9="Menor")),"Moderado",IF(OR(AND(AB9="Muy Baja",AD9="Mayor"),AND(AB9="Baja",AD9="Mayor"),AND(AB9="Media",AD9="Mayor"),AND(AB9="Alta",AD9="Moderado"),AND(AB9="Alta",AD9="Mayor"),AND(AB9="Muy Alta",AD9="Leve"),AND(AB9="Muy Alta",AD9="Menor"),AND(AB9="Muy Alta",AD9="Moderado"),AND(AB9="Muy Alta",AD9="Mayor")),"Alto",IF(OR(AND(AB9="Muy Baja",AD9="Catastrófico"),AND(AB9="Baja",AD9="Catastrófico"),AND(AB9="Media",AD9="Catastrófico"),AND(AB9="Alta",AD9="Catastrófico"),AND(AB9="Muy Alta",AD9="Catastrófico")),"Extremo","")))),"")</f>
        <v/>
      </c>
      <c r="AG9" s="2439"/>
      <c r="AH9" s="2440"/>
      <c r="AI9" s="2441"/>
      <c r="AJ9" s="2442"/>
      <c r="AK9" s="2442"/>
      <c r="AL9" s="1644"/>
      <c r="AM9" s="2403"/>
      <c r="AN9" s="2404"/>
      <c r="AO9" s="1644"/>
      <c r="AP9" s="1644"/>
      <c r="AQ9" s="1644"/>
      <c r="AR9" s="2331"/>
      <c r="AS9" s="2443"/>
      <c r="AT9" s="2443"/>
      <c r="AU9" s="2443"/>
      <c r="AV9" s="2443"/>
      <c r="AW9" s="2443"/>
      <c r="AX9" s="2443"/>
      <c r="AY9" s="2443"/>
      <c r="AZ9" s="2443"/>
      <c r="BA9" s="2403" t="s">
        <v>1220</v>
      </c>
      <c r="BB9" s="2443"/>
      <c r="BC9" s="2443"/>
      <c r="BD9" s="2443"/>
      <c r="BE9" s="2443"/>
      <c r="BF9" s="2443"/>
      <c r="BG9" s="2443"/>
      <c r="BH9" s="2443"/>
      <c r="BI9" s="2443"/>
      <c r="BJ9" s="1141"/>
      <c r="BK9" s="2357"/>
      <c r="BL9" s="2357"/>
      <c r="BM9" s="2357"/>
      <c r="BN9" s="2357"/>
      <c r="BO9" s="2357"/>
      <c r="BP9" s="2357"/>
      <c r="BQ9" s="2357"/>
    </row>
    <row r="10" spans="1:69" ht="42.75" hidden="1" customHeight="1">
      <c r="A10" s="2556"/>
      <c r="B10" s="2445"/>
      <c r="C10" s="2445"/>
      <c r="D10" s="2446"/>
      <c r="E10" s="2436"/>
      <c r="F10" s="2381"/>
      <c r="G10" s="2437"/>
      <c r="H10" s="2381"/>
      <c r="I10" s="2447"/>
      <c r="J10" s="2448"/>
      <c r="K10" s="2449"/>
      <c r="L10" s="2450"/>
      <c r="M10" s="2451"/>
      <c r="N10" s="2450">
        <f ca="1">IF(NOT(ISERROR(MATCH(M10,_xlfn.ANCHORARRAY(F21),0))),L23&amp;"Por favor no seleccionar los criterios de impacto",M10)</f>
        <v>0</v>
      </c>
      <c r="O10" s="2449"/>
      <c r="P10" s="2450"/>
      <c r="Q10" s="2452"/>
      <c r="R10" s="2389">
        <v>6</v>
      </c>
      <c r="S10" s="2425"/>
      <c r="T10" s="2391" t="str">
        <f t="shared" si="3"/>
        <v/>
      </c>
      <c r="U10" s="2392"/>
      <c r="V10" s="2392"/>
      <c r="W10" s="2393" t="str">
        <f t="shared" si="0"/>
        <v/>
      </c>
      <c r="X10" s="2392"/>
      <c r="Y10" s="2392"/>
      <c r="Z10" s="2392"/>
      <c r="AA10" s="2394" t="str">
        <f t="shared" si="6"/>
        <v/>
      </c>
      <c r="AB10" s="2395" t="str">
        <f t="shared" si="1"/>
        <v/>
      </c>
      <c r="AC10" s="2396" t="str">
        <f t="shared" si="4"/>
        <v/>
      </c>
      <c r="AD10" s="2395" t="str">
        <f t="shared" si="2"/>
        <v/>
      </c>
      <c r="AE10" s="2396" t="str">
        <f t="shared" si="5"/>
        <v/>
      </c>
      <c r="AF10" s="2438" t="str">
        <f t="shared" si="7"/>
        <v/>
      </c>
      <c r="AG10" s="2439"/>
      <c r="AH10" s="2440"/>
      <c r="AI10" s="2441"/>
      <c r="AJ10" s="2442"/>
      <c r="AK10" s="2442"/>
      <c r="AL10" s="1644"/>
      <c r="AM10" s="2403"/>
      <c r="AN10" s="2404"/>
      <c r="AO10" s="1644"/>
      <c r="AP10" s="1644"/>
      <c r="AQ10" s="1644"/>
      <c r="AR10" s="2331"/>
      <c r="AS10" s="2443"/>
      <c r="AT10" s="2443"/>
      <c r="AU10" s="2443"/>
      <c r="AV10" s="2443"/>
      <c r="AW10" s="2443"/>
      <c r="AX10" s="2443"/>
      <c r="AY10" s="2443"/>
      <c r="AZ10" s="2443"/>
      <c r="BA10" s="2403" t="s">
        <v>1220</v>
      </c>
      <c r="BB10" s="2443"/>
      <c r="BC10" s="2443"/>
      <c r="BD10" s="2443"/>
      <c r="BE10" s="2443"/>
      <c r="BF10" s="2443"/>
      <c r="BG10" s="2443"/>
      <c r="BH10" s="2443"/>
      <c r="BI10" s="2443"/>
      <c r="BJ10" s="1141"/>
      <c r="BK10" s="2357"/>
      <c r="BL10" s="2357"/>
      <c r="BM10" s="2357"/>
      <c r="BN10" s="2357"/>
      <c r="BO10" s="2357"/>
      <c r="BP10" s="2357"/>
      <c r="BQ10" s="2357"/>
    </row>
    <row r="11" spans="1:69" ht="264" customHeight="1">
      <c r="A11" s="2377">
        <v>2</v>
      </c>
      <c r="B11" s="2453" t="s">
        <v>118</v>
      </c>
      <c r="C11" s="2453" t="s">
        <v>1221</v>
      </c>
      <c r="D11" s="2454" t="s">
        <v>1222</v>
      </c>
      <c r="E11" s="2455" t="s">
        <v>1223</v>
      </c>
      <c r="F11" s="2456" t="s">
        <v>1224</v>
      </c>
      <c r="G11" s="2457" t="s">
        <v>377</v>
      </c>
      <c r="H11" s="2457" t="s">
        <v>1225</v>
      </c>
      <c r="I11" s="2458" t="s">
        <v>138</v>
      </c>
      <c r="J11" s="2459">
        <v>4</v>
      </c>
      <c r="K11" s="2460" t="str">
        <f>IF(J11&lt;=0,"",IF(J11&lt;=2,"Muy Baja",IF(J11&lt;=24,"Baja",IF(J11&lt;=500,"Media",IF(J11&lt;=5000,"Alta","Muy Alta")))))</f>
        <v>Baja</v>
      </c>
      <c r="L11" s="2461">
        <f>IF(K11="","",IF(K11="Muy Baja",0.2,IF(K11="Baja",0.4,IF(K11="Media",0.6,IF(K11="Alta",0.8,IF(K11="Muy Alta",1,))))))</f>
        <v>0.4</v>
      </c>
      <c r="M11" s="2462" t="s">
        <v>116</v>
      </c>
      <c r="N11" s="2461" t="str">
        <f>IF(NOT(ISERROR(MATCH(M11,'[35]Tabla Impacto'!$B$221:$B$223,0))),'[35]Tabla Impacto'!$F$223&amp;"Por favor no seleccionar los criterios de impacto(Afectación Económica o presupuestal y Pérdida Reputacional)",M11)</f>
        <v xml:space="preserve">     El riesgo afecta la imagen de la entidad con algunos usuarios de relevancia frente al logro de los objetivos</v>
      </c>
      <c r="O11" s="2460" t="str">
        <f>IF(OR(N11='[35]Tabla Impacto'!$C$11,N11='[35]Tabla Impacto'!$D$11),"Leve",IF(OR(N11='[35]Tabla Impacto'!$C$12,N11='[35]Tabla Impacto'!$D$12),"Menor",IF(OR(N11='[35]Tabla Impacto'!$C$13,N11='[35]Tabla Impacto'!$D$13),"Moderado",IF(OR(N11='[35]Tabla Impacto'!$C$14,N11='[35]Tabla Impacto'!$D$14),"Mayor",IF(OR(N11='[35]Tabla Impacto'!$C$15,N11='[35]Tabla Impacto'!$D$15),"Catastrófico","")))))</f>
        <v>Moderado</v>
      </c>
      <c r="P11" s="2461">
        <f>IF(O11="","",IF(O11="Leve",0.2,IF(O11="Menor",0.4,IF(O11="Moderado",0.6,IF(O11="Mayor",0.8,IF(O11="Catastrófico",1,))))))</f>
        <v>0.6</v>
      </c>
      <c r="Q11" s="2463"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Moderado</v>
      </c>
      <c r="R11" s="2389">
        <v>1</v>
      </c>
      <c r="S11" s="2464" t="s">
        <v>1226</v>
      </c>
      <c r="T11" s="2391" t="str">
        <f>IF(OR(U11="Preventivo",U11="Detectivo"),"Probabilidad",IF(U11="Correctivo","Impacto",""))</f>
        <v>Probabilidad</v>
      </c>
      <c r="U11" s="2392" t="s">
        <v>99</v>
      </c>
      <c r="V11" s="2392" t="s">
        <v>35</v>
      </c>
      <c r="W11" s="2393" t="str">
        <f>IF(AND(U11="Preventivo",V11="Automático"),"50%",IF(AND(U11="Preventivo",V11="Manual"),"40%",IF(AND(U11="Detectivo",V11="Automático"),"40%",IF(AND(U11="Detectivo",V11="Manual"),"30%",IF(AND(U11="Correctivo",V11="Automático"),"35%",IF(AND(U11="Correctivo",V11="Manual"),"25%",""))))))</f>
        <v>40%</v>
      </c>
      <c r="X11" s="2392" t="s">
        <v>100</v>
      </c>
      <c r="Y11" s="2392" t="s">
        <v>111</v>
      </c>
      <c r="Z11" s="2392" t="s">
        <v>102</v>
      </c>
      <c r="AA11" s="2394">
        <f>IFERROR(IF(T11="Probabilidad",(L11-(+L11*W11)),IF(T11="Impacto",L11,"")),"")</f>
        <v>0.24</v>
      </c>
      <c r="AB11" s="2395" t="str">
        <f>IFERROR(IF(AA11="","",IF(AA11&lt;=0.2,"Muy Baja",IF(AA11&lt;=0.4,"Baja",IF(AA11&lt;=0.6,"Media",IF(AA11&lt;=0.8,"Alta","Muy Alta"))))),"")</f>
        <v>Baja</v>
      </c>
      <c r="AC11" s="2396">
        <f>+AA11</f>
        <v>0.24</v>
      </c>
      <c r="AD11" s="2395" t="str">
        <f>IFERROR(IF(AE11="","",IF(AE11&lt;=0.2,"Leve",IF(AE11&lt;=0.4,"Menor",IF(AE11&lt;=0.6,"Moderado",IF(AE11&lt;=0.8,"Mayor","Catastrófico"))))),"")</f>
        <v>Moderado</v>
      </c>
      <c r="AE11" s="2396">
        <f>IFERROR(IF(T11="Impacto",(P11-(+P11*W11)),IF(T11="Probabilidad",P11,"")),"")</f>
        <v>0.6</v>
      </c>
      <c r="AF11" s="2438" t="str">
        <f>IFERROR(IF(OR(AND(AB11="Muy Baja",AD11="Leve"),AND(AB11="Muy Baja",AD11="Menor"),AND(AB11="Baja",AD11="Leve")),"Bajo",IF(OR(AND(AB11="Muy baja",AD11="Moderado"),AND(AB11="Baja",AD11="Menor"),AND(AB11="Baja",AD11="Moderado"),AND(AB11="Media",AD11="Leve"),AND(AB11="Media",AD11="Menor"),AND(AB11="Media",AD11="Moderado"),AND(AB11="Alta",AD11="Leve"),AND(AB11="Alta",AD11="Menor")),"Moderado",IF(OR(AND(AB11="Muy Baja",AD11="Mayor"),AND(AB11="Baja",AD11="Mayor"),AND(AB11="Media",AD11="Mayor"),AND(AB11="Alta",AD11="Moderado"),AND(AB11="Alta",AD11="Mayor"),AND(AB11="Muy Alta",AD11="Leve"),AND(AB11="Muy Alta",AD11="Menor"),AND(AB11="Muy Alta",AD11="Moderado"),AND(AB11="Muy Alta",AD11="Mayor")),"Alto",IF(OR(AND(AB11="Muy Baja",AD11="Catastrófico"),AND(AB11="Baja",AD11="Catastrófico"),AND(AB11="Media",AD11="Catastrófico"),AND(AB11="Alta",AD11="Catastrófico"),AND(AB11="Muy Alta",AD11="Catastrófico")),"Extremo","")))),"")</f>
        <v>Moderado</v>
      </c>
      <c r="AG11" s="2465" t="s">
        <v>112</v>
      </c>
      <c r="AH11" s="2466" t="s">
        <v>1227</v>
      </c>
      <c r="AI11" s="2431" t="s">
        <v>1228</v>
      </c>
      <c r="AJ11" s="2400" t="s">
        <v>1229</v>
      </c>
      <c r="AK11" s="2428" t="s">
        <v>1191</v>
      </c>
      <c r="AL11" s="1138"/>
      <c r="AM11" s="2403" t="s">
        <v>1230</v>
      </c>
      <c r="AN11" s="2404" t="s">
        <v>103</v>
      </c>
      <c r="AO11" s="1138"/>
      <c r="AP11" s="1138"/>
      <c r="AQ11" s="1138"/>
      <c r="AR11" s="1138"/>
      <c r="AS11" s="2403" t="s">
        <v>1231</v>
      </c>
      <c r="AT11" s="2404" t="s">
        <v>140</v>
      </c>
      <c r="AU11" s="2404" t="s">
        <v>140</v>
      </c>
      <c r="AV11" s="2404" t="s">
        <v>140</v>
      </c>
      <c r="AW11" s="2404" t="s">
        <v>140</v>
      </c>
      <c r="AX11" s="2404" t="s">
        <v>140</v>
      </c>
      <c r="AY11" s="2404" t="s">
        <v>140</v>
      </c>
      <c r="AZ11" s="2403" t="s">
        <v>1232</v>
      </c>
      <c r="BA11" s="2403" t="s">
        <v>1197</v>
      </c>
      <c r="BB11" s="2404" t="s">
        <v>1198</v>
      </c>
      <c r="BC11" s="2403" t="s">
        <v>1199</v>
      </c>
      <c r="BD11" s="2403">
        <v>0</v>
      </c>
      <c r="BE11" s="2403">
        <f>J11</f>
        <v>4</v>
      </c>
      <c r="BF11" s="2403">
        <f>(BD11/BE11)</f>
        <v>0</v>
      </c>
      <c r="BG11" s="2403" t="s">
        <v>1233</v>
      </c>
      <c r="BH11" s="2403" t="s">
        <v>1200</v>
      </c>
      <c r="BI11" s="2403" t="s">
        <v>892</v>
      </c>
      <c r="BJ11" s="1141"/>
      <c r="BK11" s="2357"/>
      <c r="BL11" s="2357"/>
      <c r="BM11" s="2357"/>
      <c r="BN11" s="2357"/>
      <c r="BO11" s="2357"/>
      <c r="BP11" s="2357"/>
      <c r="BQ11" s="2357"/>
    </row>
    <row r="12" spans="1:69" ht="30" customHeight="1">
      <c r="A12" s="2414"/>
      <c r="B12" s="2467"/>
      <c r="C12" s="2467"/>
      <c r="D12" s="2468"/>
      <c r="E12" s="2469"/>
      <c r="F12" s="2456"/>
      <c r="G12" s="2470"/>
      <c r="H12" s="2470"/>
      <c r="I12" s="2471"/>
      <c r="J12" s="2472"/>
      <c r="K12" s="2473"/>
      <c r="L12" s="2474"/>
      <c r="M12" s="2475"/>
      <c r="N12" s="2474">
        <f ca="1">IF(NOT(ISERROR(MATCH(M12,_xlfn.ANCHORARRAY(F23),0))),L25&amp;"Por favor no seleccionar los criterios de impacto",M12)</f>
        <v>0</v>
      </c>
      <c r="O12" s="2473"/>
      <c r="P12" s="2474"/>
      <c r="Q12" s="2476"/>
      <c r="R12" s="2389">
        <v>2</v>
      </c>
      <c r="S12" s="2477"/>
      <c r="T12" s="2391" t="str">
        <f>IF(OR(U12="Preventivo",U12="Detectivo"),"Probabilidad",IF(U12="Correctivo","Impacto",""))</f>
        <v/>
      </c>
      <c r="U12" s="2392"/>
      <c r="V12" s="2392"/>
      <c r="W12" s="2393" t="str">
        <f t="shared" ref="W12:W16" si="8">IF(AND(U12="Preventivo",V12="Automático"),"50%",IF(AND(U12="Preventivo",V12="Manual"),"40%",IF(AND(U12="Detectivo",V12="Automático"),"40%",IF(AND(U12="Detectivo",V12="Manual"),"30%",IF(AND(U12="Correctivo",V12="Automático"),"35%",IF(AND(U12="Correctivo",V12="Manual"),"25%",""))))))</f>
        <v/>
      </c>
      <c r="X12" s="2392"/>
      <c r="Y12" s="2392"/>
      <c r="Z12" s="2392"/>
      <c r="AA12" s="2394" t="str">
        <f>IFERROR(IF(AND(T11="Probabilidad",T12="Probabilidad"),(AC11-(+AC11*W12)),IF(AND(T11="Impacto",T12="Probabilidad"),(L11-(+L11*W12)),IF(T12="Impacto",AC11,""))),"")</f>
        <v/>
      </c>
      <c r="AB12" s="2395" t="str">
        <f t="shared" ref="AB12:AB16" si="9">IFERROR(IF(AA12="","",IF(AA12&lt;=0.2,"Muy Baja",IF(AA12&lt;=0.4,"Baja",IF(AA12&lt;=0.6,"Media",IF(AA12&lt;=0.8,"Alta","Muy Alta"))))),"")</f>
        <v/>
      </c>
      <c r="AC12" s="2396" t="str">
        <f>+AA12</f>
        <v/>
      </c>
      <c r="AD12" s="2395" t="str">
        <f t="shared" ref="AD12:AD16" si="10">IFERROR(IF(AE12="","",IF(AE12&lt;=0.2,"Leve",IF(AE12&lt;=0.4,"Menor",IF(AE12&lt;=0.6,"Moderado",IF(AE12&lt;=0.8,"Mayor","Catastrófico"))))),"")</f>
        <v/>
      </c>
      <c r="AE12" s="2396" t="str">
        <f>IFERROR(IF(AND(T11="Impacto",T12="Impacto"),(AE11-(+AE11*W12)),IF(AND(T11="Probabilidad",T12="Impacto"),(P11-(+P11*W12)),IF(T12="Probabilidad",AE11,""))),"")</f>
        <v/>
      </c>
      <c r="AF12" s="2438" t="str">
        <f t="shared" ref="AF12:AF16" si="11">IFERROR(IF(OR(AND(AB12="Muy Baja",AD12="Leve"),AND(AB12="Muy Baja",AD12="Menor"),AND(AB12="Baja",AD12="Leve")),"Bajo",IF(OR(AND(AB12="Muy baja",AD12="Moderado"),AND(AB12="Baja",AD12="Menor"),AND(AB12="Baja",AD12="Moderado"),AND(AB12="Media",AD12="Leve"),AND(AB12="Media",AD12="Menor"),AND(AB12="Media",AD12="Moderado"),AND(AB12="Alta",AD12="Leve"),AND(AB12="Alta",AD12="Menor")),"Moderado",IF(OR(AND(AB12="Muy Baja",AD12="Mayor"),AND(AB12="Baja",AD12="Mayor"),AND(AB12="Media",AD12="Mayor"),AND(AB12="Alta",AD12="Moderado"),AND(AB12="Alta",AD12="Mayor"),AND(AB12="Muy Alta",AD12="Leve"),AND(AB12="Muy Alta",AD12="Menor"),AND(AB12="Muy Alta",AD12="Moderado"),AND(AB12="Muy Alta",AD12="Mayor")),"Alto",IF(OR(AND(AB12="Muy Baja",AD12="Catastrófico"),AND(AB12="Baja",AD12="Catastrófico"),AND(AB12="Media",AD12="Catastrófico"),AND(AB12="Alta",AD12="Catastrófico"),AND(AB12="Muy Alta",AD12="Catastrófico")),"Extremo","")))),"")</f>
        <v/>
      </c>
      <c r="AG12" s="2478"/>
      <c r="AH12" s="2440"/>
      <c r="AI12" s="2441"/>
      <c r="AJ12" s="2442"/>
      <c r="AK12" s="2442"/>
      <c r="AL12" s="2357"/>
      <c r="AM12" s="2479"/>
      <c r="AN12" s="2357"/>
      <c r="AO12" s="2357"/>
      <c r="AP12" s="2357"/>
      <c r="AQ12" s="2357"/>
      <c r="AR12" s="2357"/>
      <c r="AS12" s="2357"/>
      <c r="AT12" s="2357"/>
      <c r="AU12" s="2357"/>
      <c r="AV12" s="2357"/>
      <c r="AW12" s="2357"/>
      <c r="AX12" s="2357"/>
      <c r="AY12" s="2357"/>
      <c r="AZ12" s="2357"/>
      <c r="BA12" s="2357"/>
      <c r="BB12" s="2357"/>
      <c r="BC12" s="2357"/>
      <c r="BD12" s="2357"/>
      <c r="BE12" s="2357"/>
      <c r="BF12" s="2357"/>
      <c r="BG12" s="2357"/>
      <c r="BH12" s="2357"/>
      <c r="BI12" s="2357"/>
      <c r="BJ12" s="2357"/>
      <c r="BK12" s="2357"/>
      <c r="BL12" s="2357"/>
      <c r="BM12" s="2357"/>
      <c r="BN12" s="2357"/>
      <c r="BO12" s="2357"/>
      <c r="BP12" s="2357"/>
      <c r="BQ12" s="2357"/>
    </row>
    <row r="13" spans="1:69" ht="25.5" customHeight="1">
      <c r="A13" s="2414"/>
      <c r="B13" s="2467"/>
      <c r="C13" s="2467"/>
      <c r="D13" s="2468"/>
      <c r="E13" s="2469"/>
      <c r="F13" s="2456"/>
      <c r="G13" s="2470"/>
      <c r="H13" s="2470"/>
      <c r="I13" s="2471"/>
      <c r="J13" s="2472"/>
      <c r="K13" s="2473"/>
      <c r="L13" s="2474"/>
      <c r="M13" s="2475"/>
      <c r="N13" s="2474">
        <f ca="1">IF(NOT(ISERROR(MATCH(M13,_xlfn.ANCHORARRAY(F24),0))),L26&amp;"Por favor no seleccionar los criterios de impacto",M13)</f>
        <v>0</v>
      </c>
      <c r="O13" s="2473"/>
      <c r="P13" s="2474"/>
      <c r="Q13" s="2476"/>
      <c r="R13" s="2389">
        <v>3</v>
      </c>
      <c r="S13" s="2477"/>
      <c r="T13" s="2391" t="str">
        <f t="shared" ref="T13:T16" si="12">IF(OR(U13="Preventivo",U13="Detectivo"),"Probabilidad",IF(U13="Correctivo","Impacto",""))</f>
        <v/>
      </c>
      <c r="U13" s="2392"/>
      <c r="V13" s="2392"/>
      <c r="W13" s="2393" t="str">
        <f t="shared" si="8"/>
        <v/>
      </c>
      <c r="X13" s="2392"/>
      <c r="Y13" s="2392"/>
      <c r="Z13" s="2392"/>
      <c r="AA13" s="2394" t="str">
        <f>IFERROR(IF(AND(T12="Probabilidad",T13="Probabilidad"),(AC12-(+AC12*W13)),IF(AND(T12="Impacto",T13="Probabilidad"),(AC11-(+AC11*W13)),IF(T13="Impacto",AC12,""))),"")</f>
        <v/>
      </c>
      <c r="AB13" s="2395" t="str">
        <f t="shared" si="9"/>
        <v/>
      </c>
      <c r="AC13" s="2396" t="str">
        <f t="shared" ref="AC13:AC16" si="13">+AA13</f>
        <v/>
      </c>
      <c r="AD13" s="2395" t="str">
        <f t="shared" si="10"/>
        <v/>
      </c>
      <c r="AE13" s="2396" t="str">
        <f t="shared" ref="AE13:AE16" si="14">IFERROR(IF(AND(T12="Impacto",T13="Impacto"),(AE12-(+AE12*W13)),IF(AND(T12="Probabilidad",T13="Impacto"),(AE11-(+AE11*W13)),IF(T13="Probabilidad",AE12,""))),"")</f>
        <v/>
      </c>
      <c r="AF13" s="2438" t="str">
        <f t="shared" si="11"/>
        <v/>
      </c>
      <c r="AG13" s="2478"/>
      <c r="AH13" s="2440"/>
      <c r="AI13" s="2441"/>
      <c r="AJ13" s="2442"/>
      <c r="AK13" s="2442"/>
      <c r="AL13" s="2357"/>
      <c r="AM13" s="2479"/>
      <c r="AN13" s="2357"/>
      <c r="AO13" s="2357"/>
      <c r="AP13" s="2357"/>
      <c r="AQ13" s="2357"/>
      <c r="AR13" s="2357"/>
      <c r="AS13" s="2357"/>
      <c r="AT13" s="2357"/>
      <c r="AU13" s="2357"/>
      <c r="AV13" s="2357"/>
      <c r="AW13" s="2357"/>
      <c r="AX13" s="2357"/>
      <c r="AY13" s="2357"/>
      <c r="AZ13" s="2357"/>
      <c r="BA13" s="2357"/>
      <c r="BB13" s="2357"/>
      <c r="BC13" s="2357"/>
      <c r="BD13" s="2357"/>
      <c r="BE13" s="2357"/>
      <c r="BF13" s="2357"/>
      <c r="BG13" s="2357"/>
      <c r="BH13" s="2357"/>
      <c r="BI13" s="2357"/>
      <c r="BJ13" s="2357"/>
      <c r="BK13" s="2357"/>
      <c r="BL13" s="2357"/>
      <c r="BM13" s="2357"/>
      <c r="BN13" s="2357"/>
      <c r="BO13" s="2357"/>
      <c r="BP13" s="2357"/>
      <c r="BQ13" s="2357"/>
    </row>
    <row r="14" spans="1:69" ht="25.5" customHeight="1">
      <c r="A14" s="2414"/>
      <c r="B14" s="2467"/>
      <c r="C14" s="2467"/>
      <c r="D14" s="2468"/>
      <c r="E14" s="2469"/>
      <c r="F14" s="2456"/>
      <c r="G14" s="2470"/>
      <c r="H14" s="2470"/>
      <c r="I14" s="2471"/>
      <c r="J14" s="2472"/>
      <c r="K14" s="2473"/>
      <c r="L14" s="2474"/>
      <c r="M14" s="2475"/>
      <c r="N14" s="2474">
        <f ca="1">IF(NOT(ISERROR(MATCH(M14,_xlfn.ANCHORARRAY(F25),0))),L27&amp;"Por favor no seleccionar los criterios de impacto",M14)</f>
        <v>0</v>
      </c>
      <c r="O14" s="2473"/>
      <c r="P14" s="2474"/>
      <c r="Q14" s="2476"/>
      <c r="R14" s="2389">
        <v>4</v>
      </c>
      <c r="S14" s="2477"/>
      <c r="T14" s="2391" t="str">
        <f t="shared" si="12"/>
        <v/>
      </c>
      <c r="U14" s="2392"/>
      <c r="V14" s="2392"/>
      <c r="W14" s="2393" t="str">
        <f t="shared" si="8"/>
        <v/>
      </c>
      <c r="X14" s="2392"/>
      <c r="Y14" s="2392"/>
      <c r="Z14" s="2392"/>
      <c r="AA14" s="2394" t="str">
        <f t="shared" ref="AA14:AA16" si="15">IFERROR(IF(AND(T13="Probabilidad",T14="Probabilidad"),(AC13-(+AC13*W14)),IF(AND(T13="Impacto",T14="Probabilidad"),(AC12-(+AC12*W14)),IF(T14="Impacto",AC13,""))),"")</f>
        <v/>
      </c>
      <c r="AB14" s="2395" t="str">
        <f t="shared" si="9"/>
        <v/>
      </c>
      <c r="AC14" s="2396" t="str">
        <f t="shared" si="13"/>
        <v/>
      </c>
      <c r="AD14" s="2395" t="str">
        <f t="shared" si="10"/>
        <v/>
      </c>
      <c r="AE14" s="2396" t="str">
        <f t="shared" si="14"/>
        <v/>
      </c>
      <c r="AF14" s="2438" t="str">
        <f t="shared" si="11"/>
        <v/>
      </c>
      <c r="AG14" s="2480"/>
      <c r="AH14" s="2440"/>
      <c r="AI14" s="2441"/>
      <c r="AJ14" s="2442"/>
      <c r="AK14" s="2442"/>
      <c r="AL14" s="2357"/>
      <c r="AM14" s="2479"/>
      <c r="AN14" s="2357"/>
      <c r="AO14" s="2357"/>
      <c r="AP14" s="2357"/>
      <c r="AQ14" s="2357"/>
      <c r="AR14" s="2357"/>
      <c r="AS14" s="2357"/>
      <c r="AT14" s="2357"/>
      <c r="AU14" s="2357"/>
      <c r="AV14" s="2357"/>
      <c r="AW14" s="2357"/>
      <c r="AX14" s="2357"/>
      <c r="AY14" s="2357"/>
      <c r="AZ14" s="2357"/>
      <c r="BA14" s="2357"/>
      <c r="BB14" s="2357"/>
      <c r="BC14" s="2357"/>
      <c r="BD14" s="2357"/>
      <c r="BE14" s="2357"/>
      <c r="BF14" s="2357"/>
      <c r="BG14" s="2357"/>
      <c r="BH14" s="2357"/>
      <c r="BI14" s="2357"/>
      <c r="BJ14" s="2357"/>
      <c r="BK14" s="2357"/>
      <c r="BL14" s="2357"/>
      <c r="BM14" s="2357"/>
      <c r="BN14" s="2357"/>
      <c r="BO14" s="2357"/>
      <c r="BP14" s="2357"/>
      <c r="BQ14" s="2357"/>
    </row>
    <row r="15" spans="1:69" ht="24" customHeight="1">
      <c r="A15" s="2414"/>
      <c r="B15" s="2467"/>
      <c r="C15" s="2467"/>
      <c r="D15" s="2468"/>
      <c r="E15" s="2469"/>
      <c r="F15" s="2456"/>
      <c r="G15" s="2470"/>
      <c r="H15" s="2470"/>
      <c r="I15" s="2471"/>
      <c r="J15" s="2472"/>
      <c r="K15" s="2473"/>
      <c r="L15" s="2474"/>
      <c r="M15" s="2475"/>
      <c r="N15" s="2474">
        <f ca="1">IF(NOT(ISERROR(MATCH(M15,_xlfn.ANCHORARRAY(F26),0))),L28&amp;"Por favor no seleccionar los criterios de impacto",M15)</f>
        <v>0</v>
      </c>
      <c r="O15" s="2473"/>
      <c r="P15" s="2474"/>
      <c r="Q15" s="2476"/>
      <c r="R15" s="2389">
        <v>5</v>
      </c>
      <c r="S15" s="2477"/>
      <c r="T15" s="2391" t="str">
        <f t="shared" si="12"/>
        <v/>
      </c>
      <c r="U15" s="2392"/>
      <c r="V15" s="2392"/>
      <c r="W15" s="2393" t="str">
        <f t="shared" si="8"/>
        <v/>
      </c>
      <c r="X15" s="2392"/>
      <c r="Y15" s="2392"/>
      <c r="Z15" s="2392"/>
      <c r="AA15" s="2394" t="str">
        <f t="shared" si="15"/>
        <v/>
      </c>
      <c r="AB15" s="2395" t="str">
        <f t="shared" si="9"/>
        <v/>
      </c>
      <c r="AC15" s="2396" t="str">
        <f t="shared" si="13"/>
        <v/>
      </c>
      <c r="AD15" s="2395" t="str">
        <f t="shared" si="10"/>
        <v/>
      </c>
      <c r="AE15" s="2396" t="str">
        <f t="shared" si="14"/>
        <v/>
      </c>
      <c r="AF15" s="2438" t="str">
        <f t="shared" si="11"/>
        <v/>
      </c>
      <c r="AG15" s="2439"/>
      <c r="AH15" s="2440"/>
      <c r="AI15" s="2441"/>
      <c r="AJ15" s="2442"/>
      <c r="AK15" s="2442"/>
      <c r="AL15" s="2357"/>
      <c r="AM15" s="2479"/>
      <c r="AN15" s="2357"/>
      <c r="AO15" s="2357"/>
      <c r="AP15" s="2357"/>
      <c r="AQ15" s="2357"/>
      <c r="AR15" s="2357"/>
      <c r="AS15" s="2357"/>
      <c r="AT15" s="2357"/>
      <c r="AU15" s="2357"/>
      <c r="AV15" s="2357"/>
      <c r="AW15" s="2357"/>
      <c r="AX15" s="2357"/>
      <c r="AY15" s="2357"/>
      <c r="AZ15" s="2357"/>
      <c r="BA15" s="2357"/>
      <c r="BB15" s="2357"/>
      <c r="BC15" s="2357"/>
      <c r="BD15" s="2357"/>
      <c r="BE15" s="2357"/>
      <c r="BF15" s="2357"/>
      <c r="BG15" s="2357"/>
      <c r="BH15" s="2357"/>
      <c r="BI15" s="2357"/>
      <c r="BJ15" s="2357"/>
      <c r="BK15" s="2357"/>
      <c r="BL15" s="2357"/>
      <c r="BM15" s="2357"/>
      <c r="BN15" s="2357"/>
      <c r="BO15" s="2357"/>
      <c r="BP15" s="2357"/>
      <c r="BQ15" s="2357"/>
    </row>
    <row r="16" spans="1:69" ht="25.5" customHeight="1">
      <c r="A16" s="2444"/>
      <c r="B16" s="2481"/>
      <c r="C16" s="2481"/>
      <c r="D16" s="2482"/>
      <c r="E16" s="2483"/>
      <c r="F16" s="2456"/>
      <c r="G16" s="2484"/>
      <c r="H16" s="2484"/>
      <c r="I16" s="2485"/>
      <c r="J16" s="2486"/>
      <c r="K16" s="2487"/>
      <c r="L16" s="2488"/>
      <c r="M16" s="2489"/>
      <c r="N16" s="2488">
        <f ca="1">IF(NOT(ISERROR(MATCH(M16,_xlfn.ANCHORARRAY(F27),0))),L29&amp;"Por favor no seleccionar los criterios de impacto",M16)</f>
        <v>0</v>
      </c>
      <c r="O16" s="2487"/>
      <c r="P16" s="2488"/>
      <c r="Q16" s="2490"/>
      <c r="R16" s="2389">
        <v>6</v>
      </c>
      <c r="S16" s="2491"/>
      <c r="T16" s="2391" t="str">
        <f t="shared" si="12"/>
        <v/>
      </c>
      <c r="U16" s="2392"/>
      <c r="V16" s="2392"/>
      <c r="W16" s="2393" t="str">
        <f t="shared" si="8"/>
        <v/>
      </c>
      <c r="X16" s="2392"/>
      <c r="Y16" s="2392"/>
      <c r="Z16" s="2392"/>
      <c r="AA16" s="2394" t="str">
        <f t="shared" si="15"/>
        <v/>
      </c>
      <c r="AB16" s="2395" t="str">
        <f t="shared" si="9"/>
        <v/>
      </c>
      <c r="AC16" s="2396" t="str">
        <f t="shared" si="13"/>
        <v/>
      </c>
      <c r="AD16" s="2395" t="str">
        <f t="shared" si="10"/>
        <v/>
      </c>
      <c r="AE16" s="2396" t="str">
        <f t="shared" si="14"/>
        <v/>
      </c>
      <c r="AF16" s="2438" t="str">
        <f t="shared" si="11"/>
        <v/>
      </c>
      <c r="AG16" s="2439"/>
      <c r="AH16" s="2440"/>
      <c r="AI16" s="2441"/>
      <c r="AJ16" s="2442"/>
      <c r="AK16" s="2442"/>
      <c r="AL16" s="2357"/>
      <c r="AM16" s="2479"/>
      <c r="AN16" s="2357"/>
      <c r="AO16" s="2357"/>
      <c r="AP16" s="2357"/>
      <c r="AQ16" s="2357"/>
      <c r="AR16" s="2357"/>
      <c r="AS16" s="2357"/>
      <c r="AT16" s="2357"/>
      <c r="AU16" s="2357"/>
      <c r="AV16" s="2357"/>
      <c r="AW16" s="2357"/>
      <c r="AX16" s="2357"/>
      <c r="AY16" s="2357"/>
      <c r="AZ16" s="2357"/>
      <c r="BA16" s="2357"/>
      <c r="BB16" s="2357"/>
      <c r="BC16" s="2357"/>
      <c r="BD16" s="2357"/>
      <c r="BE16" s="2357"/>
      <c r="BF16" s="2357"/>
      <c r="BG16" s="2357"/>
      <c r="BH16" s="2357"/>
      <c r="BI16" s="2357"/>
      <c r="BJ16" s="2357"/>
      <c r="BK16" s="2357"/>
      <c r="BL16" s="2357"/>
      <c r="BM16" s="2357"/>
      <c r="BN16" s="2357"/>
      <c r="BO16" s="2357"/>
      <c r="BP16" s="2357"/>
      <c r="BQ16" s="2357"/>
    </row>
    <row r="17" spans="1:69" ht="30.75" customHeight="1">
      <c r="A17" s="2377">
        <v>3</v>
      </c>
      <c r="B17" s="2453"/>
      <c r="C17" s="2453"/>
      <c r="D17" s="2492"/>
      <c r="E17" s="2493"/>
      <c r="F17" s="2494"/>
      <c r="G17" s="2495"/>
      <c r="H17" s="2495"/>
      <c r="I17" s="2458"/>
      <c r="J17" s="2459"/>
      <c r="K17" s="2460" t="str">
        <f t="shared" ref="K17" si="16">IF(J17&lt;=0,"",IF(J17&lt;=2,"Muy Baja",IF(J17&lt;=24,"Baja",IF(J17&lt;=500,"Media",IF(J17&lt;=5000,"Alta","Muy Alta")))))</f>
        <v/>
      </c>
      <c r="L17" s="2461" t="str">
        <f t="shared" ref="L17" si="17">IF(K17="","",IF(K17="Muy Baja",0.2,IF(K17="Baja",0.4,IF(K17="Media",0.6,IF(K17="Alta",0.8,IF(K17="Muy Alta",1,))))))</f>
        <v/>
      </c>
      <c r="M17" s="2462"/>
      <c r="N17" s="2461">
        <f>IF(NOT(ISERROR(MATCH(M17,'[35]Tabla Impacto'!$B$221:$B$223,0))),'[35]Tabla Impacto'!$F$223&amp;"Por favor no seleccionar los criterios de impacto(Afectación Económica o presupuestal y Pérdida Reputacional)",M17)</f>
        <v>0</v>
      </c>
      <c r="O17" s="2460" t="str">
        <f>IF(OR(N17='[35]Tabla Impacto'!$C$11,N17='[35]Tabla Impacto'!$D$11),"Leve",IF(OR(N17='[35]Tabla Impacto'!$C$12,N17='[35]Tabla Impacto'!$D$12),"Menor",IF(OR(N17='[35]Tabla Impacto'!$C$13,N17='[35]Tabla Impacto'!$D$13),"Moderado",IF(OR(N17='[35]Tabla Impacto'!$C$14,N17='[35]Tabla Impacto'!$D$14),"Mayor",IF(OR(N17='[35]Tabla Impacto'!$C$15,N17='[35]Tabla Impacto'!$D$15),"Catastrófico","")))))</f>
        <v/>
      </c>
      <c r="P17" s="2461" t="str">
        <f t="shared" ref="P17" si="18">IF(O17="","",IF(O17="Leve",0.2,IF(O17="Menor",0.4,IF(O17="Moderado",0.6,IF(O17="Mayor",0.8,IF(O17="Catastrófico",1,))))))</f>
        <v/>
      </c>
      <c r="Q17" s="2463" t="str">
        <f t="shared" ref="Q17" si="19">IF(OR(AND(K17="Muy Baja",O17="Leve"),AND(K17="Muy Baja",O17="Menor"),AND(K17="Baja",O17="Leve")),"Bajo",IF(OR(AND(K17="Muy baja",O17="Moderado"),AND(K17="Baja",O17="Menor"),AND(K17="Baja",O17="Moderado"),AND(K17="Media",O17="Leve"),AND(K17="Media",O17="Menor"),AND(K17="Media",O17="Moderado"),AND(K17="Alta",O17="Leve"),AND(K17="Alta",O17="Menor")),"Moderado",IF(OR(AND(K17="Muy Baja",O17="Mayor"),AND(K17="Baja",O17="Mayor"),AND(K17="Media",O17="Mayor"),AND(K17="Alta",O17="Moderado"),AND(K17="Alta",O17="Mayor"),AND(K17="Muy Alta",O17="Leve"),AND(K17="Muy Alta",O17="Menor"),AND(K17="Muy Alta",O17="Moderado"),AND(K17="Muy Alta",O17="Mayor")),"Alto",IF(OR(AND(K17="Muy Baja",O17="Catastrófico"),AND(K17="Baja",O17="Catastrófico"),AND(K17="Media",O17="Catastrófico"),AND(K17="Alta",O17="Catastrófico"),AND(K17="Muy Alta",O17="Catastrófico")),"Extremo",""))))</f>
        <v/>
      </c>
      <c r="R17" s="2389">
        <v>1</v>
      </c>
      <c r="S17" s="2425"/>
      <c r="T17" s="2391" t="str">
        <f>IF(OR(U17="Preventivo",U17="Detectivo"),"Probabilidad",IF(U17="Correctivo","Impacto",""))</f>
        <v/>
      </c>
      <c r="U17" s="2392"/>
      <c r="V17" s="2392"/>
      <c r="W17" s="2393" t="str">
        <f>IF(AND(U17="Preventivo",V17="Automático"),"50%",IF(AND(U17="Preventivo",V17="Manual"),"40%",IF(AND(U17="Detectivo",V17="Automático"),"40%",IF(AND(U17="Detectivo",V17="Manual"),"30%",IF(AND(U17="Correctivo",V17="Automático"),"35%",IF(AND(U17="Correctivo",V17="Manual"),"25%",""))))))</f>
        <v/>
      </c>
      <c r="X17" s="2392"/>
      <c r="Y17" s="2392"/>
      <c r="Z17" s="2392"/>
      <c r="AA17" s="2394" t="str">
        <f>IFERROR(IF(T17="Probabilidad",(L17-(+L17*W17)),IF(T17="Impacto",L17,"")),"")</f>
        <v/>
      </c>
      <c r="AB17" s="2395" t="str">
        <f>IFERROR(IF(AA17="","",IF(AA17&lt;=0.2,"Muy Baja",IF(AA17&lt;=0.4,"Baja",IF(AA17&lt;=0.6,"Media",IF(AA17&lt;=0.8,"Alta","Muy Alta"))))),"")</f>
        <v/>
      </c>
      <c r="AC17" s="2396" t="str">
        <f>+AA17</f>
        <v/>
      </c>
      <c r="AD17" s="2395" t="str">
        <f>IFERROR(IF(AE17="","",IF(AE17&lt;=0.2,"Leve",IF(AE17&lt;=0.4,"Menor",IF(AE17&lt;=0.6,"Moderado",IF(AE17&lt;=0.8,"Mayor","Catastrófico"))))),"")</f>
        <v/>
      </c>
      <c r="AE17" s="2396" t="str">
        <f>IFERROR(IF(T17="Impacto",(P17-(+P17*W17)),IF(T17="Probabilidad",P17,"")),"")</f>
        <v/>
      </c>
      <c r="AF17" s="2438" t="str">
        <f>IFERROR(IF(OR(AND(AB17="Muy Baja",AD17="Leve"),AND(AB17="Muy Baja",AD17="Menor"),AND(AB17="Baja",AD17="Leve")),"Bajo",IF(OR(AND(AB17="Muy baja",AD17="Moderado"),AND(AB17="Baja",AD17="Menor"),AND(AB17="Baja",AD17="Moderado"),AND(AB17="Media",AD17="Leve"),AND(AB17="Media",AD17="Menor"),AND(AB17="Media",AD17="Moderado"),AND(AB17="Alta",AD17="Leve"),AND(AB17="Alta",AD17="Menor")),"Moderado",IF(OR(AND(AB17="Muy Baja",AD17="Mayor"),AND(AB17="Baja",AD17="Mayor"),AND(AB17="Media",AD17="Mayor"),AND(AB17="Alta",AD17="Moderado"),AND(AB17="Alta",AD17="Mayor"),AND(AB17="Muy Alta",AD17="Leve"),AND(AB17="Muy Alta",AD17="Menor"),AND(AB17="Muy Alta",AD17="Moderado"),AND(AB17="Muy Alta",AD17="Mayor")),"Alto",IF(OR(AND(AB17="Muy Baja",AD17="Catastrófico"),AND(AB17="Baja",AD17="Catastrófico"),AND(AB17="Media",AD17="Catastrófico"),AND(AB17="Alta",AD17="Catastrófico"),AND(AB17="Muy Alta",AD17="Catastrófico")),"Extremo","")))),"")</f>
        <v/>
      </c>
      <c r="AG17" s="2439"/>
      <c r="AH17" s="2440"/>
      <c r="AI17" s="2441"/>
      <c r="AJ17" s="2442"/>
      <c r="AK17" s="2442"/>
      <c r="AL17" s="2357"/>
      <c r="AM17" s="2479"/>
      <c r="AN17" s="2357"/>
      <c r="AO17" s="2357"/>
      <c r="AP17" s="2357"/>
      <c r="AQ17" s="2357"/>
      <c r="AR17" s="2357"/>
      <c r="AS17" s="2357"/>
      <c r="AT17" s="2357"/>
      <c r="AU17" s="2357"/>
      <c r="AV17" s="2357"/>
      <c r="AW17" s="2357"/>
      <c r="AX17" s="2357"/>
      <c r="AY17" s="2357"/>
      <c r="AZ17" s="2357"/>
      <c r="BA17" s="2357"/>
      <c r="BB17" s="2357"/>
      <c r="BC17" s="2357"/>
      <c r="BD17" s="2357"/>
      <c r="BE17" s="2357"/>
      <c r="BF17" s="2357"/>
      <c r="BG17" s="2357"/>
      <c r="BH17" s="2357"/>
      <c r="BI17" s="2357"/>
      <c r="BJ17" s="2357"/>
      <c r="BK17" s="2357"/>
      <c r="BL17" s="2357"/>
      <c r="BM17" s="2357"/>
      <c r="BN17" s="2357"/>
      <c r="BO17" s="2357"/>
      <c r="BP17" s="2357"/>
      <c r="BQ17" s="2357"/>
    </row>
    <row r="18" spans="1:69" ht="26.25" customHeight="1">
      <c r="A18" s="2414"/>
      <c r="B18" s="2467"/>
      <c r="C18" s="2467"/>
      <c r="D18" s="2496"/>
      <c r="E18" s="2493"/>
      <c r="F18" s="2494"/>
      <c r="G18" s="2495"/>
      <c r="H18" s="2495"/>
      <c r="I18" s="2471"/>
      <c r="J18" s="2472"/>
      <c r="K18" s="2473"/>
      <c r="L18" s="2474"/>
      <c r="M18" s="2475"/>
      <c r="N18" s="2474">
        <f ca="1">IF(NOT(ISERROR(MATCH(M18,_xlfn.ANCHORARRAY(F29),0))),L31&amp;"Por favor no seleccionar los criterios de impacto",M18)</f>
        <v>0</v>
      </c>
      <c r="O18" s="2473"/>
      <c r="P18" s="2474"/>
      <c r="Q18" s="2476"/>
      <c r="R18" s="2389">
        <v>2</v>
      </c>
      <c r="S18" s="2425"/>
      <c r="T18" s="2391" t="str">
        <f>IF(OR(U18="Preventivo",U18="Detectivo"),"Probabilidad",IF(U18="Correctivo","Impacto",""))</f>
        <v/>
      </c>
      <c r="U18" s="2392"/>
      <c r="V18" s="2392"/>
      <c r="W18" s="2393" t="str">
        <f t="shared" ref="W18:W22" si="20">IF(AND(U18="Preventivo",V18="Automático"),"50%",IF(AND(U18="Preventivo",V18="Manual"),"40%",IF(AND(U18="Detectivo",V18="Automático"),"40%",IF(AND(U18="Detectivo",V18="Manual"),"30%",IF(AND(U18="Correctivo",V18="Automático"),"35%",IF(AND(U18="Correctivo",V18="Manual"),"25%",""))))))</f>
        <v/>
      </c>
      <c r="X18" s="2392"/>
      <c r="Y18" s="2392"/>
      <c r="Z18" s="2392"/>
      <c r="AA18" s="2394" t="str">
        <f>IFERROR(IF(AND(T17="Probabilidad",T18="Probabilidad"),(AC17-(+AC17*W18)),IF(AND(T17="Impacto",T18="Probabilidad"),(L17-(+L17*W18)),IF(T18="Impacto",AC17,""))),"")</f>
        <v/>
      </c>
      <c r="AB18" s="2395" t="str">
        <f t="shared" ref="AB18:AB22" si="21">IFERROR(IF(AA18="","",IF(AA18&lt;=0.2,"Muy Baja",IF(AA18&lt;=0.4,"Baja",IF(AA18&lt;=0.6,"Media",IF(AA18&lt;=0.8,"Alta","Muy Alta"))))),"")</f>
        <v/>
      </c>
      <c r="AC18" s="2396" t="str">
        <f>+AA18</f>
        <v/>
      </c>
      <c r="AD18" s="2395" t="str">
        <f t="shared" ref="AD18:AD22" si="22">IFERROR(IF(AE18="","",IF(AE18&lt;=0.2,"Leve",IF(AE18&lt;=0.4,"Menor",IF(AE18&lt;=0.6,"Moderado",IF(AE18&lt;=0.8,"Mayor","Catastrófico"))))),"")</f>
        <v/>
      </c>
      <c r="AE18" s="2396" t="str">
        <f>IFERROR(IF(AND(T17="Impacto",T18="Impacto"),(AE17-(+AE17*W18)),IF(AND(T17="Probabilidad",T18="Impacto"),(P17-(+P17*W18)),IF(T18="Probabilidad",AE17,""))),"")</f>
        <v/>
      </c>
      <c r="AF18" s="2438" t="str">
        <f t="shared" ref="AF18:AF22" si="23">IFERROR(IF(OR(AND(AB18="Muy Baja",AD18="Leve"),AND(AB18="Muy Baja",AD18="Menor"),AND(AB18="Baja",AD18="Leve")),"Bajo",IF(OR(AND(AB18="Muy baja",AD18="Moderado"),AND(AB18="Baja",AD18="Menor"),AND(AB18="Baja",AD18="Moderado"),AND(AB18="Media",AD18="Leve"),AND(AB18="Media",AD18="Menor"),AND(AB18="Media",AD18="Moderado"),AND(AB18="Alta",AD18="Leve"),AND(AB18="Alta",AD18="Menor")),"Moderado",IF(OR(AND(AB18="Muy Baja",AD18="Mayor"),AND(AB18="Baja",AD18="Mayor"),AND(AB18="Media",AD18="Mayor"),AND(AB18="Alta",AD18="Moderado"),AND(AB18="Alta",AD18="Mayor"),AND(AB18="Muy Alta",AD18="Leve"),AND(AB18="Muy Alta",AD18="Menor"),AND(AB18="Muy Alta",AD18="Moderado"),AND(AB18="Muy Alta",AD18="Mayor")),"Alto",IF(OR(AND(AB18="Muy Baja",AD18="Catastrófico"),AND(AB18="Baja",AD18="Catastrófico"),AND(AB18="Media",AD18="Catastrófico"),AND(AB18="Alta",AD18="Catastrófico"),AND(AB18="Muy Alta",AD18="Catastrófico")),"Extremo","")))),"")</f>
        <v/>
      </c>
      <c r="AG18" s="2439"/>
      <c r="AH18" s="2440"/>
      <c r="AI18" s="2441"/>
      <c r="AJ18" s="2442"/>
      <c r="AK18" s="2442"/>
      <c r="AL18" s="2357"/>
      <c r="AM18" s="2479"/>
      <c r="AN18" s="2357"/>
      <c r="AO18" s="2357"/>
      <c r="AP18" s="2357"/>
      <c r="AQ18" s="2357"/>
      <c r="AR18" s="2357"/>
      <c r="AS18" s="2357"/>
      <c r="AT18" s="2357"/>
      <c r="AU18" s="2357"/>
      <c r="AV18" s="2357"/>
      <c r="AW18" s="2357"/>
      <c r="AX18" s="2357"/>
      <c r="AY18" s="2357"/>
      <c r="AZ18" s="2357"/>
      <c r="BA18" s="2357"/>
      <c r="BB18" s="2357"/>
      <c r="BC18" s="2357"/>
      <c r="BD18" s="2357"/>
      <c r="BE18" s="2357"/>
      <c r="BF18" s="2357"/>
      <c r="BG18" s="2357"/>
      <c r="BH18" s="2357"/>
      <c r="BI18" s="2357"/>
      <c r="BJ18" s="2357"/>
      <c r="BK18" s="2357"/>
      <c r="BL18" s="2357"/>
      <c r="BM18" s="2357"/>
      <c r="BN18" s="2357"/>
      <c r="BO18" s="2357"/>
      <c r="BP18" s="2357"/>
      <c r="BQ18" s="2357"/>
    </row>
    <row r="19" spans="1:69" ht="26.25" customHeight="1">
      <c r="A19" s="2414"/>
      <c r="B19" s="2467"/>
      <c r="C19" s="2467"/>
      <c r="D19" s="2496"/>
      <c r="E19" s="2493"/>
      <c r="F19" s="2494"/>
      <c r="G19" s="2495"/>
      <c r="H19" s="2495"/>
      <c r="I19" s="2471"/>
      <c r="J19" s="2472"/>
      <c r="K19" s="2473"/>
      <c r="L19" s="2474"/>
      <c r="M19" s="2475"/>
      <c r="N19" s="2474">
        <f ca="1">IF(NOT(ISERROR(MATCH(M19,_xlfn.ANCHORARRAY(F30),0))),L32&amp;"Por favor no seleccionar los criterios de impacto",M19)</f>
        <v>0</v>
      </c>
      <c r="O19" s="2473"/>
      <c r="P19" s="2474"/>
      <c r="Q19" s="2476"/>
      <c r="R19" s="2389">
        <v>3</v>
      </c>
      <c r="S19" s="2431"/>
      <c r="T19" s="2391" t="str">
        <f t="shared" ref="T19:T22" si="24">IF(OR(U19="Preventivo",U19="Detectivo"),"Probabilidad",IF(U19="Correctivo","Impacto",""))</f>
        <v/>
      </c>
      <c r="U19" s="2392"/>
      <c r="V19" s="2392"/>
      <c r="W19" s="2393" t="str">
        <f t="shared" si="20"/>
        <v/>
      </c>
      <c r="X19" s="2392"/>
      <c r="Y19" s="2392"/>
      <c r="Z19" s="2392"/>
      <c r="AA19" s="2394" t="str">
        <f>IFERROR(IF(AND(T18="Probabilidad",T19="Probabilidad"),(AC18-(+AC18*W19)),IF(AND(T18="Impacto",T19="Probabilidad"),(AC17-(+AC17*W19)),IF(T19="Impacto",AC18,""))),"")</f>
        <v/>
      </c>
      <c r="AB19" s="2395" t="str">
        <f t="shared" si="21"/>
        <v/>
      </c>
      <c r="AC19" s="2396" t="str">
        <f t="shared" ref="AC19:AC22" si="25">+AA19</f>
        <v/>
      </c>
      <c r="AD19" s="2395" t="str">
        <f t="shared" si="22"/>
        <v/>
      </c>
      <c r="AE19" s="2396" t="str">
        <f t="shared" ref="AE19:AE22" si="26">IFERROR(IF(AND(T18="Impacto",T19="Impacto"),(AE18-(+AE18*W19)),IF(AND(T18="Probabilidad",T19="Impacto"),(AE17-(+AE17*W19)),IF(T19="Probabilidad",AE18,""))),"")</f>
        <v/>
      </c>
      <c r="AF19" s="2438" t="str">
        <f t="shared" si="23"/>
        <v/>
      </c>
      <c r="AG19" s="2439"/>
      <c r="AH19" s="2440"/>
      <c r="AI19" s="2441"/>
      <c r="AJ19" s="2442"/>
      <c r="AK19" s="2442"/>
      <c r="AL19" s="2357"/>
      <c r="AM19" s="2479"/>
      <c r="AN19" s="2357"/>
      <c r="AO19" s="2357"/>
      <c r="AP19" s="2357"/>
      <c r="AQ19" s="2357"/>
      <c r="AR19" s="2357"/>
      <c r="AS19" s="2357"/>
      <c r="AT19" s="2357"/>
      <c r="AU19" s="2357"/>
      <c r="AV19" s="2357"/>
      <c r="AW19" s="2357"/>
      <c r="AX19" s="2357"/>
      <c r="AY19" s="2357"/>
      <c r="AZ19" s="2357"/>
      <c r="BA19" s="2357"/>
      <c r="BB19" s="2357"/>
      <c r="BC19" s="2357"/>
      <c r="BD19" s="2357"/>
      <c r="BE19" s="2357"/>
      <c r="BF19" s="2357"/>
      <c r="BG19" s="2357"/>
      <c r="BH19" s="2357"/>
      <c r="BI19" s="2357"/>
      <c r="BJ19" s="2357"/>
      <c r="BK19" s="2357"/>
      <c r="BL19" s="2357"/>
      <c r="BM19" s="2357"/>
      <c r="BN19" s="2357"/>
      <c r="BO19" s="2357"/>
      <c r="BP19" s="2357"/>
      <c r="BQ19" s="2357"/>
    </row>
    <row r="20" spans="1:69" ht="26.25" customHeight="1">
      <c r="A20" s="2414"/>
      <c r="B20" s="2467"/>
      <c r="C20" s="2467"/>
      <c r="D20" s="2496"/>
      <c r="E20" s="2493"/>
      <c r="F20" s="2494"/>
      <c r="G20" s="2495"/>
      <c r="H20" s="2495"/>
      <c r="I20" s="2471"/>
      <c r="J20" s="2472"/>
      <c r="K20" s="2473"/>
      <c r="L20" s="2474"/>
      <c r="M20" s="2475"/>
      <c r="N20" s="2474">
        <f ca="1">IF(NOT(ISERROR(MATCH(M20,_xlfn.ANCHORARRAY(F31),0))),L33&amp;"Por favor no seleccionar los criterios de impacto",M20)</f>
        <v>0</v>
      </c>
      <c r="O20" s="2473"/>
      <c r="P20" s="2474"/>
      <c r="Q20" s="2476"/>
      <c r="R20" s="2389">
        <v>4</v>
      </c>
      <c r="S20" s="2425"/>
      <c r="T20" s="2391" t="str">
        <f t="shared" si="24"/>
        <v/>
      </c>
      <c r="U20" s="2392"/>
      <c r="V20" s="2392"/>
      <c r="W20" s="2393" t="str">
        <f t="shared" si="20"/>
        <v/>
      </c>
      <c r="X20" s="2392"/>
      <c r="Y20" s="2392"/>
      <c r="Z20" s="2392"/>
      <c r="AA20" s="2394" t="str">
        <f t="shared" ref="AA20:AA22" si="27">IFERROR(IF(AND(T19="Probabilidad",T20="Probabilidad"),(AC19-(+AC19*W20)),IF(AND(T19="Impacto",T20="Probabilidad"),(AC18-(+AC18*W20)),IF(T20="Impacto",AC19,""))),"")</f>
        <v/>
      </c>
      <c r="AB20" s="2395" t="str">
        <f t="shared" si="21"/>
        <v/>
      </c>
      <c r="AC20" s="2396" t="str">
        <f t="shared" si="25"/>
        <v/>
      </c>
      <c r="AD20" s="2395" t="str">
        <f t="shared" si="22"/>
        <v/>
      </c>
      <c r="AE20" s="2396" t="str">
        <f t="shared" si="26"/>
        <v/>
      </c>
      <c r="AF20" s="2438" t="str">
        <f t="shared" si="23"/>
        <v/>
      </c>
      <c r="AG20" s="2439"/>
      <c r="AH20" s="2440"/>
      <c r="AI20" s="2441"/>
      <c r="AJ20" s="2442"/>
      <c r="AK20" s="2442"/>
      <c r="AL20" s="2357"/>
      <c r="AM20" s="2479"/>
      <c r="AN20" s="2357"/>
      <c r="AO20" s="2357"/>
      <c r="AP20" s="2357"/>
      <c r="AQ20" s="2357"/>
      <c r="AR20" s="2357"/>
      <c r="AS20" s="2357"/>
      <c r="AT20" s="2357"/>
      <c r="AU20" s="2357"/>
      <c r="AV20" s="2357"/>
      <c r="AW20" s="2357"/>
      <c r="AX20" s="2357"/>
      <c r="AY20" s="2357"/>
      <c r="AZ20" s="2357"/>
      <c r="BA20" s="2357"/>
      <c r="BB20" s="2357"/>
      <c r="BC20" s="2357"/>
      <c r="BD20" s="2357"/>
      <c r="BE20" s="2357"/>
      <c r="BF20" s="2357"/>
      <c r="BG20" s="2357"/>
      <c r="BH20" s="2357"/>
      <c r="BI20" s="2357"/>
      <c r="BJ20" s="2357"/>
      <c r="BK20" s="2357"/>
      <c r="BL20" s="2357"/>
      <c r="BM20" s="2357"/>
      <c r="BN20" s="2357"/>
      <c r="BO20" s="2357"/>
      <c r="BP20" s="2357"/>
      <c r="BQ20" s="2357"/>
    </row>
    <row r="21" spans="1:69" ht="26.25" customHeight="1">
      <c r="A21" s="2414"/>
      <c r="B21" s="2467"/>
      <c r="C21" s="2467"/>
      <c r="D21" s="2496"/>
      <c r="E21" s="2493"/>
      <c r="F21" s="2494"/>
      <c r="G21" s="2495"/>
      <c r="H21" s="2495"/>
      <c r="I21" s="2471"/>
      <c r="J21" s="2472"/>
      <c r="K21" s="2473"/>
      <c r="L21" s="2474"/>
      <c r="M21" s="2475"/>
      <c r="N21" s="2474">
        <f ca="1">IF(NOT(ISERROR(MATCH(M21,_xlfn.ANCHORARRAY(F32),0))),L34&amp;"Por favor no seleccionar los criterios de impacto",M21)</f>
        <v>0</v>
      </c>
      <c r="O21" s="2473"/>
      <c r="P21" s="2474"/>
      <c r="Q21" s="2476"/>
      <c r="R21" s="2389">
        <v>5</v>
      </c>
      <c r="S21" s="2425"/>
      <c r="T21" s="2391" t="str">
        <f t="shared" si="24"/>
        <v/>
      </c>
      <c r="U21" s="2392"/>
      <c r="V21" s="2392"/>
      <c r="W21" s="2393" t="str">
        <f t="shared" si="20"/>
        <v/>
      </c>
      <c r="X21" s="2392"/>
      <c r="Y21" s="2392"/>
      <c r="Z21" s="2392"/>
      <c r="AA21" s="2394" t="str">
        <f t="shared" si="27"/>
        <v/>
      </c>
      <c r="AB21" s="2395" t="str">
        <f t="shared" si="21"/>
        <v/>
      </c>
      <c r="AC21" s="2396" t="str">
        <f t="shared" si="25"/>
        <v/>
      </c>
      <c r="AD21" s="2395" t="str">
        <f t="shared" si="22"/>
        <v/>
      </c>
      <c r="AE21" s="2396" t="str">
        <f t="shared" si="26"/>
        <v/>
      </c>
      <c r="AF21" s="2438" t="str">
        <f t="shared" si="23"/>
        <v/>
      </c>
      <c r="AG21" s="2439"/>
      <c r="AH21" s="2440"/>
      <c r="AI21" s="2441"/>
      <c r="AJ21" s="2442"/>
      <c r="AK21" s="2442"/>
      <c r="AL21" s="2357"/>
      <c r="AM21" s="2479"/>
      <c r="AN21" s="2357"/>
      <c r="AO21" s="2357"/>
      <c r="AP21" s="2357"/>
      <c r="AQ21" s="2357"/>
      <c r="AR21" s="2357"/>
      <c r="AS21" s="2357"/>
      <c r="AT21" s="2357"/>
      <c r="AU21" s="2357"/>
      <c r="AV21" s="2357"/>
      <c r="AW21" s="2357"/>
      <c r="AX21" s="2357"/>
      <c r="AY21" s="2357"/>
      <c r="AZ21" s="2357"/>
      <c r="BA21" s="2357"/>
      <c r="BB21" s="2357"/>
      <c r="BC21" s="2357"/>
      <c r="BD21" s="2357"/>
      <c r="BE21" s="2357"/>
      <c r="BF21" s="2357"/>
      <c r="BG21" s="2357"/>
      <c r="BH21" s="2357"/>
      <c r="BI21" s="2357"/>
      <c r="BJ21" s="2357"/>
      <c r="BK21" s="2357"/>
      <c r="BL21" s="2357"/>
      <c r="BM21" s="2357"/>
      <c r="BN21" s="2357"/>
      <c r="BO21" s="2357"/>
      <c r="BP21" s="2357"/>
      <c r="BQ21" s="2357"/>
    </row>
    <row r="22" spans="1:69" ht="26.25" customHeight="1">
      <c r="A22" s="2444"/>
      <c r="B22" s="2481"/>
      <c r="C22" s="2481"/>
      <c r="D22" s="2497"/>
      <c r="E22" s="2493"/>
      <c r="F22" s="2494"/>
      <c r="G22" s="2495"/>
      <c r="H22" s="2495"/>
      <c r="I22" s="2485"/>
      <c r="J22" s="2486"/>
      <c r="K22" s="2487"/>
      <c r="L22" s="2488"/>
      <c r="M22" s="2489"/>
      <c r="N22" s="2488">
        <f ca="1">IF(NOT(ISERROR(MATCH(M22,_xlfn.ANCHORARRAY(F33),0))),L35&amp;"Por favor no seleccionar los criterios de impacto",M22)</f>
        <v>0</v>
      </c>
      <c r="O22" s="2487"/>
      <c r="P22" s="2488"/>
      <c r="Q22" s="2490"/>
      <c r="R22" s="2389">
        <v>6</v>
      </c>
      <c r="S22" s="2425"/>
      <c r="T22" s="2391" t="str">
        <f t="shared" si="24"/>
        <v/>
      </c>
      <c r="U22" s="2392"/>
      <c r="V22" s="2392"/>
      <c r="W22" s="2393" t="str">
        <f t="shared" si="20"/>
        <v/>
      </c>
      <c r="X22" s="2392"/>
      <c r="Y22" s="2392"/>
      <c r="Z22" s="2392"/>
      <c r="AA22" s="2394" t="str">
        <f t="shared" si="27"/>
        <v/>
      </c>
      <c r="AB22" s="2395" t="str">
        <f t="shared" si="21"/>
        <v/>
      </c>
      <c r="AC22" s="2396" t="str">
        <f t="shared" si="25"/>
        <v/>
      </c>
      <c r="AD22" s="2395" t="str">
        <f t="shared" si="22"/>
        <v/>
      </c>
      <c r="AE22" s="2396" t="str">
        <f t="shared" si="26"/>
        <v/>
      </c>
      <c r="AF22" s="2438" t="str">
        <f t="shared" si="23"/>
        <v/>
      </c>
      <c r="AG22" s="2439"/>
      <c r="AH22" s="2440"/>
      <c r="AI22" s="2441"/>
      <c r="AJ22" s="2442"/>
      <c r="AK22" s="2442"/>
      <c r="AL22" s="2357"/>
      <c r="AM22" s="2479"/>
      <c r="AN22" s="2357"/>
      <c r="AO22" s="2357"/>
      <c r="AP22" s="2357"/>
      <c r="AQ22" s="2357"/>
      <c r="AR22" s="2357"/>
      <c r="AS22" s="2357"/>
      <c r="AT22" s="2357"/>
      <c r="AU22" s="2357"/>
      <c r="AV22" s="2357"/>
      <c r="AW22" s="2357"/>
      <c r="AX22" s="2357"/>
      <c r="AY22" s="2357"/>
      <c r="AZ22" s="2357"/>
      <c r="BA22" s="2357"/>
      <c r="BB22" s="2357"/>
      <c r="BC22" s="2357"/>
      <c r="BD22" s="2357"/>
      <c r="BE22" s="2357"/>
      <c r="BF22" s="2357"/>
      <c r="BG22" s="2357"/>
      <c r="BH22" s="2357"/>
      <c r="BI22" s="2357"/>
      <c r="BJ22" s="2357"/>
      <c r="BK22" s="2357"/>
      <c r="BL22" s="2357"/>
      <c r="BM22" s="2357"/>
      <c r="BN22" s="2357"/>
      <c r="BO22" s="2357"/>
      <c r="BP22" s="2357"/>
      <c r="BQ22" s="2357"/>
    </row>
    <row r="23" spans="1:69" ht="26.25" customHeight="1">
      <c r="A23" s="2377">
        <v>4</v>
      </c>
      <c r="B23" s="2453"/>
      <c r="C23" s="2453"/>
      <c r="D23" s="2492"/>
      <c r="E23" s="2493"/>
      <c r="F23" s="2494"/>
      <c r="G23" s="2495"/>
      <c r="H23" s="2495"/>
      <c r="I23" s="2458"/>
      <c r="J23" s="2459"/>
      <c r="K23" s="2460" t="str">
        <f t="shared" ref="K23" si="28">IF(J23&lt;=0,"",IF(J23&lt;=2,"Muy Baja",IF(J23&lt;=24,"Baja",IF(J23&lt;=500,"Media",IF(J23&lt;=5000,"Alta","Muy Alta")))))</f>
        <v/>
      </c>
      <c r="L23" s="2461" t="str">
        <f t="shared" ref="L23" si="29">IF(K23="","",IF(K23="Muy Baja",0.2,IF(K23="Baja",0.4,IF(K23="Media",0.6,IF(K23="Alta",0.8,IF(K23="Muy Alta",1,))))))</f>
        <v/>
      </c>
      <c r="M23" s="2462"/>
      <c r="N23" s="2461">
        <f>IF(NOT(ISERROR(MATCH(M23,'[35]Tabla Impacto'!$B$221:$B$223,0))),'[35]Tabla Impacto'!$F$223&amp;"Por favor no seleccionar los criterios de impacto(Afectación Económica o presupuestal y Pérdida Reputacional)",M23)</f>
        <v>0</v>
      </c>
      <c r="O23" s="2460" t="str">
        <f>IF(OR(N23='[35]Tabla Impacto'!$C$11,N23='[35]Tabla Impacto'!$D$11),"Leve",IF(OR(N23='[35]Tabla Impacto'!$C$12,N23='[35]Tabla Impacto'!$D$12),"Menor",IF(OR(N23='[35]Tabla Impacto'!$C$13,N23='[35]Tabla Impacto'!$D$13),"Moderado",IF(OR(N23='[35]Tabla Impacto'!$C$14,N23='[35]Tabla Impacto'!$D$14),"Mayor",IF(OR(N23='[35]Tabla Impacto'!$C$15,N23='[35]Tabla Impacto'!$D$15),"Catastrófico","")))))</f>
        <v/>
      </c>
      <c r="P23" s="2461" t="str">
        <f t="shared" ref="P23" si="30">IF(O23="","",IF(O23="Leve",0.2,IF(O23="Menor",0.4,IF(O23="Moderado",0.6,IF(O23="Mayor",0.8,IF(O23="Catastrófico",1,))))))</f>
        <v/>
      </c>
      <c r="Q23" s="2463" t="str">
        <f t="shared" ref="Q23" si="31">IF(OR(AND(K23="Muy Baja",O23="Leve"),AND(K23="Muy Baja",O23="Menor"),AND(K23="Baja",O23="Leve")),"Bajo",IF(OR(AND(K23="Muy baja",O23="Moderado"),AND(K23="Baja",O23="Menor"),AND(K23="Baja",O23="Moderado"),AND(K23="Media",O23="Leve"),AND(K23="Media",O23="Menor"),AND(K23="Media",O23="Moderado"),AND(K23="Alta",O23="Leve"),AND(K23="Alta",O23="Menor")),"Moderado",IF(OR(AND(K23="Muy Baja",O23="Mayor"),AND(K23="Baja",O23="Mayor"),AND(K23="Media",O23="Mayor"),AND(K23="Alta",O23="Moderado"),AND(K23="Alta",O23="Mayor"),AND(K23="Muy Alta",O23="Leve"),AND(K23="Muy Alta",O23="Menor"),AND(K23="Muy Alta",O23="Moderado"),AND(K23="Muy Alta",O23="Mayor")),"Alto",IF(OR(AND(K23="Muy Baja",O23="Catastrófico"),AND(K23="Baja",O23="Catastrófico"),AND(K23="Media",O23="Catastrófico"),AND(K23="Alta",O23="Catastrófico"),AND(K23="Muy Alta",O23="Catastrófico")),"Extremo",""))))</f>
        <v/>
      </c>
      <c r="R23" s="2389">
        <v>1</v>
      </c>
      <c r="S23" s="2425"/>
      <c r="T23" s="2391" t="str">
        <f>IF(OR(U23="Preventivo",U23="Detectivo"),"Probabilidad",IF(U23="Correctivo","Impacto",""))</f>
        <v/>
      </c>
      <c r="U23" s="2392"/>
      <c r="V23" s="2392"/>
      <c r="W23" s="2393" t="str">
        <f>IF(AND(U23="Preventivo",V23="Automático"),"50%",IF(AND(U23="Preventivo",V23="Manual"),"40%",IF(AND(U23="Detectivo",V23="Automático"),"40%",IF(AND(U23="Detectivo",V23="Manual"),"30%",IF(AND(U23="Correctivo",V23="Automático"),"35%",IF(AND(U23="Correctivo",V23="Manual"),"25%",""))))))</f>
        <v/>
      </c>
      <c r="X23" s="2392"/>
      <c r="Y23" s="2392"/>
      <c r="Z23" s="2392"/>
      <c r="AA23" s="2394" t="str">
        <f>IFERROR(IF(T23="Probabilidad",(L23-(+L23*W23)),IF(T23="Impacto",L23,"")),"")</f>
        <v/>
      </c>
      <c r="AB23" s="2395" t="str">
        <f>IFERROR(IF(AA23="","",IF(AA23&lt;=0.2,"Muy Baja",IF(AA23&lt;=0.4,"Baja",IF(AA23&lt;=0.6,"Media",IF(AA23&lt;=0.8,"Alta","Muy Alta"))))),"")</f>
        <v/>
      </c>
      <c r="AC23" s="2396" t="str">
        <f>+AA23</f>
        <v/>
      </c>
      <c r="AD23" s="2395" t="str">
        <f>IFERROR(IF(AE23="","",IF(AE23&lt;=0.2,"Leve",IF(AE23&lt;=0.4,"Menor",IF(AE23&lt;=0.6,"Moderado",IF(AE23&lt;=0.8,"Mayor","Catastrófico"))))),"")</f>
        <v/>
      </c>
      <c r="AE23" s="2396" t="str">
        <f>IFERROR(IF(T23="Impacto",(P23-(+P23*W23)),IF(T23="Probabilidad",P23,"")),"")</f>
        <v/>
      </c>
      <c r="AF23" s="2438" t="str">
        <f>IFERROR(IF(OR(AND(AB23="Muy Baja",AD23="Leve"),AND(AB23="Muy Baja",AD23="Menor"),AND(AB23="Baja",AD23="Leve")),"Bajo",IF(OR(AND(AB23="Muy baja",AD23="Moderado"),AND(AB23="Baja",AD23="Menor"),AND(AB23="Baja",AD23="Moderado"),AND(AB23="Media",AD23="Leve"),AND(AB23="Media",AD23="Menor"),AND(AB23="Media",AD23="Moderado"),AND(AB23="Alta",AD23="Leve"),AND(AB23="Alta",AD23="Menor")),"Moderado",IF(OR(AND(AB23="Muy Baja",AD23="Mayor"),AND(AB23="Baja",AD23="Mayor"),AND(AB23="Media",AD23="Mayor"),AND(AB23="Alta",AD23="Moderado"),AND(AB23="Alta",AD23="Mayor"),AND(AB23="Muy Alta",AD23="Leve"),AND(AB23="Muy Alta",AD23="Menor"),AND(AB23="Muy Alta",AD23="Moderado"),AND(AB23="Muy Alta",AD23="Mayor")),"Alto",IF(OR(AND(AB23="Muy Baja",AD23="Catastrófico"),AND(AB23="Baja",AD23="Catastrófico"),AND(AB23="Media",AD23="Catastrófico"),AND(AB23="Alta",AD23="Catastrófico"),AND(AB23="Muy Alta",AD23="Catastrófico")),"Extremo","")))),"")</f>
        <v/>
      </c>
      <c r="AG23" s="2439"/>
      <c r="AH23" s="2440"/>
      <c r="AI23" s="2441"/>
      <c r="AJ23" s="2442"/>
      <c r="AK23" s="2442"/>
      <c r="AL23" s="2357"/>
      <c r="AM23" s="2479"/>
      <c r="AN23" s="2357"/>
      <c r="AO23" s="2357"/>
      <c r="AP23" s="2357"/>
      <c r="AQ23" s="2357"/>
      <c r="AR23" s="2357"/>
      <c r="AS23" s="2357"/>
      <c r="AT23" s="2357"/>
      <c r="AU23" s="2357"/>
      <c r="AV23" s="2357"/>
      <c r="AW23" s="2357"/>
      <c r="AX23" s="2357"/>
      <c r="AY23" s="2357"/>
      <c r="AZ23" s="2357"/>
      <c r="BA23" s="2357"/>
      <c r="BB23" s="2357"/>
      <c r="BC23" s="2357"/>
      <c r="BD23" s="2357"/>
      <c r="BE23" s="2357"/>
      <c r="BF23" s="2357"/>
      <c r="BG23" s="2357"/>
      <c r="BH23" s="2357"/>
      <c r="BI23" s="2357"/>
      <c r="BJ23" s="2357"/>
      <c r="BK23" s="2357"/>
      <c r="BL23" s="2357"/>
      <c r="BM23" s="2357"/>
      <c r="BN23" s="2357"/>
      <c r="BO23" s="2357"/>
      <c r="BP23" s="2357"/>
      <c r="BQ23" s="2357"/>
    </row>
    <row r="24" spans="1:69" ht="26.25" customHeight="1">
      <c r="A24" s="2414"/>
      <c r="B24" s="2467"/>
      <c r="C24" s="2467"/>
      <c r="D24" s="2496"/>
      <c r="E24" s="2493"/>
      <c r="F24" s="2494"/>
      <c r="G24" s="2495"/>
      <c r="H24" s="2495"/>
      <c r="I24" s="2471"/>
      <c r="J24" s="2472"/>
      <c r="K24" s="2473"/>
      <c r="L24" s="2474"/>
      <c r="M24" s="2475"/>
      <c r="N24" s="2474">
        <f ca="1">IF(NOT(ISERROR(MATCH(M24,_xlfn.ANCHORARRAY(F35),0))),L37&amp;"Por favor no seleccionar los criterios de impacto",M24)</f>
        <v>0</v>
      </c>
      <c r="O24" s="2473"/>
      <c r="P24" s="2474"/>
      <c r="Q24" s="2476"/>
      <c r="R24" s="2389">
        <v>2</v>
      </c>
      <c r="S24" s="2425"/>
      <c r="T24" s="2391" t="str">
        <f>IF(OR(U24="Preventivo",U24="Detectivo"),"Probabilidad",IF(U24="Correctivo","Impacto",""))</f>
        <v/>
      </c>
      <c r="U24" s="2392"/>
      <c r="V24" s="2392"/>
      <c r="W24" s="2393" t="str">
        <f t="shared" ref="W24:W28" si="32">IF(AND(U24="Preventivo",V24="Automático"),"50%",IF(AND(U24="Preventivo",V24="Manual"),"40%",IF(AND(U24="Detectivo",V24="Automático"),"40%",IF(AND(U24="Detectivo",V24="Manual"),"30%",IF(AND(U24="Correctivo",V24="Automático"),"35%",IF(AND(U24="Correctivo",V24="Manual"),"25%",""))))))</f>
        <v/>
      </c>
      <c r="X24" s="2392"/>
      <c r="Y24" s="2392"/>
      <c r="Z24" s="2392"/>
      <c r="AA24" s="2394" t="str">
        <f>IFERROR(IF(AND(T23="Probabilidad",T24="Probabilidad"),(AC23-(+AC23*W24)),IF(AND(T23="Impacto",T24="Probabilidad"),(L23-(+L23*W24)),IF(T24="Impacto",AC23,""))),"")</f>
        <v/>
      </c>
      <c r="AB24" s="2395" t="str">
        <f t="shared" ref="AB24:AB28" si="33">IFERROR(IF(AA24="","",IF(AA24&lt;=0.2,"Muy Baja",IF(AA24&lt;=0.4,"Baja",IF(AA24&lt;=0.6,"Media",IF(AA24&lt;=0.8,"Alta","Muy Alta"))))),"")</f>
        <v/>
      </c>
      <c r="AC24" s="2396" t="str">
        <f>+AA24</f>
        <v/>
      </c>
      <c r="AD24" s="2395" t="str">
        <f t="shared" ref="AD24:AD28" si="34">IFERROR(IF(AE24="","",IF(AE24&lt;=0.2,"Leve",IF(AE24&lt;=0.4,"Menor",IF(AE24&lt;=0.6,"Moderado",IF(AE24&lt;=0.8,"Mayor","Catastrófico"))))),"")</f>
        <v/>
      </c>
      <c r="AE24" s="2396" t="str">
        <f>IFERROR(IF(AND(T23="Impacto",T24="Impacto"),(AE23-(+AE23*W24)),IF(AND(T23="Probabilidad",T24="Impacto"),(P23-(+P23*W24)),IF(T24="Probabilidad",AE23,""))),"")</f>
        <v/>
      </c>
      <c r="AF24" s="2438" t="str">
        <f t="shared" ref="AF24:AF28" si="35">IFERROR(IF(OR(AND(AB24="Muy Baja",AD24="Leve"),AND(AB24="Muy Baja",AD24="Menor"),AND(AB24="Baja",AD24="Leve")),"Bajo",IF(OR(AND(AB24="Muy baja",AD24="Moderado"),AND(AB24="Baja",AD24="Menor"),AND(AB24="Baja",AD24="Moderado"),AND(AB24="Media",AD24="Leve"),AND(AB24="Media",AD24="Menor"),AND(AB24="Media",AD24="Moderado"),AND(AB24="Alta",AD24="Leve"),AND(AB24="Alta",AD24="Menor")),"Moderado",IF(OR(AND(AB24="Muy Baja",AD24="Mayor"),AND(AB24="Baja",AD24="Mayor"),AND(AB24="Media",AD24="Mayor"),AND(AB24="Alta",AD24="Moderado"),AND(AB24="Alta",AD24="Mayor"),AND(AB24="Muy Alta",AD24="Leve"),AND(AB24="Muy Alta",AD24="Menor"),AND(AB24="Muy Alta",AD24="Moderado"),AND(AB24="Muy Alta",AD24="Mayor")),"Alto",IF(OR(AND(AB24="Muy Baja",AD24="Catastrófico"),AND(AB24="Baja",AD24="Catastrófico"),AND(AB24="Media",AD24="Catastrófico"),AND(AB24="Alta",AD24="Catastrófico"),AND(AB24="Muy Alta",AD24="Catastrófico")),"Extremo","")))),"")</f>
        <v/>
      </c>
      <c r="AG24" s="2439"/>
      <c r="AH24" s="2440"/>
      <c r="AI24" s="2441"/>
      <c r="AJ24" s="2442"/>
      <c r="AK24" s="2442"/>
      <c r="AL24" s="2357"/>
      <c r="AM24" s="2357"/>
      <c r="AN24" s="2357"/>
      <c r="AO24" s="2357"/>
      <c r="AP24" s="2357"/>
      <c r="AQ24" s="2357"/>
      <c r="AR24" s="2357"/>
      <c r="AS24" s="2357"/>
      <c r="AT24" s="2357"/>
      <c r="AU24" s="2357"/>
      <c r="AV24" s="2357"/>
      <c r="AW24" s="2357"/>
      <c r="AX24" s="2357"/>
      <c r="AY24" s="2357"/>
      <c r="AZ24" s="2357"/>
      <c r="BA24" s="2357"/>
      <c r="BB24" s="2357"/>
      <c r="BC24" s="2357"/>
      <c r="BD24" s="2357"/>
      <c r="BE24" s="2357"/>
      <c r="BF24" s="2357"/>
      <c r="BG24" s="2357"/>
      <c r="BH24" s="2357"/>
      <c r="BI24" s="2357"/>
      <c r="BJ24" s="2357"/>
      <c r="BK24" s="2357"/>
      <c r="BL24" s="2357"/>
      <c r="BM24" s="2357"/>
      <c r="BN24" s="2357"/>
      <c r="BO24" s="2357"/>
      <c r="BP24" s="2357"/>
      <c r="BQ24" s="2357"/>
    </row>
    <row r="25" spans="1:69" ht="26.25" customHeight="1">
      <c r="A25" s="2414"/>
      <c r="B25" s="2467"/>
      <c r="C25" s="2467"/>
      <c r="D25" s="2496"/>
      <c r="E25" s="2493"/>
      <c r="F25" s="2494"/>
      <c r="G25" s="2495"/>
      <c r="H25" s="2495"/>
      <c r="I25" s="2471"/>
      <c r="J25" s="2472"/>
      <c r="K25" s="2473"/>
      <c r="L25" s="2474"/>
      <c r="M25" s="2475"/>
      <c r="N25" s="2474">
        <f ca="1">IF(NOT(ISERROR(MATCH(M25,_xlfn.ANCHORARRAY(F36),0))),L38&amp;"Por favor no seleccionar los criterios de impacto",M25)</f>
        <v>0</v>
      </c>
      <c r="O25" s="2473"/>
      <c r="P25" s="2474"/>
      <c r="Q25" s="2476"/>
      <c r="R25" s="2389">
        <v>3</v>
      </c>
      <c r="S25" s="2431"/>
      <c r="T25" s="2391" t="str">
        <f t="shared" ref="T25:T28" si="36">IF(OR(U25="Preventivo",U25="Detectivo"),"Probabilidad",IF(U25="Correctivo","Impacto",""))</f>
        <v/>
      </c>
      <c r="U25" s="2392"/>
      <c r="V25" s="2392"/>
      <c r="W25" s="2393" t="str">
        <f t="shared" si="32"/>
        <v/>
      </c>
      <c r="X25" s="2392"/>
      <c r="Y25" s="2392"/>
      <c r="Z25" s="2392"/>
      <c r="AA25" s="2394" t="str">
        <f>IFERROR(IF(AND(T24="Probabilidad",T25="Probabilidad"),(AC24-(+AC24*W25)),IF(AND(T24="Impacto",T25="Probabilidad"),(AC23-(+AC23*W25)),IF(T25="Impacto",AC24,""))),"")</f>
        <v/>
      </c>
      <c r="AB25" s="2395" t="str">
        <f t="shared" si="33"/>
        <v/>
      </c>
      <c r="AC25" s="2396" t="str">
        <f t="shared" ref="AC25:AC28" si="37">+AA25</f>
        <v/>
      </c>
      <c r="AD25" s="2395" t="str">
        <f t="shared" si="34"/>
        <v/>
      </c>
      <c r="AE25" s="2396" t="str">
        <f t="shared" ref="AE25:AE28" si="38">IFERROR(IF(AND(T24="Impacto",T25="Impacto"),(AE24-(+AE24*W25)),IF(AND(T24="Probabilidad",T25="Impacto"),(AE23-(+AE23*W25)),IF(T25="Probabilidad",AE24,""))),"")</f>
        <v/>
      </c>
      <c r="AF25" s="2438" t="str">
        <f t="shared" si="35"/>
        <v/>
      </c>
      <c r="AG25" s="2439"/>
      <c r="AH25" s="2440"/>
      <c r="AI25" s="2441"/>
      <c r="AJ25" s="2442"/>
      <c r="AK25" s="2442"/>
      <c r="AL25" s="2357"/>
      <c r="AM25" s="2357"/>
      <c r="AN25" s="2357"/>
      <c r="AO25" s="2357"/>
      <c r="AP25" s="2357"/>
      <c r="AQ25" s="2357"/>
      <c r="AR25" s="2357"/>
      <c r="AS25" s="2357"/>
      <c r="AT25" s="2357"/>
      <c r="AU25" s="2357"/>
      <c r="AV25" s="2357"/>
      <c r="AW25" s="2357"/>
      <c r="AX25" s="2357"/>
      <c r="AY25" s="2357"/>
      <c r="AZ25" s="2357"/>
      <c r="BA25" s="2357"/>
      <c r="BB25" s="2357"/>
      <c r="BC25" s="2357"/>
      <c r="BD25" s="2357"/>
      <c r="BE25" s="2357"/>
      <c r="BF25" s="2357"/>
      <c r="BG25" s="2357"/>
      <c r="BH25" s="2357"/>
      <c r="BI25" s="2357"/>
      <c r="BJ25" s="2357"/>
      <c r="BK25" s="2357"/>
      <c r="BL25" s="2357"/>
      <c r="BM25" s="2357"/>
      <c r="BN25" s="2357"/>
      <c r="BO25" s="2357"/>
      <c r="BP25" s="2357"/>
      <c r="BQ25" s="2357"/>
    </row>
    <row r="26" spans="1:69" ht="26.25" customHeight="1">
      <c r="A26" s="2414"/>
      <c r="B26" s="2467"/>
      <c r="C26" s="2467"/>
      <c r="D26" s="2496"/>
      <c r="E26" s="2493"/>
      <c r="F26" s="2494"/>
      <c r="G26" s="2495"/>
      <c r="H26" s="2495"/>
      <c r="I26" s="2471"/>
      <c r="J26" s="2472"/>
      <c r="K26" s="2473"/>
      <c r="L26" s="2474"/>
      <c r="M26" s="2475"/>
      <c r="N26" s="2474">
        <f ca="1">IF(NOT(ISERROR(MATCH(M26,_xlfn.ANCHORARRAY(F37),0))),L39&amp;"Por favor no seleccionar los criterios de impacto",M26)</f>
        <v>0</v>
      </c>
      <c r="O26" s="2473"/>
      <c r="P26" s="2474"/>
      <c r="Q26" s="2476"/>
      <c r="R26" s="2389">
        <v>4</v>
      </c>
      <c r="S26" s="2425"/>
      <c r="T26" s="2391" t="str">
        <f t="shared" si="36"/>
        <v/>
      </c>
      <c r="U26" s="2392"/>
      <c r="V26" s="2392"/>
      <c r="W26" s="2393" t="str">
        <f t="shared" si="32"/>
        <v/>
      </c>
      <c r="X26" s="2392"/>
      <c r="Y26" s="2392"/>
      <c r="Z26" s="2392"/>
      <c r="AA26" s="2394" t="str">
        <f t="shared" ref="AA26:AA28" si="39">IFERROR(IF(AND(T25="Probabilidad",T26="Probabilidad"),(AC25-(+AC25*W26)),IF(AND(T25="Impacto",T26="Probabilidad"),(AC24-(+AC24*W26)),IF(T26="Impacto",AC25,""))),"")</f>
        <v/>
      </c>
      <c r="AB26" s="2395" t="str">
        <f t="shared" si="33"/>
        <v/>
      </c>
      <c r="AC26" s="2396" t="str">
        <f t="shared" si="37"/>
        <v/>
      </c>
      <c r="AD26" s="2395" t="str">
        <f t="shared" si="34"/>
        <v/>
      </c>
      <c r="AE26" s="2396" t="str">
        <f t="shared" si="38"/>
        <v/>
      </c>
      <c r="AF26" s="2438" t="str">
        <f t="shared" si="35"/>
        <v/>
      </c>
      <c r="AG26" s="2439"/>
      <c r="AH26" s="2440"/>
      <c r="AI26" s="2441"/>
      <c r="AJ26" s="2442"/>
      <c r="AK26" s="2442"/>
      <c r="AL26" s="2357"/>
      <c r="AM26" s="2357"/>
      <c r="AN26" s="2357"/>
      <c r="AO26" s="2357"/>
      <c r="AP26" s="2357"/>
      <c r="AQ26" s="2357"/>
      <c r="AR26" s="2357"/>
      <c r="AS26" s="2357"/>
      <c r="AT26" s="2357"/>
      <c r="AU26" s="2357"/>
      <c r="AV26" s="2357"/>
      <c r="AW26" s="2357"/>
      <c r="AX26" s="2357"/>
      <c r="AY26" s="2357"/>
      <c r="AZ26" s="2357"/>
      <c r="BA26" s="2357"/>
      <c r="BB26" s="2357"/>
      <c r="BC26" s="2357"/>
      <c r="BD26" s="2357"/>
      <c r="BE26" s="2357"/>
      <c r="BF26" s="2357"/>
      <c r="BG26" s="2357"/>
      <c r="BH26" s="2357"/>
      <c r="BI26" s="2357"/>
      <c r="BJ26" s="2357"/>
      <c r="BK26" s="2357"/>
      <c r="BL26" s="2357"/>
      <c r="BM26" s="2357"/>
      <c r="BN26" s="2357"/>
      <c r="BO26" s="2357"/>
      <c r="BP26" s="2357"/>
      <c r="BQ26" s="2357"/>
    </row>
    <row r="27" spans="1:69" ht="26.25" customHeight="1">
      <c r="A27" s="2414"/>
      <c r="B27" s="2467"/>
      <c r="C27" s="2467"/>
      <c r="D27" s="2496"/>
      <c r="E27" s="2493"/>
      <c r="F27" s="2494"/>
      <c r="G27" s="2495"/>
      <c r="H27" s="2495"/>
      <c r="I27" s="2471"/>
      <c r="J27" s="2472"/>
      <c r="K27" s="2473"/>
      <c r="L27" s="2474"/>
      <c r="M27" s="2475"/>
      <c r="N27" s="2474">
        <f ca="1">IF(NOT(ISERROR(MATCH(M27,_xlfn.ANCHORARRAY(F38),0))),L40&amp;"Por favor no seleccionar los criterios de impacto",M27)</f>
        <v>0</v>
      </c>
      <c r="O27" s="2473"/>
      <c r="P27" s="2474"/>
      <c r="Q27" s="2476"/>
      <c r="R27" s="2389">
        <v>5</v>
      </c>
      <c r="S27" s="2425"/>
      <c r="T27" s="2391" t="str">
        <f t="shared" si="36"/>
        <v/>
      </c>
      <c r="U27" s="2392"/>
      <c r="V27" s="2392"/>
      <c r="W27" s="2393" t="str">
        <f t="shared" si="32"/>
        <v/>
      </c>
      <c r="X27" s="2392"/>
      <c r="Y27" s="2392"/>
      <c r="Z27" s="2392"/>
      <c r="AA27" s="2394" t="str">
        <f t="shared" si="39"/>
        <v/>
      </c>
      <c r="AB27" s="2395" t="str">
        <f t="shared" si="33"/>
        <v/>
      </c>
      <c r="AC27" s="2396" t="str">
        <f t="shared" si="37"/>
        <v/>
      </c>
      <c r="AD27" s="2395" t="str">
        <f t="shared" si="34"/>
        <v/>
      </c>
      <c r="AE27" s="2396" t="str">
        <f t="shared" si="38"/>
        <v/>
      </c>
      <c r="AF27" s="2438" t="str">
        <f t="shared" si="35"/>
        <v/>
      </c>
      <c r="AG27" s="2439"/>
      <c r="AH27" s="2440"/>
      <c r="AI27" s="2441"/>
      <c r="AJ27" s="2442"/>
      <c r="AK27" s="2442"/>
      <c r="AL27" s="2357"/>
      <c r="AM27" s="2357"/>
      <c r="AN27" s="2357"/>
      <c r="AO27" s="2357"/>
      <c r="AP27" s="2357"/>
      <c r="AQ27" s="2357"/>
      <c r="AR27" s="2357"/>
      <c r="AS27" s="2357"/>
      <c r="AT27" s="2357"/>
      <c r="AU27" s="2357"/>
      <c r="AV27" s="2357"/>
      <c r="AW27" s="2357"/>
      <c r="AX27" s="2357"/>
      <c r="AY27" s="2357"/>
      <c r="AZ27" s="2357"/>
      <c r="BA27" s="2357"/>
      <c r="BB27" s="2357"/>
      <c r="BC27" s="2357"/>
      <c r="BD27" s="2357"/>
      <c r="BE27" s="2357"/>
      <c r="BF27" s="2357"/>
      <c r="BG27" s="2357"/>
      <c r="BH27" s="2357"/>
      <c r="BI27" s="2357"/>
      <c r="BJ27" s="2357"/>
      <c r="BK27" s="2357"/>
      <c r="BL27" s="2357"/>
      <c r="BM27" s="2357"/>
      <c r="BN27" s="2357"/>
      <c r="BO27" s="2357"/>
      <c r="BP27" s="2357"/>
      <c r="BQ27" s="2357"/>
    </row>
    <row r="28" spans="1:69" ht="26.25" customHeight="1">
      <c r="A28" s="2444"/>
      <c r="B28" s="2481"/>
      <c r="C28" s="2481"/>
      <c r="D28" s="2497"/>
      <c r="E28" s="2493"/>
      <c r="F28" s="2494"/>
      <c r="G28" s="2495"/>
      <c r="H28" s="2495"/>
      <c r="I28" s="2485"/>
      <c r="J28" s="2486"/>
      <c r="K28" s="2487"/>
      <c r="L28" s="2488"/>
      <c r="M28" s="2489"/>
      <c r="N28" s="2488">
        <f ca="1">IF(NOT(ISERROR(MATCH(M28,_xlfn.ANCHORARRAY(F39),0))),L41&amp;"Por favor no seleccionar los criterios de impacto",M28)</f>
        <v>0</v>
      </c>
      <c r="O28" s="2487"/>
      <c r="P28" s="2488"/>
      <c r="Q28" s="2490"/>
      <c r="R28" s="2389">
        <v>6</v>
      </c>
      <c r="S28" s="2425"/>
      <c r="T28" s="2391" t="str">
        <f t="shared" si="36"/>
        <v/>
      </c>
      <c r="U28" s="2392"/>
      <c r="V28" s="2392"/>
      <c r="W28" s="2393" t="str">
        <f t="shared" si="32"/>
        <v/>
      </c>
      <c r="X28" s="2392"/>
      <c r="Y28" s="2392"/>
      <c r="Z28" s="2392"/>
      <c r="AA28" s="2394" t="str">
        <f t="shared" si="39"/>
        <v/>
      </c>
      <c r="AB28" s="2395" t="str">
        <f t="shared" si="33"/>
        <v/>
      </c>
      <c r="AC28" s="2396" t="str">
        <f t="shared" si="37"/>
        <v/>
      </c>
      <c r="AD28" s="2395" t="str">
        <f t="shared" si="34"/>
        <v/>
      </c>
      <c r="AE28" s="2396" t="str">
        <f t="shared" si="38"/>
        <v/>
      </c>
      <c r="AF28" s="2438" t="str">
        <f t="shared" si="35"/>
        <v/>
      </c>
      <c r="AG28" s="2439"/>
      <c r="AH28" s="2440"/>
      <c r="AI28" s="2441"/>
      <c r="AJ28" s="2442"/>
      <c r="AK28" s="2442"/>
      <c r="AL28" s="2357"/>
      <c r="AM28" s="2357"/>
      <c r="AN28" s="2357"/>
      <c r="AO28" s="2357"/>
      <c r="AP28" s="2357"/>
      <c r="AQ28" s="2357"/>
      <c r="AR28" s="2357"/>
      <c r="AS28" s="2357"/>
      <c r="AT28" s="2357"/>
      <c r="AU28" s="2357"/>
      <c r="AV28" s="2357"/>
      <c r="AW28" s="2357"/>
      <c r="AX28" s="2357"/>
      <c r="AY28" s="2357"/>
      <c r="AZ28" s="2357"/>
      <c r="BA28" s="2357"/>
      <c r="BB28" s="2357"/>
      <c r="BC28" s="2357"/>
      <c r="BD28" s="2357"/>
      <c r="BE28" s="2357"/>
      <c r="BF28" s="2357"/>
      <c r="BG28" s="2357"/>
      <c r="BH28" s="2357"/>
      <c r="BI28" s="2357"/>
      <c r="BJ28" s="2357"/>
      <c r="BK28" s="2357"/>
      <c r="BL28" s="2357"/>
      <c r="BM28" s="2357"/>
      <c r="BN28" s="2357"/>
      <c r="BO28" s="2357"/>
      <c r="BP28" s="2357"/>
      <c r="BQ28" s="2357"/>
    </row>
    <row r="29" spans="1:69" ht="26.25" customHeight="1">
      <c r="A29" s="2377">
        <v>5</v>
      </c>
      <c r="B29" s="2453"/>
      <c r="C29" s="2453"/>
      <c r="D29" s="2492"/>
      <c r="E29" s="2493"/>
      <c r="F29" s="2494"/>
      <c r="G29" s="2495"/>
      <c r="H29" s="2495"/>
      <c r="I29" s="2458"/>
      <c r="J29" s="2459"/>
      <c r="K29" s="2460" t="str">
        <f t="shared" ref="K29" si="40">IF(J29&lt;=0,"",IF(J29&lt;=2,"Muy Baja",IF(J29&lt;=24,"Baja",IF(J29&lt;=500,"Media",IF(J29&lt;=5000,"Alta","Muy Alta")))))</f>
        <v/>
      </c>
      <c r="L29" s="2461" t="str">
        <f t="shared" ref="L29" si="41">IF(K29="","",IF(K29="Muy Baja",0.2,IF(K29="Baja",0.4,IF(K29="Media",0.6,IF(K29="Alta",0.8,IF(K29="Muy Alta",1,))))))</f>
        <v/>
      </c>
      <c r="M29" s="2462"/>
      <c r="N29" s="2461">
        <f>IF(NOT(ISERROR(MATCH(M29,'[35]Tabla Impacto'!$B$221:$B$223,0))),'[35]Tabla Impacto'!$F$223&amp;"Por favor no seleccionar los criterios de impacto(Afectación Económica o presupuestal y Pérdida Reputacional)",M29)</f>
        <v>0</v>
      </c>
      <c r="O29" s="2460" t="str">
        <f>IF(OR(N29='[35]Tabla Impacto'!$C$11,N29='[35]Tabla Impacto'!$D$11),"Leve",IF(OR(N29='[35]Tabla Impacto'!$C$12,N29='[35]Tabla Impacto'!$D$12),"Menor",IF(OR(N29='[35]Tabla Impacto'!$C$13,N29='[35]Tabla Impacto'!$D$13),"Moderado",IF(OR(N29='[35]Tabla Impacto'!$C$14,N29='[35]Tabla Impacto'!$D$14),"Mayor",IF(OR(N29='[35]Tabla Impacto'!$C$15,N29='[35]Tabla Impacto'!$D$15),"Catastrófico","")))))</f>
        <v/>
      </c>
      <c r="P29" s="2461" t="str">
        <f t="shared" ref="P29" si="42">IF(O29="","",IF(O29="Leve",0.2,IF(O29="Menor",0.4,IF(O29="Moderado",0.6,IF(O29="Mayor",0.8,IF(O29="Catastrófico",1,))))))</f>
        <v/>
      </c>
      <c r="Q29" s="2463" t="str">
        <f t="shared" ref="Q29" si="43">IF(OR(AND(K29="Muy Baja",O29="Leve"),AND(K29="Muy Baja",O29="Menor"),AND(K29="Baja",O29="Leve")),"Bajo",IF(OR(AND(K29="Muy baja",O29="Moderado"),AND(K29="Baja",O29="Menor"),AND(K29="Baja",O29="Moderado"),AND(K29="Media",O29="Leve"),AND(K29="Media",O29="Menor"),AND(K29="Media",O29="Moderado"),AND(K29="Alta",O29="Leve"),AND(K29="Alta",O29="Menor")),"Moderado",IF(OR(AND(K29="Muy Baja",O29="Mayor"),AND(K29="Baja",O29="Mayor"),AND(K29="Media",O29="Mayor"),AND(K29="Alta",O29="Moderado"),AND(K29="Alta",O29="Mayor"),AND(K29="Muy Alta",O29="Leve"),AND(K29="Muy Alta",O29="Menor"),AND(K29="Muy Alta",O29="Moderado"),AND(K29="Muy Alta",O29="Mayor")),"Alto",IF(OR(AND(K29="Muy Baja",O29="Catastrófico"),AND(K29="Baja",O29="Catastrófico"),AND(K29="Media",O29="Catastrófico"),AND(K29="Alta",O29="Catastrófico"),AND(K29="Muy Alta",O29="Catastrófico")),"Extremo",""))))</f>
        <v/>
      </c>
      <c r="R29" s="2389">
        <v>1</v>
      </c>
      <c r="S29" s="2425"/>
      <c r="T29" s="2391" t="str">
        <f>IF(OR(U29="Preventivo",U29="Detectivo"),"Probabilidad",IF(U29="Correctivo","Impacto",""))</f>
        <v/>
      </c>
      <c r="U29" s="2392"/>
      <c r="V29" s="2392"/>
      <c r="W29" s="2393" t="str">
        <f>IF(AND(U29="Preventivo",V29="Automático"),"50%",IF(AND(U29="Preventivo",V29="Manual"),"40%",IF(AND(U29="Detectivo",V29="Automático"),"40%",IF(AND(U29="Detectivo",V29="Manual"),"30%",IF(AND(U29="Correctivo",V29="Automático"),"35%",IF(AND(U29="Correctivo",V29="Manual"),"25%",""))))))</f>
        <v/>
      </c>
      <c r="X29" s="2392"/>
      <c r="Y29" s="2392"/>
      <c r="Z29" s="2392"/>
      <c r="AA29" s="2394" t="str">
        <f>IFERROR(IF(T29="Probabilidad",(L29-(+L29*W29)),IF(T29="Impacto",L29,"")),"")</f>
        <v/>
      </c>
      <c r="AB29" s="2395" t="str">
        <f>IFERROR(IF(AA29="","",IF(AA29&lt;=0.2,"Muy Baja",IF(AA29&lt;=0.4,"Baja",IF(AA29&lt;=0.6,"Media",IF(AA29&lt;=0.8,"Alta","Muy Alta"))))),"")</f>
        <v/>
      </c>
      <c r="AC29" s="2396" t="str">
        <f>+AA29</f>
        <v/>
      </c>
      <c r="AD29" s="2395" t="str">
        <f>IFERROR(IF(AE29="","",IF(AE29&lt;=0.2,"Leve",IF(AE29&lt;=0.4,"Menor",IF(AE29&lt;=0.6,"Moderado",IF(AE29&lt;=0.8,"Mayor","Catastrófico"))))),"")</f>
        <v/>
      </c>
      <c r="AE29" s="2396" t="str">
        <f>IFERROR(IF(T29="Impacto",(P29-(+P29*W29)),IF(T29="Probabilidad",P29,"")),"")</f>
        <v/>
      </c>
      <c r="AF29" s="2438" t="str">
        <f>IFERROR(IF(OR(AND(AB29="Muy Baja",AD29="Leve"),AND(AB29="Muy Baja",AD29="Menor"),AND(AB29="Baja",AD29="Leve")),"Bajo",IF(OR(AND(AB29="Muy baja",AD29="Moderado"),AND(AB29="Baja",AD29="Menor"),AND(AB29="Baja",AD29="Moderado"),AND(AB29="Media",AD29="Leve"),AND(AB29="Media",AD29="Menor"),AND(AB29="Media",AD29="Moderado"),AND(AB29="Alta",AD29="Leve"),AND(AB29="Alta",AD29="Menor")),"Moderado",IF(OR(AND(AB29="Muy Baja",AD29="Mayor"),AND(AB29="Baja",AD29="Mayor"),AND(AB29="Media",AD29="Mayor"),AND(AB29="Alta",AD29="Moderado"),AND(AB29="Alta",AD29="Mayor"),AND(AB29="Muy Alta",AD29="Leve"),AND(AB29="Muy Alta",AD29="Menor"),AND(AB29="Muy Alta",AD29="Moderado"),AND(AB29="Muy Alta",AD29="Mayor")),"Alto",IF(OR(AND(AB29="Muy Baja",AD29="Catastrófico"),AND(AB29="Baja",AD29="Catastrófico"),AND(AB29="Media",AD29="Catastrófico"),AND(AB29="Alta",AD29="Catastrófico"),AND(AB29="Muy Alta",AD29="Catastrófico")),"Extremo","")))),"")</f>
        <v/>
      </c>
      <c r="AG29" s="2439"/>
      <c r="AH29" s="2440"/>
      <c r="AI29" s="2441"/>
      <c r="AJ29" s="2442"/>
      <c r="AK29" s="2442"/>
      <c r="AL29" s="2357"/>
      <c r="AM29" s="2357"/>
      <c r="AN29" s="2357"/>
      <c r="AO29" s="2357"/>
      <c r="AP29" s="2357"/>
      <c r="AQ29" s="2357"/>
      <c r="AR29" s="2357"/>
      <c r="AS29" s="2357"/>
      <c r="AT29" s="2357"/>
      <c r="AU29" s="2357"/>
      <c r="AV29" s="2357"/>
      <c r="AW29" s="2357"/>
      <c r="AX29" s="2357"/>
      <c r="AY29" s="2357"/>
      <c r="AZ29" s="2357"/>
      <c r="BA29" s="2357"/>
      <c r="BB29" s="2357"/>
      <c r="BC29" s="2357"/>
      <c r="BD29" s="2357"/>
      <c r="BE29" s="2357"/>
      <c r="BF29" s="2357"/>
      <c r="BG29" s="2357"/>
      <c r="BH29" s="2357"/>
      <c r="BI29" s="2357"/>
      <c r="BJ29" s="2357"/>
      <c r="BK29" s="2357"/>
      <c r="BL29" s="2357"/>
      <c r="BM29" s="2357"/>
      <c r="BN29" s="2357"/>
      <c r="BO29" s="2357"/>
      <c r="BP29" s="2357"/>
      <c r="BQ29" s="2357"/>
    </row>
    <row r="30" spans="1:69" ht="26.25" customHeight="1">
      <c r="A30" s="2414"/>
      <c r="B30" s="2467"/>
      <c r="C30" s="2467"/>
      <c r="D30" s="2496"/>
      <c r="E30" s="2493"/>
      <c r="F30" s="2494"/>
      <c r="G30" s="2495"/>
      <c r="H30" s="2495"/>
      <c r="I30" s="2471"/>
      <c r="J30" s="2472"/>
      <c r="K30" s="2473"/>
      <c r="L30" s="2474"/>
      <c r="M30" s="2475"/>
      <c r="N30" s="2474">
        <f ca="1">IF(NOT(ISERROR(MATCH(M30,_xlfn.ANCHORARRAY(F41),0))),L43&amp;"Por favor no seleccionar los criterios de impacto",M30)</f>
        <v>0</v>
      </c>
      <c r="O30" s="2473"/>
      <c r="P30" s="2474"/>
      <c r="Q30" s="2476"/>
      <c r="R30" s="2389">
        <v>2</v>
      </c>
      <c r="S30" s="2425"/>
      <c r="T30" s="2391" t="str">
        <f>IF(OR(U30="Preventivo",U30="Detectivo"),"Probabilidad",IF(U30="Correctivo","Impacto",""))</f>
        <v/>
      </c>
      <c r="U30" s="2392"/>
      <c r="V30" s="2392"/>
      <c r="W30" s="2393" t="str">
        <f t="shared" ref="W30:W34" si="44">IF(AND(U30="Preventivo",V30="Automático"),"50%",IF(AND(U30="Preventivo",V30="Manual"),"40%",IF(AND(U30="Detectivo",V30="Automático"),"40%",IF(AND(U30="Detectivo",V30="Manual"),"30%",IF(AND(U30="Correctivo",V30="Automático"),"35%",IF(AND(U30="Correctivo",V30="Manual"),"25%",""))))))</f>
        <v/>
      </c>
      <c r="X30" s="2392"/>
      <c r="Y30" s="2392"/>
      <c r="Z30" s="2392"/>
      <c r="AA30" s="2394" t="str">
        <f>IFERROR(IF(AND(T29="Probabilidad",T30="Probabilidad"),(AC29-(+AC29*W30)),IF(AND(T29="Impacto",T30="Probabilidad"),(L29-(+L29*W30)),IF(T30="Impacto",AC29,""))),"")</f>
        <v/>
      </c>
      <c r="AB30" s="2395" t="str">
        <f t="shared" ref="AB30:AB34" si="45">IFERROR(IF(AA30="","",IF(AA30&lt;=0.2,"Muy Baja",IF(AA30&lt;=0.4,"Baja",IF(AA30&lt;=0.6,"Media",IF(AA30&lt;=0.8,"Alta","Muy Alta"))))),"")</f>
        <v/>
      </c>
      <c r="AC30" s="2396" t="str">
        <f>+AA30</f>
        <v/>
      </c>
      <c r="AD30" s="2395" t="str">
        <f t="shared" ref="AD30:AD34" si="46">IFERROR(IF(AE30="","",IF(AE30&lt;=0.2,"Leve",IF(AE30&lt;=0.4,"Menor",IF(AE30&lt;=0.6,"Moderado",IF(AE30&lt;=0.8,"Mayor","Catastrófico"))))),"")</f>
        <v/>
      </c>
      <c r="AE30" s="2396" t="str">
        <f>IFERROR(IF(AND(T29="Impacto",T30="Impacto"),(AE29-(+AE29*W30)),IF(AND(T29="Probabilidad",T30="Impacto"),(P29-(+P29*W30)),IF(T30="Probabilidad",AE29,""))),"")</f>
        <v/>
      </c>
      <c r="AF30" s="2438" t="str">
        <f t="shared" ref="AF30:AF34" si="47">IFERROR(IF(OR(AND(AB30="Muy Baja",AD30="Leve"),AND(AB30="Muy Baja",AD30="Menor"),AND(AB30="Baja",AD30="Leve")),"Bajo",IF(OR(AND(AB30="Muy baja",AD30="Moderado"),AND(AB30="Baja",AD30="Menor"),AND(AB30="Baja",AD30="Moderado"),AND(AB30="Media",AD30="Leve"),AND(AB30="Media",AD30="Menor"),AND(AB30="Media",AD30="Moderado"),AND(AB30="Alta",AD30="Leve"),AND(AB30="Alta",AD30="Menor")),"Moderado",IF(OR(AND(AB30="Muy Baja",AD30="Mayor"),AND(AB30="Baja",AD30="Mayor"),AND(AB30="Media",AD30="Mayor"),AND(AB30="Alta",AD30="Moderado"),AND(AB30="Alta",AD30="Mayor"),AND(AB30="Muy Alta",AD30="Leve"),AND(AB30="Muy Alta",AD30="Menor"),AND(AB30="Muy Alta",AD30="Moderado"),AND(AB30="Muy Alta",AD30="Mayor")),"Alto",IF(OR(AND(AB30="Muy Baja",AD30="Catastrófico"),AND(AB30="Baja",AD30="Catastrófico"),AND(AB30="Media",AD30="Catastrófico"),AND(AB30="Alta",AD30="Catastrófico"),AND(AB30="Muy Alta",AD30="Catastrófico")),"Extremo","")))),"")</f>
        <v/>
      </c>
      <c r="AG30" s="2439"/>
      <c r="AH30" s="2440"/>
      <c r="AI30" s="2441"/>
      <c r="AJ30" s="2442"/>
      <c r="AK30" s="2442"/>
      <c r="AL30" s="2357"/>
      <c r="AM30" s="2357"/>
      <c r="AN30" s="2357"/>
      <c r="AO30" s="2357"/>
      <c r="AP30" s="2357"/>
      <c r="AQ30" s="2357"/>
      <c r="AR30" s="2357"/>
      <c r="AS30" s="2357"/>
      <c r="AT30" s="2357"/>
      <c r="AU30" s="2357"/>
      <c r="AV30" s="2357"/>
      <c r="AW30" s="2357"/>
      <c r="AX30" s="2357"/>
      <c r="AY30" s="2357"/>
      <c r="AZ30" s="2357"/>
      <c r="BA30" s="2357"/>
      <c r="BB30" s="2357"/>
      <c r="BC30" s="2357"/>
      <c r="BD30" s="2357"/>
      <c r="BE30" s="2357"/>
      <c r="BF30" s="2357"/>
      <c r="BG30" s="2357"/>
      <c r="BH30" s="2357"/>
      <c r="BI30" s="2357"/>
      <c r="BJ30" s="2357"/>
      <c r="BK30" s="2357"/>
      <c r="BL30" s="2357"/>
      <c r="BM30" s="2357"/>
      <c r="BN30" s="2357"/>
      <c r="BO30" s="2357"/>
      <c r="BP30" s="2357"/>
      <c r="BQ30" s="2357"/>
    </row>
    <row r="31" spans="1:69" ht="26.25" customHeight="1">
      <c r="A31" s="2414"/>
      <c r="B31" s="2467"/>
      <c r="C31" s="2467"/>
      <c r="D31" s="2496"/>
      <c r="E31" s="2493"/>
      <c r="F31" s="2494"/>
      <c r="G31" s="2495"/>
      <c r="H31" s="2495"/>
      <c r="I31" s="2471"/>
      <c r="J31" s="2472"/>
      <c r="K31" s="2473"/>
      <c r="L31" s="2474"/>
      <c r="M31" s="2475"/>
      <c r="N31" s="2474">
        <f ca="1">IF(NOT(ISERROR(MATCH(M31,_xlfn.ANCHORARRAY(F42),0))),L44&amp;"Por favor no seleccionar los criterios de impacto",M31)</f>
        <v>0</v>
      </c>
      <c r="O31" s="2473"/>
      <c r="P31" s="2474"/>
      <c r="Q31" s="2476"/>
      <c r="R31" s="2389">
        <v>3</v>
      </c>
      <c r="S31" s="2431"/>
      <c r="T31" s="2391" t="str">
        <f t="shared" ref="T31:T34" si="48">IF(OR(U31="Preventivo",U31="Detectivo"),"Probabilidad",IF(U31="Correctivo","Impacto",""))</f>
        <v/>
      </c>
      <c r="U31" s="2392"/>
      <c r="V31" s="2392"/>
      <c r="W31" s="2393" t="str">
        <f t="shared" si="44"/>
        <v/>
      </c>
      <c r="X31" s="2392"/>
      <c r="Y31" s="2392"/>
      <c r="Z31" s="2392"/>
      <c r="AA31" s="2394" t="str">
        <f>IFERROR(IF(AND(T30="Probabilidad",T31="Probabilidad"),(AC30-(+AC30*W31)),IF(AND(T30="Impacto",T31="Probabilidad"),(AC29-(+AC29*W31)),IF(T31="Impacto",AC30,""))),"")</f>
        <v/>
      </c>
      <c r="AB31" s="2395" t="str">
        <f t="shared" si="45"/>
        <v/>
      </c>
      <c r="AC31" s="2396" t="str">
        <f t="shared" ref="AC31:AC34" si="49">+AA31</f>
        <v/>
      </c>
      <c r="AD31" s="2395" t="str">
        <f t="shared" si="46"/>
        <v/>
      </c>
      <c r="AE31" s="2396" t="str">
        <f t="shared" ref="AE31:AE34" si="50">IFERROR(IF(AND(T30="Impacto",T31="Impacto"),(AE30-(+AE30*W31)),IF(AND(T30="Probabilidad",T31="Impacto"),(AE29-(+AE29*W31)),IF(T31="Probabilidad",AE30,""))),"")</f>
        <v/>
      </c>
      <c r="AF31" s="2438" t="str">
        <f t="shared" si="47"/>
        <v/>
      </c>
      <c r="AG31" s="2439"/>
      <c r="AH31" s="2440"/>
      <c r="AI31" s="2441"/>
      <c r="AJ31" s="2442"/>
      <c r="AK31" s="2442"/>
      <c r="AL31" s="2357"/>
      <c r="AM31" s="2357"/>
      <c r="AN31" s="2357"/>
      <c r="AO31" s="2357"/>
      <c r="AP31" s="2357"/>
      <c r="AQ31" s="2357"/>
      <c r="AR31" s="2357"/>
      <c r="AS31" s="2357"/>
      <c r="AT31" s="2357"/>
      <c r="AU31" s="2357"/>
      <c r="AV31" s="2357"/>
      <c r="AW31" s="2357"/>
      <c r="AX31" s="2357"/>
      <c r="AY31" s="2357"/>
      <c r="AZ31" s="2357"/>
      <c r="BA31" s="2357"/>
      <c r="BB31" s="2357"/>
      <c r="BC31" s="2357"/>
      <c r="BD31" s="2357"/>
      <c r="BE31" s="2357"/>
      <c r="BF31" s="2357"/>
      <c r="BG31" s="2357"/>
      <c r="BH31" s="2357"/>
      <c r="BI31" s="2357"/>
      <c r="BJ31" s="2357"/>
      <c r="BK31" s="2357"/>
      <c r="BL31" s="2357"/>
      <c r="BM31" s="2357"/>
      <c r="BN31" s="2357"/>
      <c r="BO31" s="2357"/>
      <c r="BP31" s="2357"/>
      <c r="BQ31" s="2357"/>
    </row>
    <row r="32" spans="1:69" ht="26.25" customHeight="1">
      <c r="A32" s="2414"/>
      <c r="B32" s="2467"/>
      <c r="C32" s="2467"/>
      <c r="D32" s="2496"/>
      <c r="E32" s="2493"/>
      <c r="F32" s="2494"/>
      <c r="G32" s="2495"/>
      <c r="H32" s="2495"/>
      <c r="I32" s="2471"/>
      <c r="J32" s="2472"/>
      <c r="K32" s="2473"/>
      <c r="L32" s="2474"/>
      <c r="M32" s="2475"/>
      <c r="N32" s="2474">
        <f ca="1">IF(NOT(ISERROR(MATCH(M32,_xlfn.ANCHORARRAY(F43),0))),L45&amp;"Por favor no seleccionar los criterios de impacto",M32)</f>
        <v>0</v>
      </c>
      <c r="O32" s="2473"/>
      <c r="P32" s="2474"/>
      <c r="Q32" s="2476"/>
      <c r="R32" s="2389">
        <v>4</v>
      </c>
      <c r="S32" s="2425"/>
      <c r="T32" s="2391" t="str">
        <f t="shared" si="48"/>
        <v/>
      </c>
      <c r="U32" s="2392"/>
      <c r="V32" s="2392"/>
      <c r="W32" s="2393" t="str">
        <f t="shared" si="44"/>
        <v/>
      </c>
      <c r="X32" s="2392"/>
      <c r="Y32" s="2392"/>
      <c r="Z32" s="2392"/>
      <c r="AA32" s="2394" t="str">
        <f t="shared" ref="AA32:AA34" si="51">IFERROR(IF(AND(T31="Probabilidad",T32="Probabilidad"),(AC31-(+AC31*W32)),IF(AND(T31="Impacto",T32="Probabilidad"),(AC30-(+AC30*W32)),IF(T32="Impacto",AC31,""))),"")</f>
        <v/>
      </c>
      <c r="AB32" s="2395" t="str">
        <f t="shared" si="45"/>
        <v/>
      </c>
      <c r="AC32" s="2396" t="str">
        <f t="shared" si="49"/>
        <v/>
      </c>
      <c r="AD32" s="2395" t="str">
        <f t="shared" si="46"/>
        <v/>
      </c>
      <c r="AE32" s="2396" t="str">
        <f t="shared" si="50"/>
        <v/>
      </c>
      <c r="AF32" s="2438" t="str">
        <f t="shared" si="47"/>
        <v/>
      </c>
      <c r="AG32" s="2439"/>
      <c r="AH32" s="2440"/>
      <c r="AI32" s="2441"/>
      <c r="AJ32" s="2442"/>
      <c r="AK32" s="2442"/>
      <c r="AL32" s="2357"/>
      <c r="AM32" s="2357"/>
      <c r="AN32" s="2357"/>
      <c r="AO32" s="2357"/>
      <c r="AP32" s="2357"/>
      <c r="AQ32" s="2357"/>
      <c r="AR32" s="2357"/>
      <c r="AS32" s="2357"/>
      <c r="AT32" s="2357"/>
      <c r="AU32" s="2357"/>
      <c r="AV32" s="2357"/>
      <c r="AW32" s="2357"/>
      <c r="AX32" s="2357"/>
      <c r="AY32" s="2357"/>
      <c r="AZ32" s="2357"/>
      <c r="BA32" s="2357"/>
      <c r="BB32" s="2357"/>
      <c r="BC32" s="2357"/>
      <c r="BD32" s="2357"/>
      <c r="BE32" s="2357"/>
      <c r="BF32" s="2357"/>
      <c r="BG32" s="2357"/>
      <c r="BH32" s="2357"/>
      <c r="BI32" s="2357"/>
      <c r="BJ32" s="2357"/>
      <c r="BK32" s="2357"/>
      <c r="BL32" s="2357"/>
      <c r="BM32" s="2357"/>
      <c r="BN32" s="2357"/>
      <c r="BO32" s="2357"/>
      <c r="BP32" s="2357"/>
      <c r="BQ32" s="2357"/>
    </row>
    <row r="33" spans="1:69" ht="26.25" customHeight="1">
      <c r="A33" s="2414"/>
      <c r="B33" s="2467"/>
      <c r="C33" s="2467"/>
      <c r="D33" s="2496"/>
      <c r="E33" s="2493"/>
      <c r="F33" s="2494"/>
      <c r="G33" s="2495"/>
      <c r="H33" s="2495"/>
      <c r="I33" s="2471"/>
      <c r="J33" s="2472"/>
      <c r="K33" s="2473"/>
      <c r="L33" s="2474"/>
      <c r="M33" s="2475"/>
      <c r="N33" s="2474">
        <f ca="1">IF(NOT(ISERROR(MATCH(M33,_xlfn.ANCHORARRAY(F44),0))),L46&amp;"Por favor no seleccionar los criterios de impacto",M33)</f>
        <v>0</v>
      </c>
      <c r="O33" s="2473"/>
      <c r="P33" s="2474"/>
      <c r="Q33" s="2476"/>
      <c r="R33" s="2389">
        <v>5</v>
      </c>
      <c r="S33" s="2425"/>
      <c r="T33" s="2391" t="str">
        <f t="shared" si="48"/>
        <v/>
      </c>
      <c r="U33" s="2392"/>
      <c r="V33" s="2392"/>
      <c r="W33" s="2393" t="str">
        <f t="shared" si="44"/>
        <v/>
      </c>
      <c r="X33" s="2392"/>
      <c r="Y33" s="2392"/>
      <c r="Z33" s="2392"/>
      <c r="AA33" s="2394" t="str">
        <f t="shared" si="51"/>
        <v/>
      </c>
      <c r="AB33" s="2395" t="str">
        <f t="shared" si="45"/>
        <v/>
      </c>
      <c r="AC33" s="2396" t="str">
        <f t="shared" si="49"/>
        <v/>
      </c>
      <c r="AD33" s="2395" t="str">
        <f t="shared" si="46"/>
        <v/>
      </c>
      <c r="AE33" s="2396" t="str">
        <f t="shared" si="50"/>
        <v/>
      </c>
      <c r="AF33" s="2438" t="str">
        <f t="shared" si="47"/>
        <v/>
      </c>
      <c r="AG33" s="2439"/>
      <c r="AH33" s="2440"/>
      <c r="AI33" s="2441"/>
      <c r="AJ33" s="2442"/>
      <c r="AK33" s="2442"/>
      <c r="AL33" s="2357"/>
      <c r="AM33" s="2357"/>
      <c r="AN33" s="2357"/>
      <c r="AO33" s="2357"/>
      <c r="AP33" s="2357"/>
      <c r="AQ33" s="2357"/>
      <c r="AR33" s="2357"/>
      <c r="AS33" s="2357"/>
      <c r="AT33" s="2357"/>
      <c r="AU33" s="2357"/>
      <c r="AV33" s="2357"/>
      <c r="AW33" s="2357"/>
      <c r="AX33" s="2357"/>
      <c r="AY33" s="2357"/>
      <c r="AZ33" s="2357"/>
      <c r="BA33" s="2357"/>
      <c r="BB33" s="2357"/>
      <c r="BC33" s="2357"/>
      <c r="BD33" s="2357"/>
      <c r="BE33" s="2357"/>
      <c r="BF33" s="2357"/>
      <c r="BG33" s="2357"/>
      <c r="BH33" s="2357"/>
      <c r="BI33" s="2357"/>
      <c r="BJ33" s="2357"/>
      <c r="BK33" s="2357"/>
      <c r="BL33" s="2357"/>
      <c r="BM33" s="2357"/>
      <c r="BN33" s="2357"/>
      <c r="BO33" s="2357"/>
      <c r="BP33" s="2357"/>
      <c r="BQ33" s="2357"/>
    </row>
    <row r="34" spans="1:69" ht="26.25" customHeight="1">
      <c r="A34" s="2444"/>
      <c r="B34" s="2481"/>
      <c r="C34" s="2481"/>
      <c r="D34" s="2497"/>
      <c r="E34" s="2493"/>
      <c r="F34" s="2494"/>
      <c r="G34" s="2495"/>
      <c r="H34" s="2495"/>
      <c r="I34" s="2485"/>
      <c r="J34" s="2486"/>
      <c r="K34" s="2487"/>
      <c r="L34" s="2488"/>
      <c r="M34" s="2489"/>
      <c r="N34" s="2488">
        <f ca="1">IF(NOT(ISERROR(MATCH(M34,_xlfn.ANCHORARRAY(F45),0))),L47&amp;"Por favor no seleccionar los criterios de impacto",M34)</f>
        <v>0</v>
      </c>
      <c r="O34" s="2487"/>
      <c r="P34" s="2488"/>
      <c r="Q34" s="2490"/>
      <c r="R34" s="2389">
        <v>6</v>
      </c>
      <c r="S34" s="2425"/>
      <c r="T34" s="2391" t="str">
        <f t="shared" si="48"/>
        <v/>
      </c>
      <c r="U34" s="2392"/>
      <c r="V34" s="2392"/>
      <c r="W34" s="2393" t="str">
        <f t="shared" si="44"/>
        <v/>
      </c>
      <c r="X34" s="2392"/>
      <c r="Y34" s="2392"/>
      <c r="Z34" s="2392"/>
      <c r="AA34" s="2394" t="str">
        <f t="shared" si="51"/>
        <v/>
      </c>
      <c r="AB34" s="2395" t="str">
        <f t="shared" si="45"/>
        <v/>
      </c>
      <c r="AC34" s="2396" t="str">
        <f t="shared" si="49"/>
        <v/>
      </c>
      <c r="AD34" s="2395" t="str">
        <f t="shared" si="46"/>
        <v/>
      </c>
      <c r="AE34" s="2396" t="str">
        <f t="shared" si="50"/>
        <v/>
      </c>
      <c r="AF34" s="2438" t="str">
        <f t="shared" si="47"/>
        <v/>
      </c>
      <c r="AG34" s="2439"/>
      <c r="AH34" s="2440"/>
      <c r="AI34" s="2441"/>
      <c r="AJ34" s="2442"/>
      <c r="AK34" s="2442"/>
      <c r="AL34" s="2357"/>
      <c r="AM34" s="2357"/>
      <c r="AN34" s="2357"/>
      <c r="AO34" s="2357"/>
      <c r="AP34" s="2357"/>
      <c r="AQ34" s="2357"/>
      <c r="AR34" s="2357"/>
      <c r="AS34" s="2357"/>
      <c r="AT34" s="2357"/>
      <c r="AU34" s="2357"/>
      <c r="AV34" s="2357"/>
      <c r="AW34" s="2357"/>
      <c r="AX34" s="2357"/>
      <c r="AY34" s="2357"/>
      <c r="AZ34" s="2357"/>
      <c r="BA34" s="2357"/>
      <c r="BB34" s="2357"/>
      <c r="BC34" s="2357"/>
      <c r="BD34" s="2357"/>
      <c r="BE34" s="2357"/>
      <c r="BF34" s="2357"/>
      <c r="BG34" s="2357"/>
      <c r="BH34" s="2357"/>
      <c r="BI34" s="2357"/>
      <c r="BJ34" s="2357"/>
      <c r="BK34" s="2357"/>
      <c r="BL34" s="2357"/>
      <c r="BM34" s="2357"/>
      <c r="BN34" s="2357"/>
      <c r="BO34" s="2357"/>
      <c r="BP34" s="2357"/>
      <c r="BQ34" s="2357"/>
    </row>
    <row r="35" spans="1:69" ht="26.25" customHeight="1">
      <c r="A35" s="2377">
        <v>6</v>
      </c>
      <c r="B35" s="2453"/>
      <c r="C35" s="2453"/>
      <c r="D35" s="2492"/>
      <c r="E35" s="2493"/>
      <c r="F35" s="2494"/>
      <c r="G35" s="2495"/>
      <c r="H35" s="2495"/>
      <c r="I35" s="2458"/>
      <c r="J35" s="2459"/>
      <c r="K35" s="2460" t="str">
        <f t="shared" ref="K35" si="52">IF(J35&lt;=0,"",IF(J35&lt;=2,"Muy Baja",IF(J35&lt;=24,"Baja",IF(J35&lt;=500,"Media",IF(J35&lt;=5000,"Alta","Muy Alta")))))</f>
        <v/>
      </c>
      <c r="L35" s="2461" t="str">
        <f t="shared" ref="L35" si="53">IF(K35="","",IF(K35="Muy Baja",0.2,IF(K35="Baja",0.4,IF(K35="Media",0.6,IF(K35="Alta",0.8,IF(K35="Muy Alta",1,))))))</f>
        <v/>
      </c>
      <c r="M35" s="2462"/>
      <c r="N35" s="2461">
        <f>IF(NOT(ISERROR(MATCH(M35,'[35]Tabla Impacto'!$B$221:$B$223,0))),'[35]Tabla Impacto'!$F$223&amp;"Por favor no seleccionar los criterios de impacto(Afectación Económica o presupuestal y Pérdida Reputacional)",M35)</f>
        <v>0</v>
      </c>
      <c r="O35" s="2460" t="str">
        <f>IF(OR(N35='[35]Tabla Impacto'!$C$11,N35='[35]Tabla Impacto'!$D$11),"Leve",IF(OR(N35='[35]Tabla Impacto'!$C$12,N35='[35]Tabla Impacto'!$D$12),"Menor",IF(OR(N35='[35]Tabla Impacto'!$C$13,N35='[35]Tabla Impacto'!$D$13),"Moderado",IF(OR(N35='[35]Tabla Impacto'!$C$14,N35='[35]Tabla Impacto'!$D$14),"Mayor",IF(OR(N35='[35]Tabla Impacto'!$C$15,N35='[35]Tabla Impacto'!$D$15),"Catastrófico","")))))</f>
        <v/>
      </c>
      <c r="P35" s="2461" t="str">
        <f t="shared" ref="P35" si="54">IF(O35="","",IF(O35="Leve",0.2,IF(O35="Menor",0.4,IF(O35="Moderado",0.6,IF(O35="Mayor",0.8,IF(O35="Catastrófico",1,))))))</f>
        <v/>
      </c>
      <c r="Q35" s="2463" t="str">
        <f t="shared" ref="Q35" si="55">IF(OR(AND(K35="Muy Baja",O35="Leve"),AND(K35="Muy Baja",O35="Menor"),AND(K35="Baja",O35="Leve")),"Bajo",IF(OR(AND(K35="Muy baja",O35="Moderado"),AND(K35="Baja",O35="Menor"),AND(K35="Baja",O35="Moderado"),AND(K35="Media",O35="Leve"),AND(K35="Media",O35="Menor"),AND(K35="Media",O35="Moderado"),AND(K35="Alta",O35="Leve"),AND(K35="Alta",O35="Menor")),"Moderado",IF(OR(AND(K35="Muy Baja",O35="Mayor"),AND(K35="Baja",O35="Mayor"),AND(K35="Media",O35="Mayor"),AND(K35="Alta",O35="Moderado"),AND(K35="Alta",O35="Mayor"),AND(K35="Muy Alta",O35="Leve"),AND(K35="Muy Alta",O35="Menor"),AND(K35="Muy Alta",O35="Moderado"),AND(K35="Muy Alta",O35="Mayor")),"Alto",IF(OR(AND(K35="Muy Baja",O35="Catastrófico"),AND(K35="Baja",O35="Catastrófico"),AND(K35="Media",O35="Catastrófico"),AND(K35="Alta",O35="Catastrófico"),AND(K35="Muy Alta",O35="Catastrófico")),"Extremo",""))))</f>
        <v/>
      </c>
      <c r="R35" s="2389">
        <v>1</v>
      </c>
      <c r="S35" s="2425"/>
      <c r="T35" s="2391" t="str">
        <f>IF(OR(U35="Preventivo",U35="Detectivo"),"Probabilidad",IF(U35="Correctivo","Impacto",""))</f>
        <v/>
      </c>
      <c r="U35" s="2392"/>
      <c r="V35" s="2392"/>
      <c r="W35" s="2393" t="str">
        <f>IF(AND(U35="Preventivo",V35="Automático"),"50%",IF(AND(U35="Preventivo",V35="Manual"),"40%",IF(AND(U35="Detectivo",V35="Automático"),"40%",IF(AND(U35="Detectivo",V35="Manual"),"30%",IF(AND(U35="Correctivo",V35="Automático"),"35%",IF(AND(U35="Correctivo",V35="Manual"),"25%",""))))))</f>
        <v/>
      </c>
      <c r="X35" s="2392"/>
      <c r="Y35" s="2392"/>
      <c r="Z35" s="2392"/>
      <c r="AA35" s="2394" t="str">
        <f>IFERROR(IF(T35="Probabilidad",(L35-(+L35*W35)),IF(T35="Impacto",L35,"")),"")</f>
        <v/>
      </c>
      <c r="AB35" s="2395" t="str">
        <f>IFERROR(IF(AA35="","",IF(AA35&lt;=0.2,"Muy Baja",IF(AA35&lt;=0.4,"Baja",IF(AA35&lt;=0.6,"Media",IF(AA35&lt;=0.8,"Alta","Muy Alta"))))),"")</f>
        <v/>
      </c>
      <c r="AC35" s="2396" t="str">
        <f>+AA35</f>
        <v/>
      </c>
      <c r="AD35" s="2395" t="str">
        <f>IFERROR(IF(AE35="","",IF(AE35&lt;=0.2,"Leve",IF(AE35&lt;=0.4,"Menor",IF(AE35&lt;=0.6,"Moderado",IF(AE35&lt;=0.8,"Mayor","Catastrófico"))))),"")</f>
        <v/>
      </c>
      <c r="AE35" s="2396" t="str">
        <f>IFERROR(IF(T35="Impacto",(P35-(+P35*W35)),IF(T35="Probabilidad",P35,"")),"")</f>
        <v/>
      </c>
      <c r="AF35" s="2438" t="str">
        <f>IFERROR(IF(OR(AND(AB35="Muy Baja",AD35="Leve"),AND(AB35="Muy Baja",AD35="Menor"),AND(AB35="Baja",AD35="Leve")),"Bajo",IF(OR(AND(AB35="Muy baja",AD35="Moderado"),AND(AB35="Baja",AD35="Menor"),AND(AB35="Baja",AD35="Moderado"),AND(AB35="Media",AD35="Leve"),AND(AB35="Media",AD35="Menor"),AND(AB35="Media",AD35="Moderado"),AND(AB35="Alta",AD35="Leve"),AND(AB35="Alta",AD35="Menor")),"Moderado",IF(OR(AND(AB35="Muy Baja",AD35="Mayor"),AND(AB35="Baja",AD35="Mayor"),AND(AB35="Media",AD35="Mayor"),AND(AB35="Alta",AD35="Moderado"),AND(AB35="Alta",AD35="Mayor"),AND(AB35="Muy Alta",AD35="Leve"),AND(AB35="Muy Alta",AD35="Menor"),AND(AB35="Muy Alta",AD35="Moderado"),AND(AB35="Muy Alta",AD35="Mayor")),"Alto",IF(OR(AND(AB35="Muy Baja",AD35="Catastrófico"),AND(AB35="Baja",AD35="Catastrófico"),AND(AB35="Media",AD35="Catastrófico"),AND(AB35="Alta",AD35="Catastrófico"),AND(AB35="Muy Alta",AD35="Catastrófico")),"Extremo","")))),"")</f>
        <v/>
      </c>
      <c r="AG35" s="2439"/>
      <c r="AH35" s="2440"/>
      <c r="AI35" s="2441"/>
      <c r="AJ35" s="2442"/>
      <c r="AK35" s="2442"/>
      <c r="AL35" s="2357"/>
      <c r="AM35" s="2357"/>
      <c r="AN35" s="2357"/>
      <c r="AO35" s="2357"/>
      <c r="AP35" s="2357"/>
      <c r="AQ35" s="2357"/>
      <c r="AR35" s="2357"/>
      <c r="AS35" s="2357"/>
      <c r="AT35" s="2357"/>
      <c r="AU35" s="2357"/>
      <c r="AV35" s="2357"/>
      <c r="AW35" s="2357"/>
      <c r="AX35" s="2357"/>
      <c r="AY35" s="2357"/>
      <c r="AZ35" s="2357"/>
      <c r="BA35" s="2357"/>
      <c r="BB35" s="2357"/>
      <c r="BC35" s="2357"/>
      <c r="BD35" s="2357"/>
      <c r="BE35" s="2357"/>
      <c r="BF35" s="2357"/>
      <c r="BG35" s="2357"/>
      <c r="BH35" s="2357"/>
      <c r="BI35" s="2357"/>
      <c r="BJ35" s="2357"/>
      <c r="BK35" s="2357"/>
      <c r="BL35" s="2357"/>
      <c r="BM35" s="2357"/>
      <c r="BN35" s="2357"/>
      <c r="BO35" s="2357"/>
      <c r="BP35" s="2357"/>
      <c r="BQ35" s="2357"/>
    </row>
    <row r="36" spans="1:69" ht="26.25" customHeight="1">
      <c r="A36" s="2414"/>
      <c r="B36" s="2467"/>
      <c r="C36" s="2467"/>
      <c r="D36" s="2496"/>
      <c r="E36" s="2493"/>
      <c r="F36" s="2494"/>
      <c r="G36" s="2495"/>
      <c r="H36" s="2495"/>
      <c r="I36" s="2471"/>
      <c r="J36" s="2472"/>
      <c r="K36" s="2473"/>
      <c r="L36" s="2474"/>
      <c r="M36" s="2475"/>
      <c r="N36" s="2474">
        <f ca="1">IF(NOT(ISERROR(MATCH(M36,_xlfn.ANCHORARRAY(F47),0))),L49&amp;"Por favor no seleccionar los criterios de impacto",M36)</f>
        <v>0</v>
      </c>
      <c r="O36" s="2473"/>
      <c r="P36" s="2474"/>
      <c r="Q36" s="2476"/>
      <c r="R36" s="2389">
        <v>2</v>
      </c>
      <c r="S36" s="2425"/>
      <c r="T36" s="2391" t="str">
        <f>IF(OR(U36="Preventivo",U36="Detectivo"),"Probabilidad",IF(U36="Correctivo","Impacto",""))</f>
        <v/>
      </c>
      <c r="U36" s="2392"/>
      <c r="V36" s="2392"/>
      <c r="W36" s="2393" t="str">
        <f t="shared" ref="W36:W40" si="56">IF(AND(U36="Preventivo",V36="Automático"),"50%",IF(AND(U36="Preventivo",V36="Manual"),"40%",IF(AND(U36="Detectivo",V36="Automático"),"40%",IF(AND(U36="Detectivo",V36="Manual"),"30%",IF(AND(U36="Correctivo",V36="Automático"),"35%",IF(AND(U36="Correctivo",V36="Manual"),"25%",""))))))</f>
        <v/>
      </c>
      <c r="X36" s="2392"/>
      <c r="Y36" s="2392"/>
      <c r="Z36" s="2392"/>
      <c r="AA36" s="2394" t="str">
        <f>IFERROR(IF(AND(T35="Probabilidad",T36="Probabilidad"),(AC35-(+AC35*W36)),IF(AND(T35="Impacto",T36="Probabilidad"),(L35-(+L35*W36)),IF(T36="Impacto",AC35,""))),"")</f>
        <v/>
      </c>
      <c r="AB36" s="2395" t="str">
        <f t="shared" ref="AB36:AB40" si="57">IFERROR(IF(AA36="","",IF(AA36&lt;=0.2,"Muy Baja",IF(AA36&lt;=0.4,"Baja",IF(AA36&lt;=0.6,"Media",IF(AA36&lt;=0.8,"Alta","Muy Alta"))))),"")</f>
        <v/>
      </c>
      <c r="AC36" s="2396" t="str">
        <f>+AA36</f>
        <v/>
      </c>
      <c r="AD36" s="2395" t="str">
        <f t="shared" ref="AD36:AD40" si="58">IFERROR(IF(AE36="","",IF(AE36&lt;=0.2,"Leve",IF(AE36&lt;=0.4,"Menor",IF(AE36&lt;=0.6,"Moderado",IF(AE36&lt;=0.8,"Mayor","Catastrófico"))))),"")</f>
        <v/>
      </c>
      <c r="AE36" s="2396" t="str">
        <f>IFERROR(IF(AND(T35="Impacto",T36="Impacto"),(AE35-(+AE35*W36)),IF(AND(T35="Probabilidad",T36="Impacto"),(P35-(+P35*W36)),IF(T36="Probabilidad",AE35,""))),"")</f>
        <v/>
      </c>
      <c r="AF36" s="2438" t="str">
        <f t="shared" ref="AF36:AF40" si="59">IFERROR(IF(OR(AND(AB36="Muy Baja",AD36="Leve"),AND(AB36="Muy Baja",AD36="Menor"),AND(AB36="Baja",AD36="Leve")),"Bajo",IF(OR(AND(AB36="Muy baja",AD36="Moderado"),AND(AB36="Baja",AD36="Menor"),AND(AB36="Baja",AD36="Moderado"),AND(AB36="Media",AD36="Leve"),AND(AB36="Media",AD36="Menor"),AND(AB36="Media",AD36="Moderado"),AND(AB36="Alta",AD36="Leve"),AND(AB36="Alta",AD36="Menor")),"Moderado",IF(OR(AND(AB36="Muy Baja",AD36="Mayor"),AND(AB36="Baja",AD36="Mayor"),AND(AB36="Media",AD36="Mayor"),AND(AB36="Alta",AD36="Moderado"),AND(AB36="Alta",AD36="Mayor"),AND(AB36="Muy Alta",AD36="Leve"),AND(AB36="Muy Alta",AD36="Menor"),AND(AB36="Muy Alta",AD36="Moderado"),AND(AB36="Muy Alta",AD36="Mayor")),"Alto",IF(OR(AND(AB36="Muy Baja",AD36="Catastrófico"),AND(AB36="Baja",AD36="Catastrófico"),AND(AB36="Media",AD36="Catastrófico"),AND(AB36="Alta",AD36="Catastrófico"),AND(AB36="Muy Alta",AD36="Catastrófico")),"Extremo","")))),"")</f>
        <v/>
      </c>
      <c r="AG36" s="2439"/>
      <c r="AH36" s="2440"/>
      <c r="AI36" s="2441"/>
      <c r="AJ36" s="2442"/>
      <c r="AK36" s="2442"/>
      <c r="AL36" s="2357"/>
      <c r="AM36" s="2357"/>
      <c r="AN36" s="2357"/>
      <c r="AO36" s="2357"/>
      <c r="AP36" s="2357"/>
      <c r="AQ36" s="2357"/>
      <c r="AR36" s="2357"/>
      <c r="AS36" s="2357"/>
      <c r="AT36" s="2357"/>
      <c r="AU36" s="2357"/>
      <c r="AV36" s="2357"/>
      <c r="AW36" s="2357"/>
      <c r="AX36" s="2357"/>
      <c r="AY36" s="2357"/>
      <c r="AZ36" s="2357"/>
      <c r="BA36" s="2357"/>
      <c r="BB36" s="2357"/>
      <c r="BC36" s="2357"/>
      <c r="BD36" s="2357"/>
      <c r="BE36" s="2357"/>
      <c r="BF36" s="2357"/>
      <c r="BG36" s="2357"/>
      <c r="BH36" s="2357"/>
      <c r="BI36" s="2357"/>
      <c r="BJ36" s="2357"/>
      <c r="BK36" s="2357"/>
      <c r="BL36" s="2357"/>
      <c r="BM36" s="2357"/>
      <c r="BN36" s="2357"/>
      <c r="BO36" s="2357"/>
      <c r="BP36" s="2357"/>
      <c r="BQ36" s="2357"/>
    </row>
    <row r="37" spans="1:69" ht="26.25" customHeight="1">
      <c r="A37" s="2414"/>
      <c r="B37" s="2467"/>
      <c r="C37" s="2467"/>
      <c r="D37" s="2496"/>
      <c r="E37" s="2493"/>
      <c r="F37" s="2494"/>
      <c r="G37" s="2495"/>
      <c r="H37" s="2495"/>
      <c r="I37" s="2471"/>
      <c r="J37" s="2472"/>
      <c r="K37" s="2473"/>
      <c r="L37" s="2474"/>
      <c r="M37" s="2475"/>
      <c r="N37" s="2474">
        <f ca="1">IF(NOT(ISERROR(MATCH(M37,_xlfn.ANCHORARRAY(F48),0))),L50&amp;"Por favor no seleccionar los criterios de impacto",M37)</f>
        <v>0</v>
      </c>
      <c r="O37" s="2473"/>
      <c r="P37" s="2474"/>
      <c r="Q37" s="2476"/>
      <c r="R37" s="2389">
        <v>3</v>
      </c>
      <c r="S37" s="2431"/>
      <c r="T37" s="2391" t="str">
        <f t="shared" ref="T37:T40" si="60">IF(OR(U37="Preventivo",U37="Detectivo"),"Probabilidad",IF(U37="Correctivo","Impacto",""))</f>
        <v/>
      </c>
      <c r="U37" s="2392"/>
      <c r="V37" s="2392"/>
      <c r="W37" s="2393" t="str">
        <f t="shared" si="56"/>
        <v/>
      </c>
      <c r="X37" s="2392"/>
      <c r="Y37" s="2392"/>
      <c r="Z37" s="2392"/>
      <c r="AA37" s="2394" t="str">
        <f>IFERROR(IF(AND(T36="Probabilidad",T37="Probabilidad"),(AC36-(+AC36*W37)),IF(AND(T36="Impacto",T37="Probabilidad"),(AC35-(+AC35*W37)),IF(T37="Impacto",AC36,""))),"")</f>
        <v/>
      </c>
      <c r="AB37" s="2395" t="str">
        <f t="shared" si="57"/>
        <v/>
      </c>
      <c r="AC37" s="2396" t="str">
        <f t="shared" ref="AC37:AC40" si="61">+AA37</f>
        <v/>
      </c>
      <c r="AD37" s="2395" t="str">
        <f t="shared" si="58"/>
        <v/>
      </c>
      <c r="AE37" s="2396" t="str">
        <f t="shared" ref="AE37:AE40" si="62">IFERROR(IF(AND(T36="Impacto",T37="Impacto"),(AE36-(+AE36*W37)),IF(AND(T36="Probabilidad",T37="Impacto"),(AE35-(+AE35*W37)),IF(T37="Probabilidad",AE36,""))),"")</f>
        <v/>
      </c>
      <c r="AF37" s="2438" t="str">
        <f t="shared" si="59"/>
        <v/>
      </c>
      <c r="AG37" s="2439"/>
      <c r="AH37" s="2440"/>
      <c r="AI37" s="2441"/>
      <c r="AJ37" s="2442"/>
      <c r="AK37" s="2442"/>
      <c r="AL37" s="2357"/>
      <c r="AM37" s="2357"/>
      <c r="AN37" s="2357"/>
      <c r="AO37" s="2357"/>
      <c r="AP37" s="2357"/>
      <c r="AQ37" s="2357"/>
      <c r="AR37" s="2357"/>
      <c r="AS37" s="2357"/>
      <c r="AT37" s="2357"/>
      <c r="AU37" s="2357"/>
      <c r="AV37" s="2357"/>
      <c r="AW37" s="2357"/>
      <c r="AX37" s="2357"/>
      <c r="AY37" s="2357"/>
      <c r="AZ37" s="2357"/>
      <c r="BA37" s="2357"/>
      <c r="BB37" s="2357"/>
      <c r="BC37" s="2357"/>
      <c r="BD37" s="2357"/>
      <c r="BE37" s="2357"/>
      <c r="BF37" s="2357"/>
      <c r="BG37" s="2357"/>
      <c r="BH37" s="2357"/>
      <c r="BI37" s="2357"/>
      <c r="BJ37" s="2357"/>
      <c r="BK37" s="2357"/>
      <c r="BL37" s="2357"/>
      <c r="BM37" s="2357"/>
      <c r="BN37" s="2357"/>
      <c r="BO37" s="2357"/>
      <c r="BP37" s="2357"/>
      <c r="BQ37" s="2357"/>
    </row>
    <row r="38" spans="1:69" ht="26.25" customHeight="1">
      <c r="A38" s="2414"/>
      <c r="B38" s="2467"/>
      <c r="C38" s="2467"/>
      <c r="D38" s="2496"/>
      <c r="E38" s="2493"/>
      <c r="F38" s="2494"/>
      <c r="G38" s="2495"/>
      <c r="H38" s="2495"/>
      <c r="I38" s="2471"/>
      <c r="J38" s="2472"/>
      <c r="K38" s="2473"/>
      <c r="L38" s="2474"/>
      <c r="M38" s="2475"/>
      <c r="N38" s="2474">
        <f ca="1">IF(NOT(ISERROR(MATCH(M38,_xlfn.ANCHORARRAY(F49),0))),L51&amp;"Por favor no seleccionar los criterios de impacto",M38)</f>
        <v>0</v>
      </c>
      <c r="O38" s="2473"/>
      <c r="P38" s="2474"/>
      <c r="Q38" s="2476"/>
      <c r="R38" s="2389">
        <v>4</v>
      </c>
      <c r="S38" s="2425"/>
      <c r="T38" s="2391" t="str">
        <f t="shared" si="60"/>
        <v/>
      </c>
      <c r="U38" s="2392"/>
      <c r="V38" s="2392"/>
      <c r="W38" s="2393" t="str">
        <f t="shared" si="56"/>
        <v/>
      </c>
      <c r="X38" s="2392"/>
      <c r="Y38" s="2392"/>
      <c r="Z38" s="2392"/>
      <c r="AA38" s="2394" t="str">
        <f t="shared" ref="AA38:AA40" si="63">IFERROR(IF(AND(T37="Probabilidad",T38="Probabilidad"),(AC37-(+AC37*W38)),IF(AND(T37="Impacto",T38="Probabilidad"),(AC36-(+AC36*W38)),IF(T38="Impacto",AC37,""))),"")</f>
        <v/>
      </c>
      <c r="AB38" s="2395" t="str">
        <f t="shared" si="57"/>
        <v/>
      </c>
      <c r="AC38" s="2396" t="str">
        <f t="shared" si="61"/>
        <v/>
      </c>
      <c r="AD38" s="2395" t="str">
        <f t="shared" si="58"/>
        <v/>
      </c>
      <c r="AE38" s="2396" t="str">
        <f t="shared" si="62"/>
        <v/>
      </c>
      <c r="AF38" s="2438" t="str">
        <f t="shared" si="59"/>
        <v/>
      </c>
      <c r="AG38" s="2439"/>
      <c r="AH38" s="2440"/>
      <c r="AI38" s="2441"/>
      <c r="AJ38" s="2442"/>
      <c r="AK38" s="2442"/>
      <c r="AL38" s="2357"/>
      <c r="AM38" s="2357"/>
      <c r="AN38" s="2357"/>
      <c r="AO38" s="2357"/>
      <c r="AP38" s="2357"/>
      <c r="AQ38" s="2357"/>
      <c r="AR38" s="2357"/>
      <c r="AS38" s="2357"/>
      <c r="AT38" s="2357"/>
      <c r="AU38" s="2357"/>
      <c r="AV38" s="2357"/>
      <c r="AW38" s="2357"/>
      <c r="AX38" s="2357"/>
      <c r="AY38" s="2357"/>
      <c r="AZ38" s="2357"/>
      <c r="BA38" s="2357"/>
      <c r="BB38" s="2357"/>
      <c r="BC38" s="2357"/>
      <c r="BD38" s="2357"/>
      <c r="BE38" s="2357"/>
      <c r="BF38" s="2357"/>
      <c r="BG38" s="2357"/>
      <c r="BH38" s="2357"/>
      <c r="BI38" s="2357"/>
      <c r="BJ38" s="2357"/>
      <c r="BK38" s="2357"/>
      <c r="BL38" s="2357"/>
      <c r="BM38" s="2357"/>
      <c r="BN38" s="2357"/>
      <c r="BO38" s="2357"/>
      <c r="BP38" s="2357"/>
      <c r="BQ38" s="2357"/>
    </row>
    <row r="39" spans="1:69" ht="26.25" customHeight="1">
      <c r="A39" s="2414"/>
      <c r="B39" s="2467"/>
      <c r="C39" s="2467"/>
      <c r="D39" s="2496"/>
      <c r="E39" s="2493"/>
      <c r="F39" s="2494"/>
      <c r="G39" s="2495"/>
      <c r="H39" s="2495"/>
      <c r="I39" s="2471"/>
      <c r="J39" s="2472"/>
      <c r="K39" s="2473"/>
      <c r="L39" s="2474"/>
      <c r="M39" s="2475"/>
      <c r="N39" s="2474">
        <f ca="1">IF(NOT(ISERROR(MATCH(M39,_xlfn.ANCHORARRAY(F50),0))),L52&amp;"Por favor no seleccionar los criterios de impacto",M39)</f>
        <v>0</v>
      </c>
      <c r="O39" s="2473"/>
      <c r="P39" s="2474"/>
      <c r="Q39" s="2476"/>
      <c r="R39" s="2389">
        <v>5</v>
      </c>
      <c r="S39" s="2425"/>
      <c r="T39" s="2391" t="str">
        <f t="shared" si="60"/>
        <v/>
      </c>
      <c r="U39" s="2392"/>
      <c r="V39" s="2392"/>
      <c r="W39" s="2393" t="str">
        <f t="shared" si="56"/>
        <v/>
      </c>
      <c r="X39" s="2392"/>
      <c r="Y39" s="2392"/>
      <c r="Z39" s="2392"/>
      <c r="AA39" s="2394" t="str">
        <f t="shared" si="63"/>
        <v/>
      </c>
      <c r="AB39" s="2395" t="str">
        <f t="shared" si="57"/>
        <v/>
      </c>
      <c r="AC39" s="2396" t="str">
        <f t="shared" si="61"/>
        <v/>
      </c>
      <c r="AD39" s="2395" t="str">
        <f t="shared" si="58"/>
        <v/>
      </c>
      <c r="AE39" s="2396" t="str">
        <f t="shared" si="62"/>
        <v/>
      </c>
      <c r="AF39" s="2438" t="str">
        <f t="shared" si="59"/>
        <v/>
      </c>
      <c r="AG39" s="2439"/>
      <c r="AH39" s="2440"/>
      <c r="AI39" s="2441"/>
      <c r="AJ39" s="2442"/>
      <c r="AK39" s="2442"/>
      <c r="AL39" s="2357"/>
      <c r="AM39" s="2357"/>
      <c r="AN39" s="2357"/>
      <c r="AO39" s="2357"/>
      <c r="AP39" s="2357"/>
      <c r="AQ39" s="2357"/>
      <c r="AR39" s="2357"/>
      <c r="AS39" s="2357"/>
      <c r="AT39" s="2357"/>
      <c r="AU39" s="2357"/>
      <c r="AV39" s="2357"/>
      <c r="AW39" s="2357"/>
      <c r="AX39" s="2357"/>
      <c r="AY39" s="2357"/>
      <c r="AZ39" s="2357"/>
      <c r="BA39" s="2357"/>
      <c r="BB39" s="2357"/>
      <c r="BC39" s="2357"/>
      <c r="BD39" s="2357"/>
      <c r="BE39" s="2357"/>
      <c r="BF39" s="2357"/>
      <c r="BG39" s="2357"/>
      <c r="BH39" s="2357"/>
      <c r="BI39" s="2357"/>
      <c r="BJ39" s="2357"/>
      <c r="BK39" s="2357"/>
      <c r="BL39" s="2357"/>
      <c r="BM39" s="2357"/>
      <c r="BN39" s="2357"/>
      <c r="BO39" s="2357"/>
      <c r="BP39" s="2357"/>
      <c r="BQ39" s="2357"/>
    </row>
    <row r="40" spans="1:69" ht="26.25" customHeight="1">
      <c r="A40" s="2444"/>
      <c r="B40" s="2481"/>
      <c r="C40" s="2481"/>
      <c r="D40" s="2497"/>
      <c r="E40" s="2493"/>
      <c r="F40" s="2494"/>
      <c r="G40" s="2495"/>
      <c r="H40" s="2495"/>
      <c r="I40" s="2485"/>
      <c r="J40" s="2486"/>
      <c r="K40" s="2487"/>
      <c r="L40" s="2488"/>
      <c r="M40" s="2489"/>
      <c r="N40" s="2488">
        <f ca="1">IF(NOT(ISERROR(MATCH(M40,_xlfn.ANCHORARRAY(F51),0))),L53&amp;"Por favor no seleccionar los criterios de impacto",M40)</f>
        <v>0</v>
      </c>
      <c r="O40" s="2487"/>
      <c r="P40" s="2488"/>
      <c r="Q40" s="2490"/>
      <c r="R40" s="2389">
        <v>6</v>
      </c>
      <c r="S40" s="2425"/>
      <c r="T40" s="2391" t="str">
        <f t="shared" si="60"/>
        <v/>
      </c>
      <c r="U40" s="2392"/>
      <c r="V40" s="2392"/>
      <c r="W40" s="2393" t="str">
        <f t="shared" si="56"/>
        <v/>
      </c>
      <c r="X40" s="2392"/>
      <c r="Y40" s="2392"/>
      <c r="Z40" s="2392"/>
      <c r="AA40" s="2394" t="str">
        <f t="shared" si="63"/>
        <v/>
      </c>
      <c r="AB40" s="2395" t="str">
        <f t="shared" si="57"/>
        <v/>
      </c>
      <c r="AC40" s="2396" t="str">
        <f t="shared" si="61"/>
        <v/>
      </c>
      <c r="AD40" s="2395" t="str">
        <f t="shared" si="58"/>
        <v/>
      </c>
      <c r="AE40" s="2396" t="str">
        <f t="shared" si="62"/>
        <v/>
      </c>
      <c r="AF40" s="2438" t="str">
        <f t="shared" si="59"/>
        <v/>
      </c>
      <c r="AG40" s="2439"/>
      <c r="AH40" s="2440"/>
      <c r="AI40" s="2441"/>
      <c r="AJ40" s="2442"/>
      <c r="AK40" s="2442"/>
      <c r="AL40" s="2357"/>
      <c r="AM40" s="2357"/>
      <c r="AN40" s="2357"/>
      <c r="AO40" s="2357"/>
      <c r="AP40" s="2357"/>
      <c r="AQ40" s="2357"/>
      <c r="AR40" s="2357"/>
      <c r="AS40" s="2357"/>
      <c r="AT40" s="2357"/>
      <c r="AU40" s="2357"/>
      <c r="AV40" s="2357"/>
      <c r="AW40" s="2357"/>
      <c r="AX40" s="2357"/>
      <c r="AY40" s="2357"/>
      <c r="AZ40" s="2357"/>
      <c r="BA40" s="2357"/>
      <c r="BB40" s="2357"/>
      <c r="BC40" s="2357"/>
      <c r="BD40" s="2357"/>
      <c r="BE40" s="2357"/>
      <c r="BF40" s="2357"/>
      <c r="BG40" s="2357"/>
      <c r="BH40" s="2357"/>
      <c r="BI40" s="2357"/>
      <c r="BJ40" s="2357"/>
      <c r="BK40" s="2357"/>
      <c r="BL40" s="2357"/>
      <c r="BM40" s="2357"/>
      <c r="BN40" s="2357"/>
      <c r="BO40" s="2357"/>
      <c r="BP40" s="2357"/>
      <c r="BQ40" s="2357"/>
    </row>
    <row r="41" spans="1:69" ht="26.25" customHeight="1">
      <c r="A41" s="2377">
        <v>7</v>
      </c>
      <c r="B41" s="2453"/>
      <c r="C41" s="2453"/>
      <c r="D41" s="2453"/>
      <c r="E41" s="2498"/>
      <c r="F41" s="2499"/>
      <c r="G41" s="2500"/>
      <c r="H41" s="2500"/>
      <c r="I41" s="2453"/>
      <c r="J41" s="2459"/>
      <c r="K41" s="2460" t="str">
        <f t="shared" ref="K41" si="64">IF(J41&lt;=0,"",IF(J41&lt;=2,"Muy Baja",IF(J41&lt;=24,"Baja",IF(J41&lt;=500,"Media",IF(J41&lt;=5000,"Alta","Muy Alta")))))</f>
        <v/>
      </c>
      <c r="L41" s="2461" t="str">
        <f t="shared" ref="L41" si="65">IF(K41="","",IF(K41="Muy Baja",0.2,IF(K41="Baja",0.4,IF(K41="Media",0.6,IF(K41="Alta",0.8,IF(K41="Muy Alta",1,))))))</f>
        <v/>
      </c>
      <c r="M41" s="2462"/>
      <c r="N41" s="2461">
        <f>IF(NOT(ISERROR(MATCH(M41,'[35]Tabla Impacto'!$B$221:$B$223,0))),'[35]Tabla Impacto'!$F$223&amp;"Por favor no seleccionar los criterios de impacto(Afectación Económica o presupuestal y Pérdida Reputacional)",M41)</f>
        <v>0</v>
      </c>
      <c r="O41" s="2460" t="str">
        <f>IF(OR(N41='[35]Tabla Impacto'!$C$11,N41='[35]Tabla Impacto'!$D$11),"Leve",IF(OR(N41='[35]Tabla Impacto'!$C$12,N41='[35]Tabla Impacto'!$D$12),"Menor",IF(OR(N41='[35]Tabla Impacto'!$C$13,N41='[35]Tabla Impacto'!$D$13),"Moderado",IF(OR(N41='[35]Tabla Impacto'!$C$14,N41='[35]Tabla Impacto'!$D$14),"Mayor",IF(OR(N41='[35]Tabla Impacto'!$C$15,N41='[35]Tabla Impacto'!$D$15),"Catastrófico","")))))</f>
        <v/>
      </c>
      <c r="P41" s="2461" t="str">
        <f t="shared" ref="P41" si="66">IF(O41="","",IF(O41="Leve",0.2,IF(O41="Menor",0.4,IF(O41="Moderado",0.6,IF(O41="Mayor",0.8,IF(O41="Catastrófico",1,))))))</f>
        <v/>
      </c>
      <c r="Q41" s="2463" t="str">
        <f t="shared" ref="Q41" si="67">IF(OR(AND(K41="Muy Baja",O41="Leve"),AND(K41="Muy Baja",O41="Menor"),AND(K41="Baja",O41="Leve")),"Bajo",IF(OR(AND(K41="Muy baja",O41="Moderado"),AND(K41="Baja",O41="Menor"),AND(K41="Baja",O41="Moderado"),AND(K41="Media",O41="Leve"),AND(K41="Media",O41="Menor"),AND(K41="Media",O41="Moderado"),AND(K41="Alta",O41="Leve"),AND(K41="Alta",O41="Menor")),"Moderado",IF(OR(AND(K41="Muy Baja",O41="Mayor"),AND(K41="Baja",O41="Mayor"),AND(K41="Media",O41="Mayor"),AND(K41="Alta",O41="Moderado"),AND(K41="Alta",O41="Mayor"),AND(K41="Muy Alta",O41="Leve"),AND(K41="Muy Alta",O41="Menor"),AND(K41="Muy Alta",O41="Moderado"),AND(K41="Muy Alta",O41="Mayor")),"Alto",IF(OR(AND(K41="Muy Baja",O41="Catastrófico"),AND(K41="Baja",O41="Catastrófico"),AND(K41="Media",O41="Catastrófico"),AND(K41="Alta",O41="Catastrófico"),AND(K41="Muy Alta",O41="Catastrófico")),"Extremo",""))))</f>
        <v/>
      </c>
      <c r="R41" s="2389">
        <v>1</v>
      </c>
      <c r="S41" s="2425"/>
      <c r="T41" s="2391" t="str">
        <f>IF(OR(U41="Preventivo",U41="Detectivo"),"Probabilidad",IF(U41="Correctivo","Impacto",""))</f>
        <v/>
      </c>
      <c r="U41" s="2392"/>
      <c r="V41" s="2392"/>
      <c r="W41" s="2393" t="str">
        <f>IF(AND(U41="Preventivo",V41="Automático"),"50%",IF(AND(U41="Preventivo",V41="Manual"),"40%",IF(AND(U41="Detectivo",V41="Automático"),"40%",IF(AND(U41="Detectivo",V41="Manual"),"30%",IF(AND(U41="Correctivo",V41="Automático"),"35%",IF(AND(U41="Correctivo",V41="Manual"),"25%",""))))))</f>
        <v/>
      </c>
      <c r="X41" s="2392"/>
      <c r="Y41" s="2392"/>
      <c r="Z41" s="2392"/>
      <c r="AA41" s="2394" t="str">
        <f>IFERROR(IF(T41="Probabilidad",(L41-(+L41*W41)),IF(T41="Impacto",L41,"")),"")</f>
        <v/>
      </c>
      <c r="AB41" s="2395" t="str">
        <f>IFERROR(IF(AA41="","",IF(AA41&lt;=0.2,"Muy Baja",IF(AA41&lt;=0.4,"Baja",IF(AA41&lt;=0.6,"Media",IF(AA41&lt;=0.8,"Alta","Muy Alta"))))),"")</f>
        <v/>
      </c>
      <c r="AC41" s="2396" t="str">
        <f>+AA41</f>
        <v/>
      </c>
      <c r="AD41" s="2395" t="str">
        <f>IFERROR(IF(AE41="","",IF(AE41&lt;=0.2,"Leve",IF(AE41&lt;=0.4,"Menor",IF(AE41&lt;=0.6,"Moderado",IF(AE41&lt;=0.8,"Mayor","Catastrófico"))))),"")</f>
        <v/>
      </c>
      <c r="AE41" s="2396" t="str">
        <f>IFERROR(IF(T41="Impacto",(P41-(+P41*W41)),IF(T41="Probabilidad",P41,"")),"")</f>
        <v/>
      </c>
      <c r="AF41" s="2438" t="str">
        <f>IFERROR(IF(OR(AND(AB41="Muy Baja",AD41="Leve"),AND(AB41="Muy Baja",AD41="Menor"),AND(AB41="Baja",AD41="Leve")),"Bajo",IF(OR(AND(AB41="Muy baja",AD41="Moderado"),AND(AB41="Baja",AD41="Menor"),AND(AB41="Baja",AD41="Moderado"),AND(AB41="Media",AD41="Leve"),AND(AB41="Media",AD41="Menor"),AND(AB41="Media",AD41="Moderado"),AND(AB41="Alta",AD41="Leve"),AND(AB41="Alta",AD41="Menor")),"Moderado",IF(OR(AND(AB41="Muy Baja",AD41="Mayor"),AND(AB41="Baja",AD41="Mayor"),AND(AB41="Media",AD41="Mayor"),AND(AB41="Alta",AD41="Moderado"),AND(AB41="Alta",AD41="Mayor"),AND(AB41="Muy Alta",AD41="Leve"),AND(AB41="Muy Alta",AD41="Menor"),AND(AB41="Muy Alta",AD41="Moderado"),AND(AB41="Muy Alta",AD41="Mayor")),"Alto",IF(OR(AND(AB41="Muy Baja",AD41="Catastrófico"),AND(AB41="Baja",AD41="Catastrófico"),AND(AB41="Media",AD41="Catastrófico"),AND(AB41="Alta",AD41="Catastrófico"),AND(AB41="Muy Alta",AD41="Catastrófico")),"Extremo","")))),"")</f>
        <v/>
      </c>
      <c r="AG41" s="2439"/>
      <c r="AH41" s="2440"/>
      <c r="AI41" s="2441"/>
      <c r="AJ41" s="2442"/>
      <c r="AK41" s="2442"/>
      <c r="AL41" s="2357"/>
      <c r="AM41" s="2357"/>
      <c r="AN41" s="2357"/>
      <c r="AO41" s="2357"/>
      <c r="AP41" s="2357"/>
      <c r="AQ41" s="2357"/>
      <c r="AR41" s="2357"/>
      <c r="AS41" s="2357"/>
      <c r="AT41" s="2357"/>
      <c r="AU41" s="2357"/>
      <c r="AV41" s="2357"/>
      <c r="AW41" s="2357"/>
      <c r="AX41" s="2357"/>
      <c r="AY41" s="2357"/>
      <c r="AZ41" s="2357"/>
      <c r="BA41" s="2357"/>
      <c r="BB41" s="2357"/>
      <c r="BC41" s="2357"/>
      <c r="BD41" s="2357"/>
      <c r="BE41" s="2357"/>
      <c r="BF41" s="2357"/>
      <c r="BG41" s="2357"/>
      <c r="BH41" s="2357"/>
      <c r="BI41" s="2357"/>
      <c r="BJ41" s="2357"/>
      <c r="BK41" s="2357"/>
      <c r="BL41" s="2357"/>
      <c r="BM41" s="2357"/>
      <c r="BN41" s="2357"/>
      <c r="BO41" s="2357"/>
      <c r="BP41" s="2357"/>
      <c r="BQ41" s="2357"/>
    </row>
    <row r="42" spans="1:69" ht="26.25" customHeight="1">
      <c r="A42" s="2414"/>
      <c r="B42" s="2467"/>
      <c r="C42" s="2467"/>
      <c r="D42" s="2467"/>
      <c r="E42" s="2498"/>
      <c r="F42" s="2499"/>
      <c r="G42" s="2500"/>
      <c r="H42" s="2500"/>
      <c r="I42" s="2467"/>
      <c r="J42" s="2472"/>
      <c r="K42" s="2473"/>
      <c r="L42" s="2474"/>
      <c r="M42" s="2475"/>
      <c r="N42" s="2474">
        <f ca="1">IF(NOT(ISERROR(MATCH(M42,_xlfn.ANCHORARRAY(F53),0))),L55&amp;"Por favor no seleccionar los criterios de impacto",M42)</f>
        <v>0</v>
      </c>
      <c r="O42" s="2473"/>
      <c r="P42" s="2474"/>
      <c r="Q42" s="2476"/>
      <c r="R42" s="2389">
        <v>2</v>
      </c>
      <c r="S42" s="2425"/>
      <c r="T42" s="2391" t="str">
        <f>IF(OR(U42="Preventivo",U42="Detectivo"),"Probabilidad",IF(U42="Correctivo","Impacto",""))</f>
        <v/>
      </c>
      <c r="U42" s="2392"/>
      <c r="V42" s="2392"/>
      <c r="W42" s="2393" t="str">
        <f t="shared" ref="W42:W46" si="68">IF(AND(U42="Preventivo",V42="Automático"),"50%",IF(AND(U42="Preventivo",V42="Manual"),"40%",IF(AND(U42="Detectivo",V42="Automático"),"40%",IF(AND(U42="Detectivo",V42="Manual"),"30%",IF(AND(U42="Correctivo",V42="Automático"),"35%",IF(AND(U42="Correctivo",V42="Manual"),"25%",""))))))</f>
        <v/>
      </c>
      <c r="X42" s="2392"/>
      <c r="Y42" s="2392"/>
      <c r="Z42" s="2392"/>
      <c r="AA42" s="2394" t="str">
        <f>IFERROR(IF(AND(T41="Probabilidad",T42="Probabilidad"),(AC41-(+AC41*W42)),IF(AND(T41="Impacto",T42="Probabilidad"),(L41-(+L41*W42)),IF(T42="Impacto",AC41,""))),"")</f>
        <v/>
      </c>
      <c r="AB42" s="2395" t="str">
        <f t="shared" ref="AB42:AB46" si="69">IFERROR(IF(AA42="","",IF(AA42&lt;=0.2,"Muy Baja",IF(AA42&lt;=0.4,"Baja",IF(AA42&lt;=0.6,"Media",IF(AA42&lt;=0.8,"Alta","Muy Alta"))))),"")</f>
        <v/>
      </c>
      <c r="AC42" s="2396" t="str">
        <f>+AA42</f>
        <v/>
      </c>
      <c r="AD42" s="2395" t="str">
        <f t="shared" ref="AD42:AD46" si="70">IFERROR(IF(AE42="","",IF(AE42&lt;=0.2,"Leve",IF(AE42&lt;=0.4,"Menor",IF(AE42&lt;=0.6,"Moderado",IF(AE42&lt;=0.8,"Mayor","Catastrófico"))))),"")</f>
        <v/>
      </c>
      <c r="AE42" s="2396" t="str">
        <f>IFERROR(IF(AND(T41="Impacto",T42="Impacto"),(AE41-(+AE41*W42)),IF(AND(T41="Probabilidad",T42="Impacto"),(P41-(+P41*W42)),IF(T42="Probabilidad",AE41,""))),"")</f>
        <v/>
      </c>
      <c r="AF42" s="2438" t="str">
        <f t="shared" ref="AF42:AF46" si="71">IFERROR(IF(OR(AND(AB42="Muy Baja",AD42="Leve"),AND(AB42="Muy Baja",AD42="Menor"),AND(AB42="Baja",AD42="Leve")),"Bajo",IF(OR(AND(AB42="Muy baja",AD42="Moderado"),AND(AB42="Baja",AD42="Menor"),AND(AB42="Baja",AD42="Moderado"),AND(AB42="Media",AD42="Leve"),AND(AB42="Media",AD42="Menor"),AND(AB42="Media",AD42="Moderado"),AND(AB42="Alta",AD42="Leve"),AND(AB42="Alta",AD42="Menor")),"Moderado",IF(OR(AND(AB42="Muy Baja",AD42="Mayor"),AND(AB42="Baja",AD42="Mayor"),AND(AB42="Media",AD42="Mayor"),AND(AB42="Alta",AD42="Moderado"),AND(AB42="Alta",AD42="Mayor"),AND(AB42="Muy Alta",AD42="Leve"),AND(AB42="Muy Alta",AD42="Menor"),AND(AB42="Muy Alta",AD42="Moderado"),AND(AB42="Muy Alta",AD42="Mayor")),"Alto",IF(OR(AND(AB42="Muy Baja",AD42="Catastrófico"),AND(AB42="Baja",AD42="Catastrófico"),AND(AB42="Media",AD42="Catastrófico"),AND(AB42="Alta",AD42="Catastrófico"),AND(AB42="Muy Alta",AD42="Catastrófico")),"Extremo","")))),"")</f>
        <v/>
      </c>
      <c r="AG42" s="2439"/>
      <c r="AH42" s="2440"/>
      <c r="AI42" s="2441"/>
      <c r="AJ42" s="2442"/>
      <c r="AK42" s="2442"/>
      <c r="AL42" s="2357"/>
      <c r="AM42" s="2357"/>
      <c r="AN42" s="2357"/>
      <c r="AO42" s="2357"/>
      <c r="AP42" s="2357"/>
      <c r="AQ42" s="2357"/>
      <c r="AR42" s="2357"/>
      <c r="AS42" s="2357"/>
      <c r="AT42" s="2357"/>
      <c r="AU42" s="2357"/>
      <c r="AV42" s="2357"/>
      <c r="AW42" s="2357"/>
      <c r="AX42" s="2357"/>
      <c r="AY42" s="2357"/>
      <c r="AZ42" s="2357"/>
      <c r="BA42" s="2357"/>
      <c r="BB42" s="2357"/>
      <c r="BC42" s="2357"/>
      <c r="BD42" s="2357"/>
      <c r="BE42" s="2357"/>
      <c r="BF42" s="2357"/>
      <c r="BG42" s="2357"/>
      <c r="BH42" s="2357"/>
      <c r="BI42" s="2357"/>
      <c r="BJ42" s="2357"/>
      <c r="BK42" s="2357"/>
      <c r="BL42" s="2357"/>
      <c r="BM42" s="2357"/>
      <c r="BN42" s="2357"/>
      <c r="BO42" s="2357"/>
      <c r="BP42" s="2357"/>
      <c r="BQ42" s="2357"/>
    </row>
    <row r="43" spans="1:69" ht="26.25" customHeight="1">
      <c r="A43" s="2414"/>
      <c r="B43" s="2467"/>
      <c r="C43" s="2467"/>
      <c r="D43" s="2467"/>
      <c r="E43" s="2498"/>
      <c r="F43" s="2499"/>
      <c r="G43" s="2500"/>
      <c r="H43" s="2500"/>
      <c r="I43" s="2467"/>
      <c r="J43" s="2472"/>
      <c r="K43" s="2473"/>
      <c r="L43" s="2474"/>
      <c r="M43" s="2475"/>
      <c r="N43" s="2474">
        <f ca="1">IF(NOT(ISERROR(MATCH(M43,_xlfn.ANCHORARRAY(F54),0))),L56&amp;"Por favor no seleccionar los criterios de impacto",M43)</f>
        <v>0</v>
      </c>
      <c r="O43" s="2473"/>
      <c r="P43" s="2474"/>
      <c r="Q43" s="2476"/>
      <c r="R43" s="2389">
        <v>3</v>
      </c>
      <c r="S43" s="2431"/>
      <c r="T43" s="2391" t="str">
        <f t="shared" ref="T43:T46" si="72">IF(OR(U43="Preventivo",U43="Detectivo"),"Probabilidad",IF(U43="Correctivo","Impacto",""))</f>
        <v/>
      </c>
      <c r="U43" s="2392"/>
      <c r="V43" s="2392"/>
      <c r="W43" s="2393" t="str">
        <f t="shared" si="68"/>
        <v/>
      </c>
      <c r="X43" s="2392"/>
      <c r="Y43" s="2392"/>
      <c r="Z43" s="2392"/>
      <c r="AA43" s="2394" t="str">
        <f>IFERROR(IF(AND(T42="Probabilidad",T43="Probabilidad"),(AC42-(+AC42*W43)),IF(AND(T42="Impacto",T43="Probabilidad"),(AC41-(+AC41*W43)),IF(T43="Impacto",AC42,""))),"")</f>
        <v/>
      </c>
      <c r="AB43" s="2395" t="str">
        <f t="shared" si="69"/>
        <v/>
      </c>
      <c r="AC43" s="2396" t="str">
        <f t="shared" ref="AC43:AC46" si="73">+AA43</f>
        <v/>
      </c>
      <c r="AD43" s="2395" t="str">
        <f t="shared" si="70"/>
        <v/>
      </c>
      <c r="AE43" s="2396" t="str">
        <f t="shared" ref="AE43:AE46" si="74">IFERROR(IF(AND(T42="Impacto",T43="Impacto"),(AE42-(+AE42*W43)),IF(AND(T42="Probabilidad",T43="Impacto"),(AE41-(+AE41*W43)),IF(T43="Probabilidad",AE42,""))),"")</f>
        <v/>
      </c>
      <c r="AF43" s="2438" t="str">
        <f t="shared" si="71"/>
        <v/>
      </c>
      <c r="AG43" s="2439"/>
      <c r="AH43" s="2440"/>
      <c r="AI43" s="2441"/>
      <c r="AJ43" s="2442"/>
      <c r="AK43" s="2442"/>
      <c r="AL43" s="2357"/>
      <c r="AM43" s="2357"/>
      <c r="AN43" s="2357"/>
      <c r="AO43" s="2357"/>
      <c r="AP43" s="2357"/>
      <c r="AQ43" s="2357"/>
      <c r="AR43" s="2357"/>
      <c r="AS43" s="2357"/>
      <c r="AT43" s="2357"/>
      <c r="AU43" s="2357"/>
      <c r="AV43" s="2357"/>
      <c r="AW43" s="2357"/>
      <c r="AX43" s="2357"/>
      <c r="AY43" s="2357"/>
      <c r="AZ43" s="2357"/>
      <c r="BA43" s="2357"/>
      <c r="BB43" s="2357"/>
      <c r="BC43" s="2357"/>
      <c r="BD43" s="2357"/>
      <c r="BE43" s="2357"/>
      <c r="BF43" s="2357"/>
      <c r="BG43" s="2357"/>
      <c r="BH43" s="2357"/>
      <c r="BI43" s="2357"/>
      <c r="BJ43" s="2357"/>
      <c r="BK43" s="2357"/>
      <c r="BL43" s="2357"/>
      <c r="BM43" s="2357"/>
      <c r="BN43" s="2357"/>
      <c r="BO43" s="2357"/>
      <c r="BP43" s="2357"/>
      <c r="BQ43" s="2357"/>
    </row>
    <row r="44" spans="1:69" ht="26.25" customHeight="1">
      <c r="A44" s="2414"/>
      <c r="B44" s="2467"/>
      <c r="C44" s="2467"/>
      <c r="D44" s="2467"/>
      <c r="E44" s="2498"/>
      <c r="F44" s="2499"/>
      <c r="G44" s="2500"/>
      <c r="H44" s="2500"/>
      <c r="I44" s="2467"/>
      <c r="J44" s="2472"/>
      <c r="K44" s="2473"/>
      <c r="L44" s="2474"/>
      <c r="M44" s="2475"/>
      <c r="N44" s="2474">
        <f ca="1">IF(NOT(ISERROR(MATCH(M44,_xlfn.ANCHORARRAY(F55),0))),L57&amp;"Por favor no seleccionar los criterios de impacto",M44)</f>
        <v>0</v>
      </c>
      <c r="O44" s="2473"/>
      <c r="P44" s="2474"/>
      <c r="Q44" s="2476"/>
      <c r="R44" s="2389">
        <v>4</v>
      </c>
      <c r="S44" s="2425"/>
      <c r="T44" s="2391" t="str">
        <f t="shared" si="72"/>
        <v/>
      </c>
      <c r="U44" s="2392"/>
      <c r="V44" s="2392"/>
      <c r="W44" s="2393" t="str">
        <f t="shared" si="68"/>
        <v/>
      </c>
      <c r="X44" s="2392"/>
      <c r="Y44" s="2392"/>
      <c r="Z44" s="2392"/>
      <c r="AA44" s="2394" t="str">
        <f t="shared" ref="AA44:AA46" si="75">IFERROR(IF(AND(T43="Probabilidad",T44="Probabilidad"),(AC43-(+AC43*W44)),IF(AND(T43="Impacto",T44="Probabilidad"),(AC42-(+AC42*W44)),IF(T44="Impacto",AC43,""))),"")</f>
        <v/>
      </c>
      <c r="AB44" s="2395" t="str">
        <f t="shared" si="69"/>
        <v/>
      </c>
      <c r="AC44" s="2396" t="str">
        <f t="shared" si="73"/>
        <v/>
      </c>
      <c r="AD44" s="2395" t="str">
        <f t="shared" si="70"/>
        <v/>
      </c>
      <c r="AE44" s="2396" t="str">
        <f t="shared" si="74"/>
        <v/>
      </c>
      <c r="AF44" s="2438" t="str">
        <f t="shared" si="71"/>
        <v/>
      </c>
      <c r="AG44" s="2439"/>
      <c r="AH44" s="2440"/>
      <c r="AI44" s="2441"/>
      <c r="AJ44" s="2442"/>
      <c r="AK44" s="2442"/>
      <c r="AL44" s="2357"/>
      <c r="AM44" s="2357"/>
      <c r="AN44" s="2357"/>
      <c r="AO44" s="2357"/>
      <c r="AP44" s="2357"/>
      <c r="AQ44" s="2357"/>
      <c r="AR44" s="2357"/>
      <c r="AS44" s="2357"/>
      <c r="AT44" s="2357"/>
      <c r="AU44" s="2357"/>
      <c r="AV44" s="2357"/>
      <c r="AW44" s="2357"/>
      <c r="AX44" s="2357"/>
      <c r="AY44" s="2357"/>
      <c r="AZ44" s="2357"/>
      <c r="BA44" s="2357"/>
      <c r="BB44" s="2357"/>
      <c r="BC44" s="2357"/>
      <c r="BD44" s="2357"/>
      <c r="BE44" s="2357"/>
      <c r="BF44" s="2357"/>
      <c r="BG44" s="2357"/>
      <c r="BH44" s="2357"/>
      <c r="BI44" s="2357"/>
      <c r="BJ44" s="2357"/>
      <c r="BK44" s="2357"/>
      <c r="BL44" s="2357"/>
      <c r="BM44" s="2357"/>
      <c r="BN44" s="2357"/>
      <c r="BO44" s="2357"/>
      <c r="BP44" s="2357"/>
      <c r="BQ44" s="2357"/>
    </row>
    <row r="45" spans="1:69" ht="26.25" customHeight="1">
      <c r="A45" s="2414"/>
      <c r="B45" s="2467"/>
      <c r="C45" s="2467"/>
      <c r="D45" s="2467"/>
      <c r="E45" s="2498"/>
      <c r="F45" s="2499"/>
      <c r="G45" s="2500"/>
      <c r="H45" s="2500"/>
      <c r="I45" s="2467"/>
      <c r="J45" s="2472"/>
      <c r="K45" s="2473"/>
      <c r="L45" s="2474"/>
      <c r="M45" s="2475"/>
      <c r="N45" s="2474">
        <f ca="1">IF(NOT(ISERROR(MATCH(M45,_xlfn.ANCHORARRAY(F56),0))),L58&amp;"Por favor no seleccionar los criterios de impacto",M45)</f>
        <v>0</v>
      </c>
      <c r="O45" s="2473"/>
      <c r="P45" s="2474"/>
      <c r="Q45" s="2476"/>
      <c r="R45" s="2389">
        <v>5</v>
      </c>
      <c r="S45" s="2425"/>
      <c r="T45" s="2391" t="str">
        <f t="shared" si="72"/>
        <v/>
      </c>
      <c r="U45" s="2392"/>
      <c r="V45" s="2392"/>
      <c r="W45" s="2393" t="str">
        <f t="shared" si="68"/>
        <v/>
      </c>
      <c r="X45" s="2392"/>
      <c r="Y45" s="2392"/>
      <c r="Z45" s="2392"/>
      <c r="AA45" s="2394" t="str">
        <f t="shared" si="75"/>
        <v/>
      </c>
      <c r="AB45" s="2395" t="str">
        <f t="shared" si="69"/>
        <v/>
      </c>
      <c r="AC45" s="2396" t="str">
        <f t="shared" si="73"/>
        <v/>
      </c>
      <c r="AD45" s="2395" t="str">
        <f t="shared" si="70"/>
        <v/>
      </c>
      <c r="AE45" s="2396" t="str">
        <f t="shared" si="74"/>
        <v/>
      </c>
      <c r="AF45" s="2438" t="str">
        <f t="shared" si="71"/>
        <v/>
      </c>
      <c r="AG45" s="2439"/>
      <c r="AH45" s="2440"/>
      <c r="AI45" s="2441"/>
      <c r="AJ45" s="2442"/>
      <c r="AK45" s="2442"/>
      <c r="AL45" s="2357"/>
      <c r="AM45" s="2357"/>
      <c r="AN45" s="2357"/>
      <c r="AO45" s="2357"/>
      <c r="AP45" s="2357"/>
      <c r="AQ45" s="2357"/>
      <c r="AR45" s="2357"/>
      <c r="AS45" s="2357"/>
      <c r="AT45" s="2357"/>
      <c r="AU45" s="2357"/>
      <c r="AV45" s="2357"/>
      <c r="AW45" s="2357"/>
      <c r="AX45" s="2357"/>
      <c r="AY45" s="2357"/>
      <c r="AZ45" s="2357"/>
      <c r="BA45" s="2357"/>
      <c r="BB45" s="2357"/>
      <c r="BC45" s="2357"/>
      <c r="BD45" s="2357"/>
      <c r="BE45" s="2357"/>
      <c r="BF45" s="2357"/>
      <c r="BG45" s="2357"/>
      <c r="BH45" s="2357"/>
      <c r="BI45" s="2357"/>
      <c r="BJ45" s="2357"/>
      <c r="BK45" s="2357"/>
      <c r="BL45" s="2357"/>
      <c r="BM45" s="2357"/>
      <c r="BN45" s="2357"/>
      <c r="BO45" s="2357"/>
      <c r="BP45" s="2357"/>
      <c r="BQ45" s="2357"/>
    </row>
    <row r="46" spans="1:69" ht="26.25" customHeight="1">
      <c r="A46" s="2444"/>
      <c r="B46" s="2481"/>
      <c r="C46" s="2481"/>
      <c r="D46" s="2481"/>
      <c r="E46" s="2501"/>
      <c r="F46" s="2502"/>
      <c r="G46" s="2503"/>
      <c r="H46" s="2503"/>
      <c r="I46" s="2481"/>
      <c r="J46" s="2486"/>
      <c r="K46" s="2487"/>
      <c r="L46" s="2488"/>
      <c r="M46" s="2489"/>
      <c r="N46" s="2488">
        <f ca="1">IF(NOT(ISERROR(MATCH(M46,_xlfn.ANCHORARRAY(F57),0))),L59&amp;"Por favor no seleccionar los criterios de impacto",M46)</f>
        <v>0</v>
      </c>
      <c r="O46" s="2487"/>
      <c r="P46" s="2488"/>
      <c r="Q46" s="2490"/>
      <c r="R46" s="2389">
        <v>6</v>
      </c>
      <c r="S46" s="2425"/>
      <c r="T46" s="2391" t="str">
        <f t="shared" si="72"/>
        <v/>
      </c>
      <c r="U46" s="2392"/>
      <c r="V46" s="2392"/>
      <c r="W46" s="2393" t="str">
        <f t="shared" si="68"/>
        <v/>
      </c>
      <c r="X46" s="2392"/>
      <c r="Y46" s="2392"/>
      <c r="Z46" s="2392"/>
      <c r="AA46" s="2394" t="str">
        <f t="shared" si="75"/>
        <v/>
      </c>
      <c r="AB46" s="2395" t="str">
        <f t="shared" si="69"/>
        <v/>
      </c>
      <c r="AC46" s="2396" t="str">
        <f t="shared" si="73"/>
        <v/>
      </c>
      <c r="AD46" s="2395" t="str">
        <f t="shared" si="70"/>
        <v/>
      </c>
      <c r="AE46" s="2396" t="str">
        <f t="shared" si="74"/>
        <v/>
      </c>
      <c r="AF46" s="2438" t="str">
        <f t="shared" si="71"/>
        <v/>
      </c>
      <c r="AG46" s="2439"/>
      <c r="AH46" s="2440"/>
      <c r="AI46" s="2441"/>
      <c r="AJ46" s="2442"/>
      <c r="AK46" s="2442"/>
      <c r="AL46" s="2357"/>
      <c r="AM46" s="2357"/>
      <c r="AN46" s="2357"/>
      <c r="AO46" s="2357"/>
      <c r="AP46" s="2357"/>
      <c r="AQ46" s="2357"/>
      <c r="AR46" s="2357"/>
      <c r="AS46" s="2357"/>
      <c r="AT46" s="2357"/>
      <c r="AU46" s="2357"/>
      <c r="AV46" s="2357"/>
      <c r="AW46" s="2357"/>
      <c r="AX46" s="2357"/>
      <c r="AY46" s="2357"/>
      <c r="AZ46" s="2357"/>
      <c r="BA46" s="2357"/>
      <c r="BB46" s="2357"/>
      <c r="BC46" s="2357"/>
      <c r="BD46" s="2357"/>
      <c r="BE46" s="2357"/>
      <c r="BF46" s="2357"/>
      <c r="BG46" s="2357"/>
      <c r="BH46" s="2357"/>
      <c r="BI46" s="2357"/>
      <c r="BJ46" s="2357"/>
      <c r="BK46" s="2357"/>
      <c r="BL46" s="2357"/>
      <c r="BM46" s="2357"/>
      <c r="BN46" s="2357"/>
      <c r="BO46" s="2357"/>
      <c r="BP46" s="2357"/>
      <c r="BQ46" s="2357"/>
    </row>
    <row r="47" spans="1:69" ht="26.25" customHeight="1">
      <c r="A47" s="2377">
        <v>8</v>
      </c>
      <c r="B47" s="2453"/>
      <c r="C47" s="2453"/>
      <c r="D47" s="2453"/>
      <c r="E47" s="2504"/>
      <c r="F47" s="2505"/>
      <c r="G47" s="2506"/>
      <c r="H47" s="2506"/>
      <c r="I47" s="2453"/>
      <c r="J47" s="2459"/>
      <c r="K47" s="2460" t="str">
        <f t="shared" ref="K47" si="76">IF(J47&lt;=0,"",IF(J47&lt;=2,"Muy Baja",IF(J47&lt;=24,"Baja",IF(J47&lt;=500,"Media",IF(J47&lt;=5000,"Alta","Muy Alta")))))</f>
        <v/>
      </c>
      <c r="L47" s="2461" t="str">
        <f t="shared" ref="L47" si="77">IF(K47="","",IF(K47="Muy Baja",0.2,IF(K47="Baja",0.4,IF(K47="Media",0.6,IF(K47="Alta",0.8,IF(K47="Muy Alta",1,))))))</f>
        <v/>
      </c>
      <c r="M47" s="2462"/>
      <c r="N47" s="2461">
        <f>IF(NOT(ISERROR(MATCH(M47,'[35]Tabla Impacto'!$B$221:$B$223,0))),'[35]Tabla Impacto'!$F$223&amp;"Por favor no seleccionar los criterios de impacto(Afectación Económica o presupuestal y Pérdida Reputacional)",M47)</f>
        <v>0</v>
      </c>
      <c r="O47" s="2460" t="str">
        <f>IF(OR(N47='[35]Tabla Impacto'!$C$11,N47='[35]Tabla Impacto'!$D$11),"Leve",IF(OR(N47='[35]Tabla Impacto'!$C$12,N47='[35]Tabla Impacto'!$D$12),"Menor",IF(OR(N47='[35]Tabla Impacto'!$C$13,N47='[35]Tabla Impacto'!$D$13),"Moderado",IF(OR(N47='[35]Tabla Impacto'!$C$14,N47='[35]Tabla Impacto'!$D$14),"Mayor",IF(OR(N47='[35]Tabla Impacto'!$C$15,N47='[35]Tabla Impacto'!$D$15),"Catastrófico","")))))</f>
        <v/>
      </c>
      <c r="P47" s="2461" t="str">
        <f t="shared" ref="P47" si="78">IF(O47="","",IF(O47="Leve",0.2,IF(O47="Menor",0.4,IF(O47="Moderado",0.6,IF(O47="Mayor",0.8,IF(O47="Catastrófico",1,))))))</f>
        <v/>
      </c>
      <c r="Q47" s="2463" t="str">
        <f t="shared" ref="Q47" si="79">IF(OR(AND(K47="Muy Baja",O47="Leve"),AND(K47="Muy Baja",O47="Menor"),AND(K47="Baja",O47="Leve")),"Bajo",IF(OR(AND(K47="Muy baja",O47="Moderado"),AND(K47="Baja",O47="Menor"),AND(K47="Baja",O47="Moderado"),AND(K47="Media",O47="Leve"),AND(K47="Media",O47="Menor"),AND(K47="Media",O47="Moderado"),AND(K47="Alta",O47="Leve"),AND(K47="Alta",O47="Menor")),"Moderado",IF(OR(AND(K47="Muy Baja",O47="Mayor"),AND(K47="Baja",O47="Mayor"),AND(K47="Media",O47="Mayor"),AND(K47="Alta",O47="Moderado"),AND(K47="Alta",O47="Mayor"),AND(K47="Muy Alta",O47="Leve"),AND(K47="Muy Alta",O47="Menor"),AND(K47="Muy Alta",O47="Moderado"),AND(K47="Muy Alta",O47="Mayor")),"Alto",IF(OR(AND(K47="Muy Baja",O47="Catastrófico"),AND(K47="Baja",O47="Catastrófico"),AND(K47="Media",O47="Catastrófico"),AND(K47="Alta",O47="Catastrófico"),AND(K47="Muy Alta",O47="Catastrófico")),"Extremo",""))))</f>
        <v/>
      </c>
      <c r="R47" s="2389">
        <v>1</v>
      </c>
      <c r="S47" s="2425"/>
      <c r="T47" s="2391" t="str">
        <f>IF(OR(U47="Preventivo",U47="Detectivo"),"Probabilidad",IF(U47="Correctivo","Impacto",""))</f>
        <v/>
      </c>
      <c r="U47" s="2392"/>
      <c r="V47" s="2392"/>
      <c r="W47" s="2393" t="str">
        <f>IF(AND(U47="Preventivo",V47="Automático"),"50%",IF(AND(U47="Preventivo",V47="Manual"),"40%",IF(AND(U47="Detectivo",V47="Automático"),"40%",IF(AND(U47="Detectivo",V47="Manual"),"30%",IF(AND(U47="Correctivo",V47="Automático"),"35%",IF(AND(U47="Correctivo",V47="Manual"),"25%",""))))))</f>
        <v/>
      </c>
      <c r="X47" s="2392"/>
      <c r="Y47" s="2392"/>
      <c r="Z47" s="2392"/>
      <c r="AA47" s="2394" t="str">
        <f>IFERROR(IF(T47="Probabilidad",(L47-(+L47*W47)),IF(T47="Impacto",L47,"")),"")</f>
        <v/>
      </c>
      <c r="AB47" s="2395" t="str">
        <f>IFERROR(IF(AA47="","",IF(AA47&lt;=0.2,"Muy Baja",IF(AA47&lt;=0.4,"Baja",IF(AA47&lt;=0.6,"Media",IF(AA47&lt;=0.8,"Alta","Muy Alta"))))),"")</f>
        <v/>
      </c>
      <c r="AC47" s="2396" t="str">
        <f>+AA47</f>
        <v/>
      </c>
      <c r="AD47" s="2395" t="str">
        <f>IFERROR(IF(AE47="","",IF(AE47&lt;=0.2,"Leve",IF(AE47&lt;=0.4,"Menor",IF(AE47&lt;=0.6,"Moderado",IF(AE47&lt;=0.8,"Mayor","Catastrófico"))))),"")</f>
        <v/>
      </c>
      <c r="AE47" s="2396" t="str">
        <f>IFERROR(IF(T47="Impacto",(P47-(+P47*W47)),IF(T47="Probabilidad",P47,"")),"")</f>
        <v/>
      </c>
      <c r="AF47" s="2438" t="str">
        <f>IFERROR(IF(OR(AND(AB47="Muy Baja",AD47="Leve"),AND(AB47="Muy Baja",AD47="Menor"),AND(AB47="Baja",AD47="Leve")),"Bajo",IF(OR(AND(AB47="Muy baja",AD47="Moderado"),AND(AB47="Baja",AD47="Menor"),AND(AB47="Baja",AD47="Moderado"),AND(AB47="Media",AD47="Leve"),AND(AB47="Media",AD47="Menor"),AND(AB47="Media",AD47="Moderado"),AND(AB47="Alta",AD47="Leve"),AND(AB47="Alta",AD47="Menor")),"Moderado",IF(OR(AND(AB47="Muy Baja",AD47="Mayor"),AND(AB47="Baja",AD47="Mayor"),AND(AB47="Media",AD47="Mayor"),AND(AB47="Alta",AD47="Moderado"),AND(AB47="Alta",AD47="Mayor"),AND(AB47="Muy Alta",AD47="Leve"),AND(AB47="Muy Alta",AD47="Menor"),AND(AB47="Muy Alta",AD47="Moderado"),AND(AB47="Muy Alta",AD47="Mayor")),"Alto",IF(OR(AND(AB47="Muy Baja",AD47="Catastrófico"),AND(AB47="Baja",AD47="Catastrófico"),AND(AB47="Media",AD47="Catastrófico"),AND(AB47="Alta",AD47="Catastrófico"),AND(AB47="Muy Alta",AD47="Catastrófico")),"Extremo","")))),"")</f>
        <v/>
      </c>
      <c r="AG47" s="2439"/>
      <c r="AH47" s="2440"/>
      <c r="AI47" s="2441"/>
      <c r="AJ47" s="2442"/>
      <c r="AK47" s="2442"/>
      <c r="AL47" s="2357"/>
      <c r="AM47" s="2357"/>
      <c r="AN47" s="2357"/>
      <c r="AO47" s="2357"/>
      <c r="AP47" s="2357"/>
      <c r="AQ47" s="2357"/>
      <c r="AR47" s="2357"/>
      <c r="AS47" s="2357"/>
      <c r="AT47" s="2357"/>
      <c r="AU47" s="2357"/>
      <c r="AV47" s="2357"/>
      <c r="AW47" s="2357"/>
      <c r="AX47" s="2357"/>
      <c r="AY47" s="2357"/>
      <c r="AZ47" s="2357"/>
      <c r="BA47" s="2357"/>
      <c r="BB47" s="2357"/>
      <c r="BC47" s="2357"/>
      <c r="BD47" s="2357"/>
      <c r="BE47" s="2357"/>
      <c r="BF47" s="2357"/>
      <c r="BG47" s="2357"/>
      <c r="BH47" s="2357"/>
      <c r="BI47" s="2357"/>
      <c r="BJ47" s="2357"/>
      <c r="BK47" s="2357"/>
      <c r="BL47" s="2357"/>
      <c r="BM47" s="2357"/>
      <c r="BN47" s="2357"/>
      <c r="BO47" s="2357"/>
      <c r="BP47" s="2357"/>
      <c r="BQ47" s="2357"/>
    </row>
    <row r="48" spans="1:69" ht="26.25" customHeight="1">
      <c r="A48" s="2414"/>
      <c r="B48" s="2467"/>
      <c r="C48" s="2467"/>
      <c r="D48" s="2467"/>
      <c r="E48" s="2498"/>
      <c r="F48" s="2499"/>
      <c r="G48" s="2500"/>
      <c r="H48" s="2500"/>
      <c r="I48" s="2467"/>
      <c r="J48" s="2472"/>
      <c r="K48" s="2473"/>
      <c r="L48" s="2474"/>
      <c r="M48" s="2475"/>
      <c r="N48" s="2474">
        <f ca="1">IF(NOT(ISERROR(MATCH(M48,_xlfn.ANCHORARRAY(F59),0))),L61&amp;"Por favor no seleccionar los criterios de impacto",M48)</f>
        <v>0</v>
      </c>
      <c r="O48" s="2473"/>
      <c r="P48" s="2474"/>
      <c r="Q48" s="2476"/>
      <c r="R48" s="2389">
        <v>2</v>
      </c>
      <c r="S48" s="2425"/>
      <c r="T48" s="2391" t="str">
        <f>IF(OR(U48="Preventivo",U48="Detectivo"),"Probabilidad",IF(U48="Correctivo","Impacto",""))</f>
        <v/>
      </c>
      <c r="U48" s="2392"/>
      <c r="V48" s="2392"/>
      <c r="W48" s="2393" t="str">
        <f t="shared" ref="W48:W52" si="80">IF(AND(U48="Preventivo",V48="Automático"),"50%",IF(AND(U48="Preventivo",V48="Manual"),"40%",IF(AND(U48="Detectivo",V48="Automático"),"40%",IF(AND(U48="Detectivo",V48="Manual"),"30%",IF(AND(U48="Correctivo",V48="Automático"),"35%",IF(AND(U48="Correctivo",V48="Manual"),"25%",""))))))</f>
        <v/>
      </c>
      <c r="X48" s="2392"/>
      <c r="Y48" s="2392"/>
      <c r="Z48" s="2392"/>
      <c r="AA48" s="2394" t="str">
        <f>IFERROR(IF(AND(T47="Probabilidad",T48="Probabilidad"),(AC47-(+AC47*W48)),IF(AND(T47="Impacto",T48="Probabilidad"),(L47-(+L47*W48)),IF(T48="Impacto",AC47,""))),"")</f>
        <v/>
      </c>
      <c r="AB48" s="2395" t="str">
        <f t="shared" ref="AB48:AB52" si="81">IFERROR(IF(AA48="","",IF(AA48&lt;=0.2,"Muy Baja",IF(AA48&lt;=0.4,"Baja",IF(AA48&lt;=0.6,"Media",IF(AA48&lt;=0.8,"Alta","Muy Alta"))))),"")</f>
        <v/>
      </c>
      <c r="AC48" s="2396" t="str">
        <f>+AA48</f>
        <v/>
      </c>
      <c r="AD48" s="2395" t="str">
        <f t="shared" ref="AD48:AD52" si="82">IFERROR(IF(AE48="","",IF(AE48&lt;=0.2,"Leve",IF(AE48&lt;=0.4,"Menor",IF(AE48&lt;=0.6,"Moderado",IF(AE48&lt;=0.8,"Mayor","Catastrófico"))))),"")</f>
        <v/>
      </c>
      <c r="AE48" s="2396" t="str">
        <f>IFERROR(IF(AND(T47="Impacto",T48="Impacto"),(AE47-(+AE47*W48)),IF(AND(T47="Probabilidad",T48="Impacto"),(P47-(+P47*W48)),IF(T48="Probabilidad",AE47,""))),"")</f>
        <v/>
      </c>
      <c r="AF48" s="2438" t="str">
        <f t="shared" ref="AF48:AF52" si="83">IFERROR(IF(OR(AND(AB48="Muy Baja",AD48="Leve"),AND(AB48="Muy Baja",AD48="Menor"),AND(AB48="Baja",AD48="Leve")),"Bajo",IF(OR(AND(AB48="Muy baja",AD48="Moderado"),AND(AB48="Baja",AD48="Menor"),AND(AB48="Baja",AD48="Moderado"),AND(AB48="Media",AD48="Leve"),AND(AB48="Media",AD48="Menor"),AND(AB48="Media",AD48="Moderado"),AND(AB48="Alta",AD48="Leve"),AND(AB48="Alta",AD48="Menor")),"Moderado",IF(OR(AND(AB48="Muy Baja",AD48="Mayor"),AND(AB48="Baja",AD48="Mayor"),AND(AB48="Media",AD48="Mayor"),AND(AB48="Alta",AD48="Moderado"),AND(AB48="Alta",AD48="Mayor"),AND(AB48="Muy Alta",AD48="Leve"),AND(AB48="Muy Alta",AD48="Menor"),AND(AB48="Muy Alta",AD48="Moderado"),AND(AB48="Muy Alta",AD48="Mayor")),"Alto",IF(OR(AND(AB48="Muy Baja",AD48="Catastrófico"),AND(AB48="Baja",AD48="Catastrófico"),AND(AB48="Media",AD48="Catastrófico"),AND(AB48="Alta",AD48="Catastrófico"),AND(AB48="Muy Alta",AD48="Catastrófico")),"Extremo","")))),"")</f>
        <v/>
      </c>
      <c r="AG48" s="2439"/>
      <c r="AH48" s="2440"/>
      <c r="AI48" s="2441"/>
      <c r="AJ48" s="2442"/>
      <c r="AK48" s="2442"/>
      <c r="AL48" s="2357"/>
      <c r="AM48" s="2357"/>
      <c r="AN48" s="2357"/>
      <c r="AO48" s="2357"/>
      <c r="AP48" s="2357"/>
      <c r="AQ48" s="2357"/>
      <c r="AR48" s="2357"/>
      <c r="AS48" s="2357"/>
      <c r="AT48" s="2357"/>
      <c r="AU48" s="2357"/>
      <c r="AV48" s="2357"/>
      <c r="AW48" s="2357"/>
      <c r="AX48" s="2357"/>
      <c r="AY48" s="2357"/>
      <c r="AZ48" s="2357"/>
      <c r="BA48" s="2357"/>
      <c r="BB48" s="2357"/>
      <c r="BC48" s="2357"/>
      <c r="BD48" s="2357"/>
      <c r="BE48" s="2357"/>
      <c r="BF48" s="2357"/>
      <c r="BG48" s="2357"/>
      <c r="BH48" s="2357"/>
      <c r="BI48" s="2357"/>
      <c r="BJ48" s="2357"/>
      <c r="BK48" s="2357"/>
      <c r="BL48" s="2357"/>
      <c r="BM48" s="2357"/>
      <c r="BN48" s="2357"/>
      <c r="BO48" s="2357"/>
      <c r="BP48" s="2357"/>
      <c r="BQ48" s="2357"/>
    </row>
    <row r="49" spans="1:69" ht="26.25" customHeight="1">
      <c r="A49" s="2414"/>
      <c r="B49" s="2467"/>
      <c r="C49" s="2467"/>
      <c r="D49" s="2467"/>
      <c r="E49" s="2498"/>
      <c r="F49" s="2499"/>
      <c r="G49" s="2500"/>
      <c r="H49" s="2500"/>
      <c r="I49" s="2467"/>
      <c r="J49" s="2472"/>
      <c r="K49" s="2473"/>
      <c r="L49" s="2474"/>
      <c r="M49" s="2475"/>
      <c r="N49" s="2474">
        <f ca="1">IF(NOT(ISERROR(MATCH(M49,_xlfn.ANCHORARRAY(F60),0))),L62&amp;"Por favor no seleccionar los criterios de impacto",M49)</f>
        <v>0</v>
      </c>
      <c r="O49" s="2473"/>
      <c r="P49" s="2474"/>
      <c r="Q49" s="2476"/>
      <c r="R49" s="2389">
        <v>3</v>
      </c>
      <c r="S49" s="2431"/>
      <c r="T49" s="2391" t="str">
        <f t="shared" ref="T49:T52" si="84">IF(OR(U49="Preventivo",U49="Detectivo"),"Probabilidad",IF(U49="Correctivo","Impacto",""))</f>
        <v/>
      </c>
      <c r="U49" s="2392"/>
      <c r="V49" s="2392"/>
      <c r="W49" s="2393" t="str">
        <f t="shared" si="80"/>
        <v/>
      </c>
      <c r="X49" s="2392"/>
      <c r="Y49" s="2392"/>
      <c r="Z49" s="2392"/>
      <c r="AA49" s="2394" t="str">
        <f>IFERROR(IF(AND(T48="Probabilidad",T49="Probabilidad"),(AC48-(+AC48*W49)),IF(AND(T48="Impacto",T49="Probabilidad"),(AC47-(+AC47*W49)),IF(T49="Impacto",AC48,""))),"")</f>
        <v/>
      </c>
      <c r="AB49" s="2395" t="str">
        <f t="shared" si="81"/>
        <v/>
      </c>
      <c r="AC49" s="2396" t="str">
        <f t="shared" ref="AC49:AC52" si="85">+AA49</f>
        <v/>
      </c>
      <c r="AD49" s="2395" t="str">
        <f t="shared" si="82"/>
        <v/>
      </c>
      <c r="AE49" s="2396" t="str">
        <f t="shared" ref="AE49:AE52" si="86">IFERROR(IF(AND(T48="Impacto",T49="Impacto"),(AE48-(+AE48*W49)),IF(AND(T48="Probabilidad",T49="Impacto"),(AE47-(+AE47*W49)),IF(T49="Probabilidad",AE48,""))),"")</f>
        <v/>
      </c>
      <c r="AF49" s="2438" t="str">
        <f t="shared" si="83"/>
        <v/>
      </c>
      <c r="AG49" s="2439"/>
      <c r="AH49" s="2440"/>
      <c r="AI49" s="2441"/>
      <c r="AJ49" s="2442"/>
      <c r="AK49" s="2442"/>
      <c r="AL49" s="2357"/>
      <c r="AM49" s="2357"/>
      <c r="AN49" s="2357"/>
      <c r="AO49" s="2357"/>
      <c r="AP49" s="2357"/>
      <c r="AQ49" s="2357"/>
      <c r="AR49" s="2357"/>
      <c r="AS49" s="2357"/>
      <c r="AT49" s="2357"/>
      <c r="AU49" s="2357"/>
      <c r="AV49" s="2357"/>
      <c r="AW49" s="2357"/>
      <c r="AX49" s="2357"/>
      <c r="AY49" s="2357"/>
      <c r="AZ49" s="2357"/>
      <c r="BA49" s="2357"/>
      <c r="BB49" s="2357"/>
      <c r="BC49" s="2357"/>
      <c r="BD49" s="2357"/>
      <c r="BE49" s="2357"/>
      <c r="BF49" s="2357"/>
      <c r="BG49" s="2357"/>
      <c r="BH49" s="2357"/>
      <c r="BI49" s="2357"/>
      <c r="BJ49" s="2357"/>
      <c r="BK49" s="2357"/>
      <c r="BL49" s="2357"/>
      <c r="BM49" s="2357"/>
      <c r="BN49" s="2357"/>
      <c r="BO49" s="2357"/>
      <c r="BP49" s="2357"/>
      <c r="BQ49" s="2357"/>
    </row>
    <row r="50" spans="1:69" ht="26.25" customHeight="1">
      <c r="A50" s="2414"/>
      <c r="B50" s="2467"/>
      <c r="C50" s="2467"/>
      <c r="D50" s="2467"/>
      <c r="E50" s="2498"/>
      <c r="F50" s="2499"/>
      <c r="G50" s="2500"/>
      <c r="H50" s="2500"/>
      <c r="I50" s="2467"/>
      <c r="J50" s="2472"/>
      <c r="K50" s="2473"/>
      <c r="L50" s="2474"/>
      <c r="M50" s="2475"/>
      <c r="N50" s="2474">
        <f ca="1">IF(NOT(ISERROR(MATCH(M50,_xlfn.ANCHORARRAY(F61),0))),L63&amp;"Por favor no seleccionar los criterios de impacto",M50)</f>
        <v>0</v>
      </c>
      <c r="O50" s="2473"/>
      <c r="P50" s="2474"/>
      <c r="Q50" s="2476"/>
      <c r="R50" s="2389">
        <v>4</v>
      </c>
      <c r="S50" s="2425"/>
      <c r="T50" s="2391" t="str">
        <f t="shared" si="84"/>
        <v/>
      </c>
      <c r="U50" s="2392"/>
      <c r="V50" s="2392"/>
      <c r="W50" s="2393" t="str">
        <f t="shared" si="80"/>
        <v/>
      </c>
      <c r="X50" s="2392"/>
      <c r="Y50" s="2392"/>
      <c r="Z50" s="2392"/>
      <c r="AA50" s="2394" t="str">
        <f t="shared" ref="AA50:AA52" si="87">IFERROR(IF(AND(T49="Probabilidad",T50="Probabilidad"),(AC49-(+AC49*W50)),IF(AND(T49="Impacto",T50="Probabilidad"),(AC48-(+AC48*W50)),IF(T50="Impacto",AC49,""))),"")</f>
        <v/>
      </c>
      <c r="AB50" s="2395" t="str">
        <f t="shared" si="81"/>
        <v/>
      </c>
      <c r="AC50" s="2396" t="str">
        <f t="shared" si="85"/>
        <v/>
      </c>
      <c r="AD50" s="2395" t="str">
        <f t="shared" si="82"/>
        <v/>
      </c>
      <c r="AE50" s="2396" t="str">
        <f t="shared" si="86"/>
        <v/>
      </c>
      <c r="AF50" s="2438" t="str">
        <f t="shared" si="83"/>
        <v/>
      </c>
      <c r="AG50" s="2439"/>
      <c r="AH50" s="2440"/>
      <c r="AI50" s="2441"/>
      <c r="AJ50" s="2442"/>
      <c r="AK50" s="2442"/>
      <c r="AL50" s="2357"/>
      <c r="AM50" s="2357"/>
      <c r="AN50" s="2357"/>
      <c r="AO50" s="2357"/>
      <c r="AP50" s="2357"/>
      <c r="AQ50" s="2357"/>
      <c r="AR50" s="2357"/>
      <c r="AS50" s="2357"/>
      <c r="AT50" s="2357"/>
      <c r="AU50" s="2357"/>
      <c r="AV50" s="2357"/>
      <c r="AW50" s="2357"/>
      <c r="AX50" s="2357"/>
      <c r="AY50" s="2357"/>
      <c r="AZ50" s="2357"/>
      <c r="BA50" s="2357"/>
      <c r="BB50" s="2357"/>
      <c r="BC50" s="2357"/>
      <c r="BD50" s="2357"/>
      <c r="BE50" s="2357"/>
      <c r="BF50" s="2357"/>
      <c r="BG50" s="2357"/>
      <c r="BH50" s="2357"/>
      <c r="BI50" s="2357"/>
      <c r="BJ50" s="2357"/>
      <c r="BK50" s="2357"/>
      <c r="BL50" s="2357"/>
      <c r="BM50" s="2357"/>
      <c r="BN50" s="2357"/>
      <c r="BO50" s="2357"/>
      <c r="BP50" s="2357"/>
      <c r="BQ50" s="2357"/>
    </row>
    <row r="51" spans="1:69" ht="26.25" customHeight="1">
      <c r="A51" s="2414"/>
      <c r="B51" s="2467"/>
      <c r="C51" s="2467"/>
      <c r="D51" s="2467"/>
      <c r="E51" s="2498"/>
      <c r="F51" s="2499"/>
      <c r="G51" s="2500"/>
      <c r="H51" s="2500"/>
      <c r="I51" s="2467"/>
      <c r="J51" s="2472"/>
      <c r="K51" s="2473"/>
      <c r="L51" s="2474"/>
      <c r="M51" s="2475"/>
      <c r="N51" s="2474">
        <f ca="1">IF(NOT(ISERROR(MATCH(M51,_xlfn.ANCHORARRAY(F62),0))),L64&amp;"Por favor no seleccionar los criterios de impacto",M51)</f>
        <v>0</v>
      </c>
      <c r="O51" s="2473"/>
      <c r="P51" s="2474"/>
      <c r="Q51" s="2476"/>
      <c r="R51" s="2389">
        <v>5</v>
      </c>
      <c r="S51" s="2425"/>
      <c r="T51" s="2391" t="str">
        <f t="shared" si="84"/>
        <v/>
      </c>
      <c r="U51" s="2392"/>
      <c r="V51" s="2392"/>
      <c r="W51" s="2393" t="str">
        <f t="shared" si="80"/>
        <v/>
      </c>
      <c r="X51" s="2392"/>
      <c r="Y51" s="2392"/>
      <c r="Z51" s="2392"/>
      <c r="AA51" s="2394" t="str">
        <f t="shared" si="87"/>
        <v/>
      </c>
      <c r="AB51" s="2395" t="str">
        <f t="shared" si="81"/>
        <v/>
      </c>
      <c r="AC51" s="2396" t="str">
        <f t="shared" si="85"/>
        <v/>
      </c>
      <c r="AD51" s="2395" t="str">
        <f t="shared" si="82"/>
        <v/>
      </c>
      <c r="AE51" s="2396" t="str">
        <f t="shared" si="86"/>
        <v/>
      </c>
      <c r="AF51" s="2438" t="str">
        <f t="shared" si="83"/>
        <v/>
      </c>
      <c r="AG51" s="2439"/>
      <c r="AH51" s="2440"/>
      <c r="AI51" s="2441"/>
      <c r="AJ51" s="2442"/>
      <c r="AK51" s="2442"/>
      <c r="AL51" s="2357"/>
      <c r="AM51" s="2357"/>
      <c r="AN51" s="2357"/>
      <c r="AO51" s="2357"/>
      <c r="AP51" s="2357"/>
      <c r="AQ51" s="2357"/>
      <c r="AR51" s="2357"/>
      <c r="AS51" s="2357"/>
      <c r="AT51" s="2357"/>
      <c r="AU51" s="2357"/>
      <c r="AV51" s="2357"/>
      <c r="AW51" s="2357"/>
      <c r="AX51" s="2357"/>
      <c r="AY51" s="2357"/>
      <c r="AZ51" s="2357"/>
      <c r="BA51" s="2357"/>
      <c r="BB51" s="2357"/>
      <c r="BC51" s="2357"/>
      <c r="BD51" s="2357"/>
      <c r="BE51" s="2357"/>
      <c r="BF51" s="2357"/>
      <c r="BG51" s="2357"/>
      <c r="BH51" s="2357"/>
      <c r="BI51" s="2357"/>
      <c r="BJ51" s="2357"/>
      <c r="BK51" s="2357"/>
      <c r="BL51" s="2357"/>
      <c r="BM51" s="2357"/>
      <c r="BN51" s="2357"/>
      <c r="BO51" s="2357"/>
      <c r="BP51" s="2357"/>
      <c r="BQ51" s="2357"/>
    </row>
    <row r="52" spans="1:69" ht="26.25" customHeight="1">
      <c r="A52" s="2444"/>
      <c r="B52" s="2481"/>
      <c r="C52" s="2481"/>
      <c r="D52" s="2481"/>
      <c r="E52" s="2501"/>
      <c r="F52" s="2502"/>
      <c r="G52" s="2503"/>
      <c r="H52" s="2503"/>
      <c r="I52" s="2481"/>
      <c r="J52" s="2486"/>
      <c r="K52" s="2487"/>
      <c r="L52" s="2488"/>
      <c r="M52" s="2489"/>
      <c r="N52" s="2488">
        <f ca="1">IF(NOT(ISERROR(MATCH(M52,_xlfn.ANCHORARRAY(F63),0))),L65&amp;"Por favor no seleccionar los criterios de impacto",M52)</f>
        <v>0</v>
      </c>
      <c r="O52" s="2487"/>
      <c r="P52" s="2488"/>
      <c r="Q52" s="2490"/>
      <c r="R52" s="2389">
        <v>6</v>
      </c>
      <c r="S52" s="2425"/>
      <c r="T52" s="2391" t="str">
        <f t="shared" si="84"/>
        <v/>
      </c>
      <c r="U52" s="2392"/>
      <c r="V52" s="2392"/>
      <c r="W52" s="2393" t="str">
        <f t="shared" si="80"/>
        <v/>
      </c>
      <c r="X52" s="2392"/>
      <c r="Y52" s="2392"/>
      <c r="Z52" s="2392"/>
      <c r="AA52" s="2394" t="str">
        <f t="shared" si="87"/>
        <v/>
      </c>
      <c r="AB52" s="2395" t="str">
        <f t="shared" si="81"/>
        <v/>
      </c>
      <c r="AC52" s="2396" t="str">
        <f t="shared" si="85"/>
        <v/>
      </c>
      <c r="AD52" s="2395" t="str">
        <f t="shared" si="82"/>
        <v/>
      </c>
      <c r="AE52" s="2396" t="str">
        <f t="shared" si="86"/>
        <v/>
      </c>
      <c r="AF52" s="2438" t="str">
        <f t="shared" si="83"/>
        <v/>
      </c>
      <c r="AG52" s="2439"/>
      <c r="AH52" s="2440"/>
      <c r="AI52" s="2441"/>
      <c r="AJ52" s="2442"/>
      <c r="AK52" s="2442"/>
      <c r="AL52" s="2357"/>
      <c r="AM52" s="2357"/>
      <c r="AN52" s="2357"/>
      <c r="AO52" s="2357"/>
      <c r="AP52" s="2357"/>
      <c r="AQ52" s="2357"/>
      <c r="AR52" s="2357"/>
      <c r="AS52" s="2357"/>
      <c r="AT52" s="2357"/>
      <c r="AU52" s="2357"/>
      <c r="AV52" s="2357"/>
      <c r="AW52" s="2357"/>
      <c r="AX52" s="2357"/>
      <c r="AY52" s="2357"/>
      <c r="AZ52" s="2357"/>
      <c r="BA52" s="2357"/>
      <c r="BB52" s="2357"/>
      <c r="BC52" s="2357"/>
      <c r="BD52" s="2357"/>
      <c r="BE52" s="2357"/>
      <c r="BF52" s="2357"/>
      <c r="BG52" s="2357"/>
      <c r="BH52" s="2357"/>
      <c r="BI52" s="2357"/>
      <c r="BJ52" s="2357"/>
      <c r="BK52" s="2357"/>
      <c r="BL52" s="2357"/>
      <c r="BM52" s="2357"/>
      <c r="BN52" s="2357"/>
      <c r="BO52" s="2357"/>
      <c r="BP52" s="2357"/>
      <c r="BQ52" s="2357"/>
    </row>
    <row r="53" spans="1:69" ht="26.25" customHeight="1">
      <c r="A53" s="2377">
        <v>9</v>
      </c>
      <c r="B53" s="2453"/>
      <c r="C53" s="2453"/>
      <c r="D53" s="2453"/>
      <c r="E53" s="2504"/>
      <c r="F53" s="2505"/>
      <c r="G53" s="2506"/>
      <c r="H53" s="2506"/>
      <c r="I53" s="2453"/>
      <c r="J53" s="2459"/>
      <c r="K53" s="2460" t="str">
        <f t="shared" ref="K53" si="88">IF(J53&lt;=0,"",IF(J53&lt;=2,"Muy Baja",IF(J53&lt;=24,"Baja",IF(J53&lt;=500,"Media",IF(J53&lt;=5000,"Alta","Muy Alta")))))</f>
        <v/>
      </c>
      <c r="L53" s="2461" t="str">
        <f t="shared" ref="L53" si="89">IF(K53="","",IF(K53="Muy Baja",0.2,IF(K53="Baja",0.4,IF(K53="Media",0.6,IF(K53="Alta",0.8,IF(K53="Muy Alta",1,))))))</f>
        <v/>
      </c>
      <c r="M53" s="2462"/>
      <c r="N53" s="2461">
        <f>IF(NOT(ISERROR(MATCH(M53,'[35]Tabla Impacto'!$B$221:$B$223,0))),'[35]Tabla Impacto'!$F$223&amp;"Por favor no seleccionar los criterios de impacto(Afectación Económica o presupuestal y Pérdida Reputacional)",M53)</f>
        <v>0</v>
      </c>
      <c r="O53" s="2460" t="str">
        <f>IF(OR(N53='[35]Tabla Impacto'!$C$11,N53='[35]Tabla Impacto'!$D$11),"Leve",IF(OR(N53='[35]Tabla Impacto'!$C$12,N53='[35]Tabla Impacto'!$D$12),"Menor",IF(OR(N53='[35]Tabla Impacto'!$C$13,N53='[35]Tabla Impacto'!$D$13),"Moderado",IF(OR(N53='[35]Tabla Impacto'!$C$14,N53='[35]Tabla Impacto'!$D$14),"Mayor",IF(OR(N53='[35]Tabla Impacto'!$C$15,N53='[35]Tabla Impacto'!$D$15),"Catastrófico","")))))</f>
        <v/>
      </c>
      <c r="P53" s="2461" t="str">
        <f t="shared" ref="P53" si="90">IF(O53="","",IF(O53="Leve",0.2,IF(O53="Menor",0.4,IF(O53="Moderado",0.6,IF(O53="Mayor",0.8,IF(O53="Catastrófico",1,))))))</f>
        <v/>
      </c>
      <c r="Q53" s="2463" t="str">
        <f t="shared" ref="Q53" si="91">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2389">
        <v>1</v>
      </c>
      <c r="S53" s="2425"/>
      <c r="T53" s="2391" t="str">
        <f>IF(OR(U53="Preventivo",U53="Detectivo"),"Probabilidad",IF(U53="Correctivo","Impacto",""))</f>
        <v/>
      </c>
      <c r="U53" s="2392"/>
      <c r="V53" s="2392"/>
      <c r="W53" s="2393" t="str">
        <f>IF(AND(U53="Preventivo",V53="Automático"),"50%",IF(AND(U53="Preventivo",V53="Manual"),"40%",IF(AND(U53="Detectivo",V53="Automático"),"40%",IF(AND(U53="Detectivo",V53="Manual"),"30%",IF(AND(U53="Correctivo",V53="Automático"),"35%",IF(AND(U53="Correctivo",V53="Manual"),"25%",""))))))</f>
        <v/>
      </c>
      <c r="X53" s="2392"/>
      <c r="Y53" s="2392"/>
      <c r="Z53" s="2392"/>
      <c r="AA53" s="2394" t="str">
        <f>IFERROR(IF(T53="Probabilidad",(L53-(+L53*W53)),IF(T53="Impacto",L53,"")),"")</f>
        <v/>
      </c>
      <c r="AB53" s="2395" t="str">
        <f>IFERROR(IF(AA53="","",IF(AA53&lt;=0.2,"Muy Baja",IF(AA53&lt;=0.4,"Baja",IF(AA53&lt;=0.6,"Media",IF(AA53&lt;=0.8,"Alta","Muy Alta"))))),"")</f>
        <v/>
      </c>
      <c r="AC53" s="2396" t="str">
        <f>+AA53</f>
        <v/>
      </c>
      <c r="AD53" s="2395" t="str">
        <f>IFERROR(IF(AE53="","",IF(AE53&lt;=0.2,"Leve",IF(AE53&lt;=0.4,"Menor",IF(AE53&lt;=0.6,"Moderado",IF(AE53&lt;=0.8,"Mayor","Catastrófico"))))),"")</f>
        <v/>
      </c>
      <c r="AE53" s="2396" t="str">
        <f>IFERROR(IF(T53="Impacto",(P53-(+P53*W53)),IF(T53="Probabilidad",P53,"")),"")</f>
        <v/>
      </c>
      <c r="AF53" s="2438" t="str">
        <f>IFERROR(IF(OR(AND(AB53="Muy Baja",AD53="Leve"),AND(AB53="Muy Baja",AD53="Menor"),AND(AB53="Baja",AD53="Leve")),"Bajo",IF(OR(AND(AB53="Muy baja",AD53="Moderado"),AND(AB53="Baja",AD53="Menor"),AND(AB53="Baja",AD53="Moderado"),AND(AB53="Media",AD53="Leve"),AND(AB53="Media",AD53="Menor"),AND(AB53="Media",AD53="Moderado"),AND(AB53="Alta",AD53="Leve"),AND(AB53="Alta",AD53="Menor")),"Moderado",IF(OR(AND(AB53="Muy Baja",AD53="Mayor"),AND(AB53="Baja",AD53="Mayor"),AND(AB53="Media",AD53="Mayor"),AND(AB53="Alta",AD53="Moderado"),AND(AB53="Alta",AD53="Mayor"),AND(AB53="Muy Alta",AD53="Leve"),AND(AB53="Muy Alta",AD53="Menor"),AND(AB53="Muy Alta",AD53="Moderado"),AND(AB53="Muy Alta",AD53="Mayor")),"Alto",IF(OR(AND(AB53="Muy Baja",AD53="Catastrófico"),AND(AB53="Baja",AD53="Catastrófico"),AND(AB53="Media",AD53="Catastrófico"),AND(AB53="Alta",AD53="Catastrófico"),AND(AB53="Muy Alta",AD53="Catastrófico")),"Extremo","")))),"")</f>
        <v/>
      </c>
      <c r="AG53" s="2439"/>
      <c r="AH53" s="2440"/>
      <c r="AI53" s="2441"/>
      <c r="AJ53" s="2442"/>
      <c r="AK53" s="2442"/>
      <c r="AL53" s="2357"/>
      <c r="AM53" s="2357"/>
      <c r="AN53" s="2357"/>
      <c r="AO53" s="2357"/>
      <c r="AP53" s="2357"/>
      <c r="AQ53" s="2357"/>
      <c r="AR53" s="2357"/>
      <c r="AS53" s="2357"/>
      <c r="AT53" s="2357"/>
      <c r="AU53" s="2357"/>
      <c r="AV53" s="2357"/>
      <c r="AW53" s="2357"/>
      <c r="AX53" s="2357"/>
      <c r="AY53" s="2357"/>
      <c r="AZ53" s="2357"/>
      <c r="BA53" s="2357"/>
      <c r="BB53" s="2357"/>
      <c r="BC53" s="2357"/>
      <c r="BD53" s="2357"/>
      <c r="BE53" s="2357"/>
      <c r="BF53" s="2357"/>
      <c r="BG53" s="2357"/>
      <c r="BH53" s="2357"/>
      <c r="BI53" s="2357"/>
      <c r="BJ53" s="2357"/>
      <c r="BK53" s="2357"/>
      <c r="BL53" s="2357"/>
      <c r="BM53" s="2357"/>
      <c r="BN53" s="2357"/>
      <c r="BO53" s="2357"/>
      <c r="BP53" s="2357"/>
      <c r="BQ53" s="2357"/>
    </row>
    <row r="54" spans="1:69" ht="26.25" customHeight="1">
      <c r="A54" s="2414"/>
      <c r="B54" s="2467"/>
      <c r="C54" s="2467"/>
      <c r="D54" s="2467"/>
      <c r="E54" s="2498"/>
      <c r="F54" s="2499"/>
      <c r="G54" s="2500"/>
      <c r="H54" s="2500"/>
      <c r="I54" s="2467"/>
      <c r="J54" s="2472"/>
      <c r="K54" s="2473"/>
      <c r="L54" s="2474"/>
      <c r="M54" s="2475"/>
      <c r="N54" s="2474">
        <f ca="1">IF(NOT(ISERROR(MATCH(M54,_xlfn.ANCHORARRAY(F65),0))),L67&amp;"Por favor no seleccionar los criterios de impacto",M54)</f>
        <v>0</v>
      </c>
      <c r="O54" s="2473"/>
      <c r="P54" s="2474"/>
      <c r="Q54" s="2476"/>
      <c r="R54" s="2389">
        <v>2</v>
      </c>
      <c r="S54" s="2425"/>
      <c r="T54" s="2391" t="str">
        <f>IF(OR(U54="Preventivo",U54="Detectivo"),"Probabilidad",IF(U54="Correctivo","Impacto",""))</f>
        <v/>
      </c>
      <c r="U54" s="2392"/>
      <c r="V54" s="2392"/>
      <c r="W54" s="2393" t="str">
        <f t="shared" ref="W54:W58" si="92">IF(AND(U54="Preventivo",V54="Automático"),"50%",IF(AND(U54="Preventivo",V54="Manual"),"40%",IF(AND(U54="Detectivo",V54="Automático"),"40%",IF(AND(U54="Detectivo",V54="Manual"),"30%",IF(AND(U54="Correctivo",V54="Automático"),"35%",IF(AND(U54="Correctivo",V54="Manual"),"25%",""))))))</f>
        <v/>
      </c>
      <c r="X54" s="2392"/>
      <c r="Y54" s="2392"/>
      <c r="Z54" s="2392"/>
      <c r="AA54" s="2394" t="str">
        <f>IFERROR(IF(AND(T53="Probabilidad",T54="Probabilidad"),(AC53-(+AC53*W54)),IF(AND(T53="Impacto",T54="Probabilidad"),(L53-(+L53*W54)),IF(T54="Impacto",AC53,""))),"")</f>
        <v/>
      </c>
      <c r="AB54" s="2395" t="str">
        <f t="shared" ref="AB54:AB58" si="93">IFERROR(IF(AA54="","",IF(AA54&lt;=0.2,"Muy Baja",IF(AA54&lt;=0.4,"Baja",IF(AA54&lt;=0.6,"Media",IF(AA54&lt;=0.8,"Alta","Muy Alta"))))),"")</f>
        <v/>
      </c>
      <c r="AC54" s="2396" t="str">
        <f>+AA54</f>
        <v/>
      </c>
      <c r="AD54" s="2395" t="str">
        <f t="shared" ref="AD54:AD58" si="94">IFERROR(IF(AE54="","",IF(AE54&lt;=0.2,"Leve",IF(AE54&lt;=0.4,"Menor",IF(AE54&lt;=0.6,"Moderado",IF(AE54&lt;=0.8,"Mayor","Catastrófico"))))),"")</f>
        <v/>
      </c>
      <c r="AE54" s="2396" t="str">
        <f>IFERROR(IF(AND(T53="Impacto",T54="Impacto"),(AE53-(+AE53*W54)),IF(AND(T53="Probabilidad",T54="Impacto"),(P53-(+P53*W54)),IF(T54="Probabilidad",AE53,""))),"")</f>
        <v/>
      </c>
      <c r="AF54" s="2438" t="str">
        <f t="shared" ref="AF54:AF58" si="95">IFERROR(IF(OR(AND(AB54="Muy Baja",AD54="Leve"),AND(AB54="Muy Baja",AD54="Menor"),AND(AB54="Baja",AD54="Leve")),"Bajo",IF(OR(AND(AB54="Muy baja",AD54="Moderado"),AND(AB54="Baja",AD54="Menor"),AND(AB54="Baja",AD54="Moderado"),AND(AB54="Media",AD54="Leve"),AND(AB54="Media",AD54="Menor"),AND(AB54="Media",AD54="Moderado"),AND(AB54="Alta",AD54="Leve"),AND(AB54="Alta",AD54="Menor")),"Moderado",IF(OR(AND(AB54="Muy Baja",AD54="Mayor"),AND(AB54="Baja",AD54="Mayor"),AND(AB54="Media",AD54="Mayor"),AND(AB54="Alta",AD54="Moderado"),AND(AB54="Alta",AD54="Mayor"),AND(AB54="Muy Alta",AD54="Leve"),AND(AB54="Muy Alta",AD54="Menor"),AND(AB54="Muy Alta",AD54="Moderado"),AND(AB54="Muy Alta",AD54="Mayor")),"Alto",IF(OR(AND(AB54="Muy Baja",AD54="Catastrófico"),AND(AB54="Baja",AD54="Catastrófico"),AND(AB54="Media",AD54="Catastrófico"),AND(AB54="Alta",AD54="Catastrófico"),AND(AB54="Muy Alta",AD54="Catastrófico")),"Extremo","")))),"")</f>
        <v/>
      </c>
      <c r="AG54" s="2439"/>
      <c r="AH54" s="2440"/>
      <c r="AI54" s="2441"/>
      <c r="AJ54" s="2442"/>
      <c r="AK54" s="2442"/>
      <c r="AL54" s="2357"/>
      <c r="AM54" s="2357"/>
      <c r="AN54" s="2357"/>
      <c r="AO54" s="2357"/>
      <c r="AP54" s="2357"/>
      <c r="AQ54" s="2357"/>
      <c r="AR54" s="2357"/>
      <c r="AS54" s="2357"/>
      <c r="AT54" s="2357"/>
      <c r="AU54" s="2357"/>
      <c r="AV54" s="2357"/>
      <c r="AW54" s="2357"/>
      <c r="AX54" s="2357"/>
      <c r="AY54" s="2357"/>
      <c r="AZ54" s="2357"/>
      <c r="BA54" s="2357"/>
      <c r="BB54" s="2357"/>
      <c r="BC54" s="2357"/>
      <c r="BD54" s="2357"/>
      <c r="BE54" s="2357"/>
      <c r="BF54" s="2357"/>
      <c r="BG54" s="2357"/>
      <c r="BH54" s="2357"/>
      <c r="BI54" s="2357"/>
      <c r="BJ54" s="2357"/>
      <c r="BK54" s="2357"/>
      <c r="BL54" s="2357"/>
      <c r="BM54" s="2357"/>
      <c r="BN54" s="2357"/>
      <c r="BO54" s="2357"/>
      <c r="BP54" s="2357"/>
      <c r="BQ54" s="2357"/>
    </row>
    <row r="55" spans="1:69" ht="26.25" customHeight="1">
      <c r="A55" s="2414"/>
      <c r="B55" s="2467"/>
      <c r="C55" s="2467"/>
      <c r="D55" s="2467"/>
      <c r="E55" s="2498"/>
      <c r="F55" s="2499"/>
      <c r="G55" s="2500"/>
      <c r="H55" s="2500"/>
      <c r="I55" s="2467"/>
      <c r="J55" s="2472"/>
      <c r="K55" s="2473"/>
      <c r="L55" s="2474"/>
      <c r="M55" s="2475"/>
      <c r="N55" s="2474">
        <f ca="1">IF(NOT(ISERROR(MATCH(M55,_xlfn.ANCHORARRAY(F66),0))),L68&amp;"Por favor no seleccionar los criterios de impacto",M55)</f>
        <v>0</v>
      </c>
      <c r="O55" s="2473"/>
      <c r="P55" s="2474"/>
      <c r="Q55" s="2476"/>
      <c r="R55" s="2389">
        <v>3</v>
      </c>
      <c r="S55" s="2431"/>
      <c r="T55" s="2391" t="str">
        <f t="shared" ref="T55:T58" si="96">IF(OR(U55="Preventivo",U55="Detectivo"),"Probabilidad",IF(U55="Correctivo","Impacto",""))</f>
        <v/>
      </c>
      <c r="U55" s="2392"/>
      <c r="V55" s="2392"/>
      <c r="W55" s="2393" t="str">
        <f t="shared" si="92"/>
        <v/>
      </c>
      <c r="X55" s="2392"/>
      <c r="Y55" s="2392"/>
      <c r="Z55" s="2392"/>
      <c r="AA55" s="2394" t="str">
        <f>IFERROR(IF(AND(T54="Probabilidad",T55="Probabilidad"),(AC54-(+AC54*W55)),IF(AND(T54="Impacto",T55="Probabilidad"),(AC53-(+AC53*W55)),IF(T55="Impacto",AC54,""))),"")</f>
        <v/>
      </c>
      <c r="AB55" s="2395" t="str">
        <f t="shared" si="93"/>
        <v/>
      </c>
      <c r="AC55" s="2396" t="str">
        <f t="shared" ref="AC55:AC58" si="97">+AA55</f>
        <v/>
      </c>
      <c r="AD55" s="2395" t="str">
        <f t="shared" si="94"/>
        <v/>
      </c>
      <c r="AE55" s="2396" t="str">
        <f t="shared" ref="AE55:AE58" si="98">IFERROR(IF(AND(T54="Impacto",T55="Impacto"),(AE54-(+AE54*W55)),IF(AND(T54="Probabilidad",T55="Impacto"),(AE53-(+AE53*W55)),IF(T55="Probabilidad",AE54,""))),"")</f>
        <v/>
      </c>
      <c r="AF55" s="2438" t="str">
        <f t="shared" si="95"/>
        <v/>
      </c>
      <c r="AG55" s="2439"/>
      <c r="AH55" s="2440"/>
      <c r="AI55" s="2441"/>
      <c r="AJ55" s="2442"/>
      <c r="AK55" s="2442"/>
      <c r="AL55" s="2357"/>
      <c r="AM55" s="2357"/>
      <c r="AN55" s="2357"/>
      <c r="AO55" s="2357"/>
      <c r="AP55" s="2357"/>
      <c r="AQ55" s="2357"/>
      <c r="AR55" s="2357"/>
      <c r="AS55" s="2357"/>
      <c r="AT55" s="2357"/>
      <c r="AU55" s="2357"/>
      <c r="AV55" s="2357"/>
      <c r="AW55" s="2357"/>
      <c r="AX55" s="2357"/>
      <c r="AY55" s="2357"/>
      <c r="AZ55" s="2357"/>
      <c r="BA55" s="2357"/>
      <c r="BB55" s="2357"/>
      <c r="BC55" s="2357"/>
      <c r="BD55" s="2357"/>
      <c r="BE55" s="2357"/>
      <c r="BF55" s="2357"/>
      <c r="BG55" s="2357"/>
      <c r="BH55" s="2357"/>
      <c r="BI55" s="2357"/>
      <c r="BJ55" s="2357"/>
      <c r="BK55" s="2357"/>
      <c r="BL55" s="2357"/>
      <c r="BM55" s="2357"/>
      <c r="BN55" s="2357"/>
      <c r="BO55" s="2357"/>
      <c r="BP55" s="2357"/>
      <c r="BQ55" s="2357"/>
    </row>
    <row r="56" spans="1:69" ht="26.25" customHeight="1">
      <c r="A56" s="2414"/>
      <c r="B56" s="2467"/>
      <c r="C56" s="2467"/>
      <c r="D56" s="2467"/>
      <c r="E56" s="2498"/>
      <c r="F56" s="2499"/>
      <c r="G56" s="2500"/>
      <c r="H56" s="2500"/>
      <c r="I56" s="2467"/>
      <c r="J56" s="2472"/>
      <c r="K56" s="2473"/>
      <c r="L56" s="2474"/>
      <c r="M56" s="2475"/>
      <c r="N56" s="2474">
        <f ca="1">IF(NOT(ISERROR(MATCH(M56,_xlfn.ANCHORARRAY(F67),0))),L69&amp;"Por favor no seleccionar los criterios de impacto",M56)</f>
        <v>0</v>
      </c>
      <c r="O56" s="2473"/>
      <c r="P56" s="2474"/>
      <c r="Q56" s="2476"/>
      <c r="R56" s="2389">
        <v>4</v>
      </c>
      <c r="S56" s="2425"/>
      <c r="T56" s="2391" t="str">
        <f t="shared" si="96"/>
        <v/>
      </c>
      <c r="U56" s="2392"/>
      <c r="V56" s="2392"/>
      <c r="W56" s="2393" t="str">
        <f t="shared" si="92"/>
        <v/>
      </c>
      <c r="X56" s="2392"/>
      <c r="Y56" s="2392"/>
      <c r="Z56" s="2392"/>
      <c r="AA56" s="2394" t="str">
        <f t="shared" ref="AA56:AA58" si="99">IFERROR(IF(AND(T55="Probabilidad",T56="Probabilidad"),(AC55-(+AC55*W56)),IF(AND(T55="Impacto",T56="Probabilidad"),(AC54-(+AC54*W56)),IF(T56="Impacto",AC55,""))),"")</f>
        <v/>
      </c>
      <c r="AB56" s="2395" t="str">
        <f t="shared" si="93"/>
        <v/>
      </c>
      <c r="AC56" s="2396" t="str">
        <f t="shared" si="97"/>
        <v/>
      </c>
      <c r="AD56" s="2395" t="str">
        <f t="shared" si="94"/>
        <v/>
      </c>
      <c r="AE56" s="2396" t="str">
        <f t="shared" si="98"/>
        <v/>
      </c>
      <c r="AF56" s="2438" t="str">
        <f t="shared" si="95"/>
        <v/>
      </c>
      <c r="AG56" s="2439"/>
      <c r="AH56" s="2440"/>
      <c r="AI56" s="2441"/>
      <c r="AJ56" s="2442"/>
      <c r="AK56" s="2442"/>
      <c r="AL56" s="2357"/>
      <c r="AM56" s="2357"/>
      <c r="AN56" s="2357"/>
      <c r="AO56" s="2357"/>
      <c r="AP56" s="2357"/>
      <c r="AQ56" s="2357"/>
      <c r="AR56" s="2357"/>
      <c r="AS56" s="2357"/>
      <c r="AT56" s="2357"/>
      <c r="AU56" s="2357"/>
      <c r="AV56" s="2357"/>
      <c r="AW56" s="2357"/>
      <c r="AX56" s="2357"/>
      <c r="AY56" s="2357"/>
      <c r="AZ56" s="2357"/>
      <c r="BA56" s="2357"/>
      <c r="BB56" s="2357"/>
      <c r="BC56" s="2357"/>
      <c r="BD56" s="2357"/>
      <c r="BE56" s="2357"/>
      <c r="BF56" s="2357"/>
      <c r="BG56" s="2357"/>
      <c r="BH56" s="2357"/>
      <c r="BI56" s="2357"/>
      <c r="BJ56" s="2357"/>
      <c r="BK56" s="2357"/>
      <c r="BL56" s="2357"/>
      <c r="BM56" s="2357"/>
      <c r="BN56" s="2357"/>
      <c r="BO56" s="2357"/>
      <c r="BP56" s="2357"/>
      <c r="BQ56" s="2357"/>
    </row>
    <row r="57" spans="1:69" ht="26.25" customHeight="1">
      <c r="A57" s="2414"/>
      <c r="B57" s="2467"/>
      <c r="C57" s="2467"/>
      <c r="D57" s="2467"/>
      <c r="E57" s="2498"/>
      <c r="F57" s="2499"/>
      <c r="G57" s="2500"/>
      <c r="H57" s="2500"/>
      <c r="I57" s="2467"/>
      <c r="J57" s="2472"/>
      <c r="K57" s="2473"/>
      <c r="L57" s="2474"/>
      <c r="M57" s="2475"/>
      <c r="N57" s="2474">
        <f ca="1">IF(NOT(ISERROR(MATCH(M57,_xlfn.ANCHORARRAY(F68),0))),L70&amp;"Por favor no seleccionar los criterios de impacto",M57)</f>
        <v>0</v>
      </c>
      <c r="O57" s="2473"/>
      <c r="P57" s="2474"/>
      <c r="Q57" s="2476"/>
      <c r="R57" s="2389">
        <v>5</v>
      </c>
      <c r="S57" s="2425"/>
      <c r="T57" s="2391" t="str">
        <f t="shared" si="96"/>
        <v/>
      </c>
      <c r="U57" s="2392"/>
      <c r="V57" s="2392"/>
      <c r="W57" s="2393" t="str">
        <f t="shared" si="92"/>
        <v/>
      </c>
      <c r="X57" s="2392"/>
      <c r="Y57" s="2392"/>
      <c r="Z57" s="2392"/>
      <c r="AA57" s="2394" t="str">
        <f t="shared" si="99"/>
        <v/>
      </c>
      <c r="AB57" s="2395" t="str">
        <f t="shared" si="93"/>
        <v/>
      </c>
      <c r="AC57" s="2396" t="str">
        <f t="shared" si="97"/>
        <v/>
      </c>
      <c r="AD57" s="2395" t="str">
        <f t="shared" si="94"/>
        <v/>
      </c>
      <c r="AE57" s="2396" t="str">
        <f t="shared" si="98"/>
        <v/>
      </c>
      <c r="AF57" s="2438" t="str">
        <f t="shared" si="95"/>
        <v/>
      </c>
      <c r="AG57" s="2439"/>
      <c r="AH57" s="2440"/>
      <c r="AI57" s="2441"/>
      <c r="AJ57" s="2442"/>
      <c r="AK57" s="2442"/>
      <c r="AL57" s="2357"/>
      <c r="AM57" s="2357"/>
      <c r="AN57" s="2357"/>
      <c r="AO57" s="2357"/>
      <c r="AP57" s="2357"/>
      <c r="AQ57" s="2357"/>
      <c r="AR57" s="2357"/>
      <c r="AS57" s="2357"/>
      <c r="AT57" s="2357"/>
      <c r="AU57" s="2357"/>
      <c r="AV57" s="2357"/>
      <c r="AW57" s="2357"/>
      <c r="AX57" s="2357"/>
      <c r="AY57" s="2357"/>
      <c r="AZ57" s="2357"/>
      <c r="BA57" s="2357"/>
      <c r="BB57" s="2357"/>
      <c r="BC57" s="2357"/>
      <c r="BD57" s="2357"/>
      <c r="BE57" s="2357"/>
      <c r="BF57" s="2357"/>
      <c r="BG57" s="2357"/>
      <c r="BH57" s="2357"/>
      <c r="BI57" s="2357"/>
      <c r="BJ57" s="2357"/>
      <c r="BK57" s="2357"/>
      <c r="BL57" s="2357"/>
      <c r="BM57" s="2357"/>
      <c r="BN57" s="2357"/>
      <c r="BO57" s="2357"/>
      <c r="BP57" s="2357"/>
      <c r="BQ57" s="2357"/>
    </row>
    <row r="58" spans="1:69" ht="26.25" customHeight="1">
      <c r="A58" s="2444"/>
      <c r="B58" s="2481"/>
      <c r="C58" s="2481"/>
      <c r="D58" s="2481"/>
      <c r="E58" s="2501"/>
      <c r="F58" s="2502"/>
      <c r="G58" s="2503"/>
      <c r="H58" s="2503"/>
      <c r="I58" s="2481"/>
      <c r="J58" s="2486"/>
      <c r="K58" s="2487"/>
      <c r="L58" s="2488"/>
      <c r="M58" s="2489"/>
      <c r="N58" s="2488">
        <f ca="1">IF(NOT(ISERROR(MATCH(M58,_xlfn.ANCHORARRAY(F69),0))),L71&amp;"Por favor no seleccionar los criterios de impacto",M58)</f>
        <v>0</v>
      </c>
      <c r="O58" s="2487"/>
      <c r="P58" s="2488"/>
      <c r="Q58" s="2490"/>
      <c r="R58" s="2389">
        <v>6</v>
      </c>
      <c r="S58" s="2425"/>
      <c r="T58" s="2391" t="str">
        <f t="shared" si="96"/>
        <v/>
      </c>
      <c r="U58" s="2392"/>
      <c r="V58" s="2392"/>
      <c r="W58" s="2393" t="str">
        <f t="shared" si="92"/>
        <v/>
      </c>
      <c r="X58" s="2392"/>
      <c r="Y58" s="2392"/>
      <c r="Z58" s="2392"/>
      <c r="AA58" s="2394" t="str">
        <f t="shared" si="99"/>
        <v/>
      </c>
      <c r="AB58" s="2395" t="str">
        <f t="shared" si="93"/>
        <v/>
      </c>
      <c r="AC58" s="2396" t="str">
        <f t="shared" si="97"/>
        <v/>
      </c>
      <c r="AD58" s="2395" t="str">
        <f t="shared" si="94"/>
        <v/>
      </c>
      <c r="AE58" s="2396" t="str">
        <f t="shared" si="98"/>
        <v/>
      </c>
      <c r="AF58" s="2438" t="str">
        <f t="shared" si="95"/>
        <v/>
      </c>
      <c r="AG58" s="2439"/>
      <c r="AH58" s="2440"/>
      <c r="AI58" s="2441"/>
      <c r="AJ58" s="2442"/>
      <c r="AK58" s="2442"/>
      <c r="AL58" s="2357"/>
      <c r="AM58" s="2357"/>
      <c r="AN58" s="2357"/>
      <c r="AO58" s="2357"/>
      <c r="AP58" s="2357"/>
      <c r="AQ58" s="2357"/>
      <c r="AR58" s="2357"/>
      <c r="AS58" s="2357"/>
      <c r="AT58" s="2357"/>
      <c r="AU58" s="2357"/>
      <c r="AV58" s="2357"/>
      <c r="AW58" s="2357"/>
      <c r="AX58" s="2357"/>
      <c r="AY58" s="2357"/>
      <c r="AZ58" s="2357"/>
      <c r="BA58" s="2357"/>
      <c r="BB58" s="2357"/>
      <c r="BC58" s="2357"/>
      <c r="BD58" s="2357"/>
      <c r="BE58" s="2357"/>
      <c r="BF58" s="2357"/>
      <c r="BG58" s="2357"/>
      <c r="BH58" s="2357"/>
      <c r="BI58" s="2357"/>
      <c r="BJ58" s="2357"/>
      <c r="BK58" s="2357"/>
      <c r="BL58" s="2357"/>
      <c r="BM58" s="2357"/>
      <c r="BN58" s="2357"/>
      <c r="BO58" s="2357"/>
      <c r="BP58" s="2357"/>
      <c r="BQ58" s="2357"/>
    </row>
    <row r="59" spans="1:69" ht="19.5" customHeight="1">
      <c r="A59" s="2377">
        <v>10</v>
      </c>
      <c r="B59" s="2453"/>
      <c r="C59" s="2453"/>
      <c r="D59" s="2453"/>
      <c r="E59" s="2504"/>
      <c r="F59" s="2505"/>
      <c r="G59" s="2506"/>
      <c r="H59" s="2506"/>
      <c r="I59" s="2453"/>
      <c r="J59" s="2459"/>
      <c r="K59" s="2460" t="str">
        <f t="shared" ref="K59" si="100">IF(J59&lt;=0,"",IF(J59&lt;=2,"Muy Baja",IF(J59&lt;=24,"Baja",IF(J59&lt;=500,"Media",IF(J59&lt;=5000,"Alta","Muy Alta")))))</f>
        <v/>
      </c>
      <c r="L59" s="2461" t="str">
        <f t="shared" ref="L59" si="101">IF(K59="","",IF(K59="Muy Baja",0.2,IF(K59="Baja",0.4,IF(K59="Media",0.6,IF(K59="Alta",0.8,IF(K59="Muy Alta",1,))))))</f>
        <v/>
      </c>
      <c r="M59" s="2462"/>
      <c r="N59" s="2461">
        <f>IF(NOT(ISERROR(MATCH(M59,'[35]Tabla Impacto'!$B$221:$B$223,0))),'[35]Tabla Impacto'!$F$223&amp;"Por favor no seleccionar los criterios de impacto(Afectación Económica o presupuestal y Pérdida Reputacional)",M59)</f>
        <v>0</v>
      </c>
      <c r="O59" s="2460" t="str">
        <f>IF(OR(N59='[35]Tabla Impacto'!$C$11,N59='[35]Tabla Impacto'!$D$11),"Leve",IF(OR(N59='[35]Tabla Impacto'!$C$12,N59='[35]Tabla Impacto'!$D$12),"Menor",IF(OR(N59='[35]Tabla Impacto'!$C$13,N59='[35]Tabla Impacto'!$D$13),"Moderado",IF(OR(N59='[35]Tabla Impacto'!$C$14,N59='[35]Tabla Impacto'!$D$14),"Mayor",IF(OR(N59='[35]Tabla Impacto'!$C$15,N59='[35]Tabla Impacto'!$D$15),"Catastrófico","")))))</f>
        <v/>
      </c>
      <c r="P59" s="2461" t="str">
        <f t="shared" ref="P59" si="102">IF(O59="","",IF(O59="Leve",0.2,IF(O59="Menor",0.4,IF(O59="Moderado",0.6,IF(O59="Mayor",0.8,IF(O59="Catastrófico",1,))))))</f>
        <v/>
      </c>
      <c r="Q59" s="2463" t="str">
        <f t="shared" ref="Q59" si="103">IF(OR(AND(K59="Muy Baja",O59="Leve"),AND(K59="Muy Baja",O59="Menor"),AND(K59="Baja",O59="Leve")),"Bajo",IF(OR(AND(K59="Muy baja",O59="Moderado"),AND(K59="Baja",O59="Menor"),AND(K59="Baja",O59="Moderado"),AND(K59="Media",O59="Leve"),AND(K59="Media",O59="Menor"),AND(K59="Media",O59="Moderado"),AND(K59="Alta",O59="Leve"),AND(K59="Alta",O59="Menor")),"Moderado",IF(OR(AND(K59="Muy Baja",O59="Mayor"),AND(K59="Baja",O59="Mayor"),AND(K59="Media",O59="Mayor"),AND(K59="Alta",O59="Moderado"),AND(K59="Alta",O59="Mayor"),AND(K59="Muy Alta",O59="Leve"),AND(K59="Muy Alta",O59="Menor"),AND(K59="Muy Alta",O59="Moderado"),AND(K59="Muy Alta",O59="Mayor")),"Alto",IF(OR(AND(K59="Muy Baja",O59="Catastrófico"),AND(K59="Baja",O59="Catastrófico"),AND(K59="Media",O59="Catastrófico"),AND(K59="Alta",O59="Catastrófico"),AND(K59="Muy Alta",O59="Catastrófico")),"Extremo",""))))</f>
        <v/>
      </c>
      <c r="R59" s="2389">
        <v>1</v>
      </c>
      <c r="S59" s="2425"/>
      <c r="T59" s="2391" t="str">
        <f>IF(OR(U59="Preventivo",U59="Detectivo"),"Probabilidad",IF(U59="Correctivo","Impacto",""))</f>
        <v/>
      </c>
      <c r="U59" s="2392"/>
      <c r="V59" s="2392"/>
      <c r="W59" s="2393" t="str">
        <f>IF(AND(U59="Preventivo",V59="Automático"),"50%",IF(AND(U59="Preventivo",V59="Manual"),"40%",IF(AND(U59="Detectivo",V59="Automático"),"40%",IF(AND(U59="Detectivo",V59="Manual"),"30%",IF(AND(U59="Correctivo",V59="Automático"),"35%",IF(AND(U59="Correctivo",V59="Manual"),"25%",""))))))</f>
        <v/>
      </c>
      <c r="X59" s="2392"/>
      <c r="Y59" s="2392"/>
      <c r="Z59" s="2392"/>
      <c r="AA59" s="2394" t="str">
        <f>IFERROR(IF(T59="Probabilidad",(L59-(+L59*W59)),IF(T59="Impacto",L59,"")),"")</f>
        <v/>
      </c>
      <c r="AB59" s="2395" t="str">
        <f>IFERROR(IF(AA59="","",IF(AA59&lt;=0.2,"Muy Baja",IF(AA59&lt;=0.4,"Baja",IF(AA59&lt;=0.6,"Media",IF(AA59&lt;=0.8,"Alta","Muy Alta"))))),"")</f>
        <v/>
      </c>
      <c r="AC59" s="2396" t="str">
        <f>+AA59</f>
        <v/>
      </c>
      <c r="AD59" s="2395" t="str">
        <f>IFERROR(IF(AE59="","",IF(AE59&lt;=0.2,"Leve",IF(AE59&lt;=0.4,"Menor",IF(AE59&lt;=0.6,"Moderado",IF(AE59&lt;=0.8,"Mayor","Catastrófico"))))),"")</f>
        <v/>
      </c>
      <c r="AE59" s="2396" t="str">
        <f>IFERROR(IF(T59="Impacto",(P59-(+P59*W59)),IF(T59="Probabilidad",P59,"")),"")</f>
        <v/>
      </c>
      <c r="AF59" s="2438" t="str">
        <f>IFERROR(IF(OR(AND(AB59="Muy Baja",AD59="Leve"),AND(AB59="Muy Baja",AD59="Menor"),AND(AB59="Baja",AD59="Leve")),"Bajo",IF(OR(AND(AB59="Muy baja",AD59="Moderado"),AND(AB59="Baja",AD59="Menor"),AND(AB59="Baja",AD59="Moderado"),AND(AB59="Media",AD59="Leve"),AND(AB59="Media",AD59="Menor"),AND(AB59="Media",AD59="Moderado"),AND(AB59="Alta",AD59="Leve"),AND(AB59="Alta",AD59="Menor")),"Moderado",IF(OR(AND(AB59="Muy Baja",AD59="Mayor"),AND(AB59="Baja",AD59="Mayor"),AND(AB59="Media",AD59="Mayor"),AND(AB59="Alta",AD59="Moderado"),AND(AB59="Alta",AD59="Mayor"),AND(AB59="Muy Alta",AD59="Leve"),AND(AB59="Muy Alta",AD59="Menor"),AND(AB59="Muy Alta",AD59="Moderado"),AND(AB59="Muy Alta",AD59="Mayor")),"Alto",IF(OR(AND(AB59="Muy Baja",AD59="Catastrófico"),AND(AB59="Baja",AD59="Catastrófico"),AND(AB59="Media",AD59="Catastrófico"),AND(AB59="Alta",AD59="Catastrófico"),AND(AB59="Muy Alta",AD59="Catastrófico")),"Extremo","")))),"")</f>
        <v/>
      </c>
      <c r="AG59" s="2439"/>
      <c r="AH59" s="2440"/>
      <c r="AI59" s="2441"/>
      <c r="AJ59" s="2442"/>
      <c r="AK59" s="2442"/>
      <c r="AL59" s="2357"/>
      <c r="AM59" s="2357"/>
      <c r="AN59" s="2357"/>
      <c r="AO59" s="2357"/>
      <c r="AP59" s="2357"/>
      <c r="AQ59" s="2357"/>
      <c r="AR59" s="2357"/>
      <c r="AS59" s="2357"/>
      <c r="AT59" s="2357"/>
      <c r="AU59" s="2357"/>
      <c r="AV59" s="2357"/>
      <c r="AW59" s="2357"/>
      <c r="AX59" s="2357"/>
      <c r="AY59" s="2357"/>
      <c r="AZ59" s="2357"/>
      <c r="BA59" s="2357"/>
      <c r="BB59" s="2357"/>
      <c r="BC59" s="2357"/>
      <c r="BD59" s="2357"/>
      <c r="BE59" s="2357"/>
      <c r="BF59" s="2357"/>
      <c r="BG59" s="2357"/>
      <c r="BH59" s="2357"/>
      <c r="BI59" s="2357"/>
      <c r="BJ59" s="2357"/>
      <c r="BK59" s="2357"/>
      <c r="BL59" s="2357"/>
      <c r="BM59" s="2357"/>
      <c r="BN59" s="2357"/>
      <c r="BO59" s="2357"/>
      <c r="BP59" s="2357"/>
      <c r="BQ59" s="2357"/>
    </row>
    <row r="60" spans="1:69" ht="19.5" customHeight="1">
      <c r="A60" s="2414"/>
      <c r="B60" s="2467"/>
      <c r="C60" s="2467"/>
      <c r="D60" s="2467"/>
      <c r="E60" s="2498"/>
      <c r="F60" s="2499"/>
      <c r="G60" s="2500"/>
      <c r="H60" s="2500"/>
      <c r="I60" s="2467"/>
      <c r="J60" s="2472"/>
      <c r="K60" s="2473"/>
      <c r="L60" s="2474"/>
      <c r="M60" s="2475"/>
      <c r="N60" s="2474">
        <f ca="1">IF(NOT(ISERROR(MATCH(M60,_xlfn.ANCHORARRAY(F71),0))),L73&amp;"Por favor no seleccionar los criterios de impacto",M60)</f>
        <v>0</v>
      </c>
      <c r="O60" s="2473"/>
      <c r="P60" s="2474"/>
      <c r="Q60" s="2476"/>
      <c r="R60" s="2389">
        <v>2</v>
      </c>
      <c r="S60" s="2425"/>
      <c r="T60" s="2391" t="str">
        <f>IF(OR(U60="Preventivo",U60="Detectivo"),"Probabilidad",IF(U60="Correctivo","Impacto",""))</f>
        <v/>
      </c>
      <c r="U60" s="2392"/>
      <c r="V60" s="2392"/>
      <c r="W60" s="2393" t="str">
        <f t="shared" ref="W60:W64" si="104">IF(AND(U60="Preventivo",V60="Automático"),"50%",IF(AND(U60="Preventivo",V60="Manual"),"40%",IF(AND(U60="Detectivo",V60="Automático"),"40%",IF(AND(U60="Detectivo",V60="Manual"),"30%",IF(AND(U60="Correctivo",V60="Automático"),"35%",IF(AND(U60="Correctivo",V60="Manual"),"25%",""))))))</f>
        <v/>
      </c>
      <c r="X60" s="2392"/>
      <c r="Y60" s="2392"/>
      <c r="Z60" s="2392"/>
      <c r="AA60" s="2394" t="str">
        <f>IFERROR(IF(AND(T59="Probabilidad",T60="Probabilidad"),(AC59-(+AC59*W60)),IF(AND(T59="Impacto",T60="Probabilidad"),(L59-(+L59*W60)),IF(T60="Impacto",AC59,""))),"")</f>
        <v/>
      </c>
      <c r="AB60" s="2395" t="str">
        <f t="shared" ref="AB60:AB64" si="105">IFERROR(IF(AA60="","",IF(AA60&lt;=0.2,"Muy Baja",IF(AA60&lt;=0.4,"Baja",IF(AA60&lt;=0.6,"Media",IF(AA60&lt;=0.8,"Alta","Muy Alta"))))),"")</f>
        <v/>
      </c>
      <c r="AC60" s="2396" t="str">
        <f>+AA60</f>
        <v/>
      </c>
      <c r="AD60" s="2395" t="str">
        <f t="shared" ref="AD60:AD64" si="106">IFERROR(IF(AE60="","",IF(AE60&lt;=0.2,"Leve",IF(AE60&lt;=0.4,"Menor",IF(AE60&lt;=0.6,"Moderado",IF(AE60&lt;=0.8,"Mayor","Catastrófico"))))),"")</f>
        <v/>
      </c>
      <c r="AE60" s="2396" t="str">
        <f>IFERROR(IF(AND(T59="Impacto",T60="Impacto"),(AE59-(+AE59*W60)),IF(AND(T59="Probabilidad",T60="Impacto"),(P59-(+P59*W60)),IF(T60="Probabilidad",AE59,""))),"")</f>
        <v/>
      </c>
      <c r="AF60" s="2438" t="str">
        <f t="shared" ref="AF60:AF64" si="107">IFERROR(IF(OR(AND(AB60="Muy Baja",AD60="Leve"),AND(AB60="Muy Baja",AD60="Menor"),AND(AB60="Baja",AD60="Leve")),"Bajo",IF(OR(AND(AB60="Muy baja",AD60="Moderado"),AND(AB60="Baja",AD60="Menor"),AND(AB60="Baja",AD60="Moderado"),AND(AB60="Media",AD60="Leve"),AND(AB60="Media",AD60="Menor"),AND(AB60="Media",AD60="Moderado"),AND(AB60="Alta",AD60="Leve"),AND(AB60="Alta",AD60="Menor")),"Moderado",IF(OR(AND(AB60="Muy Baja",AD60="Mayor"),AND(AB60="Baja",AD60="Mayor"),AND(AB60="Media",AD60="Mayor"),AND(AB60="Alta",AD60="Moderado"),AND(AB60="Alta",AD60="Mayor"),AND(AB60="Muy Alta",AD60="Leve"),AND(AB60="Muy Alta",AD60="Menor"),AND(AB60="Muy Alta",AD60="Moderado"),AND(AB60="Muy Alta",AD60="Mayor")),"Alto",IF(OR(AND(AB60="Muy Baja",AD60="Catastrófico"),AND(AB60="Baja",AD60="Catastrófico"),AND(AB60="Media",AD60="Catastrófico"),AND(AB60="Alta",AD60="Catastrófico"),AND(AB60="Muy Alta",AD60="Catastrófico")),"Extremo","")))),"")</f>
        <v/>
      </c>
      <c r="AG60" s="2439"/>
      <c r="AH60" s="2440"/>
      <c r="AI60" s="2441"/>
      <c r="AJ60" s="2442"/>
      <c r="AK60" s="2442"/>
    </row>
    <row r="61" spans="1:69" ht="19.5" customHeight="1">
      <c r="A61" s="2414"/>
      <c r="B61" s="2467"/>
      <c r="C61" s="2467"/>
      <c r="D61" s="2467"/>
      <c r="E61" s="2498"/>
      <c r="F61" s="2499"/>
      <c r="G61" s="2500"/>
      <c r="H61" s="2500"/>
      <c r="I61" s="2467"/>
      <c r="J61" s="2472"/>
      <c r="K61" s="2473"/>
      <c r="L61" s="2474"/>
      <c r="M61" s="2475"/>
      <c r="N61" s="2474">
        <f ca="1">IF(NOT(ISERROR(MATCH(M61,_xlfn.ANCHORARRAY(F72),0))),L74&amp;"Por favor no seleccionar los criterios de impacto",M61)</f>
        <v>0</v>
      </c>
      <c r="O61" s="2473"/>
      <c r="P61" s="2474"/>
      <c r="Q61" s="2476"/>
      <c r="R61" s="2389">
        <v>3</v>
      </c>
      <c r="S61" s="2431"/>
      <c r="T61" s="2391" t="str">
        <f t="shared" ref="T61:T64" si="108">IF(OR(U61="Preventivo",U61="Detectivo"),"Probabilidad",IF(U61="Correctivo","Impacto",""))</f>
        <v/>
      </c>
      <c r="U61" s="2392"/>
      <c r="V61" s="2392"/>
      <c r="W61" s="2393" t="str">
        <f t="shared" si="104"/>
        <v/>
      </c>
      <c r="X61" s="2392"/>
      <c r="Y61" s="2392"/>
      <c r="Z61" s="2392"/>
      <c r="AA61" s="2394" t="str">
        <f>IFERROR(IF(AND(T60="Probabilidad",T61="Probabilidad"),(AC60-(+AC60*W61)),IF(AND(T60="Impacto",T61="Probabilidad"),(AC59-(+AC59*W61)),IF(T61="Impacto",AC60,""))),"")</f>
        <v/>
      </c>
      <c r="AB61" s="2395" t="str">
        <f t="shared" si="105"/>
        <v/>
      </c>
      <c r="AC61" s="2396" t="str">
        <f t="shared" ref="AC61:AC64" si="109">+AA61</f>
        <v/>
      </c>
      <c r="AD61" s="2395" t="str">
        <f t="shared" si="106"/>
        <v/>
      </c>
      <c r="AE61" s="2396" t="str">
        <f t="shared" ref="AE61:AE64" si="110">IFERROR(IF(AND(T60="Impacto",T61="Impacto"),(AE60-(+AE60*W61)),IF(AND(T60="Probabilidad",T61="Impacto"),(AE59-(+AE59*W61)),IF(T61="Probabilidad",AE60,""))),"")</f>
        <v/>
      </c>
      <c r="AF61" s="2438" t="str">
        <f t="shared" si="107"/>
        <v/>
      </c>
      <c r="AG61" s="2439"/>
      <c r="AH61" s="2440"/>
      <c r="AI61" s="2441"/>
      <c r="AJ61" s="2442"/>
      <c r="AK61" s="2442"/>
    </row>
    <row r="62" spans="1:69" ht="19.5" customHeight="1">
      <c r="A62" s="2414"/>
      <c r="B62" s="2467"/>
      <c r="C62" s="2467"/>
      <c r="D62" s="2467"/>
      <c r="E62" s="2498"/>
      <c r="F62" s="2499"/>
      <c r="G62" s="2500"/>
      <c r="H62" s="2500"/>
      <c r="I62" s="2467"/>
      <c r="J62" s="2472"/>
      <c r="K62" s="2473"/>
      <c r="L62" s="2474"/>
      <c r="M62" s="2475"/>
      <c r="N62" s="2474">
        <f ca="1">IF(NOT(ISERROR(MATCH(M62,_xlfn.ANCHORARRAY(F73),0))),L75&amp;"Por favor no seleccionar los criterios de impacto",M62)</f>
        <v>0</v>
      </c>
      <c r="O62" s="2473"/>
      <c r="P62" s="2474"/>
      <c r="Q62" s="2476"/>
      <c r="R62" s="2389">
        <v>4</v>
      </c>
      <c r="S62" s="2425"/>
      <c r="T62" s="2391" t="str">
        <f t="shared" si="108"/>
        <v/>
      </c>
      <c r="U62" s="2392"/>
      <c r="V62" s="2392"/>
      <c r="W62" s="2393" t="str">
        <f t="shared" si="104"/>
        <v/>
      </c>
      <c r="X62" s="2392"/>
      <c r="Y62" s="2392"/>
      <c r="Z62" s="2392"/>
      <c r="AA62" s="2394" t="str">
        <f t="shared" ref="AA62:AA64" si="111">IFERROR(IF(AND(T61="Probabilidad",T62="Probabilidad"),(AC61-(+AC61*W62)),IF(AND(T61="Impacto",T62="Probabilidad"),(AC60-(+AC60*W62)),IF(T62="Impacto",AC61,""))),"")</f>
        <v/>
      </c>
      <c r="AB62" s="2395" t="str">
        <f t="shared" si="105"/>
        <v/>
      </c>
      <c r="AC62" s="2396" t="str">
        <f t="shared" si="109"/>
        <v/>
      </c>
      <c r="AD62" s="2395" t="str">
        <f t="shared" si="106"/>
        <v/>
      </c>
      <c r="AE62" s="2396" t="str">
        <f t="shared" si="110"/>
        <v/>
      </c>
      <c r="AF62" s="2438" t="str">
        <f t="shared" si="107"/>
        <v/>
      </c>
      <c r="AG62" s="2439"/>
      <c r="AH62" s="2440"/>
      <c r="AI62" s="2441"/>
      <c r="AJ62" s="2442"/>
      <c r="AK62" s="2442"/>
    </row>
    <row r="63" spans="1:69" ht="19.5" customHeight="1">
      <c r="A63" s="2414"/>
      <c r="B63" s="2467"/>
      <c r="C63" s="2467"/>
      <c r="D63" s="2467"/>
      <c r="E63" s="2498"/>
      <c r="F63" s="2499"/>
      <c r="G63" s="2500"/>
      <c r="H63" s="2500"/>
      <c r="I63" s="2467"/>
      <c r="J63" s="2472"/>
      <c r="K63" s="2473"/>
      <c r="L63" s="2474"/>
      <c r="M63" s="2475"/>
      <c r="N63" s="2474">
        <f ca="1">IF(NOT(ISERROR(MATCH(M63,_xlfn.ANCHORARRAY(F74),0))),L76&amp;"Por favor no seleccionar los criterios de impacto",M63)</f>
        <v>0</v>
      </c>
      <c r="O63" s="2473"/>
      <c r="P63" s="2474"/>
      <c r="Q63" s="2476"/>
      <c r="R63" s="2389">
        <v>5</v>
      </c>
      <c r="S63" s="2425"/>
      <c r="T63" s="2391" t="str">
        <f t="shared" si="108"/>
        <v/>
      </c>
      <c r="U63" s="2392"/>
      <c r="V63" s="2392"/>
      <c r="W63" s="2393" t="str">
        <f t="shared" si="104"/>
        <v/>
      </c>
      <c r="X63" s="2392"/>
      <c r="Y63" s="2392"/>
      <c r="Z63" s="2392"/>
      <c r="AA63" s="2394" t="str">
        <f t="shared" si="111"/>
        <v/>
      </c>
      <c r="AB63" s="2395" t="str">
        <f t="shared" si="105"/>
        <v/>
      </c>
      <c r="AC63" s="2396" t="str">
        <f t="shared" si="109"/>
        <v/>
      </c>
      <c r="AD63" s="2395" t="str">
        <f t="shared" si="106"/>
        <v/>
      </c>
      <c r="AE63" s="2396" t="str">
        <f t="shared" si="110"/>
        <v/>
      </c>
      <c r="AF63" s="2438" t="str">
        <f t="shared" si="107"/>
        <v/>
      </c>
      <c r="AG63" s="2439"/>
      <c r="AH63" s="2440"/>
      <c r="AI63" s="2441"/>
      <c r="AJ63" s="2442"/>
      <c r="AK63" s="2442"/>
    </row>
    <row r="64" spans="1:69" ht="19.5" customHeight="1">
      <c r="A64" s="2444"/>
      <c r="B64" s="2481"/>
      <c r="C64" s="2481"/>
      <c r="D64" s="2481"/>
      <c r="E64" s="2501"/>
      <c r="F64" s="2502"/>
      <c r="G64" s="2503"/>
      <c r="H64" s="2503"/>
      <c r="I64" s="2481"/>
      <c r="J64" s="2486"/>
      <c r="K64" s="2487"/>
      <c r="L64" s="2488"/>
      <c r="M64" s="2489"/>
      <c r="N64" s="2488">
        <f ca="1">IF(NOT(ISERROR(MATCH(M64,_xlfn.ANCHORARRAY(F75),0))),L77&amp;"Por favor no seleccionar los criterios de impacto",M64)</f>
        <v>0</v>
      </c>
      <c r="O64" s="2487"/>
      <c r="P64" s="2488"/>
      <c r="Q64" s="2490"/>
      <c r="R64" s="2389">
        <v>6</v>
      </c>
      <c r="S64" s="2425"/>
      <c r="T64" s="2391" t="str">
        <f t="shared" si="108"/>
        <v/>
      </c>
      <c r="U64" s="2392"/>
      <c r="V64" s="2392"/>
      <c r="W64" s="2393" t="str">
        <f t="shared" si="104"/>
        <v/>
      </c>
      <c r="X64" s="2392"/>
      <c r="Y64" s="2392"/>
      <c r="Z64" s="2392"/>
      <c r="AA64" s="2394" t="str">
        <f t="shared" si="111"/>
        <v/>
      </c>
      <c r="AB64" s="2395" t="str">
        <f t="shared" si="105"/>
        <v/>
      </c>
      <c r="AC64" s="2396" t="str">
        <f t="shared" si="109"/>
        <v/>
      </c>
      <c r="AD64" s="2395" t="str">
        <f t="shared" si="106"/>
        <v/>
      </c>
      <c r="AE64" s="2396" t="str">
        <f t="shared" si="110"/>
        <v/>
      </c>
      <c r="AF64" s="2438" t="str">
        <f t="shared" si="107"/>
        <v/>
      </c>
      <c r="AG64" s="2439"/>
      <c r="AH64" s="2440"/>
      <c r="AI64" s="2441"/>
      <c r="AJ64" s="2442"/>
      <c r="AK64" s="2442"/>
    </row>
    <row r="65" spans="1:37" ht="49.5" customHeight="1">
      <c r="A65" s="2507"/>
      <c r="B65" s="2508" t="s">
        <v>136</v>
      </c>
      <c r="C65" s="2509"/>
      <c r="D65" s="2509"/>
      <c r="E65" s="2509"/>
      <c r="F65" s="2509"/>
      <c r="G65" s="2509"/>
      <c r="H65" s="2509"/>
      <c r="I65" s="2509"/>
      <c r="J65" s="2509"/>
      <c r="K65" s="2509"/>
      <c r="L65" s="2509"/>
      <c r="M65" s="2509"/>
      <c r="N65" s="2509"/>
      <c r="O65" s="2509"/>
      <c r="P65" s="2509"/>
      <c r="Q65" s="2509"/>
      <c r="R65" s="2509"/>
      <c r="S65" s="2509"/>
      <c r="T65" s="2509"/>
      <c r="U65" s="2509"/>
      <c r="V65" s="2509"/>
      <c r="W65" s="2509"/>
      <c r="X65" s="2509"/>
      <c r="Y65" s="2509"/>
      <c r="Z65" s="2509"/>
      <c r="AA65" s="2509"/>
      <c r="AB65" s="2509"/>
      <c r="AC65" s="2509"/>
      <c r="AD65" s="2509"/>
      <c r="AE65" s="2509"/>
      <c r="AF65" s="2509"/>
      <c r="AG65" s="2509"/>
      <c r="AH65" s="2509"/>
      <c r="AI65" s="2509"/>
      <c r="AJ65" s="2509"/>
      <c r="AK65" s="2509"/>
    </row>
    <row r="67" spans="1:37">
      <c r="A67" s="2349"/>
      <c r="B67" s="2510" t="s">
        <v>108</v>
      </c>
      <c r="C67" s="2349"/>
      <c r="D67" s="2349"/>
      <c r="E67" s="2349"/>
      <c r="I67" s="2349"/>
    </row>
  </sheetData>
  <dataConsolidate/>
  <mergeCells count="228">
    <mergeCell ref="Q59:Q64"/>
    <mergeCell ref="B65:AK65"/>
    <mergeCell ref="K59:K64"/>
    <mergeCell ref="L59:L64"/>
    <mergeCell ref="M59:M64"/>
    <mergeCell ref="N59:N64"/>
    <mergeCell ref="O59:O64"/>
    <mergeCell ref="P59:P64"/>
    <mergeCell ref="O53:O58"/>
    <mergeCell ref="P53:P58"/>
    <mergeCell ref="Q53:Q58"/>
    <mergeCell ref="A59:A64"/>
    <mergeCell ref="B59:B64"/>
    <mergeCell ref="C59:C64"/>
    <mergeCell ref="D59:D64"/>
    <mergeCell ref="F59:F64"/>
    <mergeCell ref="I59:I64"/>
    <mergeCell ref="J59:J64"/>
    <mergeCell ref="I53:I58"/>
    <mergeCell ref="J53:J58"/>
    <mergeCell ref="K53:K58"/>
    <mergeCell ref="L53:L58"/>
    <mergeCell ref="M53:M58"/>
    <mergeCell ref="N53:N58"/>
    <mergeCell ref="M47:M52"/>
    <mergeCell ref="N47:N52"/>
    <mergeCell ref="O47:O52"/>
    <mergeCell ref="P47:P52"/>
    <mergeCell ref="Q47:Q52"/>
    <mergeCell ref="A53:A58"/>
    <mergeCell ref="B53:B58"/>
    <mergeCell ref="C53:C58"/>
    <mergeCell ref="D53:D58"/>
    <mergeCell ref="F53:F58"/>
    <mergeCell ref="Q41:Q46"/>
    <mergeCell ref="A47:A52"/>
    <mergeCell ref="B47:B52"/>
    <mergeCell ref="C47:C52"/>
    <mergeCell ref="D47:D52"/>
    <mergeCell ref="F47:F52"/>
    <mergeCell ref="I47:I52"/>
    <mergeCell ref="J47:J52"/>
    <mergeCell ref="K47:K52"/>
    <mergeCell ref="L47:L52"/>
    <mergeCell ref="K41:K46"/>
    <mergeCell ref="L41:L46"/>
    <mergeCell ref="M41:M46"/>
    <mergeCell ref="N41:N46"/>
    <mergeCell ref="O41:O46"/>
    <mergeCell ref="P41:P46"/>
    <mergeCell ref="O35:O40"/>
    <mergeCell ref="P35:P40"/>
    <mergeCell ref="Q35:Q40"/>
    <mergeCell ref="A41:A46"/>
    <mergeCell ref="B41:B46"/>
    <mergeCell ref="C41:C46"/>
    <mergeCell ref="D41:D46"/>
    <mergeCell ref="F41:F46"/>
    <mergeCell ref="I41:I46"/>
    <mergeCell ref="J41:J46"/>
    <mergeCell ref="I35:I40"/>
    <mergeCell ref="J35:J40"/>
    <mergeCell ref="K35:K40"/>
    <mergeCell ref="L35:L40"/>
    <mergeCell ref="M35:M40"/>
    <mergeCell ref="N35:N40"/>
    <mergeCell ref="M29:M34"/>
    <mergeCell ref="N29:N34"/>
    <mergeCell ref="O29:O34"/>
    <mergeCell ref="P29:P34"/>
    <mergeCell ref="Q29:Q34"/>
    <mergeCell ref="A35:A40"/>
    <mergeCell ref="B35:B40"/>
    <mergeCell ref="C35:C40"/>
    <mergeCell ref="D35:D40"/>
    <mergeCell ref="F35:F40"/>
    <mergeCell ref="Q23:Q28"/>
    <mergeCell ref="A29:A34"/>
    <mergeCell ref="B29:B34"/>
    <mergeCell ref="C29:C34"/>
    <mergeCell ref="D29:D34"/>
    <mergeCell ref="F29:F34"/>
    <mergeCell ref="I29:I34"/>
    <mergeCell ref="J29:J34"/>
    <mergeCell ref="K29:K34"/>
    <mergeCell ref="L29:L34"/>
    <mergeCell ref="K23:K28"/>
    <mergeCell ref="L23:L28"/>
    <mergeCell ref="M23:M28"/>
    <mergeCell ref="N23:N28"/>
    <mergeCell ref="O23:O28"/>
    <mergeCell ref="P23:P28"/>
    <mergeCell ref="O17:O22"/>
    <mergeCell ref="P17:P22"/>
    <mergeCell ref="Q17:Q22"/>
    <mergeCell ref="A23:A28"/>
    <mergeCell ref="B23:B28"/>
    <mergeCell ref="C23:C28"/>
    <mergeCell ref="D23:D28"/>
    <mergeCell ref="F23:F28"/>
    <mergeCell ref="I23:I28"/>
    <mergeCell ref="J23:J28"/>
    <mergeCell ref="I17:I22"/>
    <mergeCell ref="J17:J22"/>
    <mergeCell ref="K17:K22"/>
    <mergeCell ref="L17:L22"/>
    <mergeCell ref="M17:M22"/>
    <mergeCell ref="N17:N22"/>
    <mergeCell ref="N11:N16"/>
    <mergeCell ref="O11:O16"/>
    <mergeCell ref="P11:P16"/>
    <mergeCell ref="Q11:Q16"/>
    <mergeCell ref="S11:S16"/>
    <mergeCell ref="A17:A22"/>
    <mergeCell ref="B17:B22"/>
    <mergeCell ref="C17:C22"/>
    <mergeCell ref="D17:D22"/>
    <mergeCell ref="F17:F22"/>
    <mergeCell ref="H11:H16"/>
    <mergeCell ref="I11:I16"/>
    <mergeCell ref="J11:J16"/>
    <mergeCell ref="K11:K16"/>
    <mergeCell ref="L11:L16"/>
    <mergeCell ref="M11:M16"/>
    <mergeCell ref="BH5:BH8"/>
    <mergeCell ref="BI5:BI8"/>
    <mergeCell ref="BJ5:BJ11"/>
    <mergeCell ref="A11:A16"/>
    <mergeCell ref="B11:B16"/>
    <mergeCell ref="C11:C16"/>
    <mergeCell ref="D11:D16"/>
    <mergeCell ref="E11:E16"/>
    <mergeCell ref="F11:F16"/>
    <mergeCell ref="G11:G16"/>
    <mergeCell ref="BB5:BB8"/>
    <mergeCell ref="BC5:BC8"/>
    <mergeCell ref="BD5:BD8"/>
    <mergeCell ref="BE5:BE8"/>
    <mergeCell ref="BF5:BF8"/>
    <mergeCell ref="BG5:BG8"/>
    <mergeCell ref="AL5:AL11"/>
    <mergeCell ref="AO5:AO11"/>
    <mergeCell ref="AP5:AP11"/>
    <mergeCell ref="AQ5:AQ11"/>
    <mergeCell ref="AR5:AR11"/>
    <mergeCell ref="AS5:AS8"/>
    <mergeCell ref="N5:N10"/>
    <mergeCell ref="O5:O10"/>
    <mergeCell ref="P5:P10"/>
    <mergeCell ref="Q5:Q10"/>
    <mergeCell ref="AF5:AF8"/>
    <mergeCell ref="AG5:AG8"/>
    <mergeCell ref="H5:H10"/>
    <mergeCell ref="I5:I10"/>
    <mergeCell ref="J5:J10"/>
    <mergeCell ref="K5:K10"/>
    <mergeCell ref="L5:L10"/>
    <mergeCell ref="M5:M10"/>
    <mergeCell ref="A5:A10"/>
    <mergeCell ref="B5:B10"/>
    <mergeCell ref="C5:C10"/>
    <mergeCell ref="D5:D10"/>
    <mergeCell ref="F5:F10"/>
    <mergeCell ref="G5:G8"/>
    <mergeCell ref="BD3:BD4"/>
    <mergeCell ref="BE3:BE4"/>
    <mergeCell ref="BF3:BF4"/>
    <mergeCell ref="BG3:BG4"/>
    <mergeCell ref="BH3:BH4"/>
    <mergeCell ref="BI3:BI4"/>
    <mergeCell ref="AX3:AX4"/>
    <mergeCell ref="AY3:AY4"/>
    <mergeCell ref="AZ3:AZ4"/>
    <mergeCell ref="BA3:BA4"/>
    <mergeCell ref="BB3:BB4"/>
    <mergeCell ref="BC3:BC4"/>
    <mergeCell ref="AR3:AR4"/>
    <mergeCell ref="AS3:AS4"/>
    <mergeCell ref="AT3:AT4"/>
    <mergeCell ref="AU3:AU4"/>
    <mergeCell ref="AV3:AV4"/>
    <mergeCell ref="AW3:AW4"/>
    <mergeCell ref="AL3:AL4"/>
    <mergeCell ref="AM3:AM4"/>
    <mergeCell ref="AN3:AN4"/>
    <mergeCell ref="AO3:AO4"/>
    <mergeCell ref="AP3:AP4"/>
    <mergeCell ref="AQ3:AQ4"/>
    <mergeCell ref="AF3:AF4"/>
    <mergeCell ref="AG3:AG4"/>
    <mergeCell ref="AH3:AH4"/>
    <mergeCell ref="AI3:AI4"/>
    <mergeCell ref="AJ3:AJ4"/>
    <mergeCell ref="AK3:AK4"/>
    <mergeCell ref="U3:Z3"/>
    <mergeCell ref="AA3:AA4"/>
    <mergeCell ref="AB3:AB4"/>
    <mergeCell ref="AC3:AC4"/>
    <mergeCell ref="AD3:AD4"/>
    <mergeCell ref="AE3:AE4"/>
    <mergeCell ref="O3:O4"/>
    <mergeCell ref="P3:P4"/>
    <mergeCell ref="Q3:Q4"/>
    <mergeCell ref="R3:R4"/>
    <mergeCell ref="S3:S4"/>
    <mergeCell ref="T3:T4"/>
    <mergeCell ref="I3:I4"/>
    <mergeCell ref="J3:J4"/>
    <mergeCell ref="K3:K4"/>
    <mergeCell ref="L3:L4"/>
    <mergeCell ref="M3:M4"/>
    <mergeCell ref="N3:N4"/>
    <mergeCell ref="AO1:AS2"/>
    <mergeCell ref="AT1:BA2"/>
    <mergeCell ref="BB1:BI2"/>
    <mergeCell ref="BJ1:BJ4"/>
    <mergeCell ref="A3:A4"/>
    <mergeCell ref="B3:B4"/>
    <mergeCell ref="C3:C4"/>
    <mergeCell ref="D3:D4"/>
    <mergeCell ref="E3:E4"/>
    <mergeCell ref="F3:F4"/>
    <mergeCell ref="A1:J2"/>
    <mergeCell ref="K1:Q2"/>
    <mergeCell ref="R1:Z2"/>
    <mergeCell ref="AA1:AG2"/>
    <mergeCell ref="AH1:AK2"/>
    <mergeCell ref="AL1:AN2"/>
  </mergeCells>
  <conditionalFormatting sqref="K5 K11 K17 K23 K29 K35 K41 K47 K53 K59">
    <cfRule type="cellIs" dxfId="36" priority="33" operator="equal">
      <formula>"Muy Alta"</formula>
    </cfRule>
    <cfRule type="cellIs" dxfId="35" priority="34" operator="equal">
      <formula>"Alta"</formula>
    </cfRule>
    <cfRule type="cellIs" dxfId="34" priority="35" operator="equal">
      <formula>"Media"</formula>
    </cfRule>
    <cfRule type="cellIs" dxfId="33" priority="36" operator="equal">
      <formula>"Baja"</formula>
    </cfRule>
    <cfRule type="cellIs" dxfId="32" priority="37" operator="equal">
      <formula>"Muy Baja"</formula>
    </cfRule>
  </conditionalFormatting>
  <conditionalFormatting sqref="N5:N64">
    <cfRule type="containsText" dxfId="31" priority="15" operator="containsText" text="❌">
      <formula>NOT(ISERROR(SEARCH("❌",N5)))</formula>
    </cfRule>
  </conditionalFormatting>
  <conditionalFormatting sqref="O5 O11 O17 O23 O29 O35 O41 O47 O53 O59">
    <cfRule type="cellIs" dxfId="30" priority="28" operator="equal">
      <formula>"Catastrófico"</formula>
    </cfRule>
    <cfRule type="cellIs" dxfId="29" priority="29" operator="equal">
      <formula>"Mayor"</formula>
    </cfRule>
    <cfRule type="cellIs" dxfId="28" priority="30" operator="equal">
      <formula>"Moderado"</formula>
    </cfRule>
    <cfRule type="cellIs" dxfId="27" priority="31" operator="equal">
      <formula>"Menor"</formula>
    </cfRule>
    <cfRule type="cellIs" dxfId="26" priority="32" operator="equal">
      <formula>"Leve"</formula>
    </cfRule>
  </conditionalFormatting>
  <conditionalFormatting sqref="Q5">
    <cfRule type="cellIs" dxfId="25" priority="24" operator="equal">
      <formula>"Extremo"</formula>
    </cfRule>
    <cfRule type="cellIs" dxfId="24" priority="25" operator="equal">
      <formula>"Alto"</formula>
    </cfRule>
    <cfRule type="cellIs" dxfId="23" priority="26" operator="equal">
      <formula>"Moderado"</formula>
    </cfRule>
    <cfRule type="cellIs" dxfId="22" priority="27" operator="equal">
      <formula>"Bajo"</formula>
    </cfRule>
  </conditionalFormatting>
  <conditionalFormatting sqref="Q11 Q17 Q23 Q29 Q35 Q41 Q47 Q53 Q59">
    <cfRule type="cellIs" dxfId="21" priority="16" operator="equal">
      <formula>"Extremo"</formula>
    </cfRule>
    <cfRule type="cellIs" dxfId="20" priority="17" operator="equal">
      <formula>"Alto"</formula>
    </cfRule>
    <cfRule type="cellIs" dxfId="19" priority="18" operator="equal">
      <formula>"Moderado"</formula>
    </cfRule>
    <cfRule type="cellIs" dxfId="18" priority="19" operator="equal">
      <formula>"Bajo"</formula>
    </cfRule>
  </conditionalFormatting>
  <conditionalFormatting sqref="AB5:AB64">
    <cfRule type="cellIs" dxfId="17" priority="10" operator="equal">
      <formula>"Muy Alta"</formula>
    </cfRule>
    <cfRule type="cellIs" dxfId="16" priority="11" operator="equal">
      <formula>"Alta"</formula>
    </cfRule>
    <cfRule type="cellIs" dxfId="15" priority="12" operator="equal">
      <formula>"Media"</formula>
    </cfRule>
    <cfRule type="cellIs" dxfId="14" priority="13" operator="equal">
      <formula>"Baja"</formula>
    </cfRule>
    <cfRule type="cellIs" dxfId="13" priority="14" operator="equal">
      <formula>"Muy Baja"</formula>
    </cfRule>
  </conditionalFormatting>
  <conditionalFormatting sqref="AD5:AD64">
    <cfRule type="cellIs" dxfId="12" priority="5" operator="equal">
      <formula>"Catastrófico"</formula>
    </cfRule>
    <cfRule type="cellIs" dxfId="11" priority="6" operator="equal">
      <formula>"Mayor"</formula>
    </cfRule>
    <cfRule type="cellIs" dxfId="10" priority="7" operator="equal">
      <formula>"Moderado"</formula>
    </cfRule>
    <cfRule type="cellIs" dxfId="9" priority="8" operator="equal">
      <formula>"Menor"</formula>
    </cfRule>
    <cfRule type="cellIs" dxfId="8" priority="9" operator="equal">
      <formula>"Leve"</formula>
    </cfRule>
  </conditionalFormatting>
  <conditionalFormatting sqref="AF5">
    <cfRule type="cellIs" dxfId="7" priority="20" operator="equal">
      <formula>"Extremo"</formula>
    </cfRule>
    <cfRule type="cellIs" dxfId="6" priority="21" operator="equal">
      <formula>"Alto"</formula>
    </cfRule>
    <cfRule type="cellIs" dxfId="5" priority="22" operator="equal">
      <formula>"Moderado"</formula>
    </cfRule>
    <cfRule type="cellIs" dxfId="4" priority="23" operator="equal">
      <formula>"Bajo"</formula>
    </cfRule>
  </conditionalFormatting>
  <conditionalFormatting sqref="AF9:AF64">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dataValidations count="3">
    <dataValidation type="list" allowBlank="1" showInputMessage="1" showErrorMessage="1" sqref="G5 G11">
      <formula1>"Gestión,FISCAL"</formula1>
    </dataValidation>
    <dataValidation type="list" allowBlank="1" showInputMessage="1" showErrorMessage="1" sqref="AN5">
      <formula1>"En curso,  Finalizado"</formula1>
    </dataValidation>
    <dataValidation type="list" allowBlank="1" showInputMessage="1" showErrorMessage="1" sqref="AN6:AN8 AN11">
      <formula1>"En curso, Finalizado"</formula1>
    </dataValidation>
  </dataValidations>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BJ995"/>
  <sheetViews>
    <sheetView zoomScale="50" zoomScaleNormal="50" workbookViewId="0">
      <selection activeCell="AP11" sqref="AP11:AP12"/>
    </sheetView>
  </sheetViews>
  <sheetFormatPr baseColWidth="10" defaultColWidth="14.42578125" defaultRowHeight="15" customHeight="1"/>
  <cols>
    <col min="1" max="1" width="4" customWidth="1"/>
    <col min="2" max="2" width="22.5703125" customWidth="1"/>
    <col min="3" max="3" width="18.42578125" customWidth="1"/>
    <col min="4" max="4" width="27.5703125" customWidth="1"/>
    <col min="5" max="5" width="30.28515625" customWidth="1"/>
    <col min="6" max="8" width="35" customWidth="1"/>
    <col min="9" max="9" width="18.140625" customWidth="1"/>
    <col min="10" max="10" width="25.85546875" customWidth="1"/>
    <col min="11" max="11" width="12" customWidth="1"/>
    <col min="12" max="12" width="6.28515625" customWidth="1"/>
    <col min="13" max="13" width="24.42578125" customWidth="1"/>
    <col min="14" max="14" width="28.28515625" hidden="1" customWidth="1"/>
    <col min="15" max="15" width="17.5703125" customWidth="1"/>
    <col min="16" max="16" width="6.28515625" customWidth="1"/>
    <col min="17" max="17" width="16" customWidth="1"/>
    <col min="18" max="18" width="5.85546875" customWidth="1"/>
    <col min="19" max="19" width="55" customWidth="1"/>
    <col min="20" max="20" width="15.140625" customWidth="1"/>
    <col min="21" max="21" width="6.85546875" customWidth="1"/>
    <col min="22" max="22" width="5" customWidth="1"/>
    <col min="23" max="23" width="5.5703125" customWidth="1"/>
    <col min="24" max="24" width="7.140625" customWidth="1"/>
    <col min="25" max="25" width="6.7109375" customWidth="1"/>
    <col min="26" max="26" width="4.7109375" customWidth="1"/>
    <col min="27" max="27" width="38.5703125" customWidth="1"/>
    <col min="28" max="28" width="8.7109375" customWidth="1"/>
    <col min="29" max="29" width="10.42578125" customWidth="1"/>
    <col min="30" max="30" width="9.28515625" customWidth="1"/>
    <col min="31" max="31" width="9.140625" customWidth="1"/>
    <col min="32" max="32" width="8.42578125" customWidth="1"/>
    <col min="33" max="33" width="7.28515625" customWidth="1"/>
    <col min="34" max="34" width="32.140625" customWidth="1"/>
    <col min="35" max="35" width="18.85546875" customWidth="1"/>
    <col min="36" max="36" width="16.85546875" customWidth="1"/>
    <col min="37" max="37" width="14.85546875" customWidth="1"/>
    <col min="38" max="38" width="21" customWidth="1"/>
    <col min="39" max="39" width="74.85546875" customWidth="1"/>
    <col min="40" max="40" width="18.42578125" customWidth="1"/>
    <col min="41" max="41" width="34" customWidth="1"/>
    <col min="42" max="42" width="70.28515625" customWidth="1"/>
    <col min="43" max="43" width="45.140625" customWidth="1"/>
    <col min="44" max="44" width="44.140625" customWidth="1"/>
    <col min="45" max="45" width="39.42578125" customWidth="1"/>
    <col min="46" max="46" width="21.42578125" customWidth="1"/>
    <col min="47" max="47" width="28.7109375" customWidth="1"/>
    <col min="48" max="49" width="24.140625" customWidth="1"/>
    <col min="50" max="50" width="21.7109375" customWidth="1"/>
    <col min="51" max="51" width="17.7109375" customWidth="1"/>
    <col min="52" max="52" width="24.28515625" customWidth="1"/>
    <col min="53" max="53" width="29.5703125" customWidth="1"/>
    <col min="54" max="54" width="27.42578125" customWidth="1"/>
    <col min="55" max="55" width="22.7109375" customWidth="1"/>
    <col min="56" max="56" width="22.140625" customWidth="1"/>
    <col min="57" max="57" width="18.42578125" customWidth="1"/>
    <col min="58" max="58" width="18.140625" customWidth="1"/>
    <col min="59" max="59" width="36.7109375" customWidth="1"/>
    <col min="60" max="60" width="34.5703125" customWidth="1"/>
    <col min="61" max="61" width="52.7109375" customWidth="1"/>
    <col min="62" max="62" width="69.28515625" customWidth="1"/>
  </cols>
  <sheetData>
    <row r="1" spans="1:62" ht="54" customHeight="1">
      <c r="A1" s="2021" t="s">
        <v>38</v>
      </c>
      <c r="B1" s="2021"/>
      <c r="C1" s="2021"/>
      <c r="D1" s="2021"/>
      <c r="E1" s="2021"/>
      <c r="F1" s="2021"/>
      <c r="G1" s="2021"/>
      <c r="H1" s="2021"/>
      <c r="I1" s="2021"/>
      <c r="J1" s="2021"/>
      <c r="K1" s="2022" t="s">
        <v>39</v>
      </c>
      <c r="L1" s="2022"/>
      <c r="M1" s="2022"/>
      <c r="N1" s="2022"/>
      <c r="O1" s="2022"/>
      <c r="P1" s="2022"/>
      <c r="Q1" s="2022"/>
      <c r="R1" s="2022" t="s">
        <v>40</v>
      </c>
      <c r="S1" s="2022"/>
      <c r="T1" s="2022"/>
      <c r="U1" s="2022"/>
      <c r="V1" s="2022"/>
      <c r="W1" s="2022"/>
      <c r="X1" s="2022"/>
      <c r="Y1" s="2022"/>
      <c r="Z1" s="2022"/>
      <c r="AA1" s="2022" t="s">
        <v>41</v>
      </c>
      <c r="AB1" s="2022"/>
      <c r="AC1" s="2022"/>
      <c r="AD1" s="2022"/>
      <c r="AE1" s="2022"/>
      <c r="AF1" s="2022"/>
      <c r="AG1" s="2022"/>
      <c r="AH1" s="2022" t="s">
        <v>42</v>
      </c>
      <c r="AI1" s="2022"/>
      <c r="AJ1" s="2022"/>
      <c r="AK1" s="2022"/>
      <c r="AL1" s="2023" t="s">
        <v>43</v>
      </c>
      <c r="AM1" s="2024"/>
      <c r="AN1" s="2025"/>
      <c r="AO1" s="2026" t="s">
        <v>44</v>
      </c>
      <c r="AP1" s="2027"/>
      <c r="AQ1" s="2027"/>
      <c r="AR1" s="2027"/>
      <c r="AS1" s="2027"/>
      <c r="AT1" s="2028" t="s">
        <v>45</v>
      </c>
      <c r="AU1" s="2029"/>
      <c r="AV1" s="2029"/>
      <c r="AW1" s="2029"/>
      <c r="AX1" s="2029"/>
      <c r="AY1" s="2029"/>
      <c r="AZ1" s="2029"/>
      <c r="BA1" s="2029"/>
      <c r="BB1" s="2026" t="s">
        <v>965</v>
      </c>
      <c r="BC1" s="2027"/>
      <c r="BD1" s="2027"/>
      <c r="BE1" s="2027"/>
      <c r="BF1" s="2027"/>
      <c r="BG1" s="2027"/>
      <c r="BH1" s="2027"/>
      <c r="BI1" s="2027"/>
      <c r="BJ1" s="2030" t="s">
        <v>798</v>
      </c>
    </row>
    <row r="2" spans="1:62" ht="45.6" customHeight="1">
      <c r="A2" s="2031"/>
      <c r="B2" s="2031"/>
      <c r="C2" s="2031"/>
      <c r="D2" s="2031"/>
      <c r="E2" s="2031"/>
      <c r="F2" s="2031"/>
      <c r="G2" s="2031"/>
      <c r="H2" s="2031"/>
      <c r="I2" s="2031"/>
      <c r="J2" s="2031"/>
      <c r="K2" s="2032"/>
      <c r="L2" s="2032"/>
      <c r="M2" s="2032"/>
      <c r="N2" s="2032"/>
      <c r="O2" s="2032"/>
      <c r="P2" s="2032"/>
      <c r="Q2" s="2032"/>
      <c r="R2" s="2032"/>
      <c r="S2" s="2032"/>
      <c r="T2" s="2032"/>
      <c r="U2" s="2032"/>
      <c r="V2" s="2032"/>
      <c r="W2" s="2032"/>
      <c r="X2" s="2032"/>
      <c r="Y2" s="2032"/>
      <c r="Z2" s="2032"/>
      <c r="AA2" s="2032"/>
      <c r="AB2" s="2032"/>
      <c r="AC2" s="2032"/>
      <c r="AD2" s="2032"/>
      <c r="AE2" s="2032"/>
      <c r="AF2" s="2032"/>
      <c r="AG2" s="2032"/>
      <c r="AH2" s="2032"/>
      <c r="AI2" s="2032"/>
      <c r="AJ2" s="2032"/>
      <c r="AK2" s="2032"/>
      <c r="AL2" s="2024"/>
      <c r="AM2" s="2024"/>
      <c r="AN2" s="2025"/>
      <c r="AO2" s="2033"/>
      <c r="AP2" s="2033"/>
      <c r="AQ2" s="2033"/>
      <c r="AR2" s="2033"/>
      <c r="AS2" s="2033"/>
      <c r="AT2" s="2034"/>
      <c r="AU2" s="2035"/>
      <c r="AV2" s="2035"/>
      <c r="AW2" s="2035"/>
      <c r="AX2" s="2035"/>
      <c r="AY2" s="2035"/>
      <c r="AZ2" s="2035"/>
      <c r="BA2" s="2035"/>
      <c r="BB2" s="2033"/>
      <c r="BC2" s="2033"/>
      <c r="BD2" s="2033"/>
      <c r="BE2" s="2033"/>
      <c r="BF2" s="2033"/>
      <c r="BG2" s="2033"/>
      <c r="BH2" s="2033"/>
      <c r="BI2" s="2033"/>
      <c r="BJ2" s="2030"/>
    </row>
    <row r="3" spans="1:62" ht="81.599999999999994" customHeight="1">
      <c r="A3" s="2036" t="s">
        <v>47</v>
      </c>
      <c r="B3" s="2037" t="s">
        <v>24</v>
      </c>
      <c r="C3" s="2038" t="s">
        <v>48</v>
      </c>
      <c r="D3" s="2038" t="s">
        <v>49</v>
      </c>
      <c r="E3" s="2039" t="s">
        <v>50</v>
      </c>
      <c r="F3" s="2040" t="s">
        <v>51</v>
      </c>
      <c r="G3" s="2041"/>
      <c r="H3" s="2041"/>
      <c r="I3" s="2039" t="s">
        <v>53</v>
      </c>
      <c r="J3" s="2038" t="s">
        <v>54</v>
      </c>
      <c r="K3" s="2038" t="s">
        <v>55</v>
      </c>
      <c r="L3" s="2042" t="s">
        <v>56</v>
      </c>
      <c r="M3" s="2039" t="s">
        <v>57</v>
      </c>
      <c r="N3" s="2039" t="s">
        <v>58</v>
      </c>
      <c r="O3" s="2043" t="s">
        <v>59</v>
      </c>
      <c r="P3" s="2042" t="s">
        <v>56</v>
      </c>
      <c r="Q3" s="2038" t="s">
        <v>60</v>
      </c>
      <c r="R3" s="2044" t="s">
        <v>61</v>
      </c>
      <c r="S3" s="2039" t="s">
        <v>62</v>
      </c>
      <c r="T3" s="2039" t="s">
        <v>63</v>
      </c>
      <c r="U3" s="2045" t="s">
        <v>64</v>
      </c>
      <c r="V3" s="2046"/>
      <c r="W3" s="2046"/>
      <c r="X3" s="2046"/>
      <c r="Y3" s="2046"/>
      <c r="Z3" s="2047"/>
      <c r="AA3" s="2044" t="s">
        <v>65</v>
      </c>
      <c r="AB3" s="2044" t="s">
        <v>66</v>
      </c>
      <c r="AC3" s="2044" t="s">
        <v>56</v>
      </c>
      <c r="AD3" s="2044" t="s">
        <v>67</v>
      </c>
      <c r="AE3" s="2044" t="s">
        <v>56</v>
      </c>
      <c r="AF3" s="2044" t="s">
        <v>68</v>
      </c>
      <c r="AG3" s="2044" t="s">
        <v>69</v>
      </c>
      <c r="AH3" s="2039" t="s">
        <v>42</v>
      </c>
      <c r="AI3" s="2039" t="s">
        <v>25</v>
      </c>
      <c r="AJ3" s="2039" t="s">
        <v>70</v>
      </c>
      <c r="AK3" s="2039" t="s">
        <v>142</v>
      </c>
      <c r="AL3" s="2048" t="s">
        <v>72</v>
      </c>
      <c r="AM3" s="2048" t="s">
        <v>73</v>
      </c>
      <c r="AN3" s="2048" t="s">
        <v>74</v>
      </c>
      <c r="AO3" s="2049" t="s">
        <v>26</v>
      </c>
      <c r="AP3" s="2050" t="s">
        <v>966</v>
      </c>
      <c r="AQ3" s="2050" t="s">
        <v>76</v>
      </c>
      <c r="AR3" s="2050" t="s">
        <v>77</v>
      </c>
      <c r="AS3" s="2050" t="s">
        <v>967</v>
      </c>
      <c r="AT3" s="2049" t="s">
        <v>27</v>
      </c>
      <c r="AU3" s="2049" t="s">
        <v>28</v>
      </c>
      <c r="AV3" s="2049" t="s">
        <v>29</v>
      </c>
      <c r="AW3" s="2049" t="s">
        <v>79</v>
      </c>
      <c r="AX3" s="2049" t="s">
        <v>30</v>
      </c>
      <c r="AY3" s="2049" t="s">
        <v>80</v>
      </c>
      <c r="AZ3" s="2050" t="s">
        <v>126</v>
      </c>
      <c r="BA3" s="2049" t="s">
        <v>31</v>
      </c>
      <c r="BB3" s="2051" t="s">
        <v>81</v>
      </c>
      <c r="BC3" s="2051" t="s">
        <v>82</v>
      </c>
      <c r="BD3" s="2051" t="s">
        <v>83</v>
      </c>
      <c r="BE3" s="2051" t="s">
        <v>84</v>
      </c>
      <c r="BF3" s="2051" t="s">
        <v>85</v>
      </c>
      <c r="BG3" s="2051" t="s">
        <v>372</v>
      </c>
      <c r="BH3" s="2051" t="s">
        <v>86</v>
      </c>
      <c r="BI3" s="2051" t="s">
        <v>143</v>
      </c>
      <c r="BJ3" s="2052"/>
    </row>
    <row r="4" spans="1:62" ht="167.45" customHeight="1">
      <c r="A4" s="2053"/>
      <c r="B4" s="2053"/>
      <c r="C4" s="2053"/>
      <c r="D4" s="2053"/>
      <c r="E4" s="2054"/>
      <c r="F4" s="2054"/>
      <c r="G4" s="2041" t="s">
        <v>477</v>
      </c>
      <c r="H4" s="2041" t="s">
        <v>52</v>
      </c>
      <c r="I4" s="2053"/>
      <c r="J4" s="2053"/>
      <c r="K4" s="2053"/>
      <c r="L4" s="2055"/>
      <c r="M4" s="2053"/>
      <c r="N4" s="2053"/>
      <c r="O4" s="2055"/>
      <c r="P4" s="2055"/>
      <c r="Q4" s="2053"/>
      <c r="R4" s="2053"/>
      <c r="S4" s="2053"/>
      <c r="T4" s="2053"/>
      <c r="U4" s="2056" t="s">
        <v>88</v>
      </c>
      <c r="V4" s="2056" t="s">
        <v>89</v>
      </c>
      <c r="W4" s="2056" t="s">
        <v>90</v>
      </c>
      <c r="X4" s="2056" t="s">
        <v>91</v>
      </c>
      <c r="Y4" s="2056" t="s">
        <v>92</v>
      </c>
      <c r="Z4" s="2056" t="s">
        <v>93</v>
      </c>
      <c r="AA4" s="2053"/>
      <c r="AB4" s="2053"/>
      <c r="AC4" s="2053"/>
      <c r="AD4" s="2053"/>
      <c r="AE4" s="2053"/>
      <c r="AF4" s="2053"/>
      <c r="AG4" s="2053"/>
      <c r="AH4" s="2053"/>
      <c r="AI4" s="2053"/>
      <c r="AJ4" s="2053"/>
      <c r="AK4" s="2053"/>
      <c r="AL4" s="2057"/>
      <c r="AM4" s="2048"/>
      <c r="AN4" s="2048"/>
      <c r="AO4" s="2049"/>
      <c r="AP4" s="2050"/>
      <c r="AQ4" s="2050"/>
      <c r="AR4" s="2050"/>
      <c r="AS4" s="2050"/>
      <c r="AT4" s="2049"/>
      <c r="AU4" s="2049"/>
      <c r="AV4" s="2049"/>
      <c r="AW4" s="2049"/>
      <c r="AX4" s="2049"/>
      <c r="AY4" s="2049"/>
      <c r="AZ4" s="2050"/>
      <c r="BA4" s="2049"/>
      <c r="BB4" s="2051"/>
      <c r="BC4" s="2051"/>
      <c r="BD4" s="2051"/>
      <c r="BE4" s="2051"/>
      <c r="BF4" s="2051"/>
      <c r="BG4" s="2051"/>
      <c r="BH4" s="2051"/>
      <c r="BI4" s="2051"/>
      <c r="BJ4" s="2052"/>
    </row>
    <row r="5" spans="1:62" ht="258.60000000000002" customHeight="1">
      <c r="A5" s="2058">
        <v>1</v>
      </c>
      <c r="B5" s="2059" t="s">
        <v>94</v>
      </c>
      <c r="C5" s="2059" t="s">
        <v>968</v>
      </c>
      <c r="D5" s="2060" t="s">
        <v>969</v>
      </c>
      <c r="E5" s="2061" t="str">
        <f>[28]Contexto!D22</f>
        <v>Deficiencia planeacion de las actividades del proceso</v>
      </c>
      <c r="F5" s="2059" t="s">
        <v>970</v>
      </c>
      <c r="G5" s="2059" t="s">
        <v>377</v>
      </c>
      <c r="H5" s="2059" t="s">
        <v>971</v>
      </c>
      <c r="I5" s="2062" t="s">
        <v>98</v>
      </c>
      <c r="J5" s="2063">
        <v>360</v>
      </c>
      <c r="K5" s="2064" t="str">
        <f>IF(J5&lt;=0,"",IF(J5&lt;=2,"Muy Baja",IF(J5&lt;=24,"Baja",IF(J5&lt;=500,"Media",IF(J5&lt;=5000,"Alta","Muy Alta")))))</f>
        <v>Media</v>
      </c>
      <c r="L5" s="2065">
        <f>IF(K5="","",IF(K5="Muy Baja",0.2,IF(K5="Baja",0.4,IF(K5="Media",0.6,IF(K5="Alta",0.8,IF(K5="Muy Alta",1,))))))</f>
        <v>0.6</v>
      </c>
      <c r="M5" s="2065" t="s">
        <v>116</v>
      </c>
      <c r="N5" s="2065" t="str">
        <f>IF(NOT(ISERROR(MATCH(M5,'[28]Tabla Impacto'!$B$221:$B$223,0))),'[28]Tabla Impacto'!$F$223&amp;"Por favor no seleccionar los criterios de impacto(Afectación Económica o presupuestal y Pérdida Reputacional)",M5)</f>
        <v xml:space="preserve">     El riesgo afecta la imagen de la entidad con algunos usuarios de relevancia frente al logro de los objetivos</v>
      </c>
      <c r="O5" s="2064" t="str">
        <f>IF(OR(N5='[28]Tabla Impacto'!$C$11,N5='[28]Tabla Impacto'!$D$11),"Leve",IF(OR(N5='[28]Tabla Impacto'!$C$12,N5='[28]Tabla Impacto'!$D$12),"Menor",IF(OR(N5='[28]Tabla Impacto'!$C$13,N5='[28]Tabla Impacto'!$D$13),"Moderado",IF(OR(N5='[28]Tabla Impacto'!$C$14,N5='[28]Tabla Impacto'!$D$14),"Mayor",IF(OR(N5='[28]Tabla Impacto'!$C$15,N5='[28]Tabla Impacto'!$D$15),"Catastrófico","")))))</f>
        <v>Moderado</v>
      </c>
      <c r="P5" s="2065">
        <f>IF(O5="","",IF(O5="Leve",0.2,IF(O5="Menor",0.4,IF(O5="Moderado",0.6,IF(O5="Mayor",0.8,IF(O5="Catastrófico",1,))))))</f>
        <v>0.6</v>
      </c>
      <c r="Q5" s="2066" t="str">
        <f>IF(OR(AND(K5="Muy Baja",O5="Leve"),AND(K5="Muy Baja",O5="Menor"),AND(K5="Baja",O5="Leve")),"Bajo",IF(OR(AND(K5="Muy baja",O5="Moderado"),AND(K5="Baja",O5="Menor"),AND(K5="Baja",O5="Moderado"),AND(K5="Media",O5="Leve"),AND(K5="Media",O5="Menor"),AND(K5="Media",O5="Moderado"),AND(K5="Alta",O5="Leve"),AND(K5="Alta",O5="Menor")),"Moderado",IF(OR(AND(K5="Muy Baja",O5="Mayor"),AND(K5="Baja",O5="Mayor"),AND(K5="Media",O5="Mayor"),AND(K5="Alta",O5="Moderado"),AND(K5="Alta",O5="Mayor"),AND(K5="Muy Alta",O5="Leve"),AND(K5="Muy Alta",O5="Menor"),AND(K5="Muy Alta",O5="Moderado"),AND(K5="Muy Alta",O5="Mayor")),"Alto",IF(OR(AND(K5="Muy Baja",O5="Catastrófico"),AND(K5="Baja",O5="Catastrófico"),AND(K5="Media",O5="Catastrófico"),AND(K5="Alta",O5="Catastrófico"),AND(K5="Muy Alta",O5="Catastrófico")),"Extremo",""))))</f>
        <v>Moderado</v>
      </c>
      <c r="R5" s="2067">
        <v>1</v>
      </c>
      <c r="S5" s="2068" t="str">
        <f>[28]DOFA!G40</f>
        <v>A9,F3,4. El director (a) de recursos Fisicos  trimestrealmente revisa el presupuesto y las necesidades de la entidad para planearlas en el Plan de Accion de la Direccion, dejando como evidencia:
el Plan de Accion.</v>
      </c>
      <c r="T5" s="2067" t="str">
        <f>IF(OR(U6="preventivo",U6="detectivo"),"probabilidad",IF(U6="Correctivo","impacto",""))</f>
        <v>probabilidad</v>
      </c>
      <c r="U5" s="2069" t="s">
        <v>99</v>
      </c>
      <c r="V5" s="2069" t="s">
        <v>35</v>
      </c>
      <c r="W5" s="2070" t="str">
        <f t="shared" ref="W5:W64" si="0">IF(AND(U5="Preventivo",V5="Automático"),"50%",IF(AND(U5="Preventivo",V5="Manual"),"40%",IF(AND(U5="Detectivo",V5="Automático"),"40%",IF(AND(U5="Detectivo",V5="Manual"),"30%",IF(AND(U5="Correctivo",V5="Automático"),"35%",IF(AND(U5="Correctivo",V5="Manual"),"25%",""))))))</f>
        <v>40%</v>
      </c>
      <c r="X5" s="2069" t="s">
        <v>100</v>
      </c>
      <c r="Y5" s="2069" t="s">
        <v>111</v>
      </c>
      <c r="Z5" s="2069" t="s">
        <v>102</v>
      </c>
      <c r="AA5" s="2071">
        <f>IFERROR(IF(T5="Probabilidad",(L5-(+L5*W5)),IF(T5="Impacto",L5,"")),"")</f>
        <v>0.36</v>
      </c>
      <c r="AB5" s="2072" t="str">
        <f t="shared" ref="AB5:AB64" si="1">IFERROR(IF(AA5="","",IF(AA5&lt;=0.2,"Muy Baja",IF(AA5&lt;=0.4,"Baja",IF(AA5&lt;=0.6,"Media",IF(AA5&lt;=0.8,"Alta","Muy Alta"))))),"")</f>
        <v>Baja</v>
      </c>
      <c r="AC5" s="2073">
        <f t="shared" ref="AC5:AC64" si="2">+AA5</f>
        <v>0.36</v>
      </c>
      <c r="AD5" s="2072" t="str">
        <f t="shared" ref="AD5:AD64" si="3">IFERROR(IF(AE5="","",IF(AE5&lt;=0.2,"Leve",IF(AE5&lt;=0.4,"Menor",IF(AE5&lt;=0.6,"Moderado",IF(AE5&lt;=0.8,"Mayor","Catastrófico"))))),"")</f>
        <v>Moderado</v>
      </c>
      <c r="AE5" s="2073">
        <f>IFERROR(IF(T5="Impacto",(P5-(+P5*W5)),IF(T5="Probabilidad",P5,"")),"")</f>
        <v>0.6</v>
      </c>
      <c r="AF5" s="2074" t="str">
        <f t="shared" ref="AF5:AF64" si="4">IFERROR(IF(OR(AND(AB5="Muy Baja",AD5="Leve"),AND(AB5="Muy Baja",AD5="Menor"),AND(AB5="Baja",AD5="Leve")),"Bajo",IF(OR(AND(AB5="Muy baja",AD5="Moderado"),AND(AB5="Baja",AD5="Menor"),AND(AB5="Baja",AD5="Moderado"),AND(AB5="Media",AD5="Leve"),AND(AB5="Media",AD5="Menor"),AND(AB5="Media",AD5="Moderado"),AND(AB5="Alta",AD5="Leve"),AND(AB5="Alta",AD5="Menor")),"Moderado",IF(OR(AND(AB5="Muy Baja",AD5="Mayor"),AND(AB5="Baja",AD5="Mayor"),AND(AB5="Media",AD5="Mayor"),AND(AB5="Alta",AD5="Moderado"),AND(AB5="Alta",AD5="Mayor"),AND(AB5="Muy Alta",AD5="Leve"),AND(AB5="Muy Alta",AD5="Menor"),AND(AB5="Muy Alta",AD5="Moderado"),AND(AB5="Muy Alta",AD5="Mayor")),"Alto",IF(OR(AND(AB5="Muy Baja",AD5="Catastrófico"),AND(AB5="Baja",AD5="Catastrófico"),AND(AB5="Media",AD5="Catastrófico"),AND(AB5="Alta",AD5="Catastrófico"),AND(AB5="Muy Alta",AD5="Catastrófico")),"Extremo","")))),"")</f>
        <v>Moderado</v>
      </c>
      <c r="AG5" s="2075" t="s">
        <v>112</v>
      </c>
      <c r="AH5" s="2076" t="s">
        <v>972</v>
      </c>
      <c r="AI5" s="2077" t="s">
        <v>973</v>
      </c>
      <c r="AJ5" s="2078">
        <v>45293</v>
      </c>
      <c r="AK5" s="2078">
        <v>45534</v>
      </c>
      <c r="AL5" s="2079">
        <v>45565</v>
      </c>
      <c r="AM5" s="2080" t="s">
        <v>974</v>
      </c>
      <c r="AN5" s="2080" t="s">
        <v>103</v>
      </c>
      <c r="AO5" s="2080" t="s">
        <v>975</v>
      </c>
      <c r="AP5" s="2080" t="s">
        <v>976</v>
      </c>
      <c r="AQ5" s="2080" t="s">
        <v>977</v>
      </c>
      <c r="AR5" s="2080" t="s">
        <v>978</v>
      </c>
      <c r="AS5" s="2080" t="s">
        <v>979</v>
      </c>
      <c r="AT5" s="2081" t="s">
        <v>878</v>
      </c>
      <c r="AU5" s="2081" t="s">
        <v>32</v>
      </c>
      <c r="AV5" s="2081" t="s">
        <v>829</v>
      </c>
      <c r="AW5" s="2081" t="s">
        <v>829</v>
      </c>
      <c r="AX5" s="2081" t="s">
        <v>829</v>
      </c>
      <c r="AY5" s="2081" t="s">
        <v>32</v>
      </c>
      <c r="AZ5" s="1880" t="s">
        <v>980</v>
      </c>
      <c r="BA5" s="1880" t="s">
        <v>981</v>
      </c>
      <c r="BB5" s="2080" t="s">
        <v>37</v>
      </c>
      <c r="BC5" s="2080" t="s">
        <v>982</v>
      </c>
      <c r="BD5" s="2080">
        <v>0</v>
      </c>
      <c r="BE5" s="2080">
        <f>J5</f>
        <v>360</v>
      </c>
      <c r="BF5" s="1137">
        <f>(BD5/BE5)</f>
        <v>0</v>
      </c>
      <c r="BG5" s="2082" t="s">
        <v>983</v>
      </c>
      <c r="BH5" s="2083" t="s">
        <v>984</v>
      </c>
      <c r="BI5" s="2083" t="s">
        <v>985</v>
      </c>
      <c r="BJ5" s="1809" t="s">
        <v>986</v>
      </c>
    </row>
    <row r="6" spans="1:62" ht="159.75" customHeight="1">
      <c r="A6" s="1782"/>
      <c r="B6" s="1782"/>
      <c r="C6" s="1782"/>
      <c r="D6" s="973"/>
      <c r="E6" s="2061" t="str">
        <f>[28]Contexto!D17</f>
        <v>Falta de Presupuesto para cumplir con el correcto funcionamiento de los procesos de la entidad y metas del plan de desarrollo</v>
      </c>
      <c r="F6" s="1782"/>
      <c r="G6" s="1782"/>
      <c r="H6" s="1782"/>
      <c r="I6" s="2084"/>
      <c r="J6" s="1782"/>
      <c r="K6" s="1782"/>
      <c r="L6" s="1782"/>
      <c r="M6" s="1782"/>
      <c r="N6" s="1782"/>
      <c r="O6" s="1782"/>
      <c r="P6" s="1782"/>
      <c r="Q6" s="1782"/>
      <c r="R6" s="2067">
        <v>2</v>
      </c>
      <c r="S6" s="2068" t="str">
        <f>[28]DOFA!G42</f>
        <v>F2 A11. Trimestralmente la Direccion de Recursos Fisicos  revisa el presupuesto aprobado por la vigencia haciendo  programacion de compras y contratacion el plan anual de adquisicion, dejando como evidencia el Plan de Accion.</v>
      </c>
      <c r="T6" s="2067" t="str">
        <f t="shared" ref="T6:T64" si="5">IF(OR(U6="Preventivo",U6="Detectivo"),"Probabilidad",IF(U6="Correctivo","Impacto",""))</f>
        <v>Probabilidad</v>
      </c>
      <c r="U6" s="2069" t="s">
        <v>99</v>
      </c>
      <c r="V6" s="2069" t="s">
        <v>35</v>
      </c>
      <c r="W6" s="2070" t="str">
        <f t="shared" si="0"/>
        <v>40%</v>
      </c>
      <c r="X6" s="2069" t="s">
        <v>100</v>
      </c>
      <c r="Y6" s="2069" t="s">
        <v>111</v>
      </c>
      <c r="Z6" s="2069" t="s">
        <v>102</v>
      </c>
      <c r="AA6" s="2071">
        <f>IFERROR(IF(AND(T5="Probabilidad",T6="Probabilidad"),(AC5-(+AC5*W6)),IF(AND(T5="Impacto",T6="Probabilidad"),(L5-(+L5*W6)),IF(T6="Impacto",AC5,""))),"")</f>
        <v>0.216</v>
      </c>
      <c r="AB6" s="2072" t="str">
        <f t="shared" si="1"/>
        <v>Baja</v>
      </c>
      <c r="AC6" s="2073">
        <f t="shared" si="2"/>
        <v>0.216</v>
      </c>
      <c r="AD6" s="2072" t="str">
        <f t="shared" si="3"/>
        <v>Moderado</v>
      </c>
      <c r="AE6" s="2073">
        <f>IFERROR(IF(AND(T5="Impacto",T6="Impacto"),(AE5-(+AE5*W6)),IF(AND(T5="Probabilidad",T6="Impacto"),(P5-(+P5*W6)),IF(T6="Probabilidad",AE5,""))),"")</f>
        <v>0.6</v>
      </c>
      <c r="AF6" s="2074" t="str">
        <f t="shared" si="4"/>
        <v>Moderado</v>
      </c>
      <c r="AG6" s="2075" t="s">
        <v>112</v>
      </c>
      <c r="AH6" s="2085" t="s">
        <v>987</v>
      </c>
      <c r="AI6" s="2077" t="s">
        <v>973</v>
      </c>
      <c r="AJ6" s="2078">
        <v>45293</v>
      </c>
      <c r="AK6" s="2078">
        <v>45534</v>
      </c>
      <c r="AL6" s="1644"/>
      <c r="AM6" s="1138"/>
      <c r="AN6" s="1138"/>
      <c r="AO6" s="1791"/>
      <c r="AP6" s="1800"/>
      <c r="AQ6" s="1791"/>
      <c r="AR6" s="1791"/>
      <c r="AS6" s="1138"/>
      <c r="AT6" s="2081" t="s">
        <v>878</v>
      </c>
      <c r="AU6" s="2081" t="s">
        <v>32</v>
      </c>
      <c r="AV6" s="2081" t="s">
        <v>37</v>
      </c>
      <c r="AW6" s="2081" t="s">
        <v>37</v>
      </c>
      <c r="AX6" s="2081" t="s">
        <v>37</v>
      </c>
      <c r="AY6" s="2081" t="s">
        <v>32</v>
      </c>
      <c r="AZ6" s="1799"/>
      <c r="BA6" s="1799"/>
      <c r="BB6" s="1138"/>
      <c r="BC6" s="1138"/>
      <c r="BD6" s="1138"/>
      <c r="BE6" s="1138"/>
      <c r="BF6" s="1138"/>
      <c r="BG6" s="2086"/>
      <c r="BH6" s="2087"/>
      <c r="BI6" s="2087"/>
      <c r="BJ6" s="1644"/>
    </row>
    <row r="7" spans="1:62" ht="45.75" hidden="1" customHeight="1">
      <c r="A7" s="1782"/>
      <c r="B7" s="1782"/>
      <c r="C7" s="1782"/>
      <c r="D7" s="973"/>
      <c r="E7" s="2088"/>
      <c r="F7" s="1782"/>
      <c r="G7" s="1782"/>
      <c r="H7" s="1782"/>
      <c r="I7" s="2084"/>
      <c r="J7" s="1782"/>
      <c r="K7" s="1782"/>
      <c r="L7" s="1782"/>
      <c r="M7" s="1782"/>
      <c r="N7" s="1782"/>
      <c r="O7" s="1782"/>
      <c r="P7" s="1782"/>
      <c r="Q7" s="1782"/>
      <c r="R7" s="2067">
        <v>3</v>
      </c>
      <c r="S7" s="2089"/>
      <c r="T7" s="2067" t="str">
        <f t="shared" si="5"/>
        <v/>
      </c>
      <c r="U7" s="2069"/>
      <c r="V7" s="2069"/>
      <c r="W7" s="2070" t="str">
        <f t="shared" si="0"/>
        <v/>
      </c>
      <c r="X7" s="2069"/>
      <c r="Y7" s="2069"/>
      <c r="Z7" s="2069"/>
      <c r="AA7" s="2071" t="str">
        <f t="shared" ref="AA7:AA10" si="6">IFERROR(IF(AND(T6="Probabilidad",T7="Probabilidad"),(AC6-(+AC6*W7)),IF(AND(T6="Impacto",T7="Probabilidad"),(AC5-(+AC5*W7)),IF(T7="Impacto",AC6,""))),"")</f>
        <v/>
      </c>
      <c r="AB7" s="2072" t="str">
        <f t="shared" si="1"/>
        <v/>
      </c>
      <c r="AC7" s="2073" t="str">
        <f t="shared" si="2"/>
        <v/>
      </c>
      <c r="AD7" s="2072" t="str">
        <f t="shared" si="3"/>
        <v/>
      </c>
      <c r="AE7" s="2073" t="str">
        <f t="shared" ref="AE7:AE10" si="7">IFERROR(IF(AND(T6="Impacto",T7="Impacto"),(AE6-(+AE6*W7)),IF(AND(T6="Probabilidad",T7="Impacto"),(AE5-(+AE5*W7)),IF(T7="Probabilidad",AE6,""))),"")</f>
        <v/>
      </c>
      <c r="AF7" s="2074" t="str">
        <f t="shared" si="4"/>
        <v/>
      </c>
      <c r="AG7" s="2075"/>
      <c r="AH7" s="2090"/>
      <c r="AI7" s="2067"/>
      <c r="AJ7" s="2091"/>
      <c r="AK7" s="2091"/>
      <c r="AL7" s="1644"/>
      <c r="AM7" s="2081"/>
      <c r="AN7" s="2081"/>
      <c r="AO7" s="1791"/>
      <c r="AP7" s="2092"/>
      <c r="AQ7" s="1791"/>
      <c r="AR7" s="1791"/>
      <c r="AS7" s="2092"/>
      <c r="AT7" s="2081"/>
      <c r="AU7" s="2081"/>
      <c r="AV7" s="2081"/>
      <c r="AW7" s="2081"/>
      <c r="AX7" s="2081"/>
      <c r="AY7" s="2081"/>
      <c r="AZ7" s="2081"/>
      <c r="BA7" s="2081"/>
      <c r="BB7" s="2081"/>
      <c r="BC7" s="2081"/>
      <c r="BD7" s="2081"/>
      <c r="BE7" s="2081"/>
      <c r="BF7" s="381"/>
      <c r="BG7" s="381" t="str">
        <f t="shared" ref="BG7:BG19" si="8">IF(BF7=0,"Los controles están funcionando y son efectivos",IF(AND(BF7&gt;0,BF7&lt;=0.2),"Los controles son efectivos el 80%.",IF(AND(BF7&gt;0.2,BF7&lt;=0.5),"El control actual presenta deficiencias en su eficacia; sin embargo, sus resultados no son del todo insatisfactorios. Se sugiere la implementación de otro control que complemente y potencie el existente.",IF(AND(BF7&gt;0.5,BF7&lt;=1),"Los Control son ineficientes","Valor no valido"))))</f>
        <v>Los controles están funcionando y son efectivos</v>
      </c>
      <c r="BH7" s="2093"/>
      <c r="BI7" s="2093"/>
      <c r="BJ7" s="1644"/>
    </row>
    <row r="8" spans="1:62" ht="46.5" hidden="1" customHeight="1">
      <c r="A8" s="1782"/>
      <c r="B8" s="1782"/>
      <c r="C8" s="1782"/>
      <c r="D8" s="973"/>
      <c r="E8" s="2088"/>
      <c r="F8" s="1782"/>
      <c r="G8" s="1782"/>
      <c r="H8" s="1782"/>
      <c r="I8" s="2084"/>
      <c r="J8" s="1782"/>
      <c r="K8" s="1782"/>
      <c r="L8" s="1782"/>
      <c r="M8" s="1782"/>
      <c r="N8" s="1782"/>
      <c r="O8" s="1782"/>
      <c r="P8" s="1782"/>
      <c r="Q8" s="1782"/>
      <c r="R8" s="2067">
        <v>4</v>
      </c>
      <c r="S8" s="2094"/>
      <c r="T8" s="2067" t="str">
        <f t="shared" si="5"/>
        <v/>
      </c>
      <c r="U8" s="2069"/>
      <c r="V8" s="2069"/>
      <c r="W8" s="2070" t="str">
        <f t="shared" si="0"/>
        <v/>
      </c>
      <c r="X8" s="2069"/>
      <c r="Y8" s="2069"/>
      <c r="Z8" s="2069"/>
      <c r="AA8" s="2071" t="str">
        <f t="shared" si="6"/>
        <v/>
      </c>
      <c r="AB8" s="2072" t="str">
        <f t="shared" si="1"/>
        <v/>
      </c>
      <c r="AC8" s="2073" t="str">
        <f t="shared" si="2"/>
        <v/>
      </c>
      <c r="AD8" s="2072" t="str">
        <f t="shared" si="3"/>
        <v/>
      </c>
      <c r="AE8" s="2073" t="str">
        <f t="shared" si="7"/>
        <v/>
      </c>
      <c r="AF8" s="2074" t="str">
        <f t="shared" si="4"/>
        <v/>
      </c>
      <c r="AG8" s="2075"/>
      <c r="AH8" s="2090"/>
      <c r="AI8" s="2067"/>
      <c r="AJ8" s="2091"/>
      <c r="AK8" s="2091"/>
      <c r="AL8" s="1644"/>
      <c r="AM8" s="2081"/>
      <c r="AN8" s="2081"/>
      <c r="AO8" s="1791"/>
      <c r="AP8" s="2092"/>
      <c r="AQ8" s="1791"/>
      <c r="AR8" s="1791"/>
      <c r="AS8" s="2092"/>
      <c r="AT8" s="2081"/>
      <c r="AU8" s="2081"/>
      <c r="AV8" s="2081"/>
      <c r="AW8" s="2081"/>
      <c r="AX8" s="2081"/>
      <c r="AY8" s="2081"/>
      <c r="AZ8" s="2081"/>
      <c r="BA8" s="2081"/>
      <c r="BB8" s="2081"/>
      <c r="BC8" s="2081"/>
      <c r="BD8" s="2081"/>
      <c r="BE8" s="2081"/>
      <c r="BF8" s="381"/>
      <c r="BG8" s="381" t="str">
        <f t="shared" si="8"/>
        <v>Los controles están funcionando y son efectivos</v>
      </c>
      <c r="BH8" s="2093"/>
      <c r="BI8" s="2093"/>
      <c r="BJ8" s="1644"/>
    </row>
    <row r="9" spans="1:62" ht="48.75" hidden="1" customHeight="1">
      <c r="A9" s="1782"/>
      <c r="B9" s="1782"/>
      <c r="C9" s="1782"/>
      <c r="D9" s="973"/>
      <c r="E9" s="2088"/>
      <c r="F9" s="1782"/>
      <c r="G9" s="1782"/>
      <c r="H9" s="1782"/>
      <c r="I9" s="2084"/>
      <c r="J9" s="1782"/>
      <c r="K9" s="1782"/>
      <c r="L9" s="1782"/>
      <c r="M9" s="1782"/>
      <c r="N9" s="1782"/>
      <c r="O9" s="1782"/>
      <c r="P9" s="1782"/>
      <c r="Q9" s="1782"/>
      <c r="R9" s="2067">
        <v>5</v>
      </c>
      <c r="S9" s="2094"/>
      <c r="T9" s="2067" t="str">
        <f t="shared" si="5"/>
        <v/>
      </c>
      <c r="U9" s="2069"/>
      <c r="V9" s="2069"/>
      <c r="W9" s="2070" t="str">
        <f t="shared" si="0"/>
        <v/>
      </c>
      <c r="X9" s="2069"/>
      <c r="Y9" s="2069"/>
      <c r="Z9" s="2069"/>
      <c r="AA9" s="2071" t="str">
        <f t="shared" si="6"/>
        <v/>
      </c>
      <c r="AB9" s="2072" t="str">
        <f t="shared" si="1"/>
        <v/>
      </c>
      <c r="AC9" s="2073" t="str">
        <f t="shared" si="2"/>
        <v/>
      </c>
      <c r="AD9" s="2072" t="str">
        <f t="shared" si="3"/>
        <v/>
      </c>
      <c r="AE9" s="2073" t="str">
        <f t="shared" si="7"/>
        <v/>
      </c>
      <c r="AF9" s="2074" t="str">
        <f t="shared" si="4"/>
        <v/>
      </c>
      <c r="AG9" s="2075"/>
      <c r="AH9" s="2090"/>
      <c r="AI9" s="2067"/>
      <c r="AJ9" s="2091"/>
      <c r="AK9" s="2091"/>
      <c r="AL9" s="1644"/>
      <c r="AM9" s="2081"/>
      <c r="AN9" s="2081"/>
      <c r="AO9" s="1791"/>
      <c r="AP9" s="2092"/>
      <c r="AQ9" s="1791"/>
      <c r="AR9" s="1791"/>
      <c r="AS9" s="2092"/>
      <c r="AT9" s="2081"/>
      <c r="AU9" s="2081"/>
      <c r="AV9" s="2081"/>
      <c r="AW9" s="2081"/>
      <c r="AX9" s="2081"/>
      <c r="AY9" s="2081"/>
      <c r="AZ9" s="2081"/>
      <c r="BA9" s="2081"/>
      <c r="BB9" s="2081"/>
      <c r="BC9" s="2081"/>
      <c r="BD9" s="2081"/>
      <c r="BE9" s="2081"/>
      <c r="BF9" s="381"/>
      <c r="BG9" s="381" t="str">
        <f t="shared" si="8"/>
        <v>Los controles están funcionando y son efectivos</v>
      </c>
      <c r="BH9" s="2093"/>
      <c r="BI9" s="2093"/>
      <c r="BJ9" s="1644"/>
    </row>
    <row r="10" spans="1:62" ht="25.5" hidden="1" customHeight="1">
      <c r="A10" s="1793"/>
      <c r="B10" s="1793"/>
      <c r="C10" s="1793"/>
      <c r="D10" s="974"/>
      <c r="E10" s="2088"/>
      <c r="F10" s="1793"/>
      <c r="G10" s="1793"/>
      <c r="H10" s="1793"/>
      <c r="I10" s="2095"/>
      <c r="J10" s="1793"/>
      <c r="K10" s="1793"/>
      <c r="L10" s="1793"/>
      <c r="M10" s="1793"/>
      <c r="N10" s="1793"/>
      <c r="O10" s="1793"/>
      <c r="P10" s="1793"/>
      <c r="Q10" s="1793"/>
      <c r="R10" s="2067">
        <v>6</v>
      </c>
      <c r="S10" s="2094"/>
      <c r="T10" s="2067" t="str">
        <f t="shared" si="5"/>
        <v/>
      </c>
      <c r="U10" s="2069"/>
      <c r="V10" s="2069"/>
      <c r="W10" s="2070" t="str">
        <f t="shared" si="0"/>
        <v/>
      </c>
      <c r="X10" s="2069"/>
      <c r="Y10" s="2069"/>
      <c r="Z10" s="2069"/>
      <c r="AA10" s="2071" t="str">
        <f t="shared" si="6"/>
        <v/>
      </c>
      <c r="AB10" s="2072" t="str">
        <f t="shared" si="1"/>
        <v/>
      </c>
      <c r="AC10" s="2073" t="str">
        <f t="shared" si="2"/>
        <v/>
      </c>
      <c r="AD10" s="2072" t="str">
        <f t="shared" si="3"/>
        <v/>
      </c>
      <c r="AE10" s="2073" t="str">
        <f t="shared" si="7"/>
        <v/>
      </c>
      <c r="AF10" s="2074" t="str">
        <f t="shared" si="4"/>
        <v/>
      </c>
      <c r="AG10" s="2075"/>
      <c r="AH10" s="2090"/>
      <c r="AI10" s="2067"/>
      <c r="AJ10" s="2091"/>
      <c r="AK10" s="2091"/>
      <c r="AL10" s="1644"/>
      <c r="AM10" s="2081"/>
      <c r="AN10" s="2081"/>
      <c r="AO10" s="1791"/>
      <c r="AP10" s="2092"/>
      <c r="AQ10" s="1791"/>
      <c r="AR10" s="1791"/>
      <c r="AS10" s="2092"/>
      <c r="AT10" s="2081"/>
      <c r="AU10" s="2081"/>
      <c r="AV10" s="2081"/>
      <c r="AW10" s="2081"/>
      <c r="AX10" s="2081"/>
      <c r="AY10" s="2081"/>
      <c r="AZ10" s="2081"/>
      <c r="BA10" s="2081"/>
      <c r="BB10" s="2081"/>
      <c r="BC10" s="2081"/>
      <c r="BD10" s="2081"/>
      <c r="BE10" s="2081"/>
      <c r="BF10" s="381"/>
      <c r="BG10" s="381" t="str">
        <f t="shared" si="8"/>
        <v>Los controles están funcionando y son efectivos</v>
      </c>
      <c r="BH10" s="2093"/>
      <c r="BI10" s="2093"/>
      <c r="BJ10" s="1644"/>
    </row>
    <row r="11" spans="1:62" ht="71.25" customHeight="1">
      <c r="A11" s="2058">
        <v>2</v>
      </c>
      <c r="B11" s="2096" t="s">
        <v>134</v>
      </c>
      <c r="C11" s="2096" t="s">
        <v>988</v>
      </c>
      <c r="D11" s="2097" t="s">
        <v>989</v>
      </c>
      <c r="E11" s="37" t="s">
        <v>990</v>
      </c>
      <c r="F11" s="2096" t="s">
        <v>991</v>
      </c>
      <c r="G11" s="2059" t="s">
        <v>520</v>
      </c>
      <c r="H11" s="2098" t="s">
        <v>992</v>
      </c>
      <c r="I11" s="2099" t="s">
        <v>98</v>
      </c>
      <c r="J11" s="2100">
        <v>360</v>
      </c>
      <c r="K11" s="2101" t="str">
        <f>IF(J11&lt;=0,"",IF(J11&lt;=2,"Muy Baja",IF(J11&lt;=24,"Baja",IF(J11&lt;=500,"Media",IF(J11&lt;=5000,"Alta","Muy Alta")))))</f>
        <v>Media</v>
      </c>
      <c r="L11" s="2102">
        <f>IF(K11="","",IF(K11="Muy Baja",0.2,IF(K11="Baja",0.4,IF(K11="Media",0.6,IF(K11="Alta",0.8,IF(K11="Muy Alta",1,))))))</f>
        <v>0.6</v>
      </c>
      <c r="M11" s="2102" t="s">
        <v>145</v>
      </c>
      <c r="N11" s="2102" t="str">
        <f>IF(NOT(ISERROR(MATCH(M11,'[28]Tabla Impacto'!$B$221:$B$223,0))),'[28]Tabla Impacto'!$F$223&amp;"Por favor no seleccionar los criterios de impacto(Afectación Económica o presupuestal y Pérdida Reputacional)",M11)</f>
        <v xml:space="preserve">     Entre 200 y 1000 SMLMV</v>
      </c>
      <c r="O11" s="2101" t="str">
        <f>IF(OR(N11='[28]Tabla Impacto'!$C$11,N11='[28]Tabla Impacto'!$D$11),"Leve",IF(OR(N11='[28]Tabla Impacto'!$C$12,N11='[28]Tabla Impacto'!$D$12),"Menor",IF(OR(N11='[28]Tabla Impacto'!$C$13,N11='[28]Tabla Impacto'!$D$13),"Moderado",IF(OR(N11='[28]Tabla Impacto'!$C$14,N11='[28]Tabla Impacto'!$D$14),"Mayor",IF(OR(N11='[28]Tabla Impacto'!$C$15,N11='[28]Tabla Impacto'!$D$15),"Catastrófico","")))))</f>
        <v>Menor</v>
      </c>
      <c r="P11" s="2102">
        <f>IF(O11="","",IF(O11="Leve",0.2,IF(O11="Menor",0.4,IF(O11="Moderado",0.6,IF(O11="Mayor",0.8,IF(O11="Catastrófico",1,))))))</f>
        <v>0.4</v>
      </c>
      <c r="Q11" s="2103"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Moderado</v>
      </c>
      <c r="R11" s="34">
        <v>1</v>
      </c>
      <c r="S11" s="35" t="str">
        <f>[28]DOFA!G46</f>
        <v>F9 A11  Socializar el  manual ADMINISTRACION DE BIENES FISCALES Y DE USO PUBLICO del municipio incluyendo los controles  al personal de apoyo que ingresen al grupo de bienes fiscales.</v>
      </c>
      <c r="T11" s="34" t="str">
        <f t="shared" si="5"/>
        <v>Probabilidad</v>
      </c>
      <c r="U11" s="2104" t="s">
        <v>99</v>
      </c>
      <c r="V11" s="2104" t="s">
        <v>35</v>
      </c>
      <c r="W11" s="2105" t="str">
        <f t="shared" si="0"/>
        <v>40%</v>
      </c>
      <c r="X11" s="2104" t="s">
        <v>100</v>
      </c>
      <c r="Y11" s="2104" t="s">
        <v>111</v>
      </c>
      <c r="Z11" s="2104" t="s">
        <v>102</v>
      </c>
      <c r="AA11" s="36">
        <f>IFERROR(IF(T11="Probabilidad",(L11-(+L11*W11)),IF(T11="Impacto",L11,"")),"")</f>
        <v>0.36</v>
      </c>
      <c r="AB11" s="2106" t="str">
        <f t="shared" si="1"/>
        <v>Baja</v>
      </c>
      <c r="AC11" s="2107">
        <f t="shared" si="2"/>
        <v>0.36</v>
      </c>
      <c r="AD11" s="2106" t="str">
        <f t="shared" si="3"/>
        <v>Menor</v>
      </c>
      <c r="AE11" s="2107">
        <f>IFERROR(IF(T11="Impacto",(P11-(+P11*W11)),IF(T11="Probabilidad",P11,"")),"")</f>
        <v>0.4</v>
      </c>
      <c r="AF11" s="2108" t="str">
        <f t="shared" si="4"/>
        <v>Moderado</v>
      </c>
      <c r="AG11" s="2109" t="s">
        <v>112</v>
      </c>
      <c r="AH11" s="2096" t="s">
        <v>993</v>
      </c>
      <c r="AI11" s="2077" t="s">
        <v>994</v>
      </c>
      <c r="AJ11" s="2078">
        <v>45293</v>
      </c>
      <c r="AK11" s="2078">
        <v>45473</v>
      </c>
      <c r="AL11" s="1644"/>
      <c r="AM11" s="2080" t="s">
        <v>995</v>
      </c>
      <c r="AN11" s="2080" t="s">
        <v>103</v>
      </c>
      <c r="AO11" s="1791"/>
      <c r="AP11" s="2080" t="s">
        <v>996</v>
      </c>
      <c r="AQ11" s="1791"/>
      <c r="AR11" s="1791"/>
      <c r="AS11" s="2080" t="s">
        <v>979</v>
      </c>
      <c r="AT11" s="2081" t="s">
        <v>878</v>
      </c>
      <c r="AU11" s="2081" t="s">
        <v>37</v>
      </c>
      <c r="AV11" s="2081" t="s">
        <v>37</v>
      </c>
      <c r="AW11" s="2081" t="s">
        <v>37</v>
      </c>
      <c r="AX11" s="2081" t="s">
        <v>37</v>
      </c>
      <c r="AY11" s="2081" t="s">
        <v>32</v>
      </c>
      <c r="AZ11" s="2081" t="s">
        <v>997</v>
      </c>
      <c r="BA11" s="2080" t="s">
        <v>998</v>
      </c>
      <c r="BB11" s="2080" t="s">
        <v>37</v>
      </c>
      <c r="BC11" s="2080" t="s">
        <v>982</v>
      </c>
      <c r="BD11" s="2080">
        <v>0</v>
      </c>
      <c r="BE11" s="2080">
        <f>J11</f>
        <v>360</v>
      </c>
      <c r="BF11" s="1137">
        <f>(BD11/BE11)</f>
        <v>0</v>
      </c>
      <c r="BG11" s="381" t="str">
        <f t="shared" si="8"/>
        <v>Los controles están funcionando y son efectivos</v>
      </c>
      <c r="BH11" s="1809" t="s">
        <v>999</v>
      </c>
      <c r="BI11" s="1809" t="s">
        <v>1000</v>
      </c>
      <c r="BJ11" s="1644"/>
    </row>
    <row r="12" spans="1:62" ht="275.45" customHeight="1">
      <c r="A12" s="1782"/>
      <c r="B12" s="1782"/>
      <c r="C12" s="1782"/>
      <c r="D12" s="973"/>
      <c r="E12" s="37" t="s">
        <v>1001</v>
      </c>
      <c r="F12" s="1782"/>
      <c r="G12" s="1782"/>
      <c r="H12" s="1793"/>
      <c r="I12" s="2084"/>
      <c r="J12" s="1782"/>
      <c r="K12" s="1782"/>
      <c r="L12" s="1782"/>
      <c r="M12" s="1782"/>
      <c r="N12" s="1782"/>
      <c r="O12" s="1782"/>
      <c r="P12" s="1782"/>
      <c r="Q12" s="1782"/>
      <c r="R12" s="34">
        <v>2</v>
      </c>
      <c r="S12" s="35" t="str">
        <f>[28]DOFA!G43</f>
        <v>F7 A11. Realizar proceso de toma física a las dependencias de la administración y generar las acciones de actualización de responsabilidades en inventario individual</v>
      </c>
      <c r="T12" s="34" t="str">
        <f t="shared" si="5"/>
        <v>Probabilidad</v>
      </c>
      <c r="U12" s="2104" t="s">
        <v>99</v>
      </c>
      <c r="V12" s="2104" t="s">
        <v>35</v>
      </c>
      <c r="W12" s="2105" t="str">
        <f t="shared" si="0"/>
        <v>40%</v>
      </c>
      <c r="X12" s="2104" t="s">
        <v>100</v>
      </c>
      <c r="Y12" s="2104" t="s">
        <v>111</v>
      </c>
      <c r="Z12" s="2104" t="s">
        <v>102</v>
      </c>
      <c r="AA12" s="36">
        <f>IFERROR(IF(AND(T11="Probabilidad",T12="Probabilidad"),(AC11-(+AC11*W12)),IF(AND(T11="Impacto",T12="Probabilidad"),(L11-(+L11*W12)),IF(T12="Impacto",AC11,""))),"")</f>
        <v>0.216</v>
      </c>
      <c r="AB12" s="2106" t="str">
        <f t="shared" si="1"/>
        <v>Baja</v>
      </c>
      <c r="AC12" s="2107">
        <f t="shared" si="2"/>
        <v>0.216</v>
      </c>
      <c r="AD12" s="2106" t="str">
        <f t="shared" si="3"/>
        <v>Menor</v>
      </c>
      <c r="AE12" s="2107">
        <f>IFERROR(IF(AND(T11="Impacto",T12="Impacto"),(AE11-(+AE11*W12)),IF(AND(T11="Probabilidad",T12="Impacto"),(P11-(+P11*W12)),IF(T12="Probabilidad",AE11,""))),"")</f>
        <v>0.4</v>
      </c>
      <c r="AF12" s="2108" t="str">
        <f t="shared" si="4"/>
        <v>Moderado</v>
      </c>
      <c r="AG12" s="2109" t="s">
        <v>112</v>
      </c>
      <c r="AH12" s="1793"/>
      <c r="AI12" s="2077" t="s">
        <v>994</v>
      </c>
      <c r="AJ12" s="2078">
        <v>45293</v>
      </c>
      <c r="AK12" s="2078">
        <v>45473</v>
      </c>
      <c r="AL12" s="1644"/>
      <c r="AM12" s="1138"/>
      <c r="AN12" s="1138"/>
      <c r="AO12" s="1791"/>
      <c r="AP12" s="1138"/>
      <c r="AQ12" s="1791"/>
      <c r="AR12" s="1791"/>
      <c r="AS12" s="1138"/>
      <c r="AT12" s="2081" t="s">
        <v>878</v>
      </c>
      <c r="AU12" s="2081" t="s">
        <v>32</v>
      </c>
      <c r="AV12" s="2081" t="s">
        <v>37</v>
      </c>
      <c r="AW12" s="2081" t="s">
        <v>37</v>
      </c>
      <c r="AX12" s="2081" t="s">
        <v>37</v>
      </c>
      <c r="AY12" s="2081" t="s">
        <v>32</v>
      </c>
      <c r="AZ12" s="2081" t="s">
        <v>1002</v>
      </c>
      <c r="BA12" s="1138"/>
      <c r="BB12" s="1138"/>
      <c r="BC12" s="1138"/>
      <c r="BD12" s="1138"/>
      <c r="BE12" s="1138"/>
      <c r="BF12" s="1138"/>
      <c r="BG12" s="381" t="str">
        <f t="shared" si="8"/>
        <v>Los controles están funcionando y son efectivos</v>
      </c>
      <c r="BH12" s="1138"/>
      <c r="BI12" s="1138"/>
      <c r="BJ12" s="1644"/>
    </row>
    <row r="13" spans="1:62" ht="25.5" hidden="1" customHeight="1">
      <c r="A13" s="1782"/>
      <c r="B13" s="1782"/>
      <c r="C13" s="1782"/>
      <c r="D13" s="973"/>
      <c r="E13" s="37"/>
      <c r="F13" s="1782"/>
      <c r="G13" s="1782"/>
      <c r="H13" s="37"/>
      <c r="I13" s="2084"/>
      <c r="J13" s="1782"/>
      <c r="K13" s="1782"/>
      <c r="L13" s="1782"/>
      <c r="M13" s="1782"/>
      <c r="N13" s="1782"/>
      <c r="O13" s="1782"/>
      <c r="P13" s="1782"/>
      <c r="Q13" s="1782"/>
      <c r="R13" s="34">
        <v>3</v>
      </c>
      <c r="S13" s="2110"/>
      <c r="T13" s="34" t="str">
        <f t="shared" si="5"/>
        <v/>
      </c>
      <c r="U13" s="2104"/>
      <c r="V13" s="2104"/>
      <c r="W13" s="2105" t="str">
        <f t="shared" si="0"/>
        <v/>
      </c>
      <c r="X13" s="2104"/>
      <c r="Y13" s="2104"/>
      <c r="Z13" s="2104"/>
      <c r="AA13" s="36" t="str">
        <f t="shared" ref="AA13:AA16" si="9">IFERROR(IF(AND(T12="Probabilidad",T13="Probabilidad"),(AC12-(+AC12*W13)),IF(AND(T12="Impacto",T13="Probabilidad"),(AC11-(+AC11*W13)),IF(T13="Impacto",AC12,""))),"")</f>
        <v/>
      </c>
      <c r="AB13" s="2106" t="str">
        <f t="shared" si="1"/>
        <v/>
      </c>
      <c r="AC13" s="2107" t="str">
        <f t="shared" si="2"/>
        <v/>
      </c>
      <c r="AD13" s="2106" t="str">
        <f t="shared" si="3"/>
        <v/>
      </c>
      <c r="AE13" s="2107" t="str">
        <f t="shared" ref="AE13:AE16" si="10">IFERROR(IF(AND(T12="Impacto",T13="Impacto"),(AE12-(+AE12*W13)),IF(AND(T12="Probabilidad",T13="Impacto"),(AE11-(+AE11*W13)),IF(T13="Probabilidad",AE12,""))),"")</f>
        <v/>
      </c>
      <c r="AF13" s="2108" t="str">
        <f t="shared" si="4"/>
        <v/>
      </c>
      <c r="AG13" s="2109"/>
      <c r="AH13" s="37"/>
      <c r="AI13" s="2067"/>
      <c r="AJ13" s="2091"/>
      <c r="AK13" s="2091"/>
      <c r="AL13" s="1644"/>
      <c r="AM13" s="2081"/>
      <c r="AN13" s="2081"/>
      <c r="AO13" s="1791"/>
      <c r="AP13" s="2092"/>
      <c r="AQ13" s="1791"/>
      <c r="AR13" s="1791"/>
      <c r="AS13" s="2092"/>
      <c r="AT13" s="2081"/>
      <c r="AU13" s="2081"/>
      <c r="AV13" s="2081"/>
      <c r="AW13" s="2081"/>
      <c r="AX13" s="2081"/>
      <c r="AY13" s="2081"/>
      <c r="AZ13" s="2081"/>
      <c r="BA13" s="2081"/>
      <c r="BB13" s="2081"/>
      <c r="BC13" s="2081"/>
      <c r="BD13" s="2081"/>
      <c r="BE13" s="2081"/>
      <c r="BF13" s="381"/>
      <c r="BG13" s="381" t="str">
        <f t="shared" si="8"/>
        <v>Los controles están funcionando y son efectivos</v>
      </c>
      <c r="BH13" s="2093"/>
      <c r="BI13" s="2093"/>
      <c r="BJ13" s="1644"/>
    </row>
    <row r="14" spans="1:62" ht="25.5" hidden="1" customHeight="1">
      <c r="A14" s="1782"/>
      <c r="B14" s="1782"/>
      <c r="C14" s="1782"/>
      <c r="D14" s="973"/>
      <c r="E14" s="37"/>
      <c r="F14" s="1782"/>
      <c r="G14" s="1782"/>
      <c r="H14" s="37"/>
      <c r="I14" s="2084"/>
      <c r="J14" s="1782"/>
      <c r="K14" s="1782"/>
      <c r="L14" s="1782"/>
      <c r="M14" s="1782"/>
      <c r="N14" s="1782"/>
      <c r="O14" s="1782"/>
      <c r="P14" s="1782"/>
      <c r="Q14" s="1782"/>
      <c r="R14" s="34">
        <v>4</v>
      </c>
      <c r="S14" s="2111"/>
      <c r="T14" s="34" t="str">
        <f t="shared" si="5"/>
        <v/>
      </c>
      <c r="U14" s="2104"/>
      <c r="V14" s="2104"/>
      <c r="W14" s="2105" t="str">
        <f t="shared" si="0"/>
        <v/>
      </c>
      <c r="X14" s="2104"/>
      <c r="Y14" s="2104"/>
      <c r="Z14" s="2104"/>
      <c r="AA14" s="36" t="str">
        <f t="shared" si="9"/>
        <v/>
      </c>
      <c r="AB14" s="2106" t="str">
        <f t="shared" si="1"/>
        <v/>
      </c>
      <c r="AC14" s="2107" t="str">
        <f t="shared" si="2"/>
        <v/>
      </c>
      <c r="AD14" s="2106" t="str">
        <f t="shared" si="3"/>
        <v/>
      </c>
      <c r="AE14" s="2107" t="str">
        <f t="shared" si="10"/>
        <v/>
      </c>
      <c r="AF14" s="2108" t="str">
        <f t="shared" si="4"/>
        <v/>
      </c>
      <c r="AG14" s="2109"/>
      <c r="AH14" s="37"/>
      <c r="AI14" s="2067"/>
      <c r="AJ14" s="2091"/>
      <c r="AK14" s="2091"/>
      <c r="AL14" s="1644"/>
      <c r="AM14" s="2081"/>
      <c r="AN14" s="2081"/>
      <c r="AO14" s="1791"/>
      <c r="AP14" s="2092"/>
      <c r="AQ14" s="1791"/>
      <c r="AR14" s="1791"/>
      <c r="AS14" s="2092"/>
      <c r="AT14" s="2081"/>
      <c r="AU14" s="2081"/>
      <c r="AV14" s="2081"/>
      <c r="AW14" s="2081"/>
      <c r="AX14" s="2081"/>
      <c r="AY14" s="2081"/>
      <c r="AZ14" s="2081"/>
      <c r="BA14" s="2081"/>
      <c r="BB14" s="2081"/>
      <c r="BC14" s="2081"/>
      <c r="BD14" s="2081"/>
      <c r="BE14" s="2081"/>
      <c r="BF14" s="381"/>
      <c r="BG14" s="381" t="str">
        <f t="shared" si="8"/>
        <v>Los controles están funcionando y son efectivos</v>
      </c>
      <c r="BH14" s="2093"/>
      <c r="BI14" s="2093"/>
      <c r="BJ14" s="1644"/>
    </row>
    <row r="15" spans="1:62" ht="22.15" hidden="1" customHeight="1">
      <c r="A15" s="1782"/>
      <c r="B15" s="1782"/>
      <c r="C15" s="1782"/>
      <c r="D15" s="973"/>
      <c r="E15" s="37"/>
      <c r="F15" s="1782"/>
      <c r="G15" s="1782"/>
      <c r="H15" s="37"/>
      <c r="I15" s="2084"/>
      <c r="J15" s="1782"/>
      <c r="K15" s="1782"/>
      <c r="L15" s="1782"/>
      <c r="M15" s="1782"/>
      <c r="N15" s="1782"/>
      <c r="O15" s="1782"/>
      <c r="P15" s="1782"/>
      <c r="Q15" s="1782"/>
      <c r="R15" s="34">
        <v>5</v>
      </c>
      <c r="S15" s="2111"/>
      <c r="T15" s="34" t="str">
        <f t="shared" si="5"/>
        <v/>
      </c>
      <c r="U15" s="2104"/>
      <c r="V15" s="2104"/>
      <c r="W15" s="2105" t="str">
        <f t="shared" si="0"/>
        <v/>
      </c>
      <c r="X15" s="2104"/>
      <c r="Y15" s="2104"/>
      <c r="Z15" s="2104"/>
      <c r="AA15" s="36" t="str">
        <f t="shared" si="9"/>
        <v/>
      </c>
      <c r="AB15" s="2106" t="str">
        <f t="shared" si="1"/>
        <v/>
      </c>
      <c r="AC15" s="2107" t="str">
        <f t="shared" si="2"/>
        <v/>
      </c>
      <c r="AD15" s="2106" t="str">
        <f t="shared" si="3"/>
        <v/>
      </c>
      <c r="AE15" s="2107" t="str">
        <f t="shared" si="10"/>
        <v/>
      </c>
      <c r="AF15" s="2108" t="str">
        <f t="shared" si="4"/>
        <v/>
      </c>
      <c r="AG15" s="2109"/>
      <c r="AH15" s="37"/>
      <c r="AI15" s="2067"/>
      <c r="AJ15" s="2091"/>
      <c r="AK15" s="2091"/>
      <c r="AL15" s="1644"/>
      <c r="AM15" s="2081"/>
      <c r="AN15" s="2081"/>
      <c r="AO15" s="1791"/>
      <c r="AP15" s="2092"/>
      <c r="AQ15" s="1791"/>
      <c r="AR15" s="1791"/>
      <c r="AS15" s="2092"/>
      <c r="AT15" s="2081"/>
      <c r="AU15" s="2081"/>
      <c r="AV15" s="2081"/>
      <c r="AW15" s="2081"/>
      <c r="AX15" s="2081"/>
      <c r="AY15" s="2081"/>
      <c r="AZ15" s="2081"/>
      <c r="BA15" s="2081"/>
      <c r="BB15" s="2081"/>
      <c r="BC15" s="2081"/>
      <c r="BD15" s="2081"/>
      <c r="BE15" s="2081"/>
      <c r="BF15" s="381"/>
      <c r="BG15" s="381" t="str">
        <f t="shared" si="8"/>
        <v>Los controles están funcionando y son efectivos</v>
      </c>
      <c r="BH15" s="2093"/>
      <c r="BI15" s="2093"/>
      <c r="BJ15" s="1644"/>
    </row>
    <row r="16" spans="1:62" ht="31.9" hidden="1" customHeight="1">
      <c r="A16" s="1793"/>
      <c r="B16" s="1793"/>
      <c r="C16" s="1793"/>
      <c r="D16" s="974"/>
      <c r="E16" s="37"/>
      <c r="F16" s="1793"/>
      <c r="G16" s="1793"/>
      <c r="H16" s="37"/>
      <c r="I16" s="2095"/>
      <c r="J16" s="1793"/>
      <c r="K16" s="1793"/>
      <c r="L16" s="1793"/>
      <c r="M16" s="1793"/>
      <c r="N16" s="1793"/>
      <c r="O16" s="1793"/>
      <c r="P16" s="1793"/>
      <c r="Q16" s="1793"/>
      <c r="R16" s="34">
        <v>6</v>
      </c>
      <c r="S16" s="2111"/>
      <c r="T16" s="34" t="str">
        <f t="shared" si="5"/>
        <v/>
      </c>
      <c r="U16" s="2104"/>
      <c r="V16" s="2104"/>
      <c r="W16" s="2105" t="str">
        <f t="shared" si="0"/>
        <v/>
      </c>
      <c r="X16" s="2104"/>
      <c r="Y16" s="2104"/>
      <c r="Z16" s="2104"/>
      <c r="AA16" s="36" t="str">
        <f t="shared" si="9"/>
        <v/>
      </c>
      <c r="AB16" s="2106" t="str">
        <f t="shared" si="1"/>
        <v/>
      </c>
      <c r="AC16" s="2107" t="str">
        <f t="shared" si="2"/>
        <v/>
      </c>
      <c r="AD16" s="2106" t="str">
        <f t="shared" si="3"/>
        <v/>
      </c>
      <c r="AE16" s="2107" t="str">
        <f t="shared" si="10"/>
        <v/>
      </c>
      <c r="AF16" s="2108" t="str">
        <f t="shared" si="4"/>
        <v/>
      </c>
      <c r="AG16" s="2109"/>
      <c r="AH16" s="37"/>
      <c r="AI16" s="2067"/>
      <c r="AJ16" s="2091"/>
      <c r="AK16" s="2091"/>
      <c r="AL16" s="1644"/>
      <c r="AM16" s="2081"/>
      <c r="AN16" s="2081"/>
      <c r="AO16" s="1791"/>
      <c r="AP16" s="2092"/>
      <c r="AQ16" s="1791"/>
      <c r="AR16" s="1791"/>
      <c r="AS16" s="2092"/>
      <c r="AT16" s="2081"/>
      <c r="AU16" s="2081"/>
      <c r="AV16" s="2081"/>
      <c r="AW16" s="2081"/>
      <c r="AX16" s="2081"/>
      <c r="AY16" s="2081"/>
      <c r="AZ16" s="2081"/>
      <c r="BA16" s="2081"/>
      <c r="BB16" s="2081"/>
      <c r="BC16" s="2081"/>
      <c r="BD16" s="2081"/>
      <c r="BE16" s="2081"/>
      <c r="BF16" s="381"/>
      <c r="BG16" s="381" t="str">
        <f t="shared" si="8"/>
        <v>Los controles están funcionando y son efectivos</v>
      </c>
      <c r="BH16" s="2093"/>
      <c r="BI16" s="2093"/>
      <c r="BJ16" s="1644"/>
    </row>
    <row r="17" spans="1:62" ht="97.5" customHeight="1">
      <c r="A17" s="2058">
        <v>3</v>
      </c>
      <c r="B17" s="2096" t="s">
        <v>134</v>
      </c>
      <c r="C17" s="2096" t="s">
        <v>988</v>
      </c>
      <c r="D17" s="2097" t="s">
        <v>1003</v>
      </c>
      <c r="E17" s="2090" t="s">
        <v>1004</v>
      </c>
      <c r="F17" s="2098" t="s">
        <v>1005</v>
      </c>
      <c r="G17" s="2059" t="s">
        <v>520</v>
      </c>
      <c r="H17" s="2112" t="s">
        <v>992</v>
      </c>
      <c r="I17" s="2099" t="s">
        <v>98</v>
      </c>
      <c r="J17" s="2100">
        <v>360</v>
      </c>
      <c r="K17" s="2101" t="str">
        <f>IF(J17&lt;=0,"",IF(J17&lt;=2,"Muy Baja",IF(J17&lt;=24,"Baja",IF(J17&lt;=500,"Media",IF(J17&lt;=5000,"Alta","Muy Alta")))))</f>
        <v>Media</v>
      </c>
      <c r="L17" s="2102">
        <f>IF(K17="","",IF(K17="Muy Baja",0.2,IF(K17="Baja",0.4,IF(K17="Media",0.6,IF(K17="Alta",0.8,IF(K17="Muy Alta",1,))))))</f>
        <v>0.6</v>
      </c>
      <c r="M17" s="2102" t="s">
        <v>145</v>
      </c>
      <c r="N17" s="2102" t="str">
        <f>IF(NOT(ISERROR(MATCH(M17,'[28]Tabla Impacto'!$B$221:$B$223,0))),'[28]Tabla Impacto'!$F$223&amp;"Por favor no seleccionar los criterios de impacto(Afectación Económica o presupuestal y Pérdida Reputacional)",M17)</f>
        <v xml:space="preserve">     Entre 200 y 1000 SMLMV</v>
      </c>
      <c r="O17" s="2101" t="str">
        <f>IF(OR(N17='[28]Tabla Impacto'!$C$11,N17='[28]Tabla Impacto'!$D$11),"Leve",IF(OR(N17='[28]Tabla Impacto'!$C$12,N17='[28]Tabla Impacto'!$D$12),"Menor",IF(OR(N17='[28]Tabla Impacto'!$C$13,N17='[28]Tabla Impacto'!$D$13),"Moderado",IF(OR(N17='[28]Tabla Impacto'!$C$14,N17='[28]Tabla Impacto'!$D$14),"Mayor",IF(OR(N17='[28]Tabla Impacto'!$C$15,N17='[28]Tabla Impacto'!$D$15),"Catastrófico","")))))</f>
        <v>Menor</v>
      </c>
      <c r="P17" s="2102">
        <f>IF(O17="","",IF(O17="Leve",0.2,IF(O17="Menor",0.4,IF(O17="Moderado",0.6,IF(O17="Mayor",0.8,IF(O17="Catastrófico",1,))))))</f>
        <v>0.4</v>
      </c>
      <c r="Q17" s="2103" t="str">
        <f>IF(OR(AND(K17="Muy Baja",O17="Leve"),AND(K17="Muy Baja",O17="Menor"),AND(K17="Baja",O17="Leve")),"Bajo",IF(OR(AND(K17="Muy baja",O17="Moderado"),AND(K17="Baja",O17="Menor"),AND(K17="Baja",O17="Moderado"),AND(K17="Media",O17="Leve"),AND(K17="Media",O17="Menor"),AND(K17="Media",O17="Moderado"),AND(K17="Alta",O17="Leve"),AND(K17="Alta",O17="Menor")),"Moderado",IF(OR(AND(K17="Muy Baja",O17="Mayor"),AND(K17="Baja",O17="Mayor"),AND(K17="Media",O17="Mayor"),AND(K17="Alta",O17="Moderado"),AND(K17="Alta",O17="Mayor"),AND(K17="Muy Alta",O17="Leve"),AND(K17="Muy Alta",O17="Menor"),AND(K17="Muy Alta",O17="Moderado"),AND(K17="Muy Alta",O17="Mayor")),"Alto",IF(OR(AND(K17="Muy Baja",O17="Catastrófico"),AND(K17="Baja",O17="Catastrófico"),AND(K17="Media",O17="Catastrófico"),AND(K17="Alta",O17="Catastrófico"),AND(K17="Muy Alta",O17="Catastrófico")),"Extremo",""))))</f>
        <v>Moderado</v>
      </c>
      <c r="R17" s="34">
        <v>1</v>
      </c>
      <c r="S17" s="35" t="str">
        <f>[28]DOFA!G44</f>
        <v>F5 A4 Realizar mesas de Trabajo con el personal del grupo de Bienes Fiscales para hacer seguimiento a la informacion reportada en la base de datos asociada al proceso de identificacion de los Predios (bienes fiscales y de uso publico del municipio)</v>
      </c>
      <c r="T17" s="34" t="str">
        <f t="shared" si="5"/>
        <v>Probabilidad</v>
      </c>
      <c r="U17" s="2104" t="s">
        <v>99</v>
      </c>
      <c r="V17" s="2104" t="s">
        <v>35</v>
      </c>
      <c r="W17" s="2105" t="str">
        <f t="shared" si="0"/>
        <v>40%</v>
      </c>
      <c r="X17" s="2104" t="s">
        <v>100</v>
      </c>
      <c r="Y17" s="2104" t="s">
        <v>111</v>
      </c>
      <c r="Z17" s="2104" t="s">
        <v>102</v>
      </c>
      <c r="AA17" s="36">
        <f>IFERROR(IF(T17="Probabilidad",(L17-(+L17*W17)),IF(T17="Impacto",L17,"")),"")</f>
        <v>0.36</v>
      </c>
      <c r="AB17" s="2106" t="str">
        <f t="shared" si="1"/>
        <v>Baja</v>
      </c>
      <c r="AC17" s="2107">
        <f t="shared" si="2"/>
        <v>0.36</v>
      </c>
      <c r="AD17" s="2106" t="str">
        <f t="shared" si="3"/>
        <v>Menor</v>
      </c>
      <c r="AE17" s="2107">
        <f>IFERROR(IF(T17="Impacto",(P17-(+P17*W17)),IF(T17="Probabilidad",P17,"")),"")</f>
        <v>0.4</v>
      </c>
      <c r="AF17" s="2108" t="str">
        <f t="shared" si="4"/>
        <v>Moderado</v>
      </c>
      <c r="AG17" s="2109" t="s">
        <v>112</v>
      </c>
      <c r="AH17" s="2098" t="s">
        <v>1006</v>
      </c>
      <c r="AI17" s="2090" t="s">
        <v>973</v>
      </c>
      <c r="AJ17" s="2078">
        <v>45412</v>
      </c>
      <c r="AK17" s="2078">
        <v>45656</v>
      </c>
      <c r="AL17" s="1644"/>
      <c r="AM17" s="2080" t="s">
        <v>1007</v>
      </c>
      <c r="AN17" s="2080" t="s">
        <v>103</v>
      </c>
      <c r="AO17" s="1791"/>
      <c r="AP17" s="2080" t="s">
        <v>1008</v>
      </c>
      <c r="AQ17" s="1791"/>
      <c r="AR17" s="1791"/>
      <c r="AS17" s="2080" t="s">
        <v>1009</v>
      </c>
      <c r="AT17" s="2081" t="s">
        <v>878</v>
      </c>
      <c r="AU17" s="2081" t="s">
        <v>829</v>
      </c>
      <c r="AV17" s="2081" t="s">
        <v>1010</v>
      </c>
      <c r="AW17" s="2081" t="s">
        <v>1010</v>
      </c>
      <c r="AX17" s="2081" t="s">
        <v>1010</v>
      </c>
      <c r="AY17" s="2081" t="s">
        <v>32</v>
      </c>
      <c r="AZ17" s="2080" t="s">
        <v>1011</v>
      </c>
      <c r="BA17" s="2081" t="s">
        <v>1012</v>
      </c>
      <c r="BB17" s="2080" t="s">
        <v>849</v>
      </c>
      <c r="BC17" s="2080" t="s">
        <v>982</v>
      </c>
      <c r="BD17" s="2080">
        <v>0</v>
      </c>
      <c r="BE17" s="2080">
        <f>J17</f>
        <v>360</v>
      </c>
      <c r="BF17" s="1137">
        <f>(BD17/BE17)</f>
        <v>0</v>
      </c>
      <c r="BG17" s="381" t="str">
        <f t="shared" si="8"/>
        <v>Los controles están funcionando y son efectivos</v>
      </c>
      <c r="BH17" s="1809" t="s">
        <v>1013</v>
      </c>
      <c r="BI17" s="1809" t="s">
        <v>1014</v>
      </c>
      <c r="BJ17" s="1644"/>
    </row>
    <row r="18" spans="1:62" ht="246" customHeight="1">
      <c r="A18" s="1782"/>
      <c r="B18" s="1782"/>
      <c r="C18" s="1782"/>
      <c r="D18" s="973"/>
      <c r="E18" s="2090" t="s">
        <v>1015</v>
      </c>
      <c r="F18" s="1782"/>
      <c r="G18" s="1782"/>
      <c r="H18" s="974"/>
      <c r="I18" s="2084"/>
      <c r="J18" s="1782"/>
      <c r="K18" s="1782"/>
      <c r="L18" s="1782"/>
      <c r="M18" s="1782"/>
      <c r="N18" s="1782"/>
      <c r="O18" s="1782"/>
      <c r="P18" s="1782"/>
      <c r="Q18" s="1782"/>
      <c r="R18" s="34">
        <v>2</v>
      </c>
      <c r="S18" s="35" t="str">
        <f>[28]DOFA!G45</f>
        <v>F9 A12  La Director (a) Recursos Fisicos designo a un unico profesional con un perfil de Ingenierio de Sistemas, la cual verifica las solicitudes de la actualizacion de la informacion de la BDD de Predios bienes fiscales y de uso publico solicitadas por la Direccion, con el fin de dar cumplimiento a la Politica de la Seguridad de la Informacion y evitar la manipulacion indebida por los funcionarios no autorizados.</v>
      </c>
      <c r="T18" s="34" t="str">
        <f t="shared" si="5"/>
        <v>Probabilidad</v>
      </c>
      <c r="U18" s="2104" t="s">
        <v>99</v>
      </c>
      <c r="V18" s="2104" t="s">
        <v>35</v>
      </c>
      <c r="W18" s="2105" t="str">
        <f t="shared" si="0"/>
        <v>40%</v>
      </c>
      <c r="X18" s="2104" t="s">
        <v>100</v>
      </c>
      <c r="Y18" s="2104" t="s">
        <v>111</v>
      </c>
      <c r="Z18" s="2104" t="s">
        <v>102</v>
      </c>
      <c r="AA18" s="36">
        <f>IFERROR(IF(AND(T17="Probabilidad",T18="Probabilidad"),(AC17-(+AC17*W18)),IF(AND(T17="Impacto",T18="Probabilidad"),(L17-(+L17*W18)),IF(T18="Impacto",AC17,""))),"")</f>
        <v>0.216</v>
      </c>
      <c r="AB18" s="2106" t="str">
        <f t="shared" si="1"/>
        <v>Baja</v>
      </c>
      <c r="AC18" s="2107">
        <f t="shared" si="2"/>
        <v>0.216</v>
      </c>
      <c r="AD18" s="2106" t="str">
        <f t="shared" si="3"/>
        <v>Menor</v>
      </c>
      <c r="AE18" s="2107">
        <f>IFERROR(IF(AND(T17="Impacto",T18="Impacto"),(AE17-(+AE17*W18)),IF(AND(T17="Probabilidad",T18="Impacto"),(P17-(+P17*W18)),IF(T18="Probabilidad",AE17,""))),"")</f>
        <v>0.4</v>
      </c>
      <c r="AF18" s="2108" t="str">
        <f t="shared" si="4"/>
        <v>Moderado</v>
      </c>
      <c r="AG18" s="2109" t="s">
        <v>112</v>
      </c>
      <c r="AH18" s="1793"/>
      <c r="AI18" s="2090" t="s">
        <v>973</v>
      </c>
      <c r="AJ18" s="2078">
        <v>45412</v>
      </c>
      <c r="AK18" s="2078">
        <v>45656</v>
      </c>
      <c r="AL18" s="1138"/>
      <c r="AM18" s="1138"/>
      <c r="AN18" s="1138"/>
      <c r="AO18" s="1800"/>
      <c r="AP18" s="1138"/>
      <c r="AQ18" s="1800"/>
      <c r="AR18" s="1800"/>
      <c r="AS18" s="1138"/>
      <c r="AT18" s="2081" t="s">
        <v>878</v>
      </c>
      <c r="AU18" s="2081" t="s">
        <v>1016</v>
      </c>
      <c r="AV18" s="2081" t="s">
        <v>829</v>
      </c>
      <c r="AW18" s="2081" t="s">
        <v>829</v>
      </c>
      <c r="AX18" s="2081" t="s">
        <v>829</v>
      </c>
      <c r="AY18" s="2081" t="s">
        <v>829</v>
      </c>
      <c r="AZ18" s="1138"/>
      <c r="BA18" s="2081" t="s">
        <v>1017</v>
      </c>
      <c r="BB18" s="1138"/>
      <c r="BC18" s="1138"/>
      <c r="BD18" s="1138"/>
      <c r="BE18" s="1138"/>
      <c r="BF18" s="1138"/>
      <c r="BG18" s="381" t="str">
        <f t="shared" si="8"/>
        <v>Los controles están funcionando y son efectivos</v>
      </c>
      <c r="BH18" s="1138"/>
      <c r="BI18" s="1138"/>
      <c r="BJ18" s="1138"/>
    </row>
    <row r="19" spans="1:62" ht="26.25" hidden="1" customHeight="1">
      <c r="A19" s="1782"/>
      <c r="B19" s="1782"/>
      <c r="C19" s="1782"/>
      <c r="D19" s="973"/>
      <c r="E19" s="37"/>
      <c r="F19" s="1782"/>
      <c r="G19" s="1782"/>
      <c r="H19" s="37"/>
      <c r="I19" s="2084"/>
      <c r="J19" s="1782"/>
      <c r="K19" s="1782"/>
      <c r="L19" s="1782"/>
      <c r="M19" s="1782"/>
      <c r="N19" s="1782"/>
      <c r="O19" s="1782"/>
      <c r="P19" s="1782"/>
      <c r="Q19" s="1782"/>
      <c r="R19" s="34">
        <v>3</v>
      </c>
      <c r="S19" s="2110"/>
      <c r="T19" s="34" t="str">
        <f t="shared" si="5"/>
        <v/>
      </c>
      <c r="U19" s="2104"/>
      <c r="V19" s="2104"/>
      <c r="W19" s="2105" t="str">
        <f t="shared" si="0"/>
        <v/>
      </c>
      <c r="X19" s="2104"/>
      <c r="Y19" s="2104"/>
      <c r="Z19" s="2104"/>
      <c r="AA19" s="36" t="str">
        <f t="shared" ref="AA19:AA22" si="11">IFERROR(IF(AND(T18="Probabilidad",T19="Probabilidad"),(AC18-(+AC18*W19)),IF(AND(T18="Impacto",T19="Probabilidad"),(AC17-(+AC17*W19)),IF(T19="Impacto",AC18,""))),"")</f>
        <v/>
      </c>
      <c r="AB19" s="2106" t="str">
        <f t="shared" si="1"/>
        <v/>
      </c>
      <c r="AC19" s="2107" t="str">
        <f t="shared" si="2"/>
        <v/>
      </c>
      <c r="AD19" s="2106" t="str">
        <f t="shared" si="3"/>
        <v/>
      </c>
      <c r="AE19" s="2107" t="str">
        <f t="shared" ref="AE19:AE22" si="12">IFERROR(IF(AND(T18="Impacto",T19="Impacto"),(AE18-(+AE18*W19)),IF(AND(T18="Probabilidad",T19="Impacto"),(AE17-(+AE17*W19)),IF(T19="Probabilidad",AE18,""))),"")</f>
        <v/>
      </c>
      <c r="AF19" s="2108" t="str">
        <f t="shared" si="4"/>
        <v/>
      </c>
      <c r="AG19" s="2109"/>
      <c r="AH19" s="37"/>
      <c r="AI19" s="34"/>
      <c r="AJ19" s="2113"/>
      <c r="AK19" s="2113"/>
      <c r="AL19" s="2114"/>
      <c r="AM19" s="2114"/>
      <c r="AN19" s="2114"/>
      <c r="AO19" s="2114"/>
      <c r="AP19" s="2114"/>
      <c r="AQ19" s="2114"/>
      <c r="AR19" s="2114"/>
      <c r="AS19" s="2114"/>
      <c r="AT19" s="2114"/>
      <c r="AU19" s="2114"/>
      <c r="AV19" s="2114"/>
      <c r="AW19" s="2114"/>
      <c r="AX19" s="2114"/>
      <c r="AY19" s="2114"/>
      <c r="AZ19" s="2114"/>
      <c r="BA19" s="2114"/>
      <c r="BB19" s="2114"/>
      <c r="BC19" s="2114"/>
      <c r="BD19" s="2114"/>
      <c r="BE19" s="2114"/>
      <c r="BG19" s="381" t="str">
        <f t="shared" si="8"/>
        <v>Los controles están funcionando y son efectivos</v>
      </c>
    </row>
    <row r="20" spans="1:62" ht="41.45" customHeight="1">
      <c r="A20" s="1782"/>
      <c r="B20" s="1782"/>
      <c r="C20" s="1782"/>
      <c r="D20" s="973"/>
      <c r="E20" s="37"/>
      <c r="F20" s="1782"/>
      <c r="G20" s="1782"/>
      <c r="H20" s="37"/>
      <c r="I20" s="2084"/>
      <c r="J20" s="1782"/>
      <c r="K20" s="1782"/>
      <c r="L20" s="1782"/>
      <c r="M20" s="1782"/>
      <c r="N20" s="1782"/>
      <c r="O20" s="1782"/>
      <c r="P20" s="1782"/>
      <c r="Q20" s="1782"/>
      <c r="R20" s="34">
        <v>4</v>
      </c>
      <c r="S20" s="2111"/>
      <c r="T20" s="34" t="str">
        <f t="shared" si="5"/>
        <v/>
      </c>
      <c r="U20" s="2104"/>
      <c r="V20" s="2104"/>
      <c r="W20" s="2105" t="str">
        <f t="shared" si="0"/>
        <v/>
      </c>
      <c r="X20" s="2104"/>
      <c r="Y20" s="2104"/>
      <c r="Z20" s="2104"/>
      <c r="AA20" s="36" t="str">
        <f t="shared" si="11"/>
        <v/>
      </c>
      <c r="AB20" s="2106" t="str">
        <f t="shared" si="1"/>
        <v/>
      </c>
      <c r="AC20" s="2107" t="str">
        <f t="shared" si="2"/>
        <v/>
      </c>
      <c r="AD20" s="2106" t="str">
        <f t="shared" si="3"/>
        <v/>
      </c>
      <c r="AE20" s="2107" t="str">
        <f t="shared" si="12"/>
        <v/>
      </c>
      <c r="AF20" s="2108" t="str">
        <f t="shared" si="4"/>
        <v/>
      </c>
      <c r="AG20" s="2109"/>
      <c r="AH20" s="37"/>
      <c r="AI20" s="34"/>
      <c r="AJ20" s="2113"/>
      <c r="AK20" s="2113"/>
      <c r="AL20" s="2114"/>
      <c r="AM20" s="2114"/>
      <c r="AN20" s="2114"/>
      <c r="AO20" s="2114"/>
      <c r="AP20" s="2114"/>
      <c r="AQ20" s="2114"/>
      <c r="AR20" s="2114"/>
      <c r="AS20" s="2114"/>
      <c r="AT20" s="2114"/>
      <c r="AU20" s="2114"/>
      <c r="AV20" s="2114"/>
      <c r="AW20" s="2114"/>
      <c r="AX20" s="2114"/>
      <c r="AY20" s="2114"/>
      <c r="AZ20" s="2114"/>
      <c r="BA20" s="2114"/>
      <c r="BB20" s="2114"/>
      <c r="BC20" s="2114"/>
      <c r="BD20" s="2114"/>
      <c r="BE20" s="2114"/>
    </row>
    <row r="21" spans="1:62" ht="12" customHeight="1">
      <c r="A21" s="1782"/>
      <c r="B21" s="1782"/>
      <c r="C21" s="1782"/>
      <c r="D21" s="973"/>
      <c r="E21" s="37"/>
      <c r="F21" s="1782"/>
      <c r="G21" s="1782"/>
      <c r="H21" s="37"/>
      <c r="I21" s="2084"/>
      <c r="J21" s="1782"/>
      <c r="K21" s="1782"/>
      <c r="L21" s="1782"/>
      <c r="M21" s="1782"/>
      <c r="N21" s="1782"/>
      <c r="O21" s="1782"/>
      <c r="P21" s="1782"/>
      <c r="Q21" s="1782"/>
      <c r="R21" s="34">
        <v>5</v>
      </c>
      <c r="S21" s="2111"/>
      <c r="T21" s="34" t="str">
        <f t="shared" si="5"/>
        <v/>
      </c>
      <c r="U21" s="2104"/>
      <c r="V21" s="2104"/>
      <c r="W21" s="2105" t="str">
        <f t="shared" si="0"/>
        <v/>
      </c>
      <c r="X21" s="2104"/>
      <c r="Y21" s="2104"/>
      <c r="Z21" s="2104"/>
      <c r="AA21" s="36" t="str">
        <f t="shared" si="11"/>
        <v/>
      </c>
      <c r="AB21" s="2106" t="str">
        <f t="shared" si="1"/>
        <v/>
      </c>
      <c r="AC21" s="2107" t="str">
        <f t="shared" si="2"/>
        <v/>
      </c>
      <c r="AD21" s="2106" t="str">
        <f t="shared" si="3"/>
        <v/>
      </c>
      <c r="AE21" s="2107" t="str">
        <f t="shared" si="12"/>
        <v/>
      </c>
      <c r="AF21" s="2108" t="str">
        <f t="shared" si="4"/>
        <v/>
      </c>
      <c r="AG21" s="2109"/>
      <c r="AH21" s="37"/>
      <c r="AI21" s="34"/>
      <c r="AJ21" s="2113"/>
      <c r="AK21" s="2113"/>
      <c r="AL21" s="2114"/>
      <c r="AM21" s="2114"/>
      <c r="AN21" s="2114"/>
      <c r="AO21" s="2114"/>
      <c r="AP21" s="2114"/>
      <c r="AQ21" s="2114"/>
      <c r="AR21" s="2114"/>
      <c r="AS21" s="2114"/>
      <c r="AT21" s="2114"/>
      <c r="AU21" s="2114"/>
      <c r="AV21" s="2114"/>
      <c r="AW21" s="2114"/>
      <c r="AX21" s="2114"/>
      <c r="AY21" s="2114"/>
      <c r="AZ21" s="2114"/>
      <c r="BA21" s="2114"/>
      <c r="BB21" s="2114"/>
      <c r="BC21" s="2114"/>
      <c r="BD21" s="2114"/>
      <c r="BE21" s="2114"/>
    </row>
    <row r="22" spans="1:62" ht="40.5" customHeight="1">
      <c r="A22" s="1793"/>
      <c r="B22" s="1793"/>
      <c r="C22" s="1793"/>
      <c r="D22" s="974"/>
      <c r="E22" s="37"/>
      <c r="F22" s="1793"/>
      <c r="G22" s="1793"/>
      <c r="H22" s="37"/>
      <c r="I22" s="2095"/>
      <c r="J22" s="1793"/>
      <c r="K22" s="1793"/>
      <c r="L22" s="1793"/>
      <c r="M22" s="1793"/>
      <c r="N22" s="1793"/>
      <c r="O22" s="1793"/>
      <c r="P22" s="1793"/>
      <c r="Q22" s="1793"/>
      <c r="R22" s="34">
        <v>6</v>
      </c>
      <c r="S22" s="2111"/>
      <c r="T22" s="34" t="str">
        <f t="shared" si="5"/>
        <v/>
      </c>
      <c r="U22" s="2104"/>
      <c r="V22" s="2104"/>
      <c r="W22" s="2105" t="str">
        <f t="shared" si="0"/>
        <v/>
      </c>
      <c r="X22" s="2104"/>
      <c r="Y22" s="2104"/>
      <c r="Z22" s="2104"/>
      <c r="AA22" s="36" t="str">
        <f t="shared" si="11"/>
        <v/>
      </c>
      <c r="AB22" s="2106" t="str">
        <f t="shared" si="1"/>
        <v/>
      </c>
      <c r="AC22" s="2107" t="str">
        <f t="shared" si="2"/>
        <v/>
      </c>
      <c r="AD22" s="2106" t="str">
        <f t="shared" si="3"/>
        <v/>
      </c>
      <c r="AE22" s="2107" t="str">
        <f t="shared" si="12"/>
        <v/>
      </c>
      <c r="AF22" s="2108" t="str">
        <f t="shared" si="4"/>
        <v/>
      </c>
      <c r="AG22" s="2109"/>
      <c r="AH22" s="37"/>
      <c r="AI22" s="34"/>
      <c r="AJ22" s="2113"/>
      <c r="AK22" s="2113"/>
      <c r="AL22" s="2114"/>
      <c r="AM22" s="2114"/>
      <c r="AN22" s="2114"/>
      <c r="AO22" s="2114"/>
      <c r="AP22" s="2114"/>
      <c r="AQ22" s="2114"/>
      <c r="AR22" s="2114"/>
      <c r="AS22" s="2114"/>
      <c r="AT22" s="2114"/>
      <c r="AU22" s="2114"/>
      <c r="AV22" s="2114"/>
      <c r="AW22" s="2114"/>
      <c r="AX22" s="2114"/>
      <c r="AY22" s="2114"/>
      <c r="AZ22" s="2114"/>
      <c r="BA22" s="2114"/>
      <c r="BB22" s="2114"/>
      <c r="BC22" s="2114"/>
      <c r="BD22" s="2114"/>
      <c r="BE22" s="2114"/>
    </row>
    <row r="23" spans="1:62" ht="26.25" customHeight="1">
      <c r="A23" s="2058">
        <v>4</v>
      </c>
      <c r="B23" s="2096"/>
      <c r="C23" s="2096"/>
      <c r="D23" s="2097"/>
      <c r="E23" s="37"/>
      <c r="F23" s="2096"/>
      <c r="G23" s="2115"/>
      <c r="H23" s="37"/>
      <c r="I23" s="2116"/>
      <c r="J23" s="2100"/>
      <c r="K23" s="2101" t="str">
        <f>IF(J23&lt;=0,"",IF(J23&lt;=2,"Muy Baja",IF(J23&lt;=24,"Baja",IF(J23&lt;=500,"Media",IF(J23&lt;=5000,"Alta","Muy Alta")))))</f>
        <v/>
      </c>
      <c r="L23" s="2102" t="str">
        <f>IF(K23="","",IF(K23="Muy Baja",0.2,IF(K23="Baja",0.4,IF(K23="Media",0.6,IF(K23="Alta",0.8,IF(K23="Muy Alta",1,))))))</f>
        <v/>
      </c>
      <c r="M23" s="2102"/>
      <c r="N23" s="2102">
        <f>IF(NOT(ISERROR(MATCH(M23,'[28]Tabla Impacto'!$B$221:$B$223,0))),'[28]Tabla Impacto'!$F$223&amp;"Por favor no seleccionar los criterios de impacto(Afectación Económica o presupuestal y Pérdida Reputacional)",M23)</f>
        <v>0</v>
      </c>
      <c r="O23" s="2101" t="str">
        <f>IF(OR(N23='[28]Tabla Impacto'!$C$11,N23='[28]Tabla Impacto'!$D$11),"Leve",IF(OR(N23='[28]Tabla Impacto'!$C$12,N23='[28]Tabla Impacto'!$D$12),"Menor",IF(OR(N23='[28]Tabla Impacto'!$C$13,N23='[28]Tabla Impacto'!$D$13),"Moderado",IF(OR(N23='[28]Tabla Impacto'!$C$14,N23='[28]Tabla Impacto'!$D$14),"Mayor",IF(OR(N23='[28]Tabla Impacto'!$C$15,N23='[28]Tabla Impacto'!$D$15),"Catastrófico","")))))</f>
        <v/>
      </c>
      <c r="P23" s="2102" t="str">
        <f>IF(O23="","",IF(O23="Leve",0.2,IF(O23="Menor",0.4,IF(O23="Moderado",0.6,IF(O23="Mayor",0.8,IF(O23="Catastrófico",1,))))))</f>
        <v/>
      </c>
      <c r="Q23" s="2103" t="str">
        <f>IF(OR(AND(K23="Muy Baja",O23="Leve"),AND(K23="Muy Baja",O23="Menor"),AND(K23="Baja",O23="Leve")),"Bajo",IF(OR(AND(K23="Muy baja",O23="Moderado"),AND(K23="Baja",O23="Menor"),AND(K23="Baja",O23="Moderado"),AND(K23="Media",O23="Leve"),AND(K23="Media",O23="Menor"),AND(K23="Media",O23="Moderado"),AND(K23="Alta",O23="Leve"),AND(K23="Alta",O23="Menor")),"Moderado",IF(OR(AND(K23="Muy Baja",O23="Mayor"),AND(K23="Baja",O23="Mayor"),AND(K23="Media",O23="Mayor"),AND(K23="Alta",O23="Moderado"),AND(K23="Alta",O23="Mayor"),AND(K23="Muy Alta",O23="Leve"),AND(K23="Muy Alta",O23="Menor"),AND(K23="Muy Alta",O23="Moderado"),AND(K23="Muy Alta",O23="Mayor")),"Alto",IF(OR(AND(K23="Muy Baja",O23="Catastrófico"),AND(K23="Baja",O23="Catastrófico"),AND(K23="Media",O23="Catastrófico"),AND(K23="Alta",O23="Catastrófico"),AND(K23="Muy Alta",O23="Catastrófico")),"Extremo",""))))</f>
        <v/>
      </c>
      <c r="R23" s="34">
        <v>1</v>
      </c>
      <c r="S23" s="2111"/>
      <c r="T23" s="34" t="str">
        <f t="shared" si="5"/>
        <v/>
      </c>
      <c r="U23" s="2104"/>
      <c r="V23" s="2104"/>
      <c r="W23" s="2105" t="str">
        <f t="shared" si="0"/>
        <v/>
      </c>
      <c r="X23" s="2104"/>
      <c r="Y23" s="2104"/>
      <c r="Z23" s="2104"/>
      <c r="AA23" s="36" t="str">
        <f>IFERROR(IF(T23="Probabilidad",(L23-(+L23*W23)),IF(T23="Impacto",L23,"")),"")</f>
        <v/>
      </c>
      <c r="AB23" s="2106" t="str">
        <f t="shared" si="1"/>
        <v/>
      </c>
      <c r="AC23" s="2107" t="str">
        <f t="shared" si="2"/>
        <v/>
      </c>
      <c r="AD23" s="2106" t="str">
        <f t="shared" si="3"/>
        <v/>
      </c>
      <c r="AE23" s="2107" t="str">
        <f>IFERROR(IF(T23="Impacto",(P23-(+P23*W23)),IF(T23="Probabilidad",P23,"")),"")</f>
        <v/>
      </c>
      <c r="AF23" s="2108" t="str">
        <f t="shared" si="4"/>
        <v/>
      </c>
      <c r="AG23" s="2109"/>
      <c r="AH23" s="37"/>
      <c r="AI23" s="34"/>
      <c r="AJ23" s="2113"/>
      <c r="AK23" s="2113"/>
      <c r="AL23" s="2114"/>
      <c r="AM23" s="2114"/>
      <c r="AN23" s="2114"/>
      <c r="AO23" s="2114"/>
      <c r="AP23" s="2114"/>
      <c r="AQ23" s="2114"/>
      <c r="AR23" s="2114"/>
      <c r="AS23" s="2114"/>
      <c r="AT23" s="2114"/>
      <c r="AU23" s="2114"/>
      <c r="AV23" s="2114"/>
      <c r="AW23" s="2114"/>
      <c r="AX23" s="2114"/>
      <c r="AY23" s="2114"/>
      <c r="AZ23" s="2114"/>
      <c r="BA23" s="2114"/>
      <c r="BB23" s="2114"/>
      <c r="BC23" s="2114"/>
      <c r="BD23" s="2114"/>
      <c r="BE23" s="2114"/>
    </row>
    <row r="24" spans="1:62" ht="26.25" customHeight="1">
      <c r="A24" s="1782"/>
      <c r="B24" s="1782"/>
      <c r="C24" s="1782"/>
      <c r="D24" s="973"/>
      <c r="E24" s="37"/>
      <c r="F24" s="1782"/>
      <c r="G24" s="1782"/>
      <c r="H24" s="37"/>
      <c r="I24" s="2084"/>
      <c r="J24" s="1782"/>
      <c r="K24" s="1782"/>
      <c r="L24" s="1782"/>
      <c r="M24" s="1782"/>
      <c r="N24" s="1782"/>
      <c r="O24" s="1782"/>
      <c r="P24" s="1782"/>
      <c r="Q24" s="1782"/>
      <c r="R24" s="34">
        <v>2</v>
      </c>
      <c r="S24" s="2111"/>
      <c r="T24" s="34" t="str">
        <f t="shared" si="5"/>
        <v/>
      </c>
      <c r="U24" s="2104"/>
      <c r="V24" s="2104"/>
      <c r="W24" s="2105" t="str">
        <f t="shared" si="0"/>
        <v/>
      </c>
      <c r="X24" s="2104"/>
      <c r="Y24" s="2104"/>
      <c r="Z24" s="2104"/>
      <c r="AA24" s="36" t="str">
        <f>IFERROR(IF(AND(T23="Probabilidad",T24="Probabilidad"),(AC23-(+AC23*W24)),IF(AND(T23="Impacto",T24="Probabilidad"),(L23-(+L23*W24)),IF(T24="Impacto",AC23,""))),"")</f>
        <v/>
      </c>
      <c r="AB24" s="2106" t="str">
        <f t="shared" si="1"/>
        <v/>
      </c>
      <c r="AC24" s="2107" t="str">
        <f t="shared" si="2"/>
        <v/>
      </c>
      <c r="AD24" s="2106" t="str">
        <f t="shared" si="3"/>
        <v/>
      </c>
      <c r="AE24" s="2107" t="str">
        <f>IFERROR(IF(AND(T23="Impacto",T24="Impacto"),(AE23-(+AE23*W24)),IF(AND(T23="Probabilidad",T24="Impacto"),(P23-(+P23*W24)),IF(T24="Probabilidad",AE23,""))),"")</f>
        <v/>
      </c>
      <c r="AF24" s="2108" t="str">
        <f t="shared" si="4"/>
        <v/>
      </c>
      <c r="AG24" s="2109"/>
      <c r="AH24" s="37"/>
      <c r="AI24" s="34"/>
      <c r="AJ24" s="2113"/>
      <c r="AK24" s="2113"/>
      <c r="AL24" s="2114"/>
      <c r="AM24" s="2114"/>
      <c r="AN24" s="2114"/>
      <c r="AO24" s="2114"/>
      <c r="AP24" s="2114"/>
      <c r="AQ24" s="2114"/>
      <c r="AR24" s="2114"/>
      <c r="AS24" s="2114"/>
      <c r="AT24" s="2114"/>
      <c r="AU24" s="2114"/>
      <c r="AV24" s="2114"/>
      <c r="AW24" s="2114"/>
      <c r="AX24" s="2114"/>
      <c r="AY24" s="2114"/>
      <c r="AZ24" s="2114"/>
      <c r="BA24" s="2114"/>
      <c r="BB24" s="2114"/>
      <c r="BC24" s="2114"/>
      <c r="BD24" s="2114"/>
      <c r="BE24" s="2114"/>
    </row>
    <row r="25" spans="1:62" ht="26.25" customHeight="1">
      <c r="A25" s="1782"/>
      <c r="B25" s="1782"/>
      <c r="C25" s="1782"/>
      <c r="D25" s="973"/>
      <c r="E25" s="37"/>
      <c r="F25" s="1782"/>
      <c r="G25" s="1782"/>
      <c r="H25" s="37"/>
      <c r="I25" s="2084"/>
      <c r="J25" s="1782"/>
      <c r="K25" s="1782"/>
      <c r="L25" s="1782"/>
      <c r="M25" s="1782"/>
      <c r="N25" s="1782"/>
      <c r="O25" s="1782"/>
      <c r="P25" s="1782"/>
      <c r="Q25" s="1782"/>
      <c r="R25" s="34">
        <v>3</v>
      </c>
      <c r="S25" s="2110"/>
      <c r="T25" s="34" t="str">
        <f t="shared" si="5"/>
        <v/>
      </c>
      <c r="U25" s="2104"/>
      <c r="V25" s="2104"/>
      <c r="W25" s="2105" t="str">
        <f t="shared" si="0"/>
        <v/>
      </c>
      <c r="X25" s="2104"/>
      <c r="Y25" s="2104"/>
      <c r="Z25" s="2104"/>
      <c r="AA25" s="36" t="str">
        <f t="shared" ref="AA25:AA28" si="13">IFERROR(IF(AND(T24="Probabilidad",T25="Probabilidad"),(AC24-(+AC24*W25)),IF(AND(T24="Impacto",T25="Probabilidad"),(AC23-(+AC23*W25)),IF(T25="Impacto",AC24,""))),"")</f>
        <v/>
      </c>
      <c r="AB25" s="2106" t="str">
        <f t="shared" si="1"/>
        <v/>
      </c>
      <c r="AC25" s="2107" t="str">
        <f t="shared" si="2"/>
        <v/>
      </c>
      <c r="AD25" s="2106" t="str">
        <f t="shared" si="3"/>
        <v/>
      </c>
      <c r="AE25" s="2107" t="str">
        <f t="shared" ref="AE25:AE28" si="14">IFERROR(IF(AND(T24="Impacto",T25="Impacto"),(AE24-(+AE24*W25)),IF(AND(T24="Probabilidad",T25="Impacto"),(AE23-(+AE23*W25)),IF(T25="Probabilidad",AE24,""))),"")</f>
        <v/>
      </c>
      <c r="AF25" s="2108" t="str">
        <f t="shared" si="4"/>
        <v/>
      </c>
      <c r="AG25" s="2109"/>
      <c r="AH25" s="37"/>
      <c r="AI25" s="34"/>
      <c r="AJ25" s="2113"/>
      <c r="AK25" s="2113"/>
      <c r="AL25" s="2114"/>
      <c r="AM25" s="2114"/>
      <c r="AN25" s="2114"/>
      <c r="AO25" s="2114"/>
      <c r="AP25" s="2114"/>
      <c r="AQ25" s="2114"/>
      <c r="AR25" s="2114"/>
      <c r="AS25" s="2114"/>
      <c r="AT25" s="2114"/>
      <c r="AU25" s="2114"/>
      <c r="AV25" s="2114"/>
      <c r="AW25" s="2114"/>
      <c r="AX25" s="2114"/>
      <c r="AY25" s="2114"/>
      <c r="AZ25" s="2114"/>
      <c r="BA25" s="2114"/>
      <c r="BB25" s="2114"/>
      <c r="BC25" s="2114"/>
      <c r="BD25" s="2114"/>
      <c r="BE25" s="2114"/>
    </row>
    <row r="26" spans="1:62" ht="26.25" customHeight="1">
      <c r="A26" s="1782"/>
      <c r="B26" s="1782"/>
      <c r="C26" s="1782"/>
      <c r="D26" s="973"/>
      <c r="E26" s="37"/>
      <c r="F26" s="1782"/>
      <c r="G26" s="1782"/>
      <c r="H26" s="37"/>
      <c r="I26" s="2084"/>
      <c r="J26" s="1782"/>
      <c r="K26" s="1782"/>
      <c r="L26" s="1782"/>
      <c r="M26" s="1782"/>
      <c r="N26" s="1782"/>
      <c r="O26" s="1782"/>
      <c r="P26" s="1782"/>
      <c r="Q26" s="1782"/>
      <c r="R26" s="34">
        <v>4</v>
      </c>
      <c r="S26" s="2111"/>
      <c r="T26" s="34" t="str">
        <f t="shared" si="5"/>
        <v/>
      </c>
      <c r="U26" s="2104"/>
      <c r="V26" s="2104"/>
      <c r="W26" s="2105" t="str">
        <f t="shared" si="0"/>
        <v/>
      </c>
      <c r="X26" s="2104"/>
      <c r="Y26" s="2104"/>
      <c r="Z26" s="2104"/>
      <c r="AA26" s="36" t="str">
        <f t="shared" si="13"/>
        <v/>
      </c>
      <c r="AB26" s="2106" t="str">
        <f t="shared" si="1"/>
        <v/>
      </c>
      <c r="AC26" s="2107" t="str">
        <f t="shared" si="2"/>
        <v/>
      </c>
      <c r="AD26" s="2106" t="str">
        <f t="shared" si="3"/>
        <v/>
      </c>
      <c r="AE26" s="2107" t="str">
        <f t="shared" si="14"/>
        <v/>
      </c>
      <c r="AF26" s="2108" t="str">
        <f t="shared" si="4"/>
        <v/>
      </c>
      <c r="AG26" s="2109"/>
      <c r="AH26" s="37"/>
      <c r="AI26" s="34"/>
      <c r="AJ26" s="2113"/>
      <c r="AK26" s="2113"/>
      <c r="AL26" s="2114"/>
      <c r="AM26" s="2114"/>
      <c r="AN26" s="2114"/>
      <c r="AO26" s="2114"/>
      <c r="AP26" s="2114"/>
      <c r="AQ26" s="2114"/>
      <c r="AR26" s="2114"/>
      <c r="AS26" s="2114"/>
      <c r="AT26" s="2114"/>
      <c r="AU26" s="2114"/>
      <c r="AV26" s="2114"/>
      <c r="AW26" s="2114"/>
      <c r="AX26" s="2114"/>
      <c r="AY26" s="2114"/>
      <c r="AZ26" s="2114"/>
      <c r="BA26" s="2114"/>
      <c r="BB26" s="2114"/>
      <c r="BC26" s="2114"/>
      <c r="BD26" s="2114"/>
      <c r="BE26" s="2114"/>
    </row>
    <row r="27" spans="1:62" ht="26.25" customHeight="1">
      <c r="A27" s="1782"/>
      <c r="B27" s="1782"/>
      <c r="C27" s="1782"/>
      <c r="D27" s="973"/>
      <c r="E27" s="37"/>
      <c r="F27" s="1782"/>
      <c r="G27" s="1782"/>
      <c r="H27" s="37"/>
      <c r="I27" s="2084"/>
      <c r="J27" s="1782"/>
      <c r="K27" s="1782"/>
      <c r="L27" s="1782"/>
      <c r="M27" s="1782"/>
      <c r="N27" s="1782"/>
      <c r="O27" s="1782"/>
      <c r="P27" s="1782"/>
      <c r="Q27" s="1782"/>
      <c r="R27" s="34">
        <v>5</v>
      </c>
      <c r="S27" s="2111"/>
      <c r="T27" s="34" t="str">
        <f t="shared" si="5"/>
        <v/>
      </c>
      <c r="U27" s="2104"/>
      <c r="V27" s="2104"/>
      <c r="W27" s="2105" t="str">
        <f t="shared" si="0"/>
        <v/>
      </c>
      <c r="X27" s="2104"/>
      <c r="Y27" s="2104"/>
      <c r="Z27" s="2104"/>
      <c r="AA27" s="36" t="str">
        <f t="shared" si="13"/>
        <v/>
      </c>
      <c r="AB27" s="2106" t="str">
        <f t="shared" si="1"/>
        <v/>
      </c>
      <c r="AC27" s="2107" t="str">
        <f t="shared" si="2"/>
        <v/>
      </c>
      <c r="AD27" s="2106" t="str">
        <f t="shared" si="3"/>
        <v/>
      </c>
      <c r="AE27" s="2107" t="str">
        <f t="shared" si="14"/>
        <v/>
      </c>
      <c r="AF27" s="2108" t="str">
        <f t="shared" si="4"/>
        <v/>
      </c>
      <c r="AG27" s="2109"/>
      <c r="AH27" s="37"/>
      <c r="AI27" s="34"/>
      <c r="AJ27" s="2113"/>
      <c r="AK27" s="2113"/>
      <c r="AL27" s="2114"/>
      <c r="AM27" s="2114"/>
      <c r="AN27" s="2114"/>
      <c r="AO27" s="2114"/>
      <c r="AP27" s="2114"/>
      <c r="AQ27" s="2114"/>
      <c r="AR27" s="2114"/>
      <c r="AS27" s="2114"/>
      <c r="AT27" s="2114"/>
      <c r="AU27" s="2114"/>
      <c r="AV27" s="2114"/>
      <c r="AW27" s="2114"/>
      <c r="AX27" s="2114"/>
      <c r="AY27" s="2114"/>
      <c r="AZ27" s="2114"/>
      <c r="BA27" s="2114"/>
      <c r="BB27" s="2114"/>
      <c r="BC27" s="2114"/>
      <c r="BD27" s="2114"/>
      <c r="BE27" s="2114"/>
    </row>
    <row r="28" spans="1:62" ht="26.25" customHeight="1">
      <c r="A28" s="1793"/>
      <c r="B28" s="1793"/>
      <c r="C28" s="1793"/>
      <c r="D28" s="974"/>
      <c r="E28" s="37"/>
      <c r="F28" s="1793"/>
      <c r="G28" s="1793"/>
      <c r="H28" s="37"/>
      <c r="I28" s="2095"/>
      <c r="J28" s="1793"/>
      <c r="K28" s="1793"/>
      <c r="L28" s="1793"/>
      <c r="M28" s="1793"/>
      <c r="N28" s="1793"/>
      <c r="O28" s="1793"/>
      <c r="P28" s="1793"/>
      <c r="Q28" s="1793"/>
      <c r="R28" s="34">
        <v>6</v>
      </c>
      <c r="S28" s="2111"/>
      <c r="T28" s="34" t="str">
        <f t="shared" si="5"/>
        <v/>
      </c>
      <c r="U28" s="2104"/>
      <c r="V28" s="2104"/>
      <c r="W28" s="2105" t="str">
        <f t="shared" si="0"/>
        <v/>
      </c>
      <c r="X28" s="2104"/>
      <c r="Y28" s="2104"/>
      <c r="Z28" s="2104"/>
      <c r="AA28" s="36" t="str">
        <f t="shared" si="13"/>
        <v/>
      </c>
      <c r="AB28" s="2106" t="str">
        <f t="shared" si="1"/>
        <v/>
      </c>
      <c r="AC28" s="2107" t="str">
        <f t="shared" si="2"/>
        <v/>
      </c>
      <c r="AD28" s="2106" t="str">
        <f t="shared" si="3"/>
        <v/>
      </c>
      <c r="AE28" s="2107" t="str">
        <f t="shared" si="14"/>
        <v/>
      </c>
      <c r="AF28" s="2108" t="str">
        <f t="shared" si="4"/>
        <v/>
      </c>
      <c r="AG28" s="2109"/>
      <c r="AH28" s="37"/>
      <c r="AI28" s="34"/>
      <c r="AJ28" s="2113"/>
      <c r="AK28" s="2113"/>
      <c r="AL28" s="2114"/>
      <c r="AM28" s="2114"/>
      <c r="AN28" s="2114"/>
      <c r="AO28" s="2114"/>
      <c r="AP28" s="2114"/>
      <c r="AQ28" s="2114"/>
      <c r="AR28" s="2114"/>
      <c r="AS28" s="2114"/>
      <c r="AT28" s="2114"/>
      <c r="AU28" s="2114"/>
      <c r="AV28" s="2114"/>
      <c r="AW28" s="2114"/>
      <c r="AX28" s="2114"/>
      <c r="AY28" s="2114"/>
      <c r="AZ28" s="2114"/>
      <c r="BA28" s="2114"/>
      <c r="BB28" s="2114"/>
      <c r="BC28" s="2114"/>
      <c r="BD28" s="2114"/>
      <c r="BE28" s="2114"/>
    </row>
    <row r="29" spans="1:62" ht="26.25" customHeight="1">
      <c r="A29" s="2058">
        <v>5</v>
      </c>
      <c r="B29" s="2096"/>
      <c r="C29" s="2096"/>
      <c r="D29" s="2097"/>
      <c r="E29" s="37"/>
      <c r="F29" s="2096"/>
      <c r="G29" s="2115"/>
      <c r="H29" s="37"/>
      <c r="I29" s="2116"/>
      <c r="J29" s="2100"/>
      <c r="K29" s="2101" t="str">
        <f>IF(J29&lt;=0,"",IF(J29&lt;=2,"Muy Baja",IF(J29&lt;=24,"Baja",IF(J29&lt;=500,"Media",IF(J29&lt;=5000,"Alta","Muy Alta")))))</f>
        <v/>
      </c>
      <c r="L29" s="2102" t="str">
        <f>IF(K29="","",IF(K29="Muy Baja",0.2,IF(K29="Baja",0.4,IF(K29="Media",0.6,IF(K29="Alta",0.8,IF(K29="Muy Alta",1,))))))</f>
        <v/>
      </c>
      <c r="M29" s="2102"/>
      <c r="N29" s="2102">
        <f>IF(NOT(ISERROR(MATCH(M29,'[28]Tabla Impacto'!$B$221:$B$223,0))),'[28]Tabla Impacto'!$F$223&amp;"Por favor no seleccionar los criterios de impacto(Afectación Económica o presupuestal y Pérdida Reputacional)",M29)</f>
        <v>0</v>
      </c>
      <c r="O29" s="2101" t="str">
        <f>IF(OR(N29='[28]Tabla Impacto'!$C$11,N29='[28]Tabla Impacto'!$D$11),"Leve",IF(OR(N29='[28]Tabla Impacto'!$C$12,N29='[28]Tabla Impacto'!$D$12),"Menor",IF(OR(N29='[28]Tabla Impacto'!$C$13,N29='[28]Tabla Impacto'!$D$13),"Moderado",IF(OR(N29='[28]Tabla Impacto'!$C$14,N29='[28]Tabla Impacto'!$D$14),"Mayor",IF(OR(N29='[28]Tabla Impacto'!$C$15,N29='[28]Tabla Impacto'!$D$15),"Catastrófico","")))))</f>
        <v/>
      </c>
      <c r="P29" s="2102" t="str">
        <f>IF(O29="","",IF(O29="Leve",0.2,IF(O29="Menor",0.4,IF(O29="Moderado",0.6,IF(O29="Mayor",0.8,IF(O29="Catastrófico",1,))))))</f>
        <v/>
      </c>
      <c r="Q29" s="2103" t="str">
        <f>IF(OR(AND(K29="Muy Baja",O29="Leve"),AND(K29="Muy Baja",O29="Menor"),AND(K29="Baja",O29="Leve")),"Bajo",IF(OR(AND(K29="Muy baja",O29="Moderado"),AND(K29="Baja",O29="Menor"),AND(K29="Baja",O29="Moderado"),AND(K29="Media",O29="Leve"),AND(K29="Media",O29="Menor"),AND(K29="Media",O29="Moderado"),AND(K29="Alta",O29="Leve"),AND(K29="Alta",O29="Menor")),"Moderado",IF(OR(AND(K29="Muy Baja",O29="Mayor"),AND(K29="Baja",O29="Mayor"),AND(K29="Media",O29="Mayor"),AND(K29="Alta",O29="Moderado"),AND(K29="Alta",O29="Mayor"),AND(K29="Muy Alta",O29="Leve"),AND(K29="Muy Alta",O29="Menor"),AND(K29="Muy Alta",O29="Moderado"),AND(K29="Muy Alta",O29="Mayor")),"Alto",IF(OR(AND(K29="Muy Baja",O29="Catastrófico"),AND(K29="Baja",O29="Catastrófico"),AND(K29="Media",O29="Catastrófico"),AND(K29="Alta",O29="Catastrófico"),AND(K29="Muy Alta",O29="Catastrófico")),"Extremo",""))))</f>
        <v/>
      </c>
      <c r="R29" s="34">
        <v>1</v>
      </c>
      <c r="S29" s="2111"/>
      <c r="T29" s="34" t="str">
        <f t="shared" si="5"/>
        <v/>
      </c>
      <c r="U29" s="2104"/>
      <c r="V29" s="2104"/>
      <c r="W29" s="2105" t="str">
        <f t="shared" si="0"/>
        <v/>
      </c>
      <c r="X29" s="2104"/>
      <c r="Y29" s="2104"/>
      <c r="Z29" s="2104"/>
      <c r="AA29" s="36" t="str">
        <f>IFERROR(IF(T29="Probabilidad",(L29-(+L29*W29)),IF(T29="Impacto",L29,"")),"")</f>
        <v/>
      </c>
      <c r="AB29" s="2106" t="str">
        <f t="shared" si="1"/>
        <v/>
      </c>
      <c r="AC29" s="2107" t="str">
        <f t="shared" si="2"/>
        <v/>
      </c>
      <c r="AD29" s="2106" t="str">
        <f t="shared" si="3"/>
        <v/>
      </c>
      <c r="AE29" s="2107" t="str">
        <f>IFERROR(IF(T29="Impacto",(P29-(+P29*W29)),IF(T29="Probabilidad",P29,"")),"")</f>
        <v/>
      </c>
      <c r="AF29" s="2108" t="str">
        <f t="shared" si="4"/>
        <v/>
      </c>
      <c r="AG29" s="2109"/>
      <c r="AH29" s="37"/>
      <c r="AI29" s="34"/>
      <c r="AJ29" s="2113"/>
      <c r="AK29" s="2113"/>
      <c r="AL29" s="2114"/>
      <c r="AM29" s="2114"/>
      <c r="AN29" s="2114"/>
      <c r="AO29" s="2114"/>
      <c r="AP29" s="2114"/>
      <c r="AQ29" s="2114"/>
      <c r="AR29" s="2114"/>
      <c r="AS29" s="2114"/>
      <c r="AT29" s="2114"/>
      <c r="AU29" s="2114"/>
      <c r="AV29" s="2114"/>
      <c r="AW29" s="2114"/>
      <c r="AX29" s="2114"/>
      <c r="AY29" s="2114"/>
      <c r="AZ29" s="2114"/>
      <c r="BA29" s="2114"/>
      <c r="BB29" s="2114"/>
      <c r="BC29" s="2114"/>
      <c r="BD29" s="2114"/>
      <c r="BE29" s="2114"/>
    </row>
    <row r="30" spans="1:62" ht="26.25" customHeight="1">
      <c r="A30" s="1782"/>
      <c r="B30" s="1782"/>
      <c r="C30" s="1782"/>
      <c r="D30" s="973"/>
      <c r="E30" s="37"/>
      <c r="F30" s="1782"/>
      <c r="G30" s="1782"/>
      <c r="H30" s="37"/>
      <c r="I30" s="2084"/>
      <c r="J30" s="1782"/>
      <c r="K30" s="1782"/>
      <c r="L30" s="1782"/>
      <c r="M30" s="1782"/>
      <c r="N30" s="1782"/>
      <c r="O30" s="1782"/>
      <c r="P30" s="1782"/>
      <c r="Q30" s="1782"/>
      <c r="R30" s="34">
        <v>2</v>
      </c>
      <c r="S30" s="2111"/>
      <c r="T30" s="34" t="str">
        <f t="shared" si="5"/>
        <v/>
      </c>
      <c r="U30" s="2104"/>
      <c r="V30" s="2104"/>
      <c r="W30" s="2105" t="str">
        <f t="shared" si="0"/>
        <v/>
      </c>
      <c r="X30" s="2104"/>
      <c r="Y30" s="2104"/>
      <c r="Z30" s="2104"/>
      <c r="AA30" s="36" t="str">
        <f>IFERROR(IF(AND(T29="Probabilidad",T30="Probabilidad"),(AC29-(+AC29*W30)),IF(AND(T29="Impacto",T30="Probabilidad"),(L29-(+L29*W30)),IF(T30="Impacto",AC29,""))),"")</f>
        <v/>
      </c>
      <c r="AB30" s="2106" t="str">
        <f t="shared" si="1"/>
        <v/>
      </c>
      <c r="AC30" s="2107" t="str">
        <f t="shared" si="2"/>
        <v/>
      </c>
      <c r="AD30" s="2106" t="str">
        <f t="shared" si="3"/>
        <v/>
      </c>
      <c r="AE30" s="2107" t="str">
        <f>IFERROR(IF(AND(T29="Impacto",T30="Impacto"),(AE29-(+AE29*W30)),IF(AND(T29="Probabilidad",T30="Impacto"),(P29-(+P29*W30)),IF(T30="Probabilidad",AE29,""))),"")</f>
        <v/>
      </c>
      <c r="AF30" s="2108" t="str">
        <f t="shared" si="4"/>
        <v/>
      </c>
      <c r="AG30" s="2109"/>
      <c r="AH30" s="37"/>
      <c r="AI30" s="34"/>
      <c r="AJ30" s="2113"/>
      <c r="AK30" s="2113"/>
      <c r="AL30" s="2114"/>
      <c r="AM30" s="2114"/>
      <c r="AN30" s="2114"/>
      <c r="AO30" s="2114"/>
      <c r="AP30" s="2114"/>
      <c r="AQ30" s="2114"/>
      <c r="AR30" s="2114"/>
      <c r="AS30" s="2114"/>
      <c r="AT30" s="2114"/>
      <c r="AU30" s="2114"/>
      <c r="AV30" s="2114"/>
      <c r="AW30" s="2114"/>
      <c r="AX30" s="2114"/>
      <c r="AY30" s="2114"/>
      <c r="AZ30" s="2114"/>
      <c r="BA30" s="2114"/>
      <c r="BB30" s="2114"/>
      <c r="BC30" s="2114"/>
      <c r="BD30" s="2114"/>
      <c r="BE30" s="2114"/>
    </row>
    <row r="31" spans="1:62" ht="26.25" customHeight="1">
      <c r="A31" s="1782"/>
      <c r="B31" s="1782"/>
      <c r="C31" s="1782"/>
      <c r="D31" s="973"/>
      <c r="E31" s="37"/>
      <c r="F31" s="1782"/>
      <c r="G31" s="1782"/>
      <c r="H31" s="37"/>
      <c r="I31" s="2084"/>
      <c r="J31" s="1782"/>
      <c r="K31" s="1782"/>
      <c r="L31" s="1782"/>
      <c r="M31" s="1782"/>
      <c r="N31" s="1782"/>
      <c r="O31" s="1782"/>
      <c r="P31" s="1782"/>
      <c r="Q31" s="1782"/>
      <c r="R31" s="34">
        <v>3</v>
      </c>
      <c r="S31" s="2110"/>
      <c r="T31" s="34" t="str">
        <f t="shared" si="5"/>
        <v/>
      </c>
      <c r="U31" s="2104"/>
      <c r="V31" s="2104"/>
      <c r="W31" s="2105" t="str">
        <f t="shared" si="0"/>
        <v/>
      </c>
      <c r="X31" s="2104"/>
      <c r="Y31" s="2104"/>
      <c r="Z31" s="2104"/>
      <c r="AA31" s="36" t="str">
        <f t="shared" ref="AA31:AA34" si="15">IFERROR(IF(AND(T30="Probabilidad",T31="Probabilidad"),(AC30-(+AC30*W31)),IF(AND(T30="Impacto",T31="Probabilidad"),(AC29-(+AC29*W31)),IF(T31="Impacto",AC30,""))),"")</f>
        <v/>
      </c>
      <c r="AB31" s="2106" t="str">
        <f t="shared" si="1"/>
        <v/>
      </c>
      <c r="AC31" s="2107" t="str">
        <f t="shared" si="2"/>
        <v/>
      </c>
      <c r="AD31" s="2106" t="str">
        <f t="shared" si="3"/>
        <v/>
      </c>
      <c r="AE31" s="2107" t="str">
        <f t="shared" ref="AE31:AE34" si="16">IFERROR(IF(AND(T30="Impacto",T31="Impacto"),(AE30-(+AE30*W31)),IF(AND(T30="Probabilidad",T31="Impacto"),(AE29-(+AE29*W31)),IF(T31="Probabilidad",AE30,""))),"")</f>
        <v/>
      </c>
      <c r="AF31" s="2108" t="str">
        <f t="shared" si="4"/>
        <v/>
      </c>
      <c r="AG31" s="2109"/>
      <c r="AH31" s="37"/>
      <c r="AI31" s="34"/>
      <c r="AJ31" s="2113"/>
      <c r="AK31" s="2113"/>
      <c r="AL31" s="2114"/>
      <c r="AM31" s="2114"/>
      <c r="AN31" s="2114"/>
      <c r="AO31" s="2114"/>
      <c r="AP31" s="2114"/>
      <c r="AQ31" s="2114"/>
      <c r="AR31" s="2114"/>
      <c r="AS31" s="2114"/>
      <c r="AT31" s="2114"/>
      <c r="AU31" s="2114"/>
      <c r="AV31" s="2114"/>
      <c r="AW31" s="2114"/>
      <c r="AX31" s="2114"/>
      <c r="AY31" s="2114"/>
      <c r="AZ31" s="2114"/>
      <c r="BA31" s="2114"/>
      <c r="BB31" s="2114"/>
      <c r="BC31" s="2114"/>
      <c r="BD31" s="2114"/>
      <c r="BE31" s="2114"/>
    </row>
    <row r="32" spans="1:62" ht="26.25" customHeight="1">
      <c r="A32" s="1782"/>
      <c r="B32" s="1782"/>
      <c r="C32" s="1782"/>
      <c r="D32" s="973"/>
      <c r="E32" s="37"/>
      <c r="F32" s="1782"/>
      <c r="G32" s="1782"/>
      <c r="H32" s="37"/>
      <c r="I32" s="2084"/>
      <c r="J32" s="1782"/>
      <c r="K32" s="1782"/>
      <c r="L32" s="1782"/>
      <c r="M32" s="1782"/>
      <c r="N32" s="1782"/>
      <c r="O32" s="1782"/>
      <c r="P32" s="1782"/>
      <c r="Q32" s="1782"/>
      <c r="R32" s="34">
        <v>4</v>
      </c>
      <c r="S32" s="2111"/>
      <c r="T32" s="34" t="str">
        <f t="shared" si="5"/>
        <v/>
      </c>
      <c r="U32" s="2104"/>
      <c r="V32" s="2104"/>
      <c r="W32" s="2105" t="str">
        <f t="shared" si="0"/>
        <v/>
      </c>
      <c r="X32" s="2104"/>
      <c r="Y32" s="2104"/>
      <c r="Z32" s="2104"/>
      <c r="AA32" s="36" t="str">
        <f t="shared" si="15"/>
        <v/>
      </c>
      <c r="AB32" s="2106" t="str">
        <f t="shared" si="1"/>
        <v/>
      </c>
      <c r="AC32" s="2107" t="str">
        <f t="shared" si="2"/>
        <v/>
      </c>
      <c r="AD32" s="2106" t="str">
        <f t="shared" si="3"/>
        <v/>
      </c>
      <c r="AE32" s="2107" t="str">
        <f t="shared" si="16"/>
        <v/>
      </c>
      <c r="AF32" s="2108" t="str">
        <f t="shared" si="4"/>
        <v/>
      </c>
      <c r="AG32" s="2109"/>
      <c r="AH32" s="37"/>
      <c r="AI32" s="34"/>
      <c r="AJ32" s="2113"/>
      <c r="AK32" s="2113"/>
      <c r="AL32" s="2114"/>
      <c r="AM32" s="2114"/>
      <c r="AN32" s="2114"/>
      <c r="AO32" s="2114"/>
      <c r="AP32" s="2114"/>
      <c r="AQ32" s="2114"/>
      <c r="AR32" s="2114"/>
      <c r="AS32" s="2114"/>
      <c r="AT32" s="2114"/>
      <c r="AU32" s="2114"/>
      <c r="AV32" s="2114"/>
      <c r="AW32" s="2114"/>
      <c r="AX32" s="2114"/>
      <c r="AY32" s="2114"/>
      <c r="AZ32" s="2114"/>
      <c r="BA32" s="2114"/>
      <c r="BB32" s="2114"/>
      <c r="BC32" s="2114"/>
      <c r="BD32" s="2114"/>
      <c r="BE32" s="2114"/>
    </row>
    <row r="33" spans="1:57" ht="26.25" customHeight="1">
      <c r="A33" s="1782"/>
      <c r="B33" s="1782"/>
      <c r="C33" s="1782"/>
      <c r="D33" s="973"/>
      <c r="E33" s="37"/>
      <c r="F33" s="1782"/>
      <c r="G33" s="1782"/>
      <c r="H33" s="37"/>
      <c r="I33" s="2084"/>
      <c r="J33" s="1782"/>
      <c r="K33" s="1782"/>
      <c r="L33" s="1782"/>
      <c r="M33" s="1782"/>
      <c r="N33" s="1782"/>
      <c r="O33" s="1782"/>
      <c r="P33" s="1782"/>
      <c r="Q33" s="1782"/>
      <c r="R33" s="34">
        <v>5</v>
      </c>
      <c r="S33" s="2111"/>
      <c r="T33" s="34" t="str">
        <f t="shared" si="5"/>
        <v/>
      </c>
      <c r="U33" s="2104"/>
      <c r="V33" s="2104"/>
      <c r="W33" s="2105" t="str">
        <f t="shared" si="0"/>
        <v/>
      </c>
      <c r="X33" s="2104"/>
      <c r="Y33" s="2104"/>
      <c r="Z33" s="2104"/>
      <c r="AA33" s="36" t="str">
        <f t="shared" si="15"/>
        <v/>
      </c>
      <c r="AB33" s="2106" t="str">
        <f t="shared" si="1"/>
        <v/>
      </c>
      <c r="AC33" s="2107" t="str">
        <f t="shared" si="2"/>
        <v/>
      </c>
      <c r="AD33" s="2106" t="str">
        <f t="shared" si="3"/>
        <v/>
      </c>
      <c r="AE33" s="2107" t="str">
        <f t="shared" si="16"/>
        <v/>
      </c>
      <c r="AF33" s="2108" t="str">
        <f t="shared" si="4"/>
        <v/>
      </c>
      <c r="AG33" s="2109"/>
      <c r="AH33" s="37"/>
      <c r="AI33" s="34"/>
      <c r="AJ33" s="2113"/>
      <c r="AK33" s="2113"/>
      <c r="AL33" s="2114"/>
      <c r="AM33" s="2114"/>
      <c r="AN33" s="2114"/>
      <c r="AO33" s="2114"/>
      <c r="AP33" s="2114"/>
      <c r="AQ33" s="2114"/>
      <c r="AR33" s="2114"/>
      <c r="AS33" s="2114"/>
      <c r="AT33" s="2114"/>
      <c r="AU33" s="2114"/>
      <c r="AV33" s="2114"/>
      <c r="AW33" s="2114"/>
      <c r="AX33" s="2114"/>
      <c r="AY33" s="2114"/>
      <c r="AZ33" s="2114"/>
      <c r="BA33" s="2114"/>
      <c r="BB33" s="2114"/>
      <c r="BC33" s="2114"/>
      <c r="BD33" s="2114"/>
      <c r="BE33" s="2114"/>
    </row>
    <row r="34" spans="1:57" ht="26.25" customHeight="1">
      <c r="A34" s="1793"/>
      <c r="B34" s="1793"/>
      <c r="C34" s="1793"/>
      <c r="D34" s="974"/>
      <c r="E34" s="37"/>
      <c r="F34" s="1793"/>
      <c r="G34" s="1793"/>
      <c r="H34" s="37"/>
      <c r="I34" s="2095"/>
      <c r="J34" s="1793"/>
      <c r="K34" s="1793"/>
      <c r="L34" s="1793"/>
      <c r="M34" s="1793"/>
      <c r="N34" s="1793"/>
      <c r="O34" s="1793"/>
      <c r="P34" s="1793"/>
      <c r="Q34" s="1793"/>
      <c r="R34" s="34">
        <v>6</v>
      </c>
      <c r="S34" s="2111"/>
      <c r="T34" s="34" t="str">
        <f t="shared" si="5"/>
        <v/>
      </c>
      <c r="U34" s="2104"/>
      <c r="V34" s="2104"/>
      <c r="W34" s="2105" t="str">
        <f t="shared" si="0"/>
        <v/>
      </c>
      <c r="X34" s="2104"/>
      <c r="Y34" s="2104"/>
      <c r="Z34" s="2104"/>
      <c r="AA34" s="36" t="str">
        <f t="shared" si="15"/>
        <v/>
      </c>
      <c r="AB34" s="2106" t="str">
        <f t="shared" si="1"/>
        <v/>
      </c>
      <c r="AC34" s="2107" t="str">
        <f t="shared" si="2"/>
        <v/>
      </c>
      <c r="AD34" s="2106" t="str">
        <f t="shared" si="3"/>
        <v/>
      </c>
      <c r="AE34" s="2107" t="str">
        <f t="shared" si="16"/>
        <v/>
      </c>
      <c r="AF34" s="2108" t="str">
        <f t="shared" si="4"/>
        <v/>
      </c>
      <c r="AG34" s="2109"/>
      <c r="AH34" s="37"/>
      <c r="AI34" s="34"/>
      <c r="AJ34" s="2113"/>
      <c r="AK34" s="2113"/>
      <c r="AL34" s="2114"/>
      <c r="AM34" s="2114"/>
      <c r="AN34" s="2114"/>
      <c r="AO34" s="2114"/>
      <c r="AP34" s="2114"/>
      <c r="AQ34" s="2114"/>
      <c r="AR34" s="2114"/>
      <c r="AS34" s="2114"/>
      <c r="AT34" s="2114"/>
      <c r="AU34" s="2114"/>
      <c r="AV34" s="2114"/>
      <c r="AW34" s="2114"/>
      <c r="AX34" s="2114"/>
      <c r="AY34" s="2114"/>
      <c r="AZ34" s="2114"/>
      <c r="BA34" s="2114"/>
      <c r="BB34" s="2114"/>
      <c r="BC34" s="2114"/>
      <c r="BD34" s="2114"/>
      <c r="BE34" s="2114"/>
    </row>
    <row r="35" spans="1:57" ht="26.25" customHeight="1">
      <c r="A35" s="2058">
        <v>6</v>
      </c>
      <c r="B35" s="2096"/>
      <c r="C35" s="2096"/>
      <c r="D35" s="2097"/>
      <c r="E35" s="37"/>
      <c r="F35" s="2096"/>
      <c r="G35" s="2115"/>
      <c r="H35" s="37"/>
      <c r="I35" s="2116"/>
      <c r="J35" s="2100"/>
      <c r="K35" s="2101" t="str">
        <f>IF(J35&lt;=0,"",IF(J35&lt;=2,"Muy Baja",IF(J35&lt;=24,"Baja",IF(J35&lt;=500,"Media",IF(J35&lt;=5000,"Alta","Muy Alta")))))</f>
        <v/>
      </c>
      <c r="L35" s="2102" t="str">
        <f>IF(K35="","",IF(K35="Muy Baja",0.2,IF(K35="Baja",0.4,IF(K35="Media",0.6,IF(K35="Alta",0.8,IF(K35="Muy Alta",1,))))))</f>
        <v/>
      </c>
      <c r="M35" s="2102"/>
      <c r="N35" s="2102">
        <f>IF(NOT(ISERROR(MATCH(M35,'[28]Tabla Impacto'!$B$221:$B$223,0))),'[28]Tabla Impacto'!$F$223&amp;"Por favor no seleccionar los criterios de impacto(Afectación Económica o presupuestal y Pérdida Reputacional)",M35)</f>
        <v>0</v>
      </c>
      <c r="O35" s="2101" t="str">
        <f>IF(OR(N35='[28]Tabla Impacto'!$C$11,N35='[28]Tabla Impacto'!$D$11),"Leve",IF(OR(N35='[28]Tabla Impacto'!$C$12,N35='[28]Tabla Impacto'!$D$12),"Menor",IF(OR(N35='[28]Tabla Impacto'!$C$13,N35='[28]Tabla Impacto'!$D$13),"Moderado",IF(OR(N35='[28]Tabla Impacto'!$C$14,N35='[28]Tabla Impacto'!$D$14),"Mayor",IF(OR(N35='[28]Tabla Impacto'!$C$15,N35='[28]Tabla Impacto'!$D$15),"Catastrófico","")))))</f>
        <v/>
      </c>
      <c r="P35" s="2102" t="str">
        <f>IF(O35="","",IF(O35="Leve",0.2,IF(O35="Menor",0.4,IF(O35="Moderado",0.6,IF(O35="Mayor",0.8,IF(O35="Catastrófico",1,))))))</f>
        <v/>
      </c>
      <c r="Q35" s="2103" t="str">
        <f>IF(OR(AND(K35="Muy Baja",O35="Leve"),AND(K35="Muy Baja",O35="Menor"),AND(K35="Baja",O35="Leve")),"Bajo",IF(OR(AND(K35="Muy baja",O35="Moderado"),AND(K35="Baja",O35="Menor"),AND(K35="Baja",O35="Moderado"),AND(K35="Media",O35="Leve"),AND(K35="Media",O35="Menor"),AND(K35="Media",O35="Moderado"),AND(K35="Alta",O35="Leve"),AND(K35="Alta",O35="Menor")),"Moderado",IF(OR(AND(K35="Muy Baja",O35="Mayor"),AND(K35="Baja",O35="Mayor"),AND(K35="Media",O35="Mayor"),AND(K35="Alta",O35="Moderado"),AND(K35="Alta",O35="Mayor"),AND(K35="Muy Alta",O35="Leve"),AND(K35="Muy Alta",O35="Menor"),AND(K35="Muy Alta",O35="Moderado"),AND(K35="Muy Alta",O35="Mayor")),"Alto",IF(OR(AND(K35="Muy Baja",O35="Catastrófico"),AND(K35="Baja",O35="Catastrófico"),AND(K35="Media",O35="Catastrófico"),AND(K35="Alta",O35="Catastrófico"),AND(K35="Muy Alta",O35="Catastrófico")),"Extremo",""))))</f>
        <v/>
      </c>
      <c r="R35" s="34">
        <v>1</v>
      </c>
      <c r="S35" s="2111"/>
      <c r="T35" s="34" t="str">
        <f t="shared" si="5"/>
        <v/>
      </c>
      <c r="U35" s="2104"/>
      <c r="V35" s="2104"/>
      <c r="W35" s="2105" t="str">
        <f t="shared" si="0"/>
        <v/>
      </c>
      <c r="X35" s="2104"/>
      <c r="Y35" s="2104"/>
      <c r="Z35" s="2104"/>
      <c r="AA35" s="36" t="str">
        <f>IFERROR(IF(T35="Probabilidad",(L35-(+L35*W35)),IF(T35="Impacto",L35,"")),"")</f>
        <v/>
      </c>
      <c r="AB35" s="2106" t="str">
        <f t="shared" si="1"/>
        <v/>
      </c>
      <c r="AC35" s="2107" t="str">
        <f t="shared" si="2"/>
        <v/>
      </c>
      <c r="AD35" s="2106" t="str">
        <f t="shared" si="3"/>
        <v/>
      </c>
      <c r="AE35" s="2107" t="str">
        <f>IFERROR(IF(T35="Impacto",(P35-(+P35*W35)),IF(T35="Probabilidad",P35,"")),"")</f>
        <v/>
      </c>
      <c r="AF35" s="2108" t="str">
        <f t="shared" si="4"/>
        <v/>
      </c>
      <c r="AG35" s="2109"/>
      <c r="AH35" s="37"/>
      <c r="AI35" s="34"/>
      <c r="AJ35" s="2113"/>
      <c r="AK35" s="2113"/>
      <c r="AL35" s="2114"/>
      <c r="AM35" s="2114"/>
      <c r="AN35" s="2114"/>
      <c r="AO35" s="2114"/>
      <c r="AP35" s="2114"/>
      <c r="AQ35" s="2114"/>
      <c r="AR35" s="2114"/>
      <c r="AS35" s="2114"/>
      <c r="AT35" s="2114"/>
      <c r="AU35" s="2114"/>
      <c r="AV35" s="2114"/>
      <c r="AW35" s="2114"/>
      <c r="AX35" s="2114"/>
      <c r="AY35" s="2114"/>
      <c r="AZ35" s="2114"/>
      <c r="BA35" s="2114"/>
      <c r="BB35" s="2114"/>
      <c r="BC35" s="2114"/>
      <c r="BD35" s="2114"/>
      <c r="BE35" s="2114"/>
    </row>
    <row r="36" spans="1:57" ht="26.25" customHeight="1">
      <c r="A36" s="1782"/>
      <c r="B36" s="1782"/>
      <c r="C36" s="1782"/>
      <c r="D36" s="973"/>
      <c r="E36" s="37"/>
      <c r="F36" s="1782"/>
      <c r="G36" s="1782"/>
      <c r="H36" s="37"/>
      <c r="I36" s="2084"/>
      <c r="J36" s="1782"/>
      <c r="K36" s="1782"/>
      <c r="L36" s="1782"/>
      <c r="M36" s="1782"/>
      <c r="N36" s="1782"/>
      <c r="O36" s="1782"/>
      <c r="P36" s="1782"/>
      <c r="Q36" s="1782"/>
      <c r="R36" s="34">
        <v>2</v>
      </c>
      <c r="S36" s="2111"/>
      <c r="T36" s="34" t="str">
        <f t="shared" si="5"/>
        <v/>
      </c>
      <c r="U36" s="2104"/>
      <c r="V36" s="2104"/>
      <c r="W36" s="2105" t="str">
        <f t="shared" si="0"/>
        <v/>
      </c>
      <c r="X36" s="2104"/>
      <c r="Y36" s="2104"/>
      <c r="Z36" s="2104"/>
      <c r="AA36" s="36" t="str">
        <f>IFERROR(IF(AND(T35="Probabilidad",T36="Probabilidad"),(AC35-(+AC35*W36)),IF(AND(T35="Impacto",T36="Probabilidad"),(L35-(+L35*W36)),IF(T36="Impacto",AC35,""))),"")</f>
        <v/>
      </c>
      <c r="AB36" s="2106" t="str">
        <f t="shared" si="1"/>
        <v/>
      </c>
      <c r="AC36" s="2107" t="str">
        <f t="shared" si="2"/>
        <v/>
      </c>
      <c r="AD36" s="2106" t="str">
        <f t="shared" si="3"/>
        <v/>
      </c>
      <c r="AE36" s="2107" t="str">
        <f>IFERROR(IF(AND(T35="Impacto",T36="Impacto"),(AE35-(+AE35*W36)),IF(AND(T35="Probabilidad",T36="Impacto"),(P35-(+P35*W36)),IF(T36="Probabilidad",AE35,""))),"")</f>
        <v/>
      </c>
      <c r="AF36" s="2108" t="str">
        <f t="shared" si="4"/>
        <v/>
      </c>
      <c r="AG36" s="2109"/>
      <c r="AH36" s="37"/>
      <c r="AI36" s="34"/>
      <c r="AJ36" s="2113"/>
      <c r="AK36" s="2113"/>
      <c r="AL36" s="2114"/>
      <c r="AM36" s="2114"/>
      <c r="AN36" s="2114"/>
      <c r="AO36" s="2114"/>
      <c r="AP36" s="2114"/>
      <c r="AQ36" s="2114"/>
      <c r="AR36" s="2114"/>
      <c r="AS36" s="2114"/>
      <c r="AT36" s="2114"/>
      <c r="AU36" s="2114"/>
      <c r="AV36" s="2114"/>
      <c r="AW36" s="2114"/>
      <c r="AX36" s="2114"/>
      <c r="AY36" s="2114"/>
      <c r="AZ36" s="2114"/>
      <c r="BA36" s="2114"/>
      <c r="BB36" s="2114"/>
      <c r="BC36" s="2114"/>
      <c r="BD36" s="2114"/>
      <c r="BE36" s="2114"/>
    </row>
    <row r="37" spans="1:57" ht="26.25" customHeight="1">
      <c r="A37" s="1782"/>
      <c r="B37" s="1782"/>
      <c r="C37" s="1782"/>
      <c r="D37" s="973"/>
      <c r="E37" s="37"/>
      <c r="F37" s="1782"/>
      <c r="G37" s="1782"/>
      <c r="H37" s="37"/>
      <c r="I37" s="2084"/>
      <c r="J37" s="1782"/>
      <c r="K37" s="1782"/>
      <c r="L37" s="1782"/>
      <c r="M37" s="1782"/>
      <c r="N37" s="1782"/>
      <c r="O37" s="1782"/>
      <c r="P37" s="1782"/>
      <c r="Q37" s="1782"/>
      <c r="R37" s="34">
        <v>3</v>
      </c>
      <c r="S37" s="2110"/>
      <c r="T37" s="34" t="str">
        <f t="shared" si="5"/>
        <v/>
      </c>
      <c r="U37" s="2104"/>
      <c r="V37" s="2104"/>
      <c r="W37" s="2105" t="str">
        <f t="shared" si="0"/>
        <v/>
      </c>
      <c r="X37" s="2104"/>
      <c r="Y37" s="2104"/>
      <c r="Z37" s="2104"/>
      <c r="AA37" s="36" t="str">
        <f t="shared" ref="AA37:AA40" si="17">IFERROR(IF(AND(T36="Probabilidad",T37="Probabilidad"),(AC36-(+AC36*W37)),IF(AND(T36="Impacto",T37="Probabilidad"),(AC35-(+AC35*W37)),IF(T37="Impacto",AC36,""))),"")</f>
        <v/>
      </c>
      <c r="AB37" s="2106" t="str">
        <f t="shared" si="1"/>
        <v/>
      </c>
      <c r="AC37" s="2107" t="str">
        <f t="shared" si="2"/>
        <v/>
      </c>
      <c r="AD37" s="2106" t="str">
        <f t="shared" si="3"/>
        <v/>
      </c>
      <c r="AE37" s="2107" t="str">
        <f t="shared" ref="AE37:AE40" si="18">IFERROR(IF(AND(T36="Impacto",T37="Impacto"),(AE36-(+AE36*W37)),IF(AND(T36="Probabilidad",T37="Impacto"),(AE35-(+AE35*W37)),IF(T37="Probabilidad",AE36,""))),"")</f>
        <v/>
      </c>
      <c r="AF37" s="2108" t="str">
        <f t="shared" si="4"/>
        <v/>
      </c>
      <c r="AG37" s="2109"/>
      <c r="AH37" s="37"/>
      <c r="AI37" s="34"/>
      <c r="AJ37" s="2113"/>
      <c r="AK37" s="2113"/>
      <c r="AL37" s="2114"/>
      <c r="AM37" s="2114"/>
      <c r="AN37" s="2114"/>
      <c r="AO37" s="2114"/>
      <c r="AP37" s="2114"/>
      <c r="AQ37" s="2114"/>
      <c r="AR37" s="2114"/>
      <c r="AS37" s="2114"/>
      <c r="AT37" s="2114"/>
      <c r="AU37" s="2114"/>
      <c r="AV37" s="2114"/>
      <c r="AW37" s="2114"/>
      <c r="AX37" s="2114"/>
      <c r="AY37" s="2114"/>
      <c r="AZ37" s="2114"/>
      <c r="BA37" s="2114"/>
      <c r="BB37" s="2114"/>
      <c r="BC37" s="2114"/>
      <c r="BD37" s="2114"/>
      <c r="BE37" s="2114"/>
    </row>
    <row r="38" spans="1:57" ht="26.25" customHeight="1">
      <c r="A38" s="1782"/>
      <c r="B38" s="1782"/>
      <c r="C38" s="1782"/>
      <c r="D38" s="973"/>
      <c r="E38" s="37"/>
      <c r="F38" s="1782"/>
      <c r="G38" s="1782"/>
      <c r="H38" s="37"/>
      <c r="I38" s="2084"/>
      <c r="J38" s="1782"/>
      <c r="K38" s="1782"/>
      <c r="L38" s="1782"/>
      <c r="M38" s="1782"/>
      <c r="N38" s="1782"/>
      <c r="O38" s="1782"/>
      <c r="P38" s="1782"/>
      <c r="Q38" s="1782"/>
      <c r="R38" s="34">
        <v>4</v>
      </c>
      <c r="S38" s="2111"/>
      <c r="T38" s="34" t="str">
        <f t="shared" si="5"/>
        <v/>
      </c>
      <c r="U38" s="2104"/>
      <c r="V38" s="2104"/>
      <c r="W38" s="2105" t="str">
        <f t="shared" si="0"/>
        <v/>
      </c>
      <c r="X38" s="2104"/>
      <c r="Y38" s="2104"/>
      <c r="Z38" s="2104"/>
      <c r="AA38" s="36" t="str">
        <f t="shared" si="17"/>
        <v/>
      </c>
      <c r="AB38" s="2106" t="str">
        <f t="shared" si="1"/>
        <v/>
      </c>
      <c r="AC38" s="2107" t="str">
        <f t="shared" si="2"/>
        <v/>
      </c>
      <c r="AD38" s="2106" t="str">
        <f t="shared" si="3"/>
        <v/>
      </c>
      <c r="AE38" s="2107" t="str">
        <f t="shared" si="18"/>
        <v/>
      </c>
      <c r="AF38" s="2108" t="str">
        <f t="shared" si="4"/>
        <v/>
      </c>
      <c r="AG38" s="2109"/>
      <c r="AH38" s="37"/>
      <c r="AI38" s="34"/>
      <c r="AJ38" s="2113"/>
      <c r="AK38" s="2113"/>
      <c r="AL38" s="2114"/>
      <c r="AM38" s="2114"/>
      <c r="AN38" s="2114"/>
      <c r="AO38" s="2114"/>
      <c r="AP38" s="2114"/>
      <c r="AQ38" s="2114"/>
      <c r="AR38" s="2114"/>
      <c r="AS38" s="2114"/>
      <c r="AT38" s="2114"/>
      <c r="AU38" s="2114"/>
      <c r="AV38" s="2114"/>
      <c r="AW38" s="2114"/>
      <c r="AX38" s="2114"/>
      <c r="AY38" s="2114"/>
      <c r="AZ38" s="2114"/>
      <c r="BA38" s="2114"/>
      <c r="BB38" s="2114"/>
      <c r="BC38" s="2114"/>
      <c r="BD38" s="2114"/>
      <c r="BE38" s="2114"/>
    </row>
    <row r="39" spans="1:57" ht="26.25" customHeight="1">
      <c r="A39" s="1782"/>
      <c r="B39" s="1782"/>
      <c r="C39" s="1782"/>
      <c r="D39" s="973"/>
      <c r="E39" s="37"/>
      <c r="F39" s="1782"/>
      <c r="G39" s="1782"/>
      <c r="H39" s="37"/>
      <c r="I39" s="2084"/>
      <c r="J39" s="1782"/>
      <c r="K39" s="1782"/>
      <c r="L39" s="1782"/>
      <c r="M39" s="1782"/>
      <c r="N39" s="1782"/>
      <c r="O39" s="1782"/>
      <c r="P39" s="1782"/>
      <c r="Q39" s="1782"/>
      <c r="R39" s="34">
        <v>5</v>
      </c>
      <c r="S39" s="2111"/>
      <c r="T39" s="34" t="str">
        <f t="shared" si="5"/>
        <v/>
      </c>
      <c r="U39" s="2104"/>
      <c r="V39" s="2104"/>
      <c r="W39" s="2105" t="str">
        <f t="shared" si="0"/>
        <v/>
      </c>
      <c r="X39" s="2104"/>
      <c r="Y39" s="2104"/>
      <c r="Z39" s="2104"/>
      <c r="AA39" s="36" t="str">
        <f t="shared" si="17"/>
        <v/>
      </c>
      <c r="AB39" s="2106" t="str">
        <f t="shared" si="1"/>
        <v/>
      </c>
      <c r="AC39" s="2107" t="str">
        <f t="shared" si="2"/>
        <v/>
      </c>
      <c r="AD39" s="2106" t="str">
        <f t="shared" si="3"/>
        <v/>
      </c>
      <c r="AE39" s="2107" t="str">
        <f t="shared" si="18"/>
        <v/>
      </c>
      <c r="AF39" s="2108" t="str">
        <f t="shared" si="4"/>
        <v/>
      </c>
      <c r="AG39" s="2109"/>
      <c r="AH39" s="37"/>
      <c r="AI39" s="34"/>
      <c r="AJ39" s="2113"/>
      <c r="AK39" s="2113"/>
      <c r="AL39" s="2114"/>
      <c r="AM39" s="2114"/>
      <c r="AN39" s="2114"/>
      <c r="AO39" s="2114"/>
      <c r="AP39" s="2114"/>
      <c r="AQ39" s="2114"/>
      <c r="AR39" s="2114"/>
      <c r="AS39" s="2114"/>
      <c r="AT39" s="2114"/>
      <c r="AU39" s="2114"/>
      <c r="AV39" s="2114"/>
      <c r="AW39" s="2114"/>
      <c r="AX39" s="2114"/>
      <c r="AY39" s="2114"/>
      <c r="AZ39" s="2114"/>
      <c r="BA39" s="2114"/>
      <c r="BB39" s="2114"/>
      <c r="BC39" s="2114"/>
      <c r="BD39" s="2114"/>
      <c r="BE39" s="2114"/>
    </row>
    <row r="40" spans="1:57" ht="26.25" customHeight="1">
      <c r="A40" s="1793"/>
      <c r="B40" s="1793"/>
      <c r="C40" s="1793"/>
      <c r="D40" s="974"/>
      <c r="E40" s="37"/>
      <c r="F40" s="1793"/>
      <c r="G40" s="1793"/>
      <c r="H40" s="37"/>
      <c r="I40" s="2095"/>
      <c r="J40" s="1793"/>
      <c r="K40" s="1793"/>
      <c r="L40" s="1793"/>
      <c r="M40" s="1793"/>
      <c r="N40" s="1793"/>
      <c r="O40" s="1793"/>
      <c r="P40" s="1793"/>
      <c r="Q40" s="1793"/>
      <c r="R40" s="34">
        <v>6</v>
      </c>
      <c r="S40" s="2111"/>
      <c r="T40" s="34" t="str">
        <f t="shared" si="5"/>
        <v/>
      </c>
      <c r="U40" s="2104"/>
      <c r="V40" s="2104"/>
      <c r="W40" s="2105" t="str">
        <f t="shared" si="0"/>
        <v/>
      </c>
      <c r="X40" s="2104"/>
      <c r="Y40" s="2104"/>
      <c r="Z40" s="2104"/>
      <c r="AA40" s="36" t="str">
        <f t="shared" si="17"/>
        <v/>
      </c>
      <c r="AB40" s="2106" t="str">
        <f t="shared" si="1"/>
        <v/>
      </c>
      <c r="AC40" s="2107" t="str">
        <f t="shared" si="2"/>
        <v/>
      </c>
      <c r="AD40" s="2106" t="str">
        <f t="shared" si="3"/>
        <v/>
      </c>
      <c r="AE40" s="2107" t="str">
        <f t="shared" si="18"/>
        <v/>
      </c>
      <c r="AF40" s="2108" t="str">
        <f t="shared" si="4"/>
        <v/>
      </c>
      <c r="AG40" s="2109"/>
      <c r="AH40" s="37"/>
      <c r="AI40" s="34"/>
      <c r="AJ40" s="2113"/>
      <c r="AK40" s="2113"/>
      <c r="AL40" s="2114"/>
      <c r="AM40" s="2114"/>
      <c r="AN40" s="2114"/>
      <c r="AO40" s="2114"/>
      <c r="AP40" s="2114"/>
      <c r="AQ40" s="2114"/>
      <c r="AR40" s="2114"/>
      <c r="AS40" s="2114"/>
      <c r="AT40" s="2114"/>
      <c r="AU40" s="2114"/>
      <c r="AV40" s="2114"/>
      <c r="AW40" s="2114"/>
      <c r="AX40" s="2114"/>
      <c r="AY40" s="2114"/>
      <c r="AZ40" s="2114"/>
      <c r="BA40" s="2114"/>
      <c r="BB40" s="2114"/>
      <c r="BC40" s="2114"/>
      <c r="BD40" s="2114"/>
      <c r="BE40" s="2114"/>
    </row>
    <row r="41" spans="1:57" ht="26.25" customHeight="1">
      <c r="A41" s="2058">
        <v>7</v>
      </c>
      <c r="B41" s="2096"/>
      <c r="C41" s="2096"/>
      <c r="D41" s="2096"/>
      <c r="E41" s="2117"/>
      <c r="F41" s="2118"/>
      <c r="G41" s="2115"/>
      <c r="H41" s="2117"/>
      <c r="I41" s="2096"/>
      <c r="J41" s="2100"/>
      <c r="K41" s="2101" t="str">
        <f>IF(J41&lt;=0,"",IF(J41&lt;=2,"Muy Baja",IF(J41&lt;=24,"Baja",IF(J41&lt;=500,"Media",IF(J41&lt;=5000,"Alta","Muy Alta")))))</f>
        <v/>
      </c>
      <c r="L41" s="2102" t="str">
        <f>IF(K41="","",IF(K41="Muy Baja",0.2,IF(K41="Baja",0.4,IF(K41="Media",0.6,IF(K41="Alta",0.8,IF(K41="Muy Alta",1,))))))</f>
        <v/>
      </c>
      <c r="M41" s="2102"/>
      <c r="N41" s="2102">
        <f>IF(NOT(ISERROR(MATCH(M41,'[28]Tabla Impacto'!$B$221:$B$223,0))),'[28]Tabla Impacto'!$F$223&amp;"Por favor no seleccionar los criterios de impacto(Afectación Económica o presupuestal y Pérdida Reputacional)",M41)</f>
        <v>0</v>
      </c>
      <c r="O41" s="2101" t="str">
        <f>IF(OR(N41='[28]Tabla Impacto'!$C$11,N41='[28]Tabla Impacto'!$D$11),"Leve",IF(OR(N41='[28]Tabla Impacto'!$C$12,N41='[28]Tabla Impacto'!$D$12),"Menor",IF(OR(N41='[28]Tabla Impacto'!$C$13,N41='[28]Tabla Impacto'!$D$13),"Moderado",IF(OR(N41='[28]Tabla Impacto'!$C$14,N41='[28]Tabla Impacto'!$D$14),"Mayor",IF(OR(N41='[28]Tabla Impacto'!$C$15,N41='[28]Tabla Impacto'!$D$15),"Catastrófico","")))))</f>
        <v/>
      </c>
      <c r="P41" s="2102" t="str">
        <f>IF(O41="","",IF(O41="Leve",0.2,IF(O41="Menor",0.4,IF(O41="Moderado",0.6,IF(O41="Mayor",0.8,IF(O41="Catastrófico",1,))))))</f>
        <v/>
      </c>
      <c r="Q41" s="2103" t="str">
        <f>IF(OR(AND(K41="Muy Baja",O41="Leve"),AND(K41="Muy Baja",O41="Menor"),AND(K41="Baja",O41="Leve")),"Bajo",IF(OR(AND(K41="Muy baja",O41="Moderado"),AND(K41="Baja",O41="Menor"),AND(K41="Baja",O41="Moderado"),AND(K41="Media",O41="Leve"),AND(K41="Media",O41="Menor"),AND(K41="Media",O41="Moderado"),AND(K41="Alta",O41="Leve"),AND(K41="Alta",O41="Menor")),"Moderado",IF(OR(AND(K41="Muy Baja",O41="Mayor"),AND(K41="Baja",O41="Mayor"),AND(K41="Media",O41="Mayor"),AND(K41="Alta",O41="Moderado"),AND(K41="Alta",O41="Mayor"),AND(K41="Muy Alta",O41="Leve"),AND(K41="Muy Alta",O41="Menor"),AND(K41="Muy Alta",O41="Moderado"),AND(K41="Muy Alta",O41="Mayor")),"Alto",IF(OR(AND(K41="Muy Baja",O41="Catastrófico"),AND(K41="Baja",O41="Catastrófico"),AND(K41="Media",O41="Catastrófico"),AND(K41="Alta",O41="Catastrófico"),AND(K41="Muy Alta",O41="Catastrófico")),"Extremo",""))))</f>
        <v/>
      </c>
      <c r="R41" s="34">
        <v>1</v>
      </c>
      <c r="S41" s="2111"/>
      <c r="T41" s="34" t="str">
        <f t="shared" si="5"/>
        <v/>
      </c>
      <c r="U41" s="2104"/>
      <c r="V41" s="2104"/>
      <c r="W41" s="2105" t="str">
        <f t="shared" si="0"/>
        <v/>
      </c>
      <c r="X41" s="2104"/>
      <c r="Y41" s="2104"/>
      <c r="Z41" s="2104"/>
      <c r="AA41" s="36" t="str">
        <f>IFERROR(IF(T41="Probabilidad",(L41-(+L41*W41)),IF(T41="Impacto",L41,"")),"")</f>
        <v/>
      </c>
      <c r="AB41" s="2106" t="str">
        <f t="shared" si="1"/>
        <v/>
      </c>
      <c r="AC41" s="2107" t="str">
        <f t="shared" si="2"/>
        <v/>
      </c>
      <c r="AD41" s="2106" t="str">
        <f t="shared" si="3"/>
        <v/>
      </c>
      <c r="AE41" s="2107" t="str">
        <f>IFERROR(IF(T41="Impacto",(P41-(+P41*W41)),IF(T41="Probabilidad",P41,"")),"")</f>
        <v/>
      </c>
      <c r="AF41" s="2108" t="str">
        <f t="shared" si="4"/>
        <v/>
      </c>
      <c r="AG41" s="2109"/>
      <c r="AH41" s="37"/>
      <c r="AI41" s="34"/>
      <c r="AJ41" s="2113"/>
      <c r="AK41" s="2113"/>
      <c r="AL41" s="2114"/>
      <c r="AM41" s="2114"/>
      <c r="AN41" s="2114"/>
      <c r="AO41" s="2114"/>
      <c r="AP41" s="2114"/>
      <c r="AQ41" s="2114"/>
      <c r="AR41" s="2114"/>
      <c r="AS41" s="2114"/>
      <c r="AT41" s="2114"/>
      <c r="AU41" s="2114"/>
      <c r="AV41" s="2114"/>
      <c r="AW41" s="2114"/>
      <c r="AX41" s="2114"/>
      <c r="AY41" s="2114"/>
      <c r="AZ41" s="2114"/>
      <c r="BA41" s="2114"/>
      <c r="BB41" s="2114"/>
      <c r="BC41" s="2114"/>
      <c r="BD41" s="2114"/>
      <c r="BE41" s="2114"/>
    </row>
    <row r="42" spans="1:57" ht="26.25" customHeight="1">
      <c r="A42" s="1782"/>
      <c r="B42" s="1782"/>
      <c r="C42" s="1782"/>
      <c r="D42" s="1782"/>
      <c r="E42" s="2117"/>
      <c r="F42" s="1782"/>
      <c r="G42" s="1782"/>
      <c r="H42" s="2117"/>
      <c r="I42" s="1782"/>
      <c r="J42" s="1782"/>
      <c r="K42" s="1782"/>
      <c r="L42" s="1782"/>
      <c r="M42" s="1782"/>
      <c r="N42" s="1782"/>
      <c r="O42" s="1782"/>
      <c r="P42" s="1782"/>
      <c r="Q42" s="1782"/>
      <c r="R42" s="34">
        <v>2</v>
      </c>
      <c r="S42" s="2111"/>
      <c r="T42" s="34" t="str">
        <f t="shared" si="5"/>
        <v/>
      </c>
      <c r="U42" s="2104"/>
      <c r="V42" s="2104"/>
      <c r="W42" s="2105" t="str">
        <f t="shared" si="0"/>
        <v/>
      </c>
      <c r="X42" s="2104"/>
      <c r="Y42" s="2104"/>
      <c r="Z42" s="2104"/>
      <c r="AA42" s="36" t="str">
        <f>IFERROR(IF(AND(T41="Probabilidad",T42="Probabilidad"),(AC41-(+AC41*W42)),IF(AND(T41="Impacto",T42="Probabilidad"),(L41-(+L41*W42)),IF(T42="Impacto",AC41,""))),"")</f>
        <v/>
      </c>
      <c r="AB42" s="2106" t="str">
        <f t="shared" si="1"/>
        <v/>
      </c>
      <c r="AC42" s="2107" t="str">
        <f t="shared" si="2"/>
        <v/>
      </c>
      <c r="AD42" s="2106" t="str">
        <f t="shared" si="3"/>
        <v/>
      </c>
      <c r="AE42" s="2107" t="str">
        <f>IFERROR(IF(AND(T41="Impacto",T42="Impacto"),(AE41-(+AE41*W42)),IF(AND(T41="Probabilidad",T42="Impacto"),(P41-(+P41*W42)),IF(T42="Probabilidad",AE41,""))),"")</f>
        <v/>
      </c>
      <c r="AF42" s="2108" t="str">
        <f t="shared" si="4"/>
        <v/>
      </c>
      <c r="AG42" s="2109"/>
      <c r="AH42" s="37"/>
      <c r="AI42" s="34"/>
      <c r="AJ42" s="2113"/>
      <c r="AK42" s="2113"/>
      <c r="AL42" s="2114"/>
      <c r="AM42" s="2114"/>
      <c r="AN42" s="2114"/>
      <c r="AO42" s="2114"/>
      <c r="AP42" s="2114"/>
      <c r="AQ42" s="2114"/>
      <c r="AR42" s="2114"/>
      <c r="AS42" s="2114"/>
      <c r="AT42" s="2114"/>
      <c r="AU42" s="2114"/>
      <c r="AV42" s="2114"/>
      <c r="AW42" s="2114"/>
      <c r="AX42" s="2114"/>
      <c r="AY42" s="2114"/>
      <c r="AZ42" s="2114"/>
      <c r="BA42" s="2114"/>
      <c r="BB42" s="2114"/>
      <c r="BC42" s="2114"/>
      <c r="BD42" s="2114"/>
      <c r="BE42" s="2114"/>
    </row>
    <row r="43" spans="1:57" ht="26.25" customHeight="1">
      <c r="A43" s="1782"/>
      <c r="B43" s="1782"/>
      <c r="C43" s="1782"/>
      <c r="D43" s="1782"/>
      <c r="E43" s="2117"/>
      <c r="F43" s="1782"/>
      <c r="G43" s="1782"/>
      <c r="H43" s="2117"/>
      <c r="I43" s="1782"/>
      <c r="J43" s="1782"/>
      <c r="K43" s="1782"/>
      <c r="L43" s="1782"/>
      <c r="M43" s="1782"/>
      <c r="N43" s="1782"/>
      <c r="O43" s="1782"/>
      <c r="P43" s="1782"/>
      <c r="Q43" s="1782"/>
      <c r="R43" s="34">
        <v>3</v>
      </c>
      <c r="S43" s="2110"/>
      <c r="T43" s="34" t="str">
        <f t="shared" si="5"/>
        <v/>
      </c>
      <c r="U43" s="2104"/>
      <c r="V43" s="2104"/>
      <c r="W43" s="2105" t="str">
        <f t="shared" si="0"/>
        <v/>
      </c>
      <c r="X43" s="2104"/>
      <c r="Y43" s="2104"/>
      <c r="Z43" s="2104"/>
      <c r="AA43" s="36" t="str">
        <f t="shared" ref="AA43:AA46" si="19">IFERROR(IF(AND(T42="Probabilidad",T43="Probabilidad"),(AC42-(+AC42*W43)),IF(AND(T42="Impacto",T43="Probabilidad"),(AC41-(+AC41*W43)),IF(T43="Impacto",AC42,""))),"")</f>
        <v/>
      </c>
      <c r="AB43" s="2106" t="str">
        <f t="shared" si="1"/>
        <v/>
      </c>
      <c r="AC43" s="2107" t="str">
        <f t="shared" si="2"/>
        <v/>
      </c>
      <c r="AD43" s="2106" t="str">
        <f t="shared" si="3"/>
        <v/>
      </c>
      <c r="AE43" s="2107" t="str">
        <f t="shared" ref="AE43:AE46" si="20">IFERROR(IF(AND(T42="Impacto",T43="Impacto"),(AE42-(+AE42*W43)),IF(AND(T42="Probabilidad",T43="Impacto"),(AE41-(+AE41*W43)),IF(T43="Probabilidad",AE42,""))),"")</f>
        <v/>
      </c>
      <c r="AF43" s="2108" t="str">
        <f t="shared" si="4"/>
        <v/>
      </c>
      <c r="AG43" s="2109"/>
      <c r="AH43" s="37"/>
      <c r="AI43" s="34"/>
      <c r="AJ43" s="2113"/>
      <c r="AK43" s="2113"/>
      <c r="AL43" s="2114"/>
      <c r="AM43" s="2114"/>
      <c r="AN43" s="2114"/>
      <c r="AO43" s="2114"/>
      <c r="AP43" s="2114"/>
      <c r="AQ43" s="2114"/>
      <c r="AR43" s="2114"/>
      <c r="AS43" s="2114"/>
      <c r="AT43" s="2114"/>
      <c r="AU43" s="2114"/>
      <c r="AV43" s="2114"/>
      <c r="AW43" s="2114"/>
      <c r="AX43" s="2114"/>
      <c r="AY43" s="2114"/>
      <c r="AZ43" s="2114"/>
      <c r="BA43" s="2114"/>
      <c r="BB43" s="2114"/>
      <c r="BC43" s="2114"/>
      <c r="BD43" s="2114"/>
      <c r="BE43" s="2114"/>
    </row>
    <row r="44" spans="1:57" ht="26.25" customHeight="1">
      <c r="A44" s="1782"/>
      <c r="B44" s="1782"/>
      <c r="C44" s="1782"/>
      <c r="D44" s="1782"/>
      <c r="E44" s="2117"/>
      <c r="F44" s="1782"/>
      <c r="G44" s="1782"/>
      <c r="H44" s="2117"/>
      <c r="I44" s="1782"/>
      <c r="J44" s="1782"/>
      <c r="K44" s="1782"/>
      <c r="L44" s="1782"/>
      <c r="M44" s="1782"/>
      <c r="N44" s="1782"/>
      <c r="O44" s="1782"/>
      <c r="P44" s="1782"/>
      <c r="Q44" s="1782"/>
      <c r="R44" s="34">
        <v>4</v>
      </c>
      <c r="S44" s="2111"/>
      <c r="T44" s="34" t="str">
        <f t="shared" si="5"/>
        <v/>
      </c>
      <c r="U44" s="2104"/>
      <c r="V44" s="2104"/>
      <c r="W44" s="2105" t="str">
        <f t="shared" si="0"/>
        <v/>
      </c>
      <c r="X44" s="2104"/>
      <c r="Y44" s="2104"/>
      <c r="Z44" s="2104"/>
      <c r="AA44" s="36" t="str">
        <f t="shared" si="19"/>
        <v/>
      </c>
      <c r="AB44" s="2106" t="str">
        <f t="shared" si="1"/>
        <v/>
      </c>
      <c r="AC44" s="2107" t="str">
        <f t="shared" si="2"/>
        <v/>
      </c>
      <c r="AD44" s="2106" t="str">
        <f t="shared" si="3"/>
        <v/>
      </c>
      <c r="AE44" s="2107" t="str">
        <f t="shared" si="20"/>
        <v/>
      </c>
      <c r="AF44" s="2108" t="str">
        <f t="shared" si="4"/>
        <v/>
      </c>
      <c r="AG44" s="2109"/>
      <c r="AH44" s="37"/>
      <c r="AI44" s="34"/>
      <c r="AJ44" s="2113"/>
      <c r="AK44" s="2113"/>
      <c r="AL44" s="2114"/>
      <c r="AM44" s="2114"/>
      <c r="AN44" s="2114"/>
      <c r="AO44" s="2114"/>
      <c r="AP44" s="2114"/>
      <c r="AQ44" s="2114"/>
      <c r="AR44" s="2114"/>
      <c r="AS44" s="2114"/>
      <c r="AT44" s="2114"/>
      <c r="AU44" s="2114"/>
      <c r="AV44" s="2114"/>
      <c r="AW44" s="2114"/>
      <c r="AX44" s="2114"/>
      <c r="AY44" s="2114"/>
      <c r="AZ44" s="2114"/>
      <c r="BA44" s="2114"/>
      <c r="BB44" s="2114"/>
      <c r="BC44" s="2114"/>
      <c r="BD44" s="2114"/>
      <c r="BE44" s="2114"/>
    </row>
    <row r="45" spans="1:57" ht="26.25" customHeight="1">
      <c r="A45" s="1782"/>
      <c r="B45" s="1782"/>
      <c r="C45" s="1782"/>
      <c r="D45" s="1782"/>
      <c r="E45" s="2117"/>
      <c r="F45" s="1782"/>
      <c r="G45" s="1782"/>
      <c r="H45" s="2117"/>
      <c r="I45" s="1782"/>
      <c r="J45" s="1782"/>
      <c r="K45" s="1782"/>
      <c r="L45" s="1782"/>
      <c r="M45" s="1782"/>
      <c r="N45" s="1782"/>
      <c r="O45" s="1782"/>
      <c r="P45" s="1782"/>
      <c r="Q45" s="1782"/>
      <c r="R45" s="34">
        <v>5</v>
      </c>
      <c r="S45" s="2111"/>
      <c r="T45" s="34" t="str">
        <f t="shared" si="5"/>
        <v/>
      </c>
      <c r="U45" s="2104"/>
      <c r="V45" s="2104"/>
      <c r="W45" s="2105" t="str">
        <f t="shared" si="0"/>
        <v/>
      </c>
      <c r="X45" s="2104"/>
      <c r="Y45" s="2104"/>
      <c r="Z45" s="2104"/>
      <c r="AA45" s="36" t="str">
        <f t="shared" si="19"/>
        <v/>
      </c>
      <c r="AB45" s="2106" t="str">
        <f t="shared" si="1"/>
        <v/>
      </c>
      <c r="AC45" s="2107" t="str">
        <f t="shared" si="2"/>
        <v/>
      </c>
      <c r="AD45" s="2106" t="str">
        <f t="shared" si="3"/>
        <v/>
      </c>
      <c r="AE45" s="2107" t="str">
        <f t="shared" si="20"/>
        <v/>
      </c>
      <c r="AF45" s="2108" t="str">
        <f t="shared" si="4"/>
        <v/>
      </c>
      <c r="AG45" s="2109"/>
      <c r="AH45" s="37"/>
      <c r="AI45" s="34"/>
      <c r="AJ45" s="2113"/>
      <c r="AK45" s="2113"/>
      <c r="AL45" s="2114"/>
      <c r="AM45" s="2114"/>
      <c r="AN45" s="2114"/>
      <c r="AO45" s="2114"/>
      <c r="AP45" s="2114"/>
      <c r="AQ45" s="2114"/>
      <c r="AR45" s="2114"/>
      <c r="AS45" s="2114"/>
      <c r="AT45" s="2114"/>
      <c r="AU45" s="2114"/>
      <c r="AV45" s="2114"/>
      <c r="AW45" s="2114"/>
      <c r="AX45" s="2114"/>
      <c r="AY45" s="2114"/>
      <c r="AZ45" s="2114"/>
      <c r="BA45" s="2114"/>
      <c r="BB45" s="2114"/>
      <c r="BC45" s="2114"/>
      <c r="BD45" s="2114"/>
      <c r="BE45" s="2114"/>
    </row>
    <row r="46" spans="1:57" ht="26.25" customHeight="1">
      <c r="A46" s="1793"/>
      <c r="B46" s="1793"/>
      <c r="C46" s="1793"/>
      <c r="D46" s="1793"/>
      <c r="E46" s="2119"/>
      <c r="F46" s="1793"/>
      <c r="G46" s="1793"/>
      <c r="H46" s="2119"/>
      <c r="I46" s="1793"/>
      <c r="J46" s="1793"/>
      <c r="K46" s="1793"/>
      <c r="L46" s="1793"/>
      <c r="M46" s="1793"/>
      <c r="N46" s="1793"/>
      <c r="O46" s="1793"/>
      <c r="P46" s="1793"/>
      <c r="Q46" s="1793"/>
      <c r="R46" s="34">
        <v>6</v>
      </c>
      <c r="S46" s="2111"/>
      <c r="T46" s="34" t="str">
        <f t="shared" si="5"/>
        <v/>
      </c>
      <c r="U46" s="2104"/>
      <c r="V46" s="2104"/>
      <c r="W46" s="2105" t="str">
        <f t="shared" si="0"/>
        <v/>
      </c>
      <c r="X46" s="2104"/>
      <c r="Y46" s="2104"/>
      <c r="Z46" s="2104"/>
      <c r="AA46" s="36" t="str">
        <f t="shared" si="19"/>
        <v/>
      </c>
      <c r="AB46" s="2106" t="str">
        <f t="shared" si="1"/>
        <v/>
      </c>
      <c r="AC46" s="2107" t="str">
        <f t="shared" si="2"/>
        <v/>
      </c>
      <c r="AD46" s="2106" t="str">
        <f t="shared" si="3"/>
        <v/>
      </c>
      <c r="AE46" s="2107" t="str">
        <f t="shared" si="20"/>
        <v/>
      </c>
      <c r="AF46" s="2108" t="str">
        <f t="shared" si="4"/>
        <v/>
      </c>
      <c r="AG46" s="2109"/>
      <c r="AH46" s="37"/>
      <c r="AI46" s="34"/>
      <c r="AJ46" s="2113"/>
      <c r="AK46" s="2113"/>
      <c r="AL46" s="2114"/>
      <c r="AM46" s="2114"/>
      <c r="AN46" s="2114"/>
      <c r="AO46" s="2114"/>
      <c r="AP46" s="2114"/>
      <c r="AQ46" s="2114"/>
      <c r="AR46" s="2114"/>
      <c r="AS46" s="2114"/>
      <c r="AT46" s="2114"/>
      <c r="AU46" s="2114"/>
      <c r="AV46" s="2114"/>
      <c r="AW46" s="2114"/>
      <c r="AX46" s="2114"/>
      <c r="AY46" s="2114"/>
      <c r="AZ46" s="2114"/>
      <c r="BA46" s="2114"/>
      <c r="BB46" s="2114"/>
      <c r="BC46" s="2114"/>
      <c r="BD46" s="2114"/>
      <c r="BE46" s="2114"/>
    </row>
    <row r="47" spans="1:57" ht="26.25" customHeight="1">
      <c r="A47" s="2058">
        <v>8</v>
      </c>
      <c r="B47" s="2096"/>
      <c r="C47" s="2096"/>
      <c r="D47" s="2096"/>
      <c r="E47" s="112"/>
      <c r="F47" s="2096"/>
      <c r="G47" s="2115"/>
      <c r="H47" s="112"/>
      <c r="I47" s="2096"/>
      <c r="J47" s="2100"/>
      <c r="K47" s="2101" t="str">
        <f>IF(J47&lt;=0,"",IF(J47&lt;=2,"Muy Baja",IF(J47&lt;=24,"Baja",IF(J47&lt;=500,"Media",IF(J47&lt;=5000,"Alta","Muy Alta")))))</f>
        <v/>
      </c>
      <c r="L47" s="2102" t="str">
        <f>IF(K47="","",IF(K47="Muy Baja",0.2,IF(K47="Baja",0.4,IF(K47="Media",0.6,IF(K47="Alta",0.8,IF(K47="Muy Alta",1,))))))</f>
        <v/>
      </c>
      <c r="M47" s="2102"/>
      <c r="N47" s="2102">
        <f>IF(NOT(ISERROR(MATCH(M47,'[28]Tabla Impacto'!$B$221:$B$223,0))),'[28]Tabla Impacto'!$F$223&amp;"Por favor no seleccionar los criterios de impacto(Afectación Económica o presupuestal y Pérdida Reputacional)",M47)</f>
        <v>0</v>
      </c>
      <c r="O47" s="2101" t="str">
        <f>IF(OR(N47='[28]Tabla Impacto'!$C$11,N47='[28]Tabla Impacto'!$D$11),"Leve",IF(OR(N47='[28]Tabla Impacto'!$C$12,N47='[28]Tabla Impacto'!$D$12),"Menor",IF(OR(N47='[28]Tabla Impacto'!$C$13,N47='[28]Tabla Impacto'!$D$13),"Moderado",IF(OR(N47='[28]Tabla Impacto'!$C$14,N47='[28]Tabla Impacto'!$D$14),"Mayor",IF(OR(N47='[28]Tabla Impacto'!$C$15,N47='[28]Tabla Impacto'!$D$15),"Catastrófico","")))))</f>
        <v/>
      </c>
      <c r="P47" s="2102" t="str">
        <f>IF(O47="","",IF(O47="Leve",0.2,IF(O47="Menor",0.4,IF(O47="Moderado",0.6,IF(O47="Mayor",0.8,IF(O47="Catastrófico",1,))))))</f>
        <v/>
      </c>
      <c r="Q47" s="2103" t="str">
        <f>IF(OR(AND(K47="Muy Baja",O47="Leve"),AND(K47="Muy Baja",O47="Menor"),AND(K47="Baja",O47="Leve")),"Bajo",IF(OR(AND(K47="Muy baja",O47="Moderado"),AND(K47="Baja",O47="Menor"),AND(K47="Baja",O47="Moderado"),AND(K47="Media",O47="Leve"),AND(K47="Media",O47="Menor"),AND(K47="Media",O47="Moderado"),AND(K47="Alta",O47="Leve"),AND(K47="Alta",O47="Menor")),"Moderado",IF(OR(AND(K47="Muy Baja",O47="Mayor"),AND(K47="Baja",O47="Mayor"),AND(K47="Media",O47="Mayor"),AND(K47="Alta",O47="Moderado"),AND(K47="Alta",O47="Mayor"),AND(K47="Muy Alta",O47="Leve"),AND(K47="Muy Alta",O47="Menor"),AND(K47="Muy Alta",O47="Moderado"),AND(K47="Muy Alta",O47="Mayor")),"Alto",IF(OR(AND(K47="Muy Baja",O47="Catastrófico"),AND(K47="Baja",O47="Catastrófico"),AND(K47="Media",O47="Catastrófico"),AND(K47="Alta",O47="Catastrófico"),AND(K47="Muy Alta",O47="Catastrófico")),"Extremo",""))))</f>
        <v/>
      </c>
      <c r="R47" s="34">
        <v>1</v>
      </c>
      <c r="S47" s="2111"/>
      <c r="T47" s="34" t="str">
        <f t="shared" si="5"/>
        <v/>
      </c>
      <c r="U47" s="2104"/>
      <c r="V47" s="2104"/>
      <c r="W47" s="2105" t="str">
        <f t="shared" si="0"/>
        <v/>
      </c>
      <c r="X47" s="2104"/>
      <c r="Y47" s="2104"/>
      <c r="Z47" s="2104"/>
      <c r="AA47" s="36" t="str">
        <f>IFERROR(IF(T47="Probabilidad",(L47-(+L47*W47)),IF(T47="Impacto",L47,"")),"")</f>
        <v/>
      </c>
      <c r="AB47" s="2106" t="str">
        <f t="shared" si="1"/>
        <v/>
      </c>
      <c r="AC47" s="2107" t="str">
        <f t="shared" si="2"/>
        <v/>
      </c>
      <c r="AD47" s="2106" t="str">
        <f t="shared" si="3"/>
        <v/>
      </c>
      <c r="AE47" s="2107" t="str">
        <f>IFERROR(IF(T47="Impacto",(P47-(+P47*W47)),IF(T47="Probabilidad",P47,"")),"")</f>
        <v/>
      </c>
      <c r="AF47" s="2108" t="str">
        <f t="shared" si="4"/>
        <v/>
      </c>
      <c r="AG47" s="2109"/>
      <c r="AH47" s="37"/>
      <c r="AI47" s="34"/>
      <c r="AJ47" s="2113"/>
      <c r="AK47" s="2113"/>
      <c r="AL47" s="2114"/>
      <c r="AM47" s="2114"/>
      <c r="AN47" s="2114"/>
      <c r="AO47" s="2114"/>
      <c r="AP47" s="2114"/>
      <c r="AQ47" s="2114"/>
      <c r="AR47" s="2114"/>
      <c r="AS47" s="2114"/>
      <c r="AT47" s="2114"/>
      <c r="AU47" s="2114"/>
      <c r="AV47" s="2114"/>
      <c r="AW47" s="2114"/>
      <c r="AX47" s="2114"/>
      <c r="AY47" s="2114"/>
      <c r="AZ47" s="2114"/>
      <c r="BA47" s="2114"/>
      <c r="BB47" s="2114"/>
      <c r="BC47" s="2114"/>
      <c r="BD47" s="2114"/>
      <c r="BE47" s="2114"/>
    </row>
    <row r="48" spans="1:57" ht="26.25" customHeight="1">
      <c r="A48" s="1782"/>
      <c r="B48" s="1782"/>
      <c r="C48" s="1782"/>
      <c r="D48" s="1782"/>
      <c r="E48" s="2117"/>
      <c r="F48" s="1782"/>
      <c r="G48" s="1782"/>
      <c r="H48" s="2117"/>
      <c r="I48" s="1782"/>
      <c r="J48" s="1782"/>
      <c r="K48" s="1782"/>
      <c r="L48" s="1782"/>
      <c r="M48" s="1782"/>
      <c r="N48" s="1782"/>
      <c r="O48" s="1782"/>
      <c r="P48" s="1782"/>
      <c r="Q48" s="1782"/>
      <c r="R48" s="34">
        <v>2</v>
      </c>
      <c r="S48" s="2111"/>
      <c r="T48" s="34" t="str">
        <f t="shared" si="5"/>
        <v/>
      </c>
      <c r="U48" s="2104"/>
      <c r="V48" s="2104"/>
      <c r="W48" s="2105" t="str">
        <f t="shared" si="0"/>
        <v/>
      </c>
      <c r="X48" s="2104"/>
      <c r="Y48" s="2104"/>
      <c r="Z48" s="2104"/>
      <c r="AA48" s="36" t="str">
        <f>IFERROR(IF(AND(T47="Probabilidad",T48="Probabilidad"),(AC47-(+AC47*W48)),IF(AND(T47="Impacto",T48="Probabilidad"),(L47-(+L47*W48)),IF(T48="Impacto",AC47,""))),"")</f>
        <v/>
      </c>
      <c r="AB48" s="2106" t="str">
        <f t="shared" si="1"/>
        <v/>
      </c>
      <c r="AC48" s="2107" t="str">
        <f t="shared" si="2"/>
        <v/>
      </c>
      <c r="AD48" s="2106" t="str">
        <f t="shared" si="3"/>
        <v/>
      </c>
      <c r="AE48" s="2107" t="str">
        <f>IFERROR(IF(AND(T47="Impacto",T48="Impacto"),(AE47-(+AE47*W48)),IF(AND(T47="Probabilidad",T48="Impacto"),(P47-(+P47*W48)),IF(T48="Probabilidad",AE47,""))),"")</f>
        <v/>
      </c>
      <c r="AF48" s="2108" t="str">
        <f t="shared" si="4"/>
        <v/>
      </c>
      <c r="AG48" s="2109"/>
      <c r="AH48" s="37"/>
      <c r="AI48" s="34"/>
      <c r="AJ48" s="2113"/>
      <c r="AK48" s="2113"/>
      <c r="AL48" s="2114"/>
      <c r="AM48" s="2114"/>
      <c r="AN48" s="2114"/>
      <c r="AO48" s="2114"/>
      <c r="AP48" s="2114"/>
      <c r="AQ48" s="2114"/>
      <c r="AR48" s="2114"/>
      <c r="AS48" s="2114"/>
      <c r="AT48" s="2114"/>
      <c r="AU48" s="2114"/>
      <c r="AV48" s="2114"/>
      <c r="AW48" s="2114"/>
      <c r="AX48" s="2114"/>
      <c r="AY48" s="2114"/>
      <c r="AZ48" s="2114"/>
      <c r="BA48" s="2114"/>
      <c r="BB48" s="2114"/>
      <c r="BC48" s="2114"/>
      <c r="BD48" s="2114"/>
      <c r="BE48" s="2114"/>
    </row>
    <row r="49" spans="1:57" ht="26.25" customHeight="1">
      <c r="A49" s="1782"/>
      <c r="B49" s="1782"/>
      <c r="C49" s="1782"/>
      <c r="D49" s="1782"/>
      <c r="E49" s="2117"/>
      <c r="F49" s="1782"/>
      <c r="G49" s="1782"/>
      <c r="H49" s="2117"/>
      <c r="I49" s="1782"/>
      <c r="J49" s="1782"/>
      <c r="K49" s="1782"/>
      <c r="L49" s="1782"/>
      <c r="M49" s="1782"/>
      <c r="N49" s="1782"/>
      <c r="O49" s="1782"/>
      <c r="P49" s="1782"/>
      <c r="Q49" s="1782"/>
      <c r="R49" s="34">
        <v>3</v>
      </c>
      <c r="S49" s="2110"/>
      <c r="T49" s="34" t="str">
        <f t="shared" si="5"/>
        <v/>
      </c>
      <c r="U49" s="2104"/>
      <c r="V49" s="2104"/>
      <c r="W49" s="2105" t="str">
        <f t="shared" si="0"/>
        <v/>
      </c>
      <c r="X49" s="2104"/>
      <c r="Y49" s="2104"/>
      <c r="Z49" s="2104"/>
      <c r="AA49" s="36" t="str">
        <f t="shared" ref="AA49:AA52" si="21">IFERROR(IF(AND(T48="Probabilidad",T49="Probabilidad"),(AC48-(+AC48*W49)),IF(AND(T48="Impacto",T49="Probabilidad"),(AC47-(+AC47*W49)),IF(T49="Impacto",AC48,""))),"")</f>
        <v/>
      </c>
      <c r="AB49" s="2106" t="str">
        <f t="shared" si="1"/>
        <v/>
      </c>
      <c r="AC49" s="2107" t="str">
        <f t="shared" si="2"/>
        <v/>
      </c>
      <c r="AD49" s="2106" t="str">
        <f t="shared" si="3"/>
        <v/>
      </c>
      <c r="AE49" s="2107" t="str">
        <f t="shared" ref="AE49:AE52" si="22">IFERROR(IF(AND(T48="Impacto",T49="Impacto"),(AE48-(+AE48*W49)),IF(AND(T48="Probabilidad",T49="Impacto"),(AE47-(+AE47*W49)),IF(T49="Probabilidad",AE48,""))),"")</f>
        <v/>
      </c>
      <c r="AF49" s="2108" t="str">
        <f t="shared" si="4"/>
        <v/>
      </c>
      <c r="AG49" s="2109"/>
      <c r="AH49" s="37"/>
      <c r="AI49" s="34"/>
      <c r="AJ49" s="2113"/>
      <c r="AK49" s="2113"/>
      <c r="AL49" s="2114"/>
      <c r="AM49" s="2114"/>
      <c r="AN49" s="2114"/>
      <c r="AO49" s="2114"/>
      <c r="AP49" s="2114"/>
      <c r="AQ49" s="2114"/>
      <c r="AR49" s="2114"/>
      <c r="AS49" s="2114"/>
      <c r="AT49" s="2114"/>
      <c r="AU49" s="2114"/>
      <c r="AV49" s="2114"/>
      <c r="AW49" s="2114"/>
      <c r="AX49" s="2114"/>
      <c r="AY49" s="2114"/>
      <c r="AZ49" s="2114"/>
      <c r="BA49" s="2114"/>
      <c r="BB49" s="2114"/>
      <c r="BC49" s="2114"/>
      <c r="BD49" s="2114"/>
      <c r="BE49" s="2114"/>
    </row>
    <row r="50" spans="1:57" ht="26.25" customHeight="1">
      <c r="A50" s="1782"/>
      <c r="B50" s="1782"/>
      <c r="C50" s="1782"/>
      <c r="D50" s="1782"/>
      <c r="E50" s="2117"/>
      <c r="F50" s="1782"/>
      <c r="G50" s="1782"/>
      <c r="H50" s="2117"/>
      <c r="I50" s="1782"/>
      <c r="J50" s="1782"/>
      <c r="K50" s="1782"/>
      <c r="L50" s="1782"/>
      <c r="M50" s="1782"/>
      <c r="N50" s="1782"/>
      <c r="O50" s="1782"/>
      <c r="P50" s="1782"/>
      <c r="Q50" s="1782"/>
      <c r="R50" s="34">
        <v>4</v>
      </c>
      <c r="S50" s="2111"/>
      <c r="T50" s="34" t="str">
        <f t="shared" si="5"/>
        <v/>
      </c>
      <c r="U50" s="2104"/>
      <c r="V50" s="2104"/>
      <c r="W50" s="2105" t="str">
        <f t="shared" si="0"/>
        <v/>
      </c>
      <c r="X50" s="2104"/>
      <c r="Y50" s="2104"/>
      <c r="Z50" s="2104"/>
      <c r="AA50" s="36" t="str">
        <f t="shared" si="21"/>
        <v/>
      </c>
      <c r="AB50" s="2106" t="str">
        <f t="shared" si="1"/>
        <v/>
      </c>
      <c r="AC50" s="2107" t="str">
        <f t="shared" si="2"/>
        <v/>
      </c>
      <c r="AD50" s="2106" t="str">
        <f t="shared" si="3"/>
        <v/>
      </c>
      <c r="AE50" s="2107" t="str">
        <f t="shared" si="22"/>
        <v/>
      </c>
      <c r="AF50" s="2108" t="str">
        <f t="shared" si="4"/>
        <v/>
      </c>
      <c r="AG50" s="2109"/>
      <c r="AH50" s="37"/>
      <c r="AI50" s="34"/>
      <c r="AJ50" s="2113"/>
      <c r="AK50" s="2113"/>
      <c r="AL50" s="2114"/>
      <c r="AM50" s="2114"/>
      <c r="AN50" s="2114"/>
      <c r="AO50" s="2114"/>
      <c r="AP50" s="2114"/>
      <c r="AQ50" s="2114"/>
      <c r="AR50" s="2114"/>
      <c r="AS50" s="2114"/>
      <c r="AT50" s="2114"/>
      <c r="AU50" s="2114"/>
      <c r="AV50" s="2114"/>
      <c r="AW50" s="2114"/>
      <c r="AX50" s="2114"/>
      <c r="AY50" s="2114"/>
      <c r="AZ50" s="2114"/>
      <c r="BA50" s="2114"/>
      <c r="BB50" s="2114"/>
      <c r="BC50" s="2114"/>
      <c r="BD50" s="2114"/>
      <c r="BE50" s="2114"/>
    </row>
    <row r="51" spans="1:57" ht="26.25" customHeight="1">
      <c r="A51" s="1782"/>
      <c r="B51" s="1782"/>
      <c r="C51" s="1782"/>
      <c r="D51" s="1782"/>
      <c r="E51" s="2117"/>
      <c r="F51" s="1782"/>
      <c r="G51" s="1782"/>
      <c r="H51" s="2117"/>
      <c r="I51" s="1782"/>
      <c r="J51" s="1782"/>
      <c r="K51" s="1782"/>
      <c r="L51" s="1782"/>
      <c r="M51" s="1782"/>
      <c r="N51" s="1782"/>
      <c r="O51" s="1782"/>
      <c r="P51" s="1782"/>
      <c r="Q51" s="1782"/>
      <c r="R51" s="34">
        <v>5</v>
      </c>
      <c r="S51" s="2111"/>
      <c r="T51" s="34" t="str">
        <f t="shared" si="5"/>
        <v/>
      </c>
      <c r="U51" s="2104"/>
      <c r="V51" s="2104"/>
      <c r="W51" s="2105" t="str">
        <f t="shared" si="0"/>
        <v/>
      </c>
      <c r="X51" s="2104"/>
      <c r="Y51" s="2104"/>
      <c r="Z51" s="2104"/>
      <c r="AA51" s="36" t="str">
        <f t="shared" si="21"/>
        <v/>
      </c>
      <c r="AB51" s="2106" t="str">
        <f t="shared" si="1"/>
        <v/>
      </c>
      <c r="AC51" s="2107" t="str">
        <f t="shared" si="2"/>
        <v/>
      </c>
      <c r="AD51" s="2106" t="str">
        <f t="shared" si="3"/>
        <v/>
      </c>
      <c r="AE51" s="2107" t="str">
        <f t="shared" si="22"/>
        <v/>
      </c>
      <c r="AF51" s="2108" t="str">
        <f t="shared" si="4"/>
        <v/>
      </c>
      <c r="AG51" s="2109"/>
      <c r="AH51" s="37"/>
      <c r="AI51" s="34"/>
      <c r="AJ51" s="2113"/>
      <c r="AK51" s="2113"/>
      <c r="AL51" s="2114"/>
      <c r="AM51" s="2114"/>
      <c r="AN51" s="2114"/>
      <c r="AO51" s="2114"/>
      <c r="AP51" s="2114"/>
      <c r="AQ51" s="2114"/>
      <c r="AR51" s="2114"/>
      <c r="AS51" s="2114"/>
      <c r="AT51" s="2114"/>
      <c r="AU51" s="2114"/>
      <c r="AV51" s="2114"/>
      <c r="AW51" s="2114"/>
      <c r="AX51" s="2114"/>
      <c r="AY51" s="2114"/>
      <c r="AZ51" s="2114"/>
      <c r="BA51" s="2114"/>
      <c r="BB51" s="2114"/>
      <c r="BC51" s="2114"/>
      <c r="BD51" s="2114"/>
      <c r="BE51" s="2114"/>
    </row>
    <row r="52" spans="1:57" ht="26.25" customHeight="1">
      <c r="A52" s="1793"/>
      <c r="B52" s="1793"/>
      <c r="C52" s="1793"/>
      <c r="D52" s="1793"/>
      <c r="E52" s="2119"/>
      <c r="F52" s="1793"/>
      <c r="G52" s="1793"/>
      <c r="H52" s="2119"/>
      <c r="I52" s="1793"/>
      <c r="J52" s="1793"/>
      <c r="K52" s="1793"/>
      <c r="L52" s="1793"/>
      <c r="M52" s="1793"/>
      <c r="N52" s="1793"/>
      <c r="O52" s="1793"/>
      <c r="P52" s="1793"/>
      <c r="Q52" s="1793"/>
      <c r="R52" s="34">
        <v>6</v>
      </c>
      <c r="S52" s="2111"/>
      <c r="T52" s="34" t="str">
        <f t="shared" si="5"/>
        <v/>
      </c>
      <c r="U52" s="2104"/>
      <c r="V52" s="2104"/>
      <c r="W52" s="2105" t="str">
        <f t="shared" si="0"/>
        <v/>
      </c>
      <c r="X52" s="2104"/>
      <c r="Y52" s="2104"/>
      <c r="Z52" s="2104"/>
      <c r="AA52" s="36" t="str">
        <f t="shared" si="21"/>
        <v/>
      </c>
      <c r="AB52" s="2106" t="str">
        <f t="shared" si="1"/>
        <v/>
      </c>
      <c r="AC52" s="2107" t="str">
        <f t="shared" si="2"/>
        <v/>
      </c>
      <c r="AD52" s="2106" t="str">
        <f t="shared" si="3"/>
        <v/>
      </c>
      <c r="AE52" s="2107" t="str">
        <f t="shared" si="22"/>
        <v/>
      </c>
      <c r="AF52" s="2108" t="str">
        <f t="shared" si="4"/>
        <v/>
      </c>
      <c r="AG52" s="2109"/>
      <c r="AH52" s="37"/>
      <c r="AI52" s="34"/>
      <c r="AJ52" s="2113"/>
      <c r="AK52" s="2113"/>
      <c r="AL52" s="2114"/>
      <c r="AM52" s="2114"/>
      <c r="AN52" s="2114"/>
      <c r="AO52" s="2114"/>
      <c r="AP52" s="2114"/>
      <c r="AQ52" s="2114"/>
      <c r="AR52" s="2114"/>
      <c r="AS52" s="2114"/>
      <c r="AT52" s="2114"/>
      <c r="AU52" s="2114"/>
      <c r="AV52" s="2114"/>
      <c r="AW52" s="2114"/>
      <c r="AX52" s="2114"/>
      <c r="AY52" s="2114"/>
      <c r="AZ52" s="2114"/>
      <c r="BA52" s="2114"/>
      <c r="BB52" s="2114"/>
      <c r="BC52" s="2114"/>
      <c r="BD52" s="2114"/>
      <c r="BE52" s="2114"/>
    </row>
    <row r="53" spans="1:57" ht="26.25" customHeight="1">
      <c r="A53" s="2058">
        <v>9</v>
      </c>
      <c r="B53" s="2096"/>
      <c r="C53" s="2096"/>
      <c r="D53" s="2096"/>
      <c r="E53" s="112"/>
      <c r="F53" s="2096"/>
      <c r="G53" s="2115"/>
      <c r="H53" s="112"/>
      <c r="I53" s="2096"/>
      <c r="J53" s="2100"/>
      <c r="K53" s="2101" t="str">
        <f>IF(J53&lt;=0,"",IF(J53&lt;=2,"Muy Baja",IF(J53&lt;=24,"Baja",IF(J53&lt;=500,"Media",IF(J53&lt;=5000,"Alta","Muy Alta")))))</f>
        <v/>
      </c>
      <c r="L53" s="2102" t="str">
        <f>IF(K53="","",IF(K53="Muy Baja",0.2,IF(K53="Baja",0.4,IF(K53="Media",0.6,IF(K53="Alta",0.8,IF(K53="Muy Alta",1,))))))</f>
        <v/>
      </c>
      <c r="M53" s="2102"/>
      <c r="N53" s="2102">
        <f>IF(NOT(ISERROR(MATCH(M53,'[28]Tabla Impacto'!$B$221:$B$223,0))),'[28]Tabla Impacto'!$F$223&amp;"Por favor no seleccionar los criterios de impacto(Afectación Económica o presupuestal y Pérdida Reputacional)",M53)</f>
        <v>0</v>
      </c>
      <c r="O53" s="2101" t="str">
        <f>IF(OR(N53='[28]Tabla Impacto'!$C$11,N53='[28]Tabla Impacto'!$D$11),"Leve",IF(OR(N53='[28]Tabla Impacto'!$C$12,N53='[28]Tabla Impacto'!$D$12),"Menor",IF(OR(N53='[28]Tabla Impacto'!$C$13,N53='[28]Tabla Impacto'!$D$13),"Moderado",IF(OR(N53='[28]Tabla Impacto'!$C$14,N53='[28]Tabla Impacto'!$D$14),"Mayor",IF(OR(N53='[28]Tabla Impacto'!$C$15,N53='[28]Tabla Impacto'!$D$15),"Catastrófico","")))))</f>
        <v/>
      </c>
      <c r="P53" s="2102" t="str">
        <f>IF(O53="","",IF(O53="Leve",0.2,IF(O53="Menor",0.4,IF(O53="Moderado",0.6,IF(O53="Mayor",0.8,IF(O53="Catastrófico",1,))))))</f>
        <v/>
      </c>
      <c r="Q53" s="2103"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34">
        <v>1</v>
      </c>
      <c r="S53" s="2111"/>
      <c r="T53" s="34" t="str">
        <f t="shared" si="5"/>
        <v/>
      </c>
      <c r="U53" s="2104"/>
      <c r="V53" s="2104"/>
      <c r="W53" s="2105" t="str">
        <f t="shared" si="0"/>
        <v/>
      </c>
      <c r="X53" s="2104"/>
      <c r="Y53" s="2104"/>
      <c r="Z53" s="2104"/>
      <c r="AA53" s="36" t="str">
        <f>IFERROR(IF(T53="Probabilidad",(L53-(+L53*W53)),IF(T53="Impacto",L53,"")),"")</f>
        <v/>
      </c>
      <c r="AB53" s="2106" t="str">
        <f t="shared" si="1"/>
        <v/>
      </c>
      <c r="AC53" s="2107" t="str">
        <f t="shared" si="2"/>
        <v/>
      </c>
      <c r="AD53" s="2106" t="str">
        <f t="shared" si="3"/>
        <v/>
      </c>
      <c r="AE53" s="2107" t="str">
        <f>IFERROR(IF(T53="Impacto",(P53-(+P53*W53)),IF(T53="Probabilidad",P53,"")),"")</f>
        <v/>
      </c>
      <c r="AF53" s="2108" t="str">
        <f t="shared" si="4"/>
        <v/>
      </c>
      <c r="AG53" s="2109"/>
      <c r="AH53" s="37"/>
      <c r="AI53" s="34"/>
      <c r="AJ53" s="2113"/>
      <c r="AK53" s="2113"/>
      <c r="AL53" s="2114"/>
      <c r="AM53" s="2114"/>
      <c r="AN53" s="2114"/>
      <c r="AO53" s="2114"/>
      <c r="AP53" s="2114"/>
      <c r="AQ53" s="2114"/>
      <c r="AR53" s="2114"/>
      <c r="AS53" s="2114"/>
      <c r="AT53" s="2114"/>
      <c r="AU53" s="2114"/>
      <c r="AV53" s="2114"/>
      <c r="AW53" s="2114"/>
      <c r="AX53" s="2114"/>
      <c r="AY53" s="2114"/>
      <c r="AZ53" s="2114"/>
      <c r="BA53" s="2114"/>
      <c r="BB53" s="2114"/>
      <c r="BC53" s="2114"/>
      <c r="BD53" s="2114"/>
      <c r="BE53" s="2114"/>
    </row>
    <row r="54" spans="1:57" ht="26.25" customHeight="1">
      <c r="A54" s="1782"/>
      <c r="B54" s="1782"/>
      <c r="C54" s="1782"/>
      <c r="D54" s="1782"/>
      <c r="E54" s="2117"/>
      <c r="F54" s="1782"/>
      <c r="G54" s="1782"/>
      <c r="H54" s="2117"/>
      <c r="I54" s="1782"/>
      <c r="J54" s="1782"/>
      <c r="K54" s="1782"/>
      <c r="L54" s="1782"/>
      <c r="M54" s="1782"/>
      <c r="N54" s="1782"/>
      <c r="O54" s="1782"/>
      <c r="P54" s="1782"/>
      <c r="Q54" s="1782"/>
      <c r="R54" s="34">
        <v>2</v>
      </c>
      <c r="S54" s="2111"/>
      <c r="T54" s="34" t="str">
        <f t="shared" si="5"/>
        <v/>
      </c>
      <c r="U54" s="2104"/>
      <c r="V54" s="2104"/>
      <c r="W54" s="2105" t="str">
        <f t="shared" si="0"/>
        <v/>
      </c>
      <c r="X54" s="2104"/>
      <c r="Y54" s="2104"/>
      <c r="Z54" s="2104"/>
      <c r="AA54" s="36" t="str">
        <f>IFERROR(IF(AND(T53="Probabilidad",T54="Probabilidad"),(AC53-(+AC53*W54)),IF(AND(T53="Impacto",T54="Probabilidad"),(L53-(+L53*W54)),IF(T54="Impacto",AC53,""))),"")</f>
        <v/>
      </c>
      <c r="AB54" s="2106" t="str">
        <f t="shared" si="1"/>
        <v/>
      </c>
      <c r="AC54" s="2107" t="str">
        <f t="shared" si="2"/>
        <v/>
      </c>
      <c r="AD54" s="2106" t="str">
        <f t="shared" si="3"/>
        <v/>
      </c>
      <c r="AE54" s="2107" t="str">
        <f>IFERROR(IF(AND(T53="Impacto",T54="Impacto"),(AE53-(+AE53*W54)),IF(AND(T53="Probabilidad",T54="Impacto"),(P53-(+P53*W54)),IF(T54="Probabilidad",AE53,""))),"")</f>
        <v/>
      </c>
      <c r="AF54" s="2108" t="str">
        <f t="shared" si="4"/>
        <v/>
      </c>
      <c r="AG54" s="2109"/>
      <c r="AH54" s="37"/>
      <c r="AI54" s="34"/>
      <c r="AJ54" s="2113"/>
      <c r="AK54" s="2113"/>
      <c r="AL54" s="2114"/>
      <c r="AM54" s="2114"/>
      <c r="AN54" s="2114"/>
      <c r="AO54" s="2114"/>
      <c r="AP54" s="2114"/>
      <c r="AQ54" s="2114"/>
      <c r="AR54" s="2114"/>
      <c r="AS54" s="2114"/>
      <c r="AT54" s="2114"/>
      <c r="AU54" s="2114"/>
      <c r="AV54" s="2114"/>
      <c r="AW54" s="2114"/>
      <c r="AX54" s="2114"/>
      <c r="AY54" s="2114"/>
      <c r="AZ54" s="2114"/>
      <c r="BA54" s="2114"/>
      <c r="BB54" s="2114"/>
      <c r="BC54" s="2114"/>
      <c r="BD54" s="2114"/>
      <c r="BE54" s="2114"/>
    </row>
    <row r="55" spans="1:57" ht="26.25" customHeight="1">
      <c r="A55" s="1782"/>
      <c r="B55" s="1782"/>
      <c r="C55" s="1782"/>
      <c r="D55" s="1782"/>
      <c r="E55" s="2117"/>
      <c r="F55" s="1782"/>
      <c r="G55" s="1782"/>
      <c r="H55" s="2117"/>
      <c r="I55" s="1782"/>
      <c r="J55" s="1782"/>
      <c r="K55" s="1782"/>
      <c r="L55" s="1782"/>
      <c r="M55" s="1782"/>
      <c r="N55" s="1782"/>
      <c r="O55" s="1782"/>
      <c r="P55" s="1782"/>
      <c r="Q55" s="1782"/>
      <c r="R55" s="34">
        <v>3</v>
      </c>
      <c r="S55" s="2110"/>
      <c r="T55" s="34" t="str">
        <f t="shared" si="5"/>
        <v/>
      </c>
      <c r="U55" s="2104"/>
      <c r="V55" s="2104"/>
      <c r="W55" s="2105" t="str">
        <f t="shared" si="0"/>
        <v/>
      </c>
      <c r="X55" s="2104"/>
      <c r="Y55" s="2104"/>
      <c r="Z55" s="2104"/>
      <c r="AA55" s="36" t="str">
        <f t="shared" ref="AA55:AA58" si="23">IFERROR(IF(AND(T54="Probabilidad",T55="Probabilidad"),(AC54-(+AC54*W55)),IF(AND(T54="Impacto",T55="Probabilidad"),(AC53-(+AC53*W55)),IF(T55="Impacto",AC54,""))),"")</f>
        <v/>
      </c>
      <c r="AB55" s="2106" t="str">
        <f t="shared" si="1"/>
        <v/>
      </c>
      <c r="AC55" s="2107" t="str">
        <f t="shared" si="2"/>
        <v/>
      </c>
      <c r="AD55" s="2106" t="str">
        <f t="shared" si="3"/>
        <v/>
      </c>
      <c r="AE55" s="2107" t="str">
        <f t="shared" ref="AE55:AE58" si="24">IFERROR(IF(AND(T54="Impacto",T55="Impacto"),(AE54-(+AE54*W55)),IF(AND(T54="Probabilidad",T55="Impacto"),(AE53-(+AE53*W55)),IF(T55="Probabilidad",AE54,""))),"")</f>
        <v/>
      </c>
      <c r="AF55" s="2108" t="str">
        <f t="shared" si="4"/>
        <v/>
      </c>
      <c r="AG55" s="2109"/>
      <c r="AH55" s="37"/>
      <c r="AI55" s="34"/>
      <c r="AJ55" s="2113"/>
      <c r="AK55" s="2113"/>
      <c r="AL55" s="2114"/>
      <c r="AM55" s="2114"/>
      <c r="AN55" s="2114"/>
      <c r="AO55" s="2114"/>
      <c r="AP55" s="2114"/>
      <c r="AQ55" s="2114"/>
      <c r="AR55" s="2114"/>
      <c r="AS55" s="2114"/>
      <c r="AT55" s="2114"/>
      <c r="AU55" s="2114"/>
      <c r="AV55" s="2114"/>
      <c r="AW55" s="2114"/>
      <c r="AX55" s="2114"/>
      <c r="AY55" s="2114"/>
      <c r="AZ55" s="2114"/>
      <c r="BA55" s="2114"/>
      <c r="BB55" s="2114"/>
      <c r="BC55" s="2114"/>
      <c r="BD55" s="2114"/>
      <c r="BE55" s="2114"/>
    </row>
    <row r="56" spans="1:57" ht="26.25" customHeight="1">
      <c r="A56" s="1782"/>
      <c r="B56" s="1782"/>
      <c r="C56" s="1782"/>
      <c r="D56" s="1782"/>
      <c r="E56" s="2117"/>
      <c r="F56" s="1782"/>
      <c r="G56" s="1782"/>
      <c r="H56" s="2117"/>
      <c r="I56" s="1782"/>
      <c r="J56" s="1782"/>
      <c r="K56" s="1782"/>
      <c r="L56" s="1782"/>
      <c r="M56" s="1782"/>
      <c r="N56" s="1782"/>
      <c r="O56" s="1782"/>
      <c r="P56" s="1782"/>
      <c r="Q56" s="1782"/>
      <c r="R56" s="34">
        <v>4</v>
      </c>
      <c r="S56" s="2111"/>
      <c r="T56" s="34" t="str">
        <f t="shared" si="5"/>
        <v/>
      </c>
      <c r="U56" s="2104"/>
      <c r="V56" s="2104"/>
      <c r="W56" s="2105" t="str">
        <f t="shared" si="0"/>
        <v/>
      </c>
      <c r="X56" s="2104"/>
      <c r="Y56" s="2104"/>
      <c r="Z56" s="2104"/>
      <c r="AA56" s="36" t="str">
        <f t="shared" si="23"/>
        <v/>
      </c>
      <c r="AB56" s="2106" t="str">
        <f t="shared" si="1"/>
        <v/>
      </c>
      <c r="AC56" s="2107" t="str">
        <f t="shared" si="2"/>
        <v/>
      </c>
      <c r="AD56" s="2106" t="str">
        <f t="shared" si="3"/>
        <v/>
      </c>
      <c r="AE56" s="2107" t="str">
        <f t="shared" si="24"/>
        <v/>
      </c>
      <c r="AF56" s="2108" t="str">
        <f t="shared" si="4"/>
        <v/>
      </c>
      <c r="AG56" s="2109"/>
      <c r="AH56" s="37"/>
      <c r="AI56" s="34"/>
      <c r="AJ56" s="2113"/>
      <c r="AK56" s="2113"/>
      <c r="AL56" s="2114"/>
      <c r="AM56" s="2114"/>
      <c r="AN56" s="2114"/>
      <c r="AO56" s="2114"/>
      <c r="AP56" s="2114"/>
      <c r="AQ56" s="2114"/>
      <c r="AR56" s="2114"/>
      <c r="AS56" s="2114"/>
      <c r="AT56" s="2114"/>
      <c r="AU56" s="2114"/>
      <c r="AV56" s="2114"/>
      <c r="AW56" s="2114"/>
      <c r="AX56" s="2114"/>
      <c r="AY56" s="2114"/>
      <c r="AZ56" s="2114"/>
      <c r="BA56" s="2114"/>
      <c r="BB56" s="2114"/>
      <c r="BC56" s="2114"/>
      <c r="BD56" s="2114"/>
      <c r="BE56" s="2114"/>
    </row>
    <row r="57" spans="1:57" ht="26.25" customHeight="1">
      <c r="A57" s="1782"/>
      <c r="B57" s="1782"/>
      <c r="C57" s="1782"/>
      <c r="D57" s="1782"/>
      <c r="E57" s="2117"/>
      <c r="F57" s="1782"/>
      <c r="G57" s="1782"/>
      <c r="H57" s="2117"/>
      <c r="I57" s="1782"/>
      <c r="J57" s="1782"/>
      <c r="K57" s="1782"/>
      <c r="L57" s="1782"/>
      <c r="M57" s="1782"/>
      <c r="N57" s="1782"/>
      <c r="O57" s="1782"/>
      <c r="P57" s="1782"/>
      <c r="Q57" s="1782"/>
      <c r="R57" s="34">
        <v>5</v>
      </c>
      <c r="S57" s="2111"/>
      <c r="T57" s="34" t="str">
        <f t="shared" si="5"/>
        <v/>
      </c>
      <c r="U57" s="2104"/>
      <c r="V57" s="2104"/>
      <c r="W57" s="2105" t="str">
        <f t="shared" si="0"/>
        <v/>
      </c>
      <c r="X57" s="2104"/>
      <c r="Y57" s="2104"/>
      <c r="Z57" s="2104"/>
      <c r="AA57" s="36" t="str">
        <f t="shared" si="23"/>
        <v/>
      </c>
      <c r="AB57" s="2106" t="str">
        <f t="shared" si="1"/>
        <v/>
      </c>
      <c r="AC57" s="2107" t="str">
        <f t="shared" si="2"/>
        <v/>
      </c>
      <c r="AD57" s="2106" t="str">
        <f t="shared" si="3"/>
        <v/>
      </c>
      <c r="AE57" s="2107" t="str">
        <f t="shared" si="24"/>
        <v/>
      </c>
      <c r="AF57" s="2108" t="str">
        <f t="shared" si="4"/>
        <v/>
      </c>
      <c r="AG57" s="2109"/>
      <c r="AH57" s="37"/>
      <c r="AI57" s="34"/>
      <c r="AJ57" s="2113"/>
      <c r="AK57" s="2113"/>
      <c r="AL57" s="2114"/>
      <c r="AM57" s="2114"/>
      <c r="AN57" s="2114"/>
      <c r="AO57" s="2114"/>
      <c r="AP57" s="2114"/>
      <c r="AQ57" s="2114"/>
      <c r="AR57" s="2114"/>
      <c r="AS57" s="2114"/>
      <c r="AT57" s="2114"/>
      <c r="AU57" s="2114"/>
      <c r="AV57" s="2114"/>
      <c r="AW57" s="2114"/>
      <c r="AX57" s="2114"/>
      <c r="AY57" s="2114"/>
      <c r="AZ57" s="2114"/>
      <c r="BA57" s="2114"/>
      <c r="BB57" s="2114"/>
      <c r="BC57" s="2114"/>
      <c r="BD57" s="2114"/>
      <c r="BE57" s="2114"/>
    </row>
    <row r="58" spans="1:57" ht="26.25" customHeight="1">
      <c r="A58" s="1793"/>
      <c r="B58" s="1793"/>
      <c r="C58" s="1793"/>
      <c r="D58" s="1793"/>
      <c r="E58" s="2119"/>
      <c r="F58" s="1793"/>
      <c r="G58" s="1793"/>
      <c r="H58" s="2119"/>
      <c r="I58" s="1793"/>
      <c r="J58" s="1793"/>
      <c r="K58" s="1793"/>
      <c r="L58" s="1793"/>
      <c r="M58" s="1793"/>
      <c r="N58" s="1793"/>
      <c r="O58" s="1793"/>
      <c r="P58" s="1793"/>
      <c r="Q58" s="1793"/>
      <c r="R58" s="34">
        <v>6</v>
      </c>
      <c r="S58" s="2111"/>
      <c r="T58" s="34" t="str">
        <f t="shared" si="5"/>
        <v/>
      </c>
      <c r="U58" s="2104"/>
      <c r="V58" s="2104"/>
      <c r="W58" s="2105" t="str">
        <f t="shared" si="0"/>
        <v/>
      </c>
      <c r="X58" s="2104"/>
      <c r="Y58" s="2104"/>
      <c r="Z58" s="2104"/>
      <c r="AA58" s="36" t="str">
        <f t="shared" si="23"/>
        <v/>
      </c>
      <c r="AB58" s="2106" t="str">
        <f t="shared" si="1"/>
        <v/>
      </c>
      <c r="AC58" s="2107" t="str">
        <f t="shared" si="2"/>
        <v/>
      </c>
      <c r="AD58" s="2106" t="str">
        <f t="shared" si="3"/>
        <v/>
      </c>
      <c r="AE58" s="2107" t="str">
        <f t="shared" si="24"/>
        <v/>
      </c>
      <c r="AF58" s="2108" t="str">
        <f t="shared" si="4"/>
        <v/>
      </c>
      <c r="AG58" s="2109"/>
      <c r="AH58" s="37"/>
      <c r="AI58" s="34"/>
      <c r="AJ58" s="2113"/>
      <c r="AK58" s="2113"/>
      <c r="AL58" s="2114"/>
      <c r="AM58" s="2114"/>
      <c r="AN58" s="2114"/>
      <c r="AO58" s="2114"/>
      <c r="AP58" s="2114"/>
      <c r="AQ58" s="2114"/>
      <c r="AR58" s="2114"/>
      <c r="AS58" s="2114"/>
      <c r="AT58" s="2114"/>
      <c r="AU58" s="2114"/>
      <c r="AV58" s="2114"/>
      <c r="AW58" s="2114"/>
      <c r="AX58" s="2114"/>
      <c r="AY58" s="2114"/>
      <c r="AZ58" s="2114"/>
      <c r="BA58" s="2114"/>
      <c r="BB58" s="2114"/>
      <c r="BC58" s="2114"/>
      <c r="BD58" s="2114"/>
      <c r="BE58" s="2114"/>
    </row>
    <row r="59" spans="1:57" ht="19.5" customHeight="1">
      <c r="A59" s="2058">
        <v>10</v>
      </c>
      <c r="B59" s="2096"/>
      <c r="C59" s="2096"/>
      <c r="D59" s="2096"/>
      <c r="E59" s="112"/>
      <c r="F59" s="2096"/>
      <c r="G59" s="2115"/>
      <c r="H59" s="112"/>
      <c r="I59" s="2096"/>
      <c r="J59" s="2100"/>
      <c r="K59" s="2101" t="str">
        <f>IF(J59&lt;=0,"",IF(J59&lt;=2,"Muy Baja",IF(J59&lt;=24,"Baja",IF(J59&lt;=500,"Media",IF(J59&lt;=5000,"Alta","Muy Alta")))))</f>
        <v/>
      </c>
      <c r="L59" s="2102" t="str">
        <f>IF(K59="","",IF(K59="Muy Baja",0.2,IF(K59="Baja",0.4,IF(K59="Media",0.6,IF(K59="Alta",0.8,IF(K59="Muy Alta",1,))))))</f>
        <v/>
      </c>
      <c r="M59" s="2102"/>
      <c r="N59" s="2102">
        <f>IF(NOT(ISERROR(MATCH(M59,'[28]Tabla Impacto'!$B$221:$B$223,0))),'[28]Tabla Impacto'!$F$223&amp;"Por favor no seleccionar los criterios de impacto(Afectación Económica o presupuestal y Pérdida Reputacional)",M59)</f>
        <v>0</v>
      </c>
      <c r="O59" s="2101" t="str">
        <f>IF(OR(N59='[28]Tabla Impacto'!$C$11,N59='[28]Tabla Impacto'!$D$11),"Leve",IF(OR(N59='[28]Tabla Impacto'!$C$12,N59='[28]Tabla Impacto'!$D$12),"Menor",IF(OR(N59='[28]Tabla Impacto'!$C$13,N59='[28]Tabla Impacto'!$D$13),"Moderado",IF(OR(N59='[28]Tabla Impacto'!$C$14,N59='[28]Tabla Impacto'!$D$14),"Mayor",IF(OR(N59='[28]Tabla Impacto'!$C$15,N59='[28]Tabla Impacto'!$D$15),"Catastrófico","")))))</f>
        <v/>
      </c>
      <c r="P59" s="2102" t="str">
        <f>IF(O59="","",IF(O59="Leve",0.2,IF(O59="Menor",0.4,IF(O59="Moderado",0.6,IF(O59="Mayor",0.8,IF(O59="Catastrófico",1,))))))</f>
        <v/>
      </c>
      <c r="Q59" s="2103" t="str">
        <f>IF(OR(AND(K59="Muy Baja",O59="Leve"),AND(K59="Muy Baja",O59="Menor"),AND(K59="Baja",O59="Leve")),"Bajo",IF(OR(AND(K59="Muy baja",O59="Moderado"),AND(K59="Baja",O59="Menor"),AND(K59="Baja",O59="Moderado"),AND(K59="Media",O59="Leve"),AND(K59="Media",O59="Menor"),AND(K59="Media",O59="Moderado"),AND(K59="Alta",O59="Leve"),AND(K59="Alta",O59="Menor")),"Moderado",IF(OR(AND(K59="Muy Baja",O59="Mayor"),AND(K59="Baja",O59="Mayor"),AND(K59="Media",O59="Mayor"),AND(K59="Alta",O59="Moderado"),AND(K59="Alta",O59="Mayor"),AND(K59="Muy Alta",O59="Leve"),AND(K59="Muy Alta",O59="Menor"),AND(K59="Muy Alta",O59="Moderado"),AND(K59="Muy Alta",O59="Mayor")),"Alto",IF(OR(AND(K59="Muy Baja",O59="Catastrófico"),AND(K59="Baja",O59="Catastrófico"),AND(K59="Media",O59="Catastrófico"),AND(K59="Alta",O59="Catastrófico"),AND(K59="Muy Alta",O59="Catastrófico")),"Extremo",""))))</f>
        <v/>
      </c>
      <c r="R59" s="34">
        <v>1</v>
      </c>
      <c r="S59" s="2111"/>
      <c r="T59" s="34" t="str">
        <f t="shared" si="5"/>
        <v/>
      </c>
      <c r="U59" s="2104"/>
      <c r="V59" s="2104"/>
      <c r="W59" s="2105" t="str">
        <f t="shared" si="0"/>
        <v/>
      </c>
      <c r="X59" s="2104"/>
      <c r="Y59" s="2104"/>
      <c r="Z59" s="2104"/>
      <c r="AA59" s="36" t="str">
        <f>IFERROR(IF(T59="Probabilidad",(L59-(+L59*W59)),IF(T59="Impacto",L59,"")),"")</f>
        <v/>
      </c>
      <c r="AB59" s="2106" t="str">
        <f t="shared" si="1"/>
        <v/>
      </c>
      <c r="AC59" s="2107" t="str">
        <f t="shared" si="2"/>
        <v/>
      </c>
      <c r="AD59" s="2106" t="str">
        <f t="shared" si="3"/>
        <v/>
      </c>
      <c r="AE59" s="2107" t="str">
        <f>IFERROR(IF(T59="Impacto",(P59-(+P59*W59)),IF(T59="Probabilidad",P59,"")),"")</f>
        <v/>
      </c>
      <c r="AF59" s="2108" t="str">
        <f t="shared" si="4"/>
        <v/>
      </c>
      <c r="AG59" s="2109"/>
      <c r="AH59" s="37"/>
      <c r="AI59" s="34"/>
      <c r="AJ59" s="2113"/>
      <c r="AK59" s="2113"/>
      <c r="AL59" s="2114"/>
      <c r="AM59" s="2114"/>
      <c r="AN59" s="2114"/>
      <c r="AO59" s="2114"/>
      <c r="AP59" s="2114"/>
      <c r="AQ59" s="2114"/>
      <c r="AR59" s="2114"/>
      <c r="AS59" s="2114"/>
      <c r="AT59" s="2114"/>
      <c r="AU59" s="2114"/>
      <c r="AV59" s="2114"/>
      <c r="AW59" s="2114"/>
      <c r="AX59" s="2114"/>
      <c r="AY59" s="2114"/>
      <c r="AZ59" s="2114"/>
      <c r="BA59" s="2114"/>
      <c r="BB59" s="2114"/>
      <c r="BC59" s="2114"/>
      <c r="BD59" s="2114"/>
      <c r="BE59" s="2114"/>
    </row>
    <row r="60" spans="1:57" ht="19.5" customHeight="1">
      <c r="A60" s="1782"/>
      <c r="B60" s="1782"/>
      <c r="C60" s="1782"/>
      <c r="D60" s="1782"/>
      <c r="E60" s="2117"/>
      <c r="F60" s="1782"/>
      <c r="G60" s="1782"/>
      <c r="H60" s="2117"/>
      <c r="I60" s="1782"/>
      <c r="J60" s="1782"/>
      <c r="K60" s="1782"/>
      <c r="L60" s="1782"/>
      <c r="M60" s="1782"/>
      <c r="N60" s="1782"/>
      <c r="O60" s="1782"/>
      <c r="P60" s="1782"/>
      <c r="Q60" s="1782"/>
      <c r="R60" s="34">
        <v>2</v>
      </c>
      <c r="S60" s="2111"/>
      <c r="T60" s="34" t="str">
        <f t="shared" si="5"/>
        <v/>
      </c>
      <c r="U60" s="2104"/>
      <c r="V60" s="2104"/>
      <c r="W60" s="2105" t="str">
        <f t="shared" si="0"/>
        <v/>
      </c>
      <c r="X60" s="2104"/>
      <c r="Y60" s="2104"/>
      <c r="Z60" s="2104"/>
      <c r="AA60" s="36" t="str">
        <f>IFERROR(IF(AND(T59="Probabilidad",T60="Probabilidad"),(AC59-(+AC59*W60)),IF(AND(T59="Impacto",T60="Probabilidad"),(L59-(+L59*W60)),IF(T60="Impacto",AC59,""))),"")</f>
        <v/>
      </c>
      <c r="AB60" s="2106" t="str">
        <f t="shared" si="1"/>
        <v/>
      </c>
      <c r="AC60" s="2107" t="str">
        <f t="shared" si="2"/>
        <v/>
      </c>
      <c r="AD60" s="2106" t="str">
        <f t="shared" si="3"/>
        <v/>
      </c>
      <c r="AE60" s="2107" t="str">
        <f>IFERROR(IF(AND(T59="Impacto",T60="Impacto"),(AE59-(+AE59*W60)),IF(AND(T59="Probabilidad",T60="Impacto"),(P59-(+P59*W60)),IF(T60="Probabilidad",AE59,""))),"")</f>
        <v/>
      </c>
      <c r="AF60" s="2108" t="str">
        <f t="shared" si="4"/>
        <v/>
      </c>
      <c r="AG60" s="2109"/>
      <c r="AH60" s="37"/>
      <c r="AI60" s="34"/>
      <c r="AJ60" s="2113"/>
      <c r="AK60" s="2113"/>
      <c r="AL60" s="1"/>
      <c r="AM60" s="1"/>
      <c r="AN60" s="1"/>
      <c r="AO60" s="1"/>
      <c r="AP60" s="1"/>
      <c r="AQ60" s="1"/>
      <c r="AR60" s="1"/>
      <c r="AS60" s="1"/>
      <c r="AT60" s="1"/>
      <c r="AU60" s="1"/>
      <c r="AV60" s="1"/>
      <c r="AW60" s="1"/>
      <c r="AX60" s="1"/>
      <c r="AY60" s="1"/>
      <c r="AZ60" s="1"/>
      <c r="BA60" s="1"/>
      <c r="BB60" s="1"/>
      <c r="BC60" s="1"/>
      <c r="BD60" s="1"/>
      <c r="BE60" s="1"/>
    </row>
    <row r="61" spans="1:57" ht="19.5" customHeight="1">
      <c r="A61" s="1782"/>
      <c r="B61" s="1782"/>
      <c r="C61" s="1782"/>
      <c r="D61" s="1782"/>
      <c r="E61" s="2117"/>
      <c r="F61" s="1782"/>
      <c r="G61" s="1782"/>
      <c r="H61" s="2117"/>
      <c r="I61" s="1782"/>
      <c r="J61" s="1782"/>
      <c r="K61" s="1782"/>
      <c r="L61" s="1782"/>
      <c r="M61" s="1782"/>
      <c r="N61" s="1782"/>
      <c r="O61" s="1782"/>
      <c r="P61" s="1782"/>
      <c r="Q61" s="1782"/>
      <c r="R61" s="34">
        <v>3</v>
      </c>
      <c r="S61" s="2110"/>
      <c r="T61" s="34" t="str">
        <f t="shared" si="5"/>
        <v/>
      </c>
      <c r="U61" s="2104"/>
      <c r="V61" s="2104"/>
      <c r="W61" s="2105" t="str">
        <f t="shared" si="0"/>
        <v/>
      </c>
      <c r="X61" s="2104"/>
      <c r="Y61" s="2104"/>
      <c r="Z61" s="2104"/>
      <c r="AA61" s="36" t="str">
        <f t="shared" ref="AA61:AA64" si="25">IFERROR(IF(AND(T60="Probabilidad",T61="Probabilidad"),(AC60-(+AC60*W61)),IF(AND(T60="Impacto",T61="Probabilidad"),(AC59-(+AC59*W61)),IF(T61="Impacto",AC60,""))),"")</f>
        <v/>
      </c>
      <c r="AB61" s="2106" t="str">
        <f t="shared" si="1"/>
        <v/>
      </c>
      <c r="AC61" s="2107" t="str">
        <f t="shared" si="2"/>
        <v/>
      </c>
      <c r="AD61" s="2106" t="str">
        <f t="shared" si="3"/>
        <v/>
      </c>
      <c r="AE61" s="2107" t="str">
        <f t="shared" ref="AE61:AE64" si="26">IFERROR(IF(AND(T60="Impacto",T61="Impacto"),(AE60-(+AE60*W61)),IF(AND(T60="Probabilidad",T61="Impacto"),(AE59-(+AE59*W61)),IF(T61="Probabilidad",AE60,""))),"")</f>
        <v/>
      </c>
      <c r="AF61" s="2108" t="str">
        <f t="shared" si="4"/>
        <v/>
      </c>
      <c r="AG61" s="2109"/>
      <c r="AH61" s="37"/>
      <c r="AI61" s="34"/>
      <c r="AJ61" s="2113"/>
      <c r="AK61" s="2113"/>
      <c r="AL61" s="1"/>
      <c r="AM61" s="1"/>
      <c r="AN61" s="1"/>
      <c r="AO61" s="1"/>
      <c r="AP61" s="1"/>
      <c r="AQ61" s="1"/>
      <c r="AR61" s="1"/>
      <c r="AS61" s="1"/>
      <c r="AT61" s="1"/>
      <c r="AU61" s="1"/>
      <c r="AV61" s="1"/>
      <c r="AW61" s="1"/>
      <c r="AX61" s="1"/>
      <c r="AY61" s="1"/>
      <c r="AZ61" s="1"/>
      <c r="BA61" s="1"/>
      <c r="BB61" s="1"/>
      <c r="BC61" s="1"/>
      <c r="BD61" s="1"/>
      <c r="BE61" s="1"/>
    </row>
    <row r="62" spans="1:57" ht="19.5" customHeight="1">
      <c r="A62" s="1782"/>
      <c r="B62" s="1782"/>
      <c r="C62" s="1782"/>
      <c r="D62" s="1782"/>
      <c r="E62" s="2117"/>
      <c r="F62" s="1782"/>
      <c r="G62" s="1782"/>
      <c r="H62" s="2117"/>
      <c r="I62" s="1782"/>
      <c r="J62" s="1782"/>
      <c r="K62" s="1782"/>
      <c r="L62" s="1782"/>
      <c r="M62" s="1782"/>
      <c r="N62" s="1782"/>
      <c r="O62" s="1782"/>
      <c r="P62" s="1782"/>
      <c r="Q62" s="1782"/>
      <c r="R62" s="34">
        <v>4</v>
      </c>
      <c r="S62" s="2111"/>
      <c r="T62" s="34" t="str">
        <f t="shared" si="5"/>
        <v/>
      </c>
      <c r="U62" s="2104"/>
      <c r="V62" s="2104"/>
      <c r="W62" s="2105" t="str">
        <f t="shared" si="0"/>
        <v/>
      </c>
      <c r="X62" s="2104"/>
      <c r="Y62" s="2104"/>
      <c r="Z62" s="2104"/>
      <c r="AA62" s="36" t="str">
        <f t="shared" si="25"/>
        <v/>
      </c>
      <c r="AB62" s="2106" t="str">
        <f t="shared" si="1"/>
        <v/>
      </c>
      <c r="AC62" s="2107" t="str">
        <f t="shared" si="2"/>
        <v/>
      </c>
      <c r="AD62" s="2106" t="str">
        <f t="shared" si="3"/>
        <v/>
      </c>
      <c r="AE62" s="2107" t="str">
        <f t="shared" si="26"/>
        <v/>
      </c>
      <c r="AF62" s="2108" t="str">
        <f t="shared" si="4"/>
        <v/>
      </c>
      <c r="AG62" s="2109"/>
      <c r="AH62" s="37"/>
      <c r="AI62" s="34"/>
      <c r="AJ62" s="2113"/>
      <c r="AK62" s="2113"/>
      <c r="AL62" s="1"/>
      <c r="AM62" s="1"/>
      <c r="AN62" s="1"/>
      <c r="AO62" s="1"/>
      <c r="AP62" s="1"/>
      <c r="AQ62" s="1"/>
      <c r="AR62" s="1"/>
      <c r="AS62" s="1"/>
      <c r="AT62" s="1"/>
      <c r="AU62" s="1"/>
      <c r="AV62" s="1"/>
      <c r="AW62" s="1"/>
      <c r="AX62" s="1"/>
      <c r="AY62" s="1"/>
      <c r="AZ62" s="1"/>
      <c r="BA62" s="1"/>
      <c r="BB62" s="1"/>
      <c r="BC62" s="1"/>
      <c r="BD62" s="1"/>
      <c r="BE62" s="1"/>
    </row>
    <row r="63" spans="1:57" ht="19.5" customHeight="1">
      <c r="A63" s="1782"/>
      <c r="B63" s="1782"/>
      <c r="C63" s="1782"/>
      <c r="D63" s="1782"/>
      <c r="E63" s="2117"/>
      <c r="F63" s="1782"/>
      <c r="G63" s="1782"/>
      <c r="H63" s="2117"/>
      <c r="I63" s="1782"/>
      <c r="J63" s="1782"/>
      <c r="K63" s="1782"/>
      <c r="L63" s="1782"/>
      <c r="M63" s="1782"/>
      <c r="N63" s="1782"/>
      <c r="O63" s="1782"/>
      <c r="P63" s="1782"/>
      <c r="Q63" s="1782"/>
      <c r="R63" s="34">
        <v>5</v>
      </c>
      <c r="S63" s="2111"/>
      <c r="T63" s="34" t="str">
        <f t="shared" si="5"/>
        <v/>
      </c>
      <c r="U63" s="2104"/>
      <c r="V63" s="2104"/>
      <c r="W63" s="2105" t="str">
        <f t="shared" si="0"/>
        <v/>
      </c>
      <c r="X63" s="2104"/>
      <c r="Y63" s="2104"/>
      <c r="Z63" s="2104"/>
      <c r="AA63" s="36" t="str">
        <f t="shared" si="25"/>
        <v/>
      </c>
      <c r="AB63" s="2106" t="str">
        <f t="shared" si="1"/>
        <v/>
      </c>
      <c r="AC63" s="2107" t="str">
        <f t="shared" si="2"/>
        <v/>
      </c>
      <c r="AD63" s="2106" t="str">
        <f t="shared" si="3"/>
        <v/>
      </c>
      <c r="AE63" s="2107" t="str">
        <f t="shared" si="26"/>
        <v/>
      </c>
      <c r="AF63" s="2108" t="str">
        <f t="shared" si="4"/>
        <v/>
      </c>
      <c r="AG63" s="2109"/>
      <c r="AH63" s="37"/>
      <c r="AI63" s="34"/>
      <c r="AJ63" s="2113"/>
      <c r="AK63" s="2113"/>
      <c r="AL63" s="1"/>
      <c r="AM63" s="1"/>
      <c r="AN63" s="1"/>
      <c r="AO63" s="1"/>
      <c r="AP63" s="1"/>
      <c r="AQ63" s="1"/>
      <c r="AR63" s="1"/>
      <c r="AS63" s="1"/>
      <c r="AT63" s="1"/>
      <c r="AU63" s="1"/>
      <c r="AV63" s="1"/>
      <c r="AW63" s="1"/>
      <c r="AX63" s="1"/>
      <c r="AY63" s="1"/>
      <c r="AZ63" s="1"/>
      <c r="BA63" s="1"/>
      <c r="BB63" s="1"/>
      <c r="BC63" s="1"/>
      <c r="BD63" s="1"/>
      <c r="BE63" s="1"/>
    </row>
    <row r="64" spans="1:57" ht="19.5" customHeight="1">
      <c r="A64" s="1793"/>
      <c r="B64" s="1793"/>
      <c r="C64" s="1793"/>
      <c r="D64" s="1793"/>
      <c r="E64" s="2119"/>
      <c r="F64" s="1793"/>
      <c r="G64" s="1793"/>
      <c r="H64" s="2119"/>
      <c r="I64" s="1793"/>
      <c r="J64" s="1793"/>
      <c r="K64" s="1793"/>
      <c r="L64" s="1793"/>
      <c r="M64" s="1793"/>
      <c r="N64" s="1793"/>
      <c r="O64" s="1793"/>
      <c r="P64" s="1793"/>
      <c r="Q64" s="1793"/>
      <c r="R64" s="34">
        <v>6</v>
      </c>
      <c r="S64" s="2111"/>
      <c r="T64" s="34" t="str">
        <f t="shared" si="5"/>
        <v/>
      </c>
      <c r="U64" s="2104"/>
      <c r="V64" s="2104"/>
      <c r="W64" s="2105" t="str">
        <f t="shared" si="0"/>
        <v/>
      </c>
      <c r="X64" s="2104"/>
      <c r="Y64" s="2104"/>
      <c r="Z64" s="2104"/>
      <c r="AA64" s="36" t="str">
        <f t="shared" si="25"/>
        <v/>
      </c>
      <c r="AB64" s="2106" t="str">
        <f t="shared" si="1"/>
        <v/>
      </c>
      <c r="AC64" s="2107" t="str">
        <f t="shared" si="2"/>
        <v/>
      </c>
      <c r="AD64" s="2106" t="str">
        <f t="shared" si="3"/>
        <v/>
      </c>
      <c r="AE64" s="2107" t="str">
        <f t="shared" si="26"/>
        <v/>
      </c>
      <c r="AF64" s="2108" t="str">
        <f t="shared" si="4"/>
        <v/>
      </c>
      <c r="AG64" s="2109"/>
      <c r="AH64" s="37"/>
      <c r="AI64" s="34"/>
      <c r="AJ64" s="2113"/>
      <c r="AK64" s="2113"/>
      <c r="AL64" s="1"/>
      <c r="AM64" s="1"/>
      <c r="AN64" s="1"/>
      <c r="AO64" s="1"/>
      <c r="AP64" s="1"/>
      <c r="AQ64" s="1"/>
      <c r="AR64" s="1"/>
      <c r="AS64" s="1"/>
      <c r="AT64" s="1"/>
      <c r="AU64" s="1"/>
      <c r="AV64" s="1"/>
      <c r="AW64" s="1"/>
      <c r="AX64" s="1"/>
      <c r="AY64" s="1"/>
      <c r="AZ64" s="1"/>
      <c r="BA64" s="1"/>
      <c r="BB64" s="1"/>
      <c r="BC64" s="1"/>
      <c r="BD64" s="1"/>
      <c r="BE64" s="1"/>
    </row>
    <row r="65" spans="1:57" ht="49.5" customHeight="1">
      <c r="A65" s="2067"/>
      <c r="B65" s="2120" t="s">
        <v>1018</v>
      </c>
      <c r="C65" s="2121"/>
      <c r="D65" s="2121"/>
      <c r="E65" s="2121"/>
      <c r="F65" s="2121"/>
      <c r="G65" s="2121"/>
      <c r="H65" s="2121"/>
      <c r="I65" s="2121"/>
      <c r="J65" s="2121"/>
      <c r="K65" s="2121"/>
      <c r="L65" s="2121"/>
      <c r="M65" s="2121"/>
      <c r="N65" s="2121"/>
      <c r="O65" s="2121"/>
      <c r="P65" s="2121"/>
      <c r="Q65" s="2121"/>
      <c r="R65" s="2121"/>
      <c r="S65" s="2121"/>
      <c r="T65" s="2121"/>
      <c r="U65" s="2121"/>
      <c r="V65" s="2121"/>
      <c r="W65" s="2121"/>
      <c r="X65" s="2121"/>
      <c r="Y65" s="2121"/>
      <c r="Z65" s="2121"/>
      <c r="AA65" s="2121"/>
      <c r="AB65" s="2121"/>
      <c r="AC65" s="2121"/>
      <c r="AD65" s="2121"/>
      <c r="AE65" s="2121"/>
      <c r="AF65" s="2121"/>
      <c r="AG65" s="2121"/>
      <c r="AH65" s="2121"/>
      <c r="AI65" s="2121"/>
      <c r="AJ65" s="2121"/>
      <c r="AK65" s="2121"/>
      <c r="AL65" s="1"/>
      <c r="AM65" s="1"/>
      <c r="AN65" s="1"/>
      <c r="AO65" s="1"/>
      <c r="AP65" s="1"/>
      <c r="AQ65" s="1"/>
      <c r="AR65" s="1"/>
      <c r="AS65" s="1"/>
      <c r="AT65" s="1"/>
      <c r="AU65" s="1"/>
      <c r="AV65" s="1"/>
      <c r="AW65" s="1"/>
      <c r="AX65" s="1"/>
      <c r="AY65" s="1"/>
      <c r="AZ65" s="1"/>
      <c r="BA65" s="1"/>
      <c r="BB65" s="1"/>
      <c r="BC65" s="1"/>
      <c r="BD65" s="1"/>
      <c r="BE65" s="1"/>
    </row>
    <row r="66" spans="1:57" ht="16.5" customHeight="1">
      <c r="A66" s="2"/>
      <c r="B66" s="2"/>
      <c r="C66" s="2"/>
      <c r="D66" s="2"/>
      <c r="E66" s="2"/>
      <c r="F66" s="1"/>
      <c r="G66" s="1"/>
      <c r="H66" s="1"/>
      <c r="I66" s="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row>
    <row r="67" spans="1:57" ht="16.5" customHeight="1">
      <c r="A67" s="1"/>
      <c r="B67" s="4" t="s">
        <v>108</v>
      </c>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row>
    <row r="68" spans="1:57" ht="16.5" customHeight="1">
      <c r="A68" s="2"/>
      <c r="B68" s="2"/>
      <c r="C68" s="2"/>
      <c r="D68" s="2"/>
      <c r="E68" s="2"/>
      <c r="F68" s="1"/>
      <c r="G68" s="1"/>
      <c r="H68" s="1"/>
      <c r="I68" s="3"/>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57" ht="16.5" customHeight="1">
      <c r="A69" s="2"/>
      <c r="B69" s="2"/>
      <c r="C69" s="2"/>
      <c r="D69" s="2"/>
      <c r="E69" s="2"/>
      <c r="F69" s="1"/>
      <c r="G69" s="1"/>
      <c r="H69" s="1"/>
      <c r="I69" s="3"/>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row>
    <row r="70" spans="1:57" ht="16.5" customHeight="1">
      <c r="A70" s="2"/>
      <c r="B70" s="2"/>
      <c r="C70" s="2"/>
      <c r="D70" s="2"/>
      <c r="E70" s="2"/>
      <c r="F70" s="1"/>
      <c r="G70" s="1"/>
      <c r="H70" s="1"/>
      <c r="I70" s="3"/>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row>
    <row r="71" spans="1:57" ht="16.5" customHeight="1">
      <c r="A71" s="2"/>
      <c r="B71" s="2"/>
      <c r="C71" s="2"/>
      <c r="D71" s="2"/>
      <c r="E71" s="2"/>
      <c r="F71" s="1"/>
      <c r="G71" s="1"/>
      <c r="H71" s="1"/>
      <c r="I71" s="3"/>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row>
    <row r="72" spans="1:57" ht="16.5" customHeight="1">
      <c r="A72" s="2"/>
      <c r="B72" s="2"/>
      <c r="C72" s="2"/>
      <c r="D72" s="2"/>
      <c r="E72" s="2"/>
      <c r="F72" s="1"/>
      <c r="G72" s="1"/>
      <c r="H72" s="1"/>
      <c r="I72" s="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row>
    <row r="73" spans="1:57" ht="16.5" customHeight="1">
      <c r="A73" s="2"/>
      <c r="B73" s="2"/>
      <c r="C73" s="2"/>
      <c r="D73" s="2"/>
      <c r="E73" s="2"/>
      <c r="F73" s="1"/>
      <c r="G73" s="1"/>
      <c r="H73" s="1"/>
      <c r="I73" s="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row>
    <row r="74" spans="1:57" ht="16.5" customHeight="1">
      <c r="A74" s="2"/>
      <c r="B74" s="2"/>
      <c r="C74" s="2"/>
      <c r="D74" s="2"/>
      <c r="E74" s="2"/>
      <c r="F74" s="1"/>
      <c r="G74" s="1"/>
      <c r="H74" s="1"/>
      <c r="I74" s="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row>
    <row r="75" spans="1:57" ht="16.5" customHeight="1">
      <c r="A75" s="2"/>
      <c r="B75" s="2"/>
      <c r="C75" s="2"/>
      <c r="D75" s="2"/>
      <c r="E75" s="2"/>
      <c r="F75" s="1"/>
      <c r="G75" s="1"/>
      <c r="H75" s="1"/>
      <c r="I75" s="3"/>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row>
    <row r="76" spans="1:57" ht="16.5" customHeight="1">
      <c r="A76" s="2"/>
      <c r="B76" s="2"/>
      <c r="C76" s="2"/>
      <c r="D76" s="2"/>
      <c r="E76" s="2"/>
      <c r="F76" s="1"/>
      <c r="G76" s="1"/>
      <c r="H76" s="1"/>
      <c r="I76" s="3"/>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row>
    <row r="77" spans="1:57" ht="16.5" customHeight="1">
      <c r="A77" s="2"/>
      <c r="B77" s="2"/>
      <c r="C77" s="2"/>
      <c r="D77" s="2"/>
      <c r="E77" s="2"/>
      <c r="F77" s="1"/>
      <c r="G77" s="1"/>
      <c r="H77" s="1"/>
      <c r="I77" s="3"/>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row>
    <row r="78" spans="1:57" ht="16.5" customHeight="1">
      <c r="A78" s="2"/>
      <c r="B78" s="2"/>
      <c r="C78" s="2"/>
      <c r="D78" s="2"/>
      <c r="E78" s="2"/>
      <c r="F78" s="1"/>
      <c r="G78" s="1"/>
      <c r="H78" s="1"/>
      <c r="I78" s="3"/>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row>
    <row r="79" spans="1:57" ht="16.5" customHeight="1">
      <c r="A79" s="2"/>
      <c r="B79" s="2"/>
      <c r="C79" s="2"/>
      <c r="D79" s="2"/>
      <c r="E79" s="2"/>
      <c r="F79" s="1"/>
      <c r="G79" s="1"/>
      <c r="H79" s="1"/>
      <c r="I79" s="3"/>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row>
    <row r="80" spans="1:57" ht="16.5" customHeight="1">
      <c r="A80" s="2"/>
      <c r="B80" s="2"/>
      <c r="C80" s="2"/>
      <c r="D80" s="2"/>
      <c r="E80" s="2"/>
      <c r="F80" s="1"/>
      <c r="G80" s="1"/>
      <c r="H80" s="1"/>
      <c r="I80" s="3"/>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row>
    <row r="81" spans="1:57" ht="16.5" customHeight="1">
      <c r="A81" s="2"/>
      <c r="B81" s="2"/>
      <c r="C81" s="2"/>
      <c r="D81" s="2"/>
      <c r="E81" s="2"/>
      <c r="F81" s="1"/>
      <c r="G81" s="1"/>
      <c r="H81" s="1"/>
      <c r="I81" s="3"/>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row>
    <row r="82" spans="1:57" ht="16.5" customHeight="1">
      <c r="A82" s="2"/>
      <c r="B82" s="2"/>
      <c r="C82" s="2"/>
      <c r="D82" s="2"/>
      <c r="E82" s="2"/>
      <c r="F82" s="1"/>
      <c r="G82" s="1"/>
      <c r="H82" s="1"/>
      <c r="I82" s="3"/>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row>
    <row r="83" spans="1:57" ht="16.5" customHeight="1">
      <c r="A83" s="2"/>
      <c r="B83" s="2"/>
      <c r="C83" s="2"/>
      <c r="D83" s="2"/>
      <c r="E83" s="2"/>
      <c r="F83" s="1"/>
      <c r="G83" s="1"/>
      <c r="H83" s="1"/>
      <c r="I83" s="3"/>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row>
    <row r="84" spans="1:57" ht="16.5" customHeight="1">
      <c r="A84" s="2"/>
      <c r="B84" s="2"/>
      <c r="C84" s="2"/>
      <c r="D84" s="2"/>
      <c r="E84" s="2"/>
      <c r="F84" s="1"/>
      <c r="G84" s="1"/>
      <c r="H84" s="1"/>
      <c r="I84" s="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row>
    <row r="85" spans="1:57" ht="16.5" customHeight="1">
      <c r="A85" s="2"/>
      <c r="B85" s="2"/>
      <c r="C85" s="2"/>
      <c r="D85" s="2"/>
      <c r="E85" s="2"/>
      <c r="F85" s="1"/>
      <c r="G85" s="1"/>
      <c r="H85" s="1"/>
      <c r="I85" s="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row>
    <row r="86" spans="1:57" ht="16.5" customHeight="1">
      <c r="A86" s="2"/>
      <c r="B86" s="2"/>
      <c r="C86" s="2"/>
      <c r="D86" s="2"/>
      <c r="E86" s="2"/>
      <c r="F86" s="1"/>
      <c r="G86" s="1"/>
      <c r="H86" s="1"/>
      <c r="I86" s="3"/>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row>
    <row r="87" spans="1:57" ht="16.5" customHeight="1">
      <c r="A87" s="2"/>
      <c r="B87" s="2"/>
      <c r="C87" s="2"/>
      <c r="D87" s="2"/>
      <c r="E87" s="2"/>
      <c r="F87" s="1"/>
      <c r="G87" s="1"/>
      <c r="H87" s="1"/>
      <c r="I87" s="3"/>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row>
    <row r="88" spans="1:57" ht="16.5" customHeight="1">
      <c r="A88" s="2"/>
      <c r="B88" s="2"/>
      <c r="C88" s="2"/>
      <c r="D88" s="2"/>
      <c r="E88" s="2"/>
      <c r="F88" s="1"/>
      <c r="G88" s="1"/>
      <c r="H88" s="1"/>
      <c r="I88" s="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row>
    <row r="89" spans="1:57" ht="16.5" customHeight="1">
      <c r="A89" s="2"/>
      <c r="B89" s="2"/>
      <c r="C89" s="2"/>
      <c r="D89" s="2"/>
      <c r="E89" s="2"/>
      <c r="F89" s="1"/>
      <c r="G89" s="1"/>
      <c r="H89" s="1"/>
      <c r="I89" s="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row>
    <row r="90" spans="1:57" ht="16.5" customHeight="1">
      <c r="A90" s="2"/>
      <c r="B90" s="2"/>
      <c r="C90" s="2"/>
      <c r="D90" s="2"/>
      <c r="E90" s="2"/>
      <c r="F90" s="1"/>
      <c r="G90" s="1"/>
      <c r="H90" s="1"/>
      <c r="I90" s="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row>
    <row r="91" spans="1:57" ht="16.5" customHeight="1">
      <c r="A91" s="2"/>
      <c r="B91" s="2"/>
      <c r="C91" s="2"/>
      <c r="D91" s="2"/>
      <c r="E91" s="2"/>
      <c r="F91" s="1"/>
      <c r="G91" s="1"/>
      <c r="H91" s="1"/>
      <c r="I91" s="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row>
    <row r="92" spans="1:57" ht="16.5" customHeight="1">
      <c r="A92" s="2"/>
      <c r="B92" s="2"/>
      <c r="C92" s="2"/>
      <c r="D92" s="2"/>
      <c r="E92" s="2"/>
      <c r="F92" s="1"/>
      <c r="G92" s="1"/>
      <c r="H92" s="1"/>
      <c r="I92" s="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row>
    <row r="93" spans="1:57" ht="16.5" customHeight="1">
      <c r="A93" s="2"/>
      <c r="B93" s="2"/>
      <c r="C93" s="2"/>
      <c r="D93" s="2"/>
      <c r="E93" s="2"/>
      <c r="F93" s="1"/>
      <c r="G93" s="1"/>
      <c r="H93" s="1"/>
      <c r="I93" s="3"/>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row>
    <row r="94" spans="1:57" ht="16.5" customHeight="1">
      <c r="A94" s="2"/>
      <c r="B94" s="2"/>
      <c r="C94" s="2"/>
      <c r="D94" s="2"/>
      <c r="E94" s="2"/>
      <c r="F94" s="1"/>
      <c r="G94" s="1"/>
      <c r="H94" s="1"/>
      <c r="I94" s="3"/>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row>
    <row r="95" spans="1:57" ht="16.5" customHeight="1">
      <c r="A95" s="2"/>
      <c r="B95" s="2"/>
      <c r="C95" s="2"/>
      <c r="D95" s="2"/>
      <c r="E95" s="2"/>
      <c r="F95" s="1"/>
      <c r="G95" s="1"/>
      <c r="H95" s="1"/>
      <c r="I95" s="3"/>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row>
    <row r="96" spans="1:57" ht="16.5" customHeight="1">
      <c r="A96" s="2"/>
      <c r="B96" s="2"/>
      <c r="C96" s="2"/>
      <c r="D96" s="2"/>
      <c r="E96" s="2"/>
      <c r="F96" s="1"/>
      <c r="G96" s="1"/>
      <c r="H96" s="1"/>
      <c r="I96" s="3"/>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row>
    <row r="97" spans="1:57" ht="16.5" customHeight="1">
      <c r="A97" s="2"/>
      <c r="B97" s="2"/>
      <c r="C97" s="2"/>
      <c r="D97" s="2"/>
      <c r="E97" s="2"/>
      <c r="F97" s="1"/>
      <c r="G97" s="1"/>
      <c r="H97" s="1"/>
      <c r="I97" s="3"/>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row>
    <row r="98" spans="1:57" ht="16.5" customHeight="1">
      <c r="A98" s="2"/>
      <c r="B98" s="2"/>
      <c r="C98" s="2"/>
      <c r="D98" s="2"/>
      <c r="E98" s="2"/>
      <c r="F98" s="1"/>
      <c r="G98" s="1"/>
      <c r="H98" s="1"/>
      <c r="I98" s="3"/>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row>
    <row r="99" spans="1:57" ht="16.5" customHeight="1">
      <c r="A99" s="2"/>
      <c r="B99" s="2"/>
      <c r="C99" s="2"/>
      <c r="D99" s="2"/>
      <c r="E99" s="2"/>
      <c r="F99" s="1"/>
      <c r="G99" s="1"/>
      <c r="H99" s="1"/>
      <c r="I99" s="3"/>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row>
    <row r="100" spans="1:57" ht="16.5" customHeight="1">
      <c r="A100" s="2"/>
      <c r="B100" s="2"/>
      <c r="C100" s="2"/>
      <c r="D100" s="2"/>
      <c r="E100" s="2"/>
      <c r="F100" s="1"/>
      <c r="G100" s="1"/>
      <c r="H100" s="1"/>
      <c r="I100" s="3"/>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row>
    <row r="101" spans="1:57" ht="16.5" customHeight="1">
      <c r="A101" s="2"/>
      <c r="B101" s="2"/>
      <c r="C101" s="2"/>
      <c r="D101" s="2"/>
      <c r="E101" s="2"/>
      <c r="F101" s="1"/>
      <c r="G101" s="1"/>
      <c r="H101" s="1"/>
      <c r="I101" s="3"/>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row>
    <row r="102" spans="1:57" ht="16.5" customHeight="1">
      <c r="A102" s="2"/>
      <c r="B102" s="2"/>
      <c r="C102" s="2"/>
      <c r="D102" s="2"/>
      <c r="E102" s="2"/>
      <c r="F102" s="1"/>
      <c r="G102" s="1"/>
      <c r="H102" s="1"/>
      <c r="I102" s="3"/>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row>
    <row r="103" spans="1:57" ht="16.5" customHeight="1">
      <c r="A103" s="2"/>
      <c r="B103" s="2"/>
      <c r="C103" s="2"/>
      <c r="D103" s="2"/>
      <c r="E103" s="2"/>
      <c r="F103" s="1"/>
      <c r="G103" s="1"/>
      <c r="H103" s="1"/>
      <c r="I103" s="3"/>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row>
    <row r="104" spans="1:57" ht="16.5" customHeight="1">
      <c r="A104" s="2"/>
      <c r="B104" s="2"/>
      <c r="C104" s="2"/>
      <c r="D104" s="2"/>
      <c r="E104" s="2"/>
      <c r="F104" s="1"/>
      <c r="G104" s="1"/>
      <c r="H104" s="1"/>
      <c r="I104" s="3"/>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row>
    <row r="105" spans="1:57" ht="16.5" customHeight="1">
      <c r="A105" s="2"/>
      <c r="B105" s="2"/>
      <c r="C105" s="2"/>
      <c r="D105" s="2"/>
      <c r="E105" s="2"/>
      <c r="F105" s="1"/>
      <c r="G105" s="1"/>
      <c r="H105" s="1"/>
      <c r="I105" s="3"/>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row>
    <row r="106" spans="1:57" ht="16.5" customHeight="1">
      <c r="A106" s="2"/>
      <c r="B106" s="2"/>
      <c r="C106" s="2"/>
      <c r="D106" s="2"/>
      <c r="E106" s="2"/>
      <c r="F106" s="1"/>
      <c r="G106" s="1"/>
      <c r="H106" s="1"/>
      <c r="I106" s="3"/>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row>
    <row r="107" spans="1:57" ht="16.5" customHeight="1">
      <c r="A107" s="2"/>
      <c r="B107" s="2"/>
      <c r="C107" s="2"/>
      <c r="D107" s="2"/>
      <c r="E107" s="2"/>
      <c r="F107" s="1"/>
      <c r="G107" s="1"/>
      <c r="H107" s="1"/>
      <c r="I107" s="3"/>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row>
    <row r="108" spans="1:57" ht="16.5" customHeight="1">
      <c r="A108" s="2"/>
      <c r="B108" s="2"/>
      <c r="C108" s="2"/>
      <c r="D108" s="2"/>
      <c r="E108" s="2"/>
      <c r="F108" s="1"/>
      <c r="G108" s="1"/>
      <c r="H108" s="1"/>
      <c r="I108" s="3"/>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row>
    <row r="109" spans="1:57" ht="16.5" customHeight="1">
      <c r="A109" s="2"/>
      <c r="B109" s="2"/>
      <c r="C109" s="2"/>
      <c r="D109" s="2"/>
      <c r="E109" s="2"/>
      <c r="F109" s="1"/>
      <c r="G109" s="1"/>
      <c r="H109" s="1"/>
      <c r="I109" s="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row>
    <row r="110" spans="1:57" ht="16.5" customHeight="1">
      <c r="A110" s="2"/>
      <c r="B110" s="2"/>
      <c r="C110" s="2"/>
      <c r="D110" s="2"/>
      <c r="E110" s="2"/>
      <c r="F110" s="1"/>
      <c r="G110" s="1"/>
      <c r="H110" s="1"/>
      <c r="I110" s="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row>
    <row r="111" spans="1:57" ht="16.5" customHeight="1">
      <c r="A111" s="2"/>
      <c r="B111" s="2"/>
      <c r="C111" s="2"/>
      <c r="D111" s="2"/>
      <c r="E111" s="2"/>
      <c r="F111" s="1"/>
      <c r="G111" s="1"/>
      <c r="H111" s="1"/>
      <c r="I111" s="3"/>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row>
    <row r="112" spans="1:57" ht="16.5" customHeight="1">
      <c r="A112" s="2"/>
      <c r="B112" s="2"/>
      <c r="C112" s="2"/>
      <c r="D112" s="2"/>
      <c r="E112" s="2"/>
      <c r="F112" s="1"/>
      <c r="G112" s="1"/>
      <c r="H112" s="1"/>
      <c r="I112" s="3"/>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row>
    <row r="113" spans="1:57" ht="16.5" customHeight="1">
      <c r="A113" s="2"/>
      <c r="B113" s="2"/>
      <c r="C113" s="2"/>
      <c r="D113" s="2"/>
      <c r="E113" s="2"/>
      <c r="F113" s="1"/>
      <c r="G113" s="1"/>
      <c r="H113" s="1"/>
      <c r="I113" s="3"/>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row>
    <row r="114" spans="1:57" ht="16.5" customHeight="1">
      <c r="A114" s="2"/>
      <c r="B114" s="2"/>
      <c r="C114" s="2"/>
      <c r="D114" s="2"/>
      <c r="E114" s="2"/>
      <c r="F114" s="1"/>
      <c r="G114" s="1"/>
      <c r="H114" s="1"/>
      <c r="I114" s="3"/>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row>
    <row r="115" spans="1:57" ht="16.5" customHeight="1">
      <c r="A115" s="2"/>
      <c r="B115" s="2"/>
      <c r="C115" s="2"/>
      <c r="D115" s="2"/>
      <c r="E115" s="2"/>
      <c r="F115" s="1"/>
      <c r="G115" s="1"/>
      <c r="H115" s="1"/>
      <c r="I115" s="3"/>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row>
    <row r="116" spans="1:57" ht="16.5" customHeight="1">
      <c r="A116" s="2"/>
      <c r="B116" s="2"/>
      <c r="C116" s="2"/>
      <c r="D116" s="2"/>
      <c r="E116" s="2"/>
      <c r="F116" s="1"/>
      <c r="G116" s="1"/>
      <c r="H116" s="1"/>
      <c r="I116" s="3"/>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row>
    <row r="117" spans="1:57" ht="16.5" customHeight="1">
      <c r="A117" s="2"/>
      <c r="B117" s="2"/>
      <c r="C117" s="2"/>
      <c r="D117" s="2"/>
      <c r="E117" s="2"/>
      <c r="F117" s="1"/>
      <c r="G117" s="1"/>
      <c r="H117" s="1"/>
      <c r="I117" s="3"/>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row>
    <row r="118" spans="1:57" ht="16.5" customHeight="1">
      <c r="A118" s="2"/>
      <c r="B118" s="2"/>
      <c r="C118" s="2"/>
      <c r="D118" s="2"/>
      <c r="E118" s="2"/>
      <c r="F118" s="1"/>
      <c r="G118" s="1"/>
      <c r="H118" s="1"/>
      <c r="I118" s="3"/>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row>
    <row r="119" spans="1:57" ht="16.5" customHeight="1">
      <c r="A119" s="2"/>
      <c r="B119" s="2"/>
      <c r="C119" s="2"/>
      <c r="D119" s="2"/>
      <c r="E119" s="2"/>
      <c r="F119" s="1"/>
      <c r="G119" s="1"/>
      <c r="H119" s="1"/>
      <c r="I119" s="3"/>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row>
    <row r="120" spans="1:57" ht="16.5" customHeight="1">
      <c r="A120" s="2"/>
      <c r="B120" s="2"/>
      <c r="C120" s="2"/>
      <c r="D120" s="2"/>
      <c r="E120" s="2"/>
      <c r="F120" s="1"/>
      <c r="G120" s="1"/>
      <c r="H120" s="1"/>
      <c r="I120" s="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row>
    <row r="121" spans="1:57" ht="16.5" customHeight="1">
      <c r="A121" s="2"/>
      <c r="B121" s="2"/>
      <c r="C121" s="2"/>
      <c r="D121" s="2"/>
      <c r="E121" s="2"/>
      <c r="F121" s="1"/>
      <c r="G121" s="1"/>
      <c r="H121" s="1"/>
      <c r="I121" s="3"/>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row>
    <row r="122" spans="1:57" ht="16.5" customHeight="1">
      <c r="A122" s="2"/>
      <c r="B122" s="2"/>
      <c r="C122" s="2"/>
      <c r="D122" s="2"/>
      <c r="E122" s="2"/>
      <c r="F122" s="1"/>
      <c r="G122" s="1"/>
      <c r="H122" s="1"/>
      <c r="I122" s="3"/>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row>
    <row r="123" spans="1:57" ht="16.5" customHeight="1">
      <c r="A123" s="2"/>
      <c r="B123" s="2"/>
      <c r="C123" s="2"/>
      <c r="D123" s="2"/>
      <c r="E123" s="2"/>
      <c r="F123" s="1"/>
      <c r="G123" s="1"/>
      <c r="H123" s="1"/>
      <c r="I123" s="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57" ht="16.5" customHeight="1">
      <c r="A124" s="2"/>
      <c r="B124" s="2"/>
      <c r="C124" s="2"/>
      <c r="D124" s="2"/>
      <c r="E124" s="2"/>
      <c r="F124" s="1"/>
      <c r="G124" s="1"/>
      <c r="H124" s="1"/>
      <c r="I124" s="3"/>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57" ht="16.5" customHeight="1">
      <c r="A125" s="2"/>
      <c r="B125" s="2"/>
      <c r="C125" s="2"/>
      <c r="D125" s="2"/>
      <c r="E125" s="2"/>
      <c r="F125" s="1"/>
      <c r="G125" s="1"/>
      <c r="H125" s="1"/>
      <c r="I125" s="3"/>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row>
    <row r="126" spans="1:57" ht="16.5" customHeight="1">
      <c r="A126" s="2"/>
      <c r="B126" s="2"/>
      <c r="C126" s="2"/>
      <c r="D126" s="2"/>
      <c r="E126" s="2"/>
      <c r="F126" s="1"/>
      <c r="G126" s="1"/>
      <c r="H126" s="1"/>
      <c r="I126" s="3"/>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row>
    <row r="127" spans="1:57" ht="16.5" customHeight="1">
      <c r="A127" s="2"/>
      <c r="B127" s="2"/>
      <c r="C127" s="2"/>
      <c r="D127" s="2"/>
      <c r="E127" s="2"/>
      <c r="F127" s="1"/>
      <c r="G127" s="1"/>
      <c r="H127" s="1"/>
      <c r="I127" s="3"/>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row>
    <row r="128" spans="1:57" ht="16.5" customHeight="1">
      <c r="A128" s="2"/>
      <c r="B128" s="2"/>
      <c r="C128" s="2"/>
      <c r="D128" s="2"/>
      <c r="E128" s="2"/>
      <c r="F128" s="1"/>
      <c r="G128" s="1"/>
      <c r="H128" s="1"/>
      <c r="I128" s="3"/>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row>
    <row r="129" spans="1:57" ht="16.5" customHeight="1">
      <c r="A129" s="2"/>
      <c r="B129" s="2"/>
      <c r="C129" s="2"/>
      <c r="D129" s="2"/>
      <c r="E129" s="2"/>
      <c r="F129" s="1"/>
      <c r="G129" s="1"/>
      <c r="H129" s="1"/>
      <c r="I129" s="3"/>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row>
    <row r="130" spans="1:57" ht="16.5" customHeight="1">
      <c r="A130" s="2"/>
      <c r="B130" s="2"/>
      <c r="C130" s="2"/>
      <c r="D130" s="2"/>
      <c r="E130" s="2"/>
      <c r="F130" s="1"/>
      <c r="G130" s="1"/>
      <c r="H130" s="1"/>
      <c r="I130" s="3"/>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row>
    <row r="131" spans="1:57" ht="16.5" customHeight="1">
      <c r="A131" s="2"/>
      <c r="B131" s="2"/>
      <c r="C131" s="2"/>
      <c r="D131" s="2"/>
      <c r="E131" s="2"/>
      <c r="F131" s="1"/>
      <c r="G131" s="1"/>
      <c r="H131" s="1"/>
      <c r="I131" s="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row>
    <row r="132" spans="1:57" ht="16.5" customHeight="1">
      <c r="A132" s="2"/>
      <c r="B132" s="2"/>
      <c r="C132" s="2"/>
      <c r="D132" s="2"/>
      <c r="E132" s="2"/>
      <c r="F132" s="1"/>
      <c r="G132" s="1"/>
      <c r="H132" s="1"/>
      <c r="I132" s="3"/>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row>
    <row r="133" spans="1:57" ht="16.5" customHeight="1">
      <c r="A133" s="2"/>
      <c r="B133" s="2"/>
      <c r="C133" s="2"/>
      <c r="D133" s="2"/>
      <c r="E133" s="2"/>
      <c r="F133" s="1"/>
      <c r="G133" s="1"/>
      <c r="H133" s="1"/>
      <c r="I133" s="3"/>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row>
    <row r="134" spans="1:57" ht="16.5" customHeight="1">
      <c r="A134" s="2"/>
      <c r="B134" s="2"/>
      <c r="C134" s="2"/>
      <c r="D134" s="2"/>
      <c r="E134" s="2"/>
      <c r="F134" s="1"/>
      <c r="G134" s="1"/>
      <c r="H134" s="1"/>
      <c r="I134" s="3"/>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row>
    <row r="135" spans="1:57" ht="16.5" customHeight="1">
      <c r="A135" s="2"/>
      <c r="B135" s="2"/>
      <c r="C135" s="2"/>
      <c r="D135" s="2"/>
      <c r="E135" s="2"/>
      <c r="F135" s="1"/>
      <c r="G135" s="1"/>
      <c r="H135" s="1"/>
      <c r="I135" s="3"/>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row>
    <row r="136" spans="1:57" ht="16.5" customHeight="1">
      <c r="A136" s="2"/>
      <c r="B136" s="2"/>
      <c r="C136" s="2"/>
      <c r="D136" s="2"/>
      <c r="E136" s="2"/>
      <c r="F136" s="1"/>
      <c r="G136" s="1"/>
      <c r="H136" s="1"/>
      <c r="I136" s="3"/>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row>
    <row r="137" spans="1:57" ht="16.5" customHeight="1">
      <c r="A137" s="2"/>
      <c r="B137" s="2"/>
      <c r="C137" s="2"/>
      <c r="D137" s="2"/>
      <c r="E137" s="2"/>
      <c r="F137" s="1"/>
      <c r="G137" s="1"/>
      <c r="H137" s="1"/>
      <c r="I137" s="3"/>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row>
    <row r="138" spans="1:57" ht="16.5" customHeight="1">
      <c r="A138" s="2"/>
      <c r="B138" s="2"/>
      <c r="C138" s="2"/>
      <c r="D138" s="2"/>
      <c r="E138" s="2"/>
      <c r="F138" s="1"/>
      <c r="G138" s="1"/>
      <c r="H138" s="1"/>
      <c r="I138" s="3"/>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row>
    <row r="139" spans="1:57" ht="16.5" customHeight="1">
      <c r="A139" s="2"/>
      <c r="B139" s="2"/>
      <c r="C139" s="2"/>
      <c r="D139" s="2"/>
      <c r="E139" s="2"/>
      <c r="F139" s="1"/>
      <c r="G139" s="1"/>
      <c r="H139" s="1"/>
      <c r="I139" s="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row>
    <row r="140" spans="1:57" ht="16.5" customHeight="1">
      <c r="A140" s="2"/>
      <c r="B140" s="2"/>
      <c r="C140" s="2"/>
      <c r="D140" s="2"/>
      <c r="E140" s="2"/>
      <c r="F140" s="1"/>
      <c r="G140" s="1"/>
      <c r="H140" s="1"/>
      <c r="I140" s="3"/>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row>
    <row r="141" spans="1:57" ht="16.5" customHeight="1">
      <c r="A141" s="2"/>
      <c r="B141" s="2"/>
      <c r="C141" s="2"/>
      <c r="D141" s="2"/>
      <c r="E141" s="2"/>
      <c r="F141" s="1"/>
      <c r="G141" s="1"/>
      <c r="H141" s="1"/>
      <c r="I141" s="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row>
    <row r="142" spans="1:57" ht="16.5" customHeight="1">
      <c r="A142" s="2"/>
      <c r="B142" s="2"/>
      <c r="C142" s="2"/>
      <c r="D142" s="2"/>
      <c r="E142" s="2"/>
      <c r="F142" s="1"/>
      <c r="G142" s="1"/>
      <c r="H142" s="1"/>
      <c r="I142" s="3"/>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row>
    <row r="143" spans="1:57" ht="16.5" customHeight="1">
      <c r="A143" s="2"/>
      <c r="B143" s="2"/>
      <c r="C143" s="2"/>
      <c r="D143" s="2"/>
      <c r="E143" s="2"/>
      <c r="F143" s="1"/>
      <c r="G143" s="1"/>
      <c r="H143" s="1"/>
      <c r="I143" s="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row>
    <row r="144" spans="1:57" ht="16.5" customHeight="1">
      <c r="A144" s="2"/>
      <c r="B144" s="2"/>
      <c r="C144" s="2"/>
      <c r="D144" s="2"/>
      <c r="E144" s="2"/>
      <c r="F144" s="1"/>
      <c r="G144" s="1"/>
      <c r="H144" s="1"/>
      <c r="I144" s="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row>
    <row r="145" spans="1:57" ht="16.5" customHeight="1">
      <c r="A145" s="2"/>
      <c r="B145" s="2"/>
      <c r="C145" s="2"/>
      <c r="D145" s="2"/>
      <c r="E145" s="2"/>
      <c r="F145" s="1"/>
      <c r="G145" s="1"/>
      <c r="H145" s="1"/>
      <c r="I145" s="3"/>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row>
    <row r="146" spans="1:57" ht="16.5" customHeight="1">
      <c r="A146" s="2"/>
      <c r="B146" s="2"/>
      <c r="C146" s="2"/>
      <c r="D146" s="2"/>
      <c r="E146" s="2"/>
      <c r="F146" s="1"/>
      <c r="G146" s="1"/>
      <c r="H146" s="1"/>
      <c r="I146" s="3"/>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row>
    <row r="147" spans="1:57" ht="16.5" customHeight="1">
      <c r="A147" s="2"/>
      <c r="B147" s="2"/>
      <c r="C147" s="2"/>
      <c r="D147" s="2"/>
      <c r="E147" s="2"/>
      <c r="F147" s="1"/>
      <c r="G147" s="1"/>
      <c r="H147" s="1"/>
      <c r="I147" s="3"/>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row>
    <row r="148" spans="1:57" ht="16.5" customHeight="1">
      <c r="A148" s="2"/>
      <c r="B148" s="2"/>
      <c r="C148" s="2"/>
      <c r="D148" s="2"/>
      <c r="E148" s="2"/>
      <c r="F148" s="1"/>
      <c r="G148" s="1"/>
      <c r="H148" s="1"/>
      <c r="I148" s="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row>
    <row r="149" spans="1:57" ht="16.5" customHeight="1">
      <c r="A149" s="2"/>
      <c r="B149" s="2"/>
      <c r="C149" s="2"/>
      <c r="D149" s="2"/>
      <c r="E149" s="2"/>
      <c r="F149" s="1"/>
      <c r="G149" s="1"/>
      <c r="H149" s="1"/>
      <c r="I149" s="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row>
    <row r="150" spans="1:57" ht="16.5" customHeight="1">
      <c r="A150" s="2"/>
      <c r="B150" s="2"/>
      <c r="C150" s="2"/>
      <c r="D150" s="2"/>
      <c r="E150" s="2"/>
      <c r="F150" s="1"/>
      <c r="G150" s="1"/>
      <c r="H150" s="1"/>
      <c r="I150" s="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row>
    <row r="151" spans="1:57" ht="16.5" customHeight="1">
      <c r="A151" s="2"/>
      <c r="B151" s="2"/>
      <c r="C151" s="2"/>
      <c r="D151" s="2"/>
      <c r="E151" s="2"/>
      <c r="F151" s="1"/>
      <c r="G151" s="1"/>
      <c r="H151" s="1"/>
      <c r="I151" s="3"/>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row>
    <row r="152" spans="1:57" ht="16.5" customHeight="1">
      <c r="A152" s="2"/>
      <c r="B152" s="2"/>
      <c r="C152" s="2"/>
      <c r="D152" s="2"/>
      <c r="E152" s="2"/>
      <c r="F152" s="1"/>
      <c r="G152" s="1"/>
      <c r="H152" s="1"/>
      <c r="I152" s="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row>
    <row r="153" spans="1:57" ht="16.5" customHeight="1">
      <c r="A153" s="2"/>
      <c r="B153" s="2"/>
      <c r="C153" s="2"/>
      <c r="D153" s="2"/>
      <c r="E153" s="2"/>
      <c r="F153" s="1"/>
      <c r="G153" s="1"/>
      <c r="H153" s="1"/>
      <c r="I153" s="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row>
    <row r="154" spans="1:57" ht="16.5" customHeight="1">
      <c r="A154" s="2"/>
      <c r="B154" s="2"/>
      <c r="C154" s="2"/>
      <c r="D154" s="2"/>
      <c r="E154" s="2"/>
      <c r="F154" s="1"/>
      <c r="G154" s="1"/>
      <c r="H154" s="1"/>
      <c r="I154" s="3"/>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row>
    <row r="155" spans="1:57" ht="16.5" customHeight="1">
      <c r="A155" s="2"/>
      <c r="B155" s="2"/>
      <c r="C155" s="2"/>
      <c r="D155" s="2"/>
      <c r="E155" s="2"/>
      <c r="F155" s="1"/>
      <c r="G155" s="1"/>
      <c r="H155" s="1"/>
      <c r="I155" s="3"/>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row>
    <row r="156" spans="1:57" ht="16.5" customHeight="1">
      <c r="A156" s="2"/>
      <c r="B156" s="2"/>
      <c r="C156" s="2"/>
      <c r="D156" s="2"/>
      <c r="E156" s="2"/>
      <c r="F156" s="1"/>
      <c r="G156" s="1"/>
      <c r="H156" s="1"/>
      <c r="I156" s="3"/>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row>
    <row r="157" spans="1:57" ht="16.5" customHeight="1">
      <c r="A157" s="2"/>
      <c r="B157" s="2"/>
      <c r="C157" s="2"/>
      <c r="D157" s="2"/>
      <c r="E157" s="2"/>
      <c r="F157" s="1"/>
      <c r="G157" s="1"/>
      <c r="H157" s="1"/>
      <c r="I157" s="3"/>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row>
    <row r="158" spans="1:57" ht="16.5" customHeight="1">
      <c r="A158" s="2"/>
      <c r="B158" s="2"/>
      <c r="C158" s="2"/>
      <c r="D158" s="2"/>
      <c r="E158" s="2"/>
      <c r="F158" s="1"/>
      <c r="G158" s="1"/>
      <c r="H158" s="1"/>
      <c r="I158" s="3"/>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row>
    <row r="159" spans="1:57" ht="16.5" customHeight="1">
      <c r="A159" s="2"/>
      <c r="B159" s="2"/>
      <c r="C159" s="2"/>
      <c r="D159" s="2"/>
      <c r="E159" s="2"/>
      <c r="F159" s="1"/>
      <c r="G159" s="1"/>
      <c r="H159" s="1"/>
      <c r="I159" s="3"/>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row>
    <row r="160" spans="1:57" ht="16.5" customHeight="1">
      <c r="A160" s="2"/>
      <c r="B160" s="2"/>
      <c r="C160" s="2"/>
      <c r="D160" s="2"/>
      <c r="E160" s="2"/>
      <c r="F160" s="1"/>
      <c r="G160" s="1"/>
      <c r="H160" s="1"/>
      <c r="I160" s="3"/>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row>
    <row r="161" spans="1:57" ht="16.5" customHeight="1">
      <c r="A161" s="2"/>
      <c r="B161" s="2"/>
      <c r="C161" s="2"/>
      <c r="D161" s="2"/>
      <c r="E161" s="2"/>
      <c r="F161" s="1"/>
      <c r="G161" s="1"/>
      <c r="H161" s="1"/>
      <c r="I161" s="3"/>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row>
    <row r="162" spans="1:57" ht="16.5" customHeight="1">
      <c r="A162" s="2"/>
      <c r="B162" s="2"/>
      <c r="C162" s="2"/>
      <c r="D162" s="2"/>
      <c r="E162" s="2"/>
      <c r="F162" s="1"/>
      <c r="G162" s="1"/>
      <c r="H162" s="1"/>
      <c r="I162" s="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row>
    <row r="163" spans="1:57" ht="16.5" customHeight="1">
      <c r="A163" s="2"/>
      <c r="B163" s="2"/>
      <c r="C163" s="2"/>
      <c r="D163" s="2"/>
      <c r="E163" s="2"/>
      <c r="F163" s="1"/>
      <c r="G163" s="1"/>
      <c r="H163" s="1"/>
      <c r="I163" s="3"/>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row>
    <row r="164" spans="1:57" ht="16.5" customHeight="1">
      <c r="A164" s="2"/>
      <c r="B164" s="2"/>
      <c r="C164" s="2"/>
      <c r="D164" s="2"/>
      <c r="E164" s="2"/>
      <c r="F164" s="1"/>
      <c r="G164" s="1"/>
      <c r="H164" s="1"/>
      <c r="I164" s="3"/>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row>
    <row r="165" spans="1:57" ht="16.5" customHeight="1">
      <c r="A165" s="2"/>
      <c r="B165" s="2"/>
      <c r="C165" s="2"/>
      <c r="D165" s="2"/>
      <c r="E165" s="2"/>
      <c r="F165" s="1"/>
      <c r="G165" s="1"/>
      <c r="H165" s="1"/>
      <c r="I165" s="3"/>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row>
    <row r="166" spans="1:57" ht="16.5" customHeight="1">
      <c r="A166" s="2"/>
      <c r="B166" s="2"/>
      <c r="C166" s="2"/>
      <c r="D166" s="2"/>
      <c r="E166" s="2"/>
      <c r="F166" s="1"/>
      <c r="G166" s="1"/>
      <c r="H166" s="1"/>
      <c r="I166" s="3"/>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row>
    <row r="167" spans="1:57" ht="16.5" customHeight="1">
      <c r="A167" s="2"/>
      <c r="B167" s="2"/>
      <c r="C167" s="2"/>
      <c r="D167" s="2"/>
      <c r="E167" s="2"/>
      <c r="F167" s="1"/>
      <c r="G167" s="1"/>
      <c r="H167" s="1"/>
      <c r="I167" s="3"/>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row>
    <row r="168" spans="1:57" ht="16.5" customHeight="1">
      <c r="A168" s="2"/>
      <c r="B168" s="2"/>
      <c r="C168" s="2"/>
      <c r="D168" s="2"/>
      <c r="E168" s="2"/>
      <c r="F168" s="1"/>
      <c r="G168" s="1"/>
      <c r="H168" s="1"/>
      <c r="I168" s="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row>
    <row r="169" spans="1:57" ht="16.5" customHeight="1">
      <c r="A169" s="2"/>
      <c r="B169" s="2"/>
      <c r="C169" s="2"/>
      <c r="D169" s="2"/>
      <c r="E169" s="2"/>
      <c r="F169" s="1"/>
      <c r="G169" s="1"/>
      <c r="H169" s="1"/>
      <c r="I169" s="3"/>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row>
    <row r="170" spans="1:57" ht="16.5" customHeight="1">
      <c r="A170" s="2"/>
      <c r="B170" s="2"/>
      <c r="C170" s="2"/>
      <c r="D170" s="2"/>
      <c r="E170" s="2"/>
      <c r="F170" s="1"/>
      <c r="G170" s="1"/>
      <c r="H170" s="1"/>
      <c r="I170" s="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row>
    <row r="171" spans="1:57" ht="16.5" customHeight="1">
      <c r="A171" s="2"/>
      <c r="B171" s="2"/>
      <c r="C171" s="2"/>
      <c r="D171" s="2"/>
      <c r="E171" s="2"/>
      <c r="F171" s="1"/>
      <c r="G171" s="1"/>
      <c r="H171" s="1"/>
      <c r="I171" s="3"/>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row>
    <row r="172" spans="1:57" ht="16.5" customHeight="1">
      <c r="A172" s="2"/>
      <c r="B172" s="2"/>
      <c r="C172" s="2"/>
      <c r="D172" s="2"/>
      <c r="E172" s="2"/>
      <c r="F172" s="1"/>
      <c r="G172" s="1"/>
      <c r="H172" s="1"/>
      <c r="I172" s="3"/>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row>
    <row r="173" spans="1:57" ht="16.5" customHeight="1">
      <c r="A173" s="2"/>
      <c r="B173" s="2"/>
      <c r="C173" s="2"/>
      <c r="D173" s="2"/>
      <c r="E173" s="2"/>
      <c r="F173" s="1"/>
      <c r="G173" s="1"/>
      <c r="H173" s="1"/>
      <c r="I173" s="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row>
    <row r="174" spans="1:57" ht="16.5" customHeight="1">
      <c r="A174" s="2"/>
      <c r="B174" s="2"/>
      <c r="C174" s="2"/>
      <c r="D174" s="2"/>
      <c r="E174" s="2"/>
      <c r="F174" s="1"/>
      <c r="G174" s="1"/>
      <c r="H174" s="1"/>
      <c r="I174" s="3"/>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row>
    <row r="175" spans="1:57" ht="16.5" customHeight="1">
      <c r="A175" s="2"/>
      <c r="B175" s="2"/>
      <c r="C175" s="2"/>
      <c r="D175" s="2"/>
      <c r="E175" s="2"/>
      <c r="F175" s="1"/>
      <c r="G175" s="1"/>
      <c r="H175" s="1"/>
      <c r="I175" s="3"/>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row>
    <row r="176" spans="1:57" ht="16.5" customHeight="1">
      <c r="A176" s="2"/>
      <c r="B176" s="2"/>
      <c r="C176" s="2"/>
      <c r="D176" s="2"/>
      <c r="E176" s="2"/>
      <c r="F176" s="1"/>
      <c r="G176" s="1"/>
      <c r="H176" s="1"/>
      <c r="I176" s="3"/>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row>
    <row r="177" spans="1:57" ht="16.5" customHeight="1">
      <c r="A177" s="2"/>
      <c r="B177" s="2"/>
      <c r="C177" s="2"/>
      <c r="D177" s="2"/>
      <c r="E177" s="2"/>
      <c r="F177" s="1"/>
      <c r="G177" s="1"/>
      <c r="H177" s="1"/>
      <c r="I177" s="3"/>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row>
    <row r="178" spans="1:57" ht="16.5" customHeight="1">
      <c r="A178" s="2"/>
      <c r="B178" s="2"/>
      <c r="C178" s="2"/>
      <c r="D178" s="2"/>
      <c r="E178" s="2"/>
      <c r="F178" s="1"/>
      <c r="G178" s="1"/>
      <c r="H178" s="1"/>
      <c r="I178" s="3"/>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row>
    <row r="179" spans="1:57" ht="16.5" customHeight="1">
      <c r="A179" s="2"/>
      <c r="B179" s="2"/>
      <c r="C179" s="2"/>
      <c r="D179" s="2"/>
      <c r="E179" s="2"/>
      <c r="F179" s="1"/>
      <c r="G179" s="1"/>
      <c r="H179" s="1"/>
      <c r="I179" s="3"/>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row>
    <row r="180" spans="1:57" ht="16.5" customHeight="1">
      <c r="A180" s="2"/>
      <c r="B180" s="2"/>
      <c r="C180" s="2"/>
      <c r="D180" s="2"/>
      <c r="E180" s="2"/>
      <c r="F180" s="1"/>
      <c r="G180" s="1"/>
      <c r="H180" s="1"/>
      <c r="I180" s="3"/>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row>
    <row r="181" spans="1:57" ht="16.5" customHeight="1">
      <c r="A181" s="2"/>
      <c r="B181" s="2"/>
      <c r="C181" s="2"/>
      <c r="D181" s="2"/>
      <c r="E181" s="2"/>
      <c r="F181" s="1"/>
      <c r="G181" s="1"/>
      <c r="H181" s="1"/>
      <c r="I181" s="3"/>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row>
    <row r="182" spans="1:57" ht="16.5" customHeight="1">
      <c r="A182" s="2"/>
      <c r="B182" s="2"/>
      <c r="C182" s="2"/>
      <c r="D182" s="2"/>
      <c r="E182" s="2"/>
      <c r="F182" s="1"/>
      <c r="G182" s="1"/>
      <c r="H182" s="1"/>
      <c r="I182" s="3"/>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row>
    <row r="183" spans="1:57" ht="16.5" customHeight="1">
      <c r="A183" s="2"/>
      <c r="B183" s="2"/>
      <c r="C183" s="2"/>
      <c r="D183" s="2"/>
      <c r="E183" s="2"/>
      <c r="F183" s="1"/>
      <c r="G183" s="1"/>
      <c r="H183" s="1"/>
      <c r="I183" s="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row>
    <row r="184" spans="1:57" ht="16.5" customHeight="1">
      <c r="A184" s="2"/>
      <c r="B184" s="2"/>
      <c r="C184" s="2"/>
      <c r="D184" s="2"/>
      <c r="E184" s="2"/>
      <c r="F184" s="1"/>
      <c r="G184" s="1"/>
      <c r="H184" s="1"/>
      <c r="I184" s="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row>
    <row r="185" spans="1:57" ht="16.5" customHeight="1">
      <c r="A185" s="2"/>
      <c r="B185" s="2"/>
      <c r="C185" s="2"/>
      <c r="D185" s="2"/>
      <c r="E185" s="2"/>
      <c r="F185" s="1"/>
      <c r="G185" s="1"/>
      <c r="H185" s="1"/>
      <c r="I185" s="3"/>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row>
    <row r="186" spans="1:57" ht="16.5" customHeight="1">
      <c r="A186" s="2"/>
      <c r="B186" s="2"/>
      <c r="C186" s="2"/>
      <c r="D186" s="2"/>
      <c r="E186" s="2"/>
      <c r="F186" s="1"/>
      <c r="G186" s="1"/>
      <c r="H186" s="1"/>
      <c r="I186" s="3"/>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row>
    <row r="187" spans="1:57" ht="16.5" customHeight="1">
      <c r="A187" s="2"/>
      <c r="B187" s="2"/>
      <c r="C187" s="2"/>
      <c r="D187" s="2"/>
      <c r="E187" s="2"/>
      <c r="F187" s="1"/>
      <c r="G187" s="1"/>
      <c r="H187" s="1"/>
      <c r="I187" s="3"/>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row>
    <row r="188" spans="1:57" ht="16.5" customHeight="1">
      <c r="A188" s="2"/>
      <c r="B188" s="2"/>
      <c r="C188" s="2"/>
      <c r="D188" s="2"/>
      <c r="E188" s="2"/>
      <c r="F188" s="1"/>
      <c r="G188" s="1"/>
      <c r="H188" s="1"/>
      <c r="I188" s="3"/>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row>
    <row r="189" spans="1:57" ht="16.5" customHeight="1">
      <c r="A189" s="2"/>
      <c r="B189" s="2"/>
      <c r="C189" s="2"/>
      <c r="D189" s="2"/>
      <c r="E189" s="2"/>
      <c r="F189" s="1"/>
      <c r="G189" s="1"/>
      <c r="H189" s="1"/>
      <c r="I189" s="3"/>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row>
    <row r="190" spans="1:57" ht="16.5" customHeight="1">
      <c r="A190" s="2"/>
      <c r="B190" s="2"/>
      <c r="C190" s="2"/>
      <c r="D190" s="2"/>
      <c r="E190" s="2"/>
      <c r="F190" s="1"/>
      <c r="G190" s="1"/>
      <c r="H190" s="1"/>
      <c r="I190" s="3"/>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row>
    <row r="191" spans="1:57" ht="16.5" customHeight="1">
      <c r="A191" s="2"/>
      <c r="B191" s="2"/>
      <c r="C191" s="2"/>
      <c r="D191" s="2"/>
      <c r="E191" s="2"/>
      <c r="F191" s="1"/>
      <c r="G191" s="1"/>
      <c r="H191" s="1"/>
      <c r="I191" s="3"/>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row>
    <row r="192" spans="1:57" ht="16.5" customHeight="1">
      <c r="A192" s="2"/>
      <c r="B192" s="2"/>
      <c r="C192" s="2"/>
      <c r="D192" s="2"/>
      <c r="E192" s="2"/>
      <c r="F192" s="1"/>
      <c r="G192" s="1"/>
      <c r="H192" s="1"/>
      <c r="I192" s="3"/>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row>
    <row r="193" spans="1:57" ht="16.5" customHeight="1">
      <c r="A193" s="2"/>
      <c r="B193" s="2"/>
      <c r="C193" s="2"/>
      <c r="D193" s="2"/>
      <c r="E193" s="2"/>
      <c r="F193" s="1"/>
      <c r="G193" s="1"/>
      <c r="H193" s="1"/>
      <c r="I193" s="3"/>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row>
    <row r="194" spans="1:57" ht="16.5" customHeight="1">
      <c r="A194" s="2"/>
      <c r="B194" s="2"/>
      <c r="C194" s="2"/>
      <c r="D194" s="2"/>
      <c r="E194" s="2"/>
      <c r="F194" s="1"/>
      <c r="G194" s="1"/>
      <c r="H194" s="1"/>
      <c r="I194" s="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row>
    <row r="195" spans="1:57" ht="16.5" customHeight="1">
      <c r="A195" s="2"/>
      <c r="B195" s="2"/>
      <c r="C195" s="2"/>
      <c r="D195" s="2"/>
      <c r="E195" s="2"/>
      <c r="F195" s="1"/>
      <c r="G195" s="1"/>
      <c r="H195" s="1"/>
      <c r="I195" s="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row>
    <row r="196" spans="1:57" ht="16.5" customHeight="1">
      <c r="A196" s="2"/>
      <c r="B196" s="2"/>
      <c r="C196" s="2"/>
      <c r="D196" s="2"/>
      <c r="E196" s="2"/>
      <c r="F196" s="1"/>
      <c r="G196" s="1"/>
      <c r="H196" s="1"/>
      <c r="I196" s="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row>
    <row r="197" spans="1:57" ht="16.5" customHeight="1">
      <c r="A197" s="2"/>
      <c r="B197" s="2"/>
      <c r="C197" s="2"/>
      <c r="D197" s="2"/>
      <c r="E197" s="2"/>
      <c r="F197" s="1"/>
      <c r="G197" s="1"/>
      <c r="H197" s="1"/>
      <c r="I197" s="3"/>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row>
    <row r="198" spans="1:57" ht="16.5" customHeight="1">
      <c r="A198" s="2"/>
      <c r="B198" s="2"/>
      <c r="C198" s="2"/>
      <c r="D198" s="2"/>
      <c r="E198" s="2"/>
      <c r="F198" s="1"/>
      <c r="G198" s="1"/>
      <c r="H198" s="1"/>
      <c r="I198" s="3"/>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row>
    <row r="199" spans="1:57" ht="16.5" customHeight="1">
      <c r="A199" s="2"/>
      <c r="B199" s="2"/>
      <c r="C199" s="2"/>
      <c r="D199" s="2"/>
      <c r="E199" s="2"/>
      <c r="F199" s="1"/>
      <c r="G199" s="1"/>
      <c r="H199" s="1"/>
      <c r="I199" s="3"/>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row>
    <row r="200" spans="1:57" ht="16.5" customHeight="1">
      <c r="A200" s="2"/>
      <c r="B200" s="2"/>
      <c r="C200" s="2"/>
      <c r="D200" s="2"/>
      <c r="E200" s="2"/>
      <c r="F200" s="1"/>
      <c r="G200" s="1"/>
      <c r="H200" s="1"/>
      <c r="I200" s="3"/>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row>
    <row r="201" spans="1:57" ht="16.5" customHeight="1">
      <c r="A201" s="2"/>
      <c r="B201" s="2"/>
      <c r="C201" s="2"/>
      <c r="D201" s="2"/>
      <c r="E201" s="2"/>
      <c r="F201" s="1"/>
      <c r="G201" s="1"/>
      <c r="H201" s="1"/>
      <c r="I201" s="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row>
    <row r="202" spans="1:57" ht="16.5" customHeight="1">
      <c r="A202" s="2"/>
      <c r="B202" s="2"/>
      <c r="C202" s="2"/>
      <c r="D202" s="2"/>
      <c r="E202" s="2"/>
      <c r="F202" s="1"/>
      <c r="G202" s="1"/>
      <c r="H202" s="1"/>
      <c r="I202" s="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row>
    <row r="203" spans="1:57" ht="16.5" customHeight="1">
      <c r="A203" s="2"/>
      <c r="B203" s="2"/>
      <c r="C203" s="2"/>
      <c r="D203" s="2"/>
      <c r="E203" s="2"/>
      <c r="F203" s="1"/>
      <c r="G203" s="1"/>
      <c r="H203" s="1"/>
      <c r="I203" s="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row>
    <row r="204" spans="1:57" ht="16.5" customHeight="1">
      <c r="A204" s="2"/>
      <c r="B204" s="2"/>
      <c r="C204" s="2"/>
      <c r="D204" s="2"/>
      <c r="E204" s="2"/>
      <c r="F204" s="1"/>
      <c r="G204" s="1"/>
      <c r="H204" s="1"/>
      <c r="I204" s="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row>
    <row r="205" spans="1:57" ht="16.5" customHeight="1">
      <c r="A205" s="2"/>
      <c r="B205" s="2"/>
      <c r="C205" s="2"/>
      <c r="D205" s="2"/>
      <c r="E205" s="2"/>
      <c r="F205" s="1"/>
      <c r="G205" s="1"/>
      <c r="H205" s="1"/>
      <c r="I205" s="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row>
    <row r="206" spans="1:57" ht="16.5" customHeight="1">
      <c r="A206" s="2"/>
      <c r="B206" s="2"/>
      <c r="C206" s="2"/>
      <c r="D206" s="2"/>
      <c r="E206" s="2"/>
      <c r="F206" s="1"/>
      <c r="G206" s="1"/>
      <c r="H206" s="1"/>
      <c r="I206" s="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row>
    <row r="207" spans="1:57" ht="16.5" customHeight="1">
      <c r="A207" s="2"/>
      <c r="B207" s="2"/>
      <c r="C207" s="2"/>
      <c r="D207" s="2"/>
      <c r="E207" s="2"/>
      <c r="F207" s="1"/>
      <c r="G207" s="1"/>
      <c r="H207" s="1"/>
      <c r="I207" s="3"/>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row>
    <row r="208" spans="1:57" ht="16.5" customHeight="1">
      <c r="A208" s="2"/>
      <c r="B208" s="2"/>
      <c r="C208" s="2"/>
      <c r="D208" s="2"/>
      <c r="E208" s="2"/>
      <c r="F208" s="1"/>
      <c r="G208" s="1"/>
      <c r="H208" s="1"/>
      <c r="I208" s="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row>
    <row r="209" spans="1:57" ht="16.5" customHeight="1">
      <c r="A209" s="2"/>
      <c r="B209" s="2"/>
      <c r="C209" s="2"/>
      <c r="D209" s="2"/>
      <c r="E209" s="2"/>
      <c r="F209" s="1"/>
      <c r="G209" s="1"/>
      <c r="H209" s="1"/>
      <c r="I209" s="3"/>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row>
    <row r="210" spans="1:57" ht="16.5" customHeight="1">
      <c r="A210" s="2"/>
      <c r="B210" s="2"/>
      <c r="C210" s="2"/>
      <c r="D210" s="2"/>
      <c r="E210" s="2"/>
      <c r="F210" s="1"/>
      <c r="G210" s="1"/>
      <c r="H210" s="1"/>
      <c r="I210" s="3"/>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row>
    <row r="211" spans="1:57" ht="16.5" customHeight="1">
      <c r="A211" s="2"/>
      <c r="B211" s="2"/>
      <c r="C211" s="2"/>
      <c r="D211" s="2"/>
      <c r="E211" s="2"/>
      <c r="F211" s="1"/>
      <c r="G211" s="1"/>
      <c r="H211" s="1"/>
      <c r="I211" s="3"/>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row>
    <row r="212" spans="1:57" ht="16.5" customHeight="1">
      <c r="A212" s="2"/>
      <c r="B212" s="2"/>
      <c r="C212" s="2"/>
      <c r="D212" s="2"/>
      <c r="E212" s="2"/>
      <c r="F212" s="1"/>
      <c r="G212" s="1"/>
      <c r="H212" s="1"/>
      <c r="I212" s="3"/>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row>
    <row r="213" spans="1:57" ht="16.5" customHeight="1">
      <c r="A213" s="2"/>
      <c r="B213" s="2"/>
      <c r="C213" s="2"/>
      <c r="D213" s="2"/>
      <c r="E213" s="2"/>
      <c r="F213" s="1"/>
      <c r="G213" s="1"/>
      <c r="H213" s="1"/>
      <c r="I213" s="3"/>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row>
    <row r="214" spans="1:57" ht="16.5" customHeight="1">
      <c r="A214" s="2"/>
      <c r="B214" s="2"/>
      <c r="C214" s="2"/>
      <c r="D214" s="2"/>
      <c r="E214" s="2"/>
      <c r="F214" s="1"/>
      <c r="G214" s="1"/>
      <c r="H214" s="1"/>
      <c r="I214" s="3"/>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row>
    <row r="215" spans="1:57" ht="16.5" customHeight="1">
      <c r="A215" s="2"/>
      <c r="B215" s="2"/>
      <c r="C215" s="2"/>
      <c r="D215" s="2"/>
      <c r="E215" s="2"/>
      <c r="F215" s="1"/>
      <c r="G215" s="1"/>
      <c r="H215" s="1"/>
      <c r="I215" s="3"/>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row>
    <row r="216" spans="1:57" ht="16.5" customHeight="1">
      <c r="A216" s="2"/>
      <c r="B216" s="2"/>
      <c r="C216" s="2"/>
      <c r="D216" s="2"/>
      <c r="E216" s="2"/>
      <c r="F216" s="1"/>
      <c r="G216" s="1"/>
      <c r="H216" s="1"/>
      <c r="I216" s="3"/>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row>
    <row r="217" spans="1:57" ht="16.5" customHeight="1">
      <c r="A217" s="2"/>
      <c r="B217" s="2"/>
      <c r="C217" s="2"/>
      <c r="D217" s="2"/>
      <c r="E217" s="2"/>
      <c r="F217" s="1"/>
      <c r="G217" s="1"/>
      <c r="H217" s="1"/>
      <c r="I217" s="3"/>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row>
    <row r="218" spans="1:57" ht="16.5" customHeight="1">
      <c r="A218" s="2"/>
      <c r="B218" s="2"/>
      <c r="C218" s="2"/>
      <c r="D218" s="2"/>
      <c r="E218" s="2"/>
      <c r="F218" s="1"/>
      <c r="G218" s="1"/>
      <c r="H218" s="1"/>
      <c r="I218" s="3"/>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row>
    <row r="219" spans="1:57" ht="16.5" customHeight="1">
      <c r="A219" s="2"/>
      <c r="B219" s="2"/>
      <c r="C219" s="2"/>
      <c r="D219" s="2"/>
      <c r="E219" s="2"/>
      <c r="F219" s="1"/>
      <c r="G219" s="1"/>
      <c r="H219" s="1"/>
      <c r="I219" s="3"/>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row>
    <row r="220" spans="1:57" ht="16.5" customHeight="1">
      <c r="A220" s="2"/>
      <c r="B220" s="2"/>
      <c r="C220" s="2"/>
      <c r="D220" s="2"/>
      <c r="E220" s="2"/>
      <c r="F220" s="1"/>
      <c r="G220" s="1"/>
      <c r="H220" s="1"/>
      <c r="I220" s="3"/>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row>
    <row r="221" spans="1:57" ht="16.5" customHeight="1">
      <c r="A221" s="2"/>
      <c r="B221" s="2"/>
      <c r="C221" s="2"/>
      <c r="D221" s="2"/>
      <c r="E221" s="2"/>
      <c r="F221" s="1"/>
      <c r="G221" s="1"/>
      <c r="H221" s="1"/>
      <c r="I221" s="3"/>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row>
    <row r="222" spans="1:57" ht="16.5" customHeight="1">
      <c r="A222" s="2"/>
      <c r="B222" s="2"/>
      <c r="C222" s="2"/>
      <c r="D222" s="2"/>
      <c r="E222" s="2"/>
      <c r="F222" s="1"/>
      <c r="G222" s="1"/>
      <c r="H222" s="1"/>
      <c r="I222" s="3"/>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row>
    <row r="223" spans="1:57" ht="16.5" customHeight="1">
      <c r="A223" s="2"/>
      <c r="B223" s="2"/>
      <c r="C223" s="2"/>
      <c r="D223" s="2"/>
      <c r="E223" s="2"/>
      <c r="F223" s="1"/>
      <c r="G223" s="1"/>
      <c r="H223" s="1"/>
      <c r="I223" s="3"/>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row>
    <row r="224" spans="1:57" ht="16.5" customHeight="1">
      <c r="A224" s="2"/>
      <c r="B224" s="2"/>
      <c r="C224" s="2"/>
      <c r="D224" s="2"/>
      <c r="E224" s="2"/>
      <c r="F224" s="1"/>
      <c r="G224" s="1"/>
      <c r="H224" s="1"/>
      <c r="I224" s="3"/>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row>
    <row r="225" spans="1:57" ht="16.5" customHeight="1">
      <c r="A225" s="2"/>
      <c r="B225" s="2"/>
      <c r="C225" s="2"/>
      <c r="D225" s="2"/>
      <c r="E225" s="2"/>
      <c r="F225" s="1"/>
      <c r="G225" s="1"/>
      <c r="H225" s="1"/>
      <c r="I225" s="3"/>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row>
    <row r="226" spans="1:57" ht="16.5" customHeight="1">
      <c r="A226" s="2"/>
      <c r="B226" s="2"/>
      <c r="C226" s="2"/>
      <c r="D226" s="2"/>
      <c r="E226" s="2"/>
      <c r="F226" s="1"/>
      <c r="G226" s="1"/>
      <c r="H226" s="1"/>
      <c r="I226" s="3"/>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row>
    <row r="227" spans="1:57" ht="16.5" customHeight="1">
      <c r="A227" s="2"/>
      <c r="B227" s="2"/>
      <c r="C227" s="2"/>
      <c r="D227" s="2"/>
      <c r="E227" s="2"/>
      <c r="F227" s="1"/>
      <c r="G227" s="1"/>
      <c r="H227" s="1"/>
      <c r="I227" s="3"/>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row>
    <row r="228" spans="1:57" ht="16.5" customHeight="1">
      <c r="A228" s="2"/>
      <c r="B228" s="2"/>
      <c r="C228" s="2"/>
      <c r="D228" s="2"/>
      <c r="E228" s="2"/>
      <c r="F228" s="1"/>
      <c r="G228" s="1"/>
      <c r="H228" s="1"/>
      <c r="I228" s="3"/>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row>
    <row r="229" spans="1:57" ht="16.5" customHeight="1">
      <c r="A229" s="2"/>
      <c r="B229" s="2"/>
      <c r="C229" s="2"/>
      <c r="D229" s="2"/>
      <c r="E229" s="2"/>
      <c r="F229" s="1"/>
      <c r="G229" s="1"/>
      <c r="H229" s="1"/>
      <c r="I229" s="3"/>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row>
    <row r="230" spans="1:57" ht="16.5" customHeight="1">
      <c r="A230" s="2"/>
      <c r="B230" s="2"/>
      <c r="C230" s="2"/>
      <c r="D230" s="2"/>
      <c r="E230" s="2"/>
      <c r="F230" s="1"/>
      <c r="G230" s="1"/>
      <c r="H230" s="1"/>
      <c r="I230" s="3"/>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row>
    <row r="231" spans="1:57" ht="16.5" customHeight="1">
      <c r="A231" s="2"/>
      <c r="B231" s="2"/>
      <c r="C231" s="2"/>
      <c r="D231" s="2"/>
      <c r="E231" s="2"/>
      <c r="F231" s="1"/>
      <c r="G231" s="1"/>
      <c r="H231" s="1"/>
      <c r="I231" s="3"/>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row>
    <row r="232" spans="1:57" ht="16.5" customHeight="1">
      <c r="A232" s="2"/>
      <c r="B232" s="2"/>
      <c r="C232" s="2"/>
      <c r="D232" s="2"/>
      <c r="E232" s="2"/>
      <c r="F232" s="1"/>
      <c r="G232" s="1"/>
      <c r="H232" s="1"/>
      <c r="I232" s="3"/>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row>
    <row r="233" spans="1:57" ht="16.5" customHeight="1">
      <c r="A233" s="2"/>
      <c r="B233" s="2"/>
      <c r="C233" s="2"/>
      <c r="D233" s="2"/>
      <c r="E233" s="2"/>
      <c r="F233" s="1"/>
      <c r="G233" s="1"/>
      <c r="H233" s="1"/>
      <c r="I233" s="3"/>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row>
    <row r="234" spans="1:57" ht="16.5" customHeight="1">
      <c r="A234" s="2"/>
      <c r="B234" s="2"/>
      <c r="C234" s="2"/>
      <c r="D234" s="2"/>
      <c r="E234" s="2"/>
      <c r="F234" s="1"/>
      <c r="G234" s="1"/>
      <c r="H234" s="1"/>
      <c r="I234" s="3"/>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row>
    <row r="235" spans="1:57" ht="16.5" customHeight="1">
      <c r="A235" s="2"/>
      <c r="B235" s="2"/>
      <c r="C235" s="2"/>
      <c r="D235" s="2"/>
      <c r="E235" s="2"/>
      <c r="F235" s="1"/>
      <c r="G235" s="1"/>
      <c r="H235" s="1"/>
      <c r="I235" s="3"/>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row>
    <row r="236" spans="1:57" ht="16.5" customHeight="1">
      <c r="A236" s="2"/>
      <c r="B236" s="2"/>
      <c r="C236" s="2"/>
      <c r="D236" s="2"/>
      <c r="E236" s="2"/>
      <c r="F236" s="1"/>
      <c r="G236" s="1"/>
      <c r="H236" s="1"/>
      <c r="I236" s="3"/>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row>
    <row r="237" spans="1:57" ht="16.5" customHeight="1">
      <c r="A237" s="2"/>
      <c r="B237" s="2"/>
      <c r="C237" s="2"/>
      <c r="D237" s="2"/>
      <c r="E237" s="2"/>
      <c r="F237" s="1"/>
      <c r="G237" s="1"/>
      <c r="H237" s="1"/>
      <c r="I237" s="3"/>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row>
    <row r="238" spans="1:57" ht="16.5" customHeight="1">
      <c r="A238" s="2"/>
      <c r="B238" s="2"/>
      <c r="C238" s="2"/>
      <c r="D238" s="2"/>
      <c r="E238" s="2"/>
      <c r="F238" s="1"/>
      <c r="G238" s="1"/>
      <c r="H238" s="1"/>
      <c r="I238" s="3"/>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row>
    <row r="239" spans="1:57" ht="16.5" customHeight="1">
      <c r="A239" s="2"/>
      <c r="B239" s="2"/>
      <c r="C239" s="2"/>
      <c r="D239" s="2"/>
      <c r="E239" s="2"/>
      <c r="F239" s="1"/>
      <c r="G239" s="1"/>
      <c r="H239" s="1"/>
      <c r="I239" s="3"/>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row>
    <row r="240" spans="1:57" ht="16.5" customHeight="1">
      <c r="A240" s="2"/>
      <c r="B240" s="2"/>
      <c r="C240" s="2"/>
      <c r="D240" s="2"/>
      <c r="E240" s="2"/>
      <c r="F240" s="1"/>
      <c r="G240" s="1"/>
      <c r="H240" s="1"/>
      <c r="I240" s="3"/>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row>
    <row r="241" spans="1:57" ht="16.5" customHeight="1">
      <c r="A241" s="2"/>
      <c r="B241" s="2"/>
      <c r="C241" s="2"/>
      <c r="D241" s="2"/>
      <c r="E241" s="2"/>
      <c r="F241" s="1"/>
      <c r="G241" s="1"/>
      <c r="H241" s="1"/>
      <c r="I241" s="3"/>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row>
    <row r="242" spans="1:57" ht="16.5" customHeight="1">
      <c r="A242" s="2"/>
      <c r="B242" s="2"/>
      <c r="C242" s="2"/>
      <c r="D242" s="2"/>
      <c r="E242" s="2"/>
      <c r="F242" s="1"/>
      <c r="G242" s="1"/>
      <c r="H242" s="1"/>
      <c r="I242" s="3"/>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row>
    <row r="243" spans="1:57" ht="16.5" customHeight="1">
      <c r="A243" s="2"/>
      <c r="B243" s="2"/>
      <c r="C243" s="2"/>
      <c r="D243" s="2"/>
      <c r="E243" s="2"/>
      <c r="F243" s="1"/>
      <c r="G243" s="1"/>
      <c r="H243" s="1"/>
      <c r="I243" s="3"/>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row>
    <row r="244" spans="1:57" ht="16.5" customHeight="1">
      <c r="A244" s="2"/>
      <c r="B244" s="2"/>
      <c r="C244" s="2"/>
      <c r="D244" s="2"/>
      <c r="E244" s="2"/>
      <c r="F244" s="1"/>
      <c r="G244" s="1"/>
      <c r="H244" s="1"/>
      <c r="I244" s="3"/>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row>
    <row r="245" spans="1:57" ht="16.5" customHeight="1">
      <c r="A245" s="2"/>
      <c r="B245" s="2"/>
      <c r="C245" s="2"/>
      <c r="D245" s="2"/>
      <c r="E245" s="2"/>
      <c r="F245" s="1"/>
      <c r="G245" s="1"/>
      <c r="H245" s="1"/>
      <c r="I245" s="3"/>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row>
    <row r="246" spans="1:57" ht="16.5" customHeight="1">
      <c r="A246" s="2"/>
      <c r="B246" s="2"/>
      <c r="C246" s="2"/>
      <c r="D246" s="2"/>
      <c r="E246" s="2"/>
      <c r="F246" s="1"/>
      <c r="G246" s="1"/>
      <c r="H246" s="1"/>
      <c r="I246" s="3"/>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row>
    <row r="247" spans="1:57" ht="16.5" customHeight="1">
      <c r="A247" s="2"/>
      <c r="B247" s="2"/>
      <c r="C247" s="2"/>
      <c r="D247" s="2"/>
      <c r="E247" s="2"/>
      <c r="F247" s="1"/>
      <c r="G247" s="1"/>
      <c r="H247" s="1"/>
      <c r="I247" s="3"/>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row>
    <row r="248" spans="1:57" ht="16.5" customHeight="1">
      <c r="A248" s="2"/>
      <c r="B248" s="2"/>
      <c r="C248" s="2"/>
      <c r="D248" s="2"/>
      <c r="E248" s="2"/>
      <c r="F248" s="1"/>
      <c r="G248" s="1"/>
      <c r="H248" s="1"/>
      <c r="I248" s="3"/>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row>
    <row r="249" spans="1:57" ht="16.5" customHeight="1">
      <c r="A249" s="2"/>
      <c r="B249" s="2"/>
      <c r="C249" s="2"/>
      <c r="D249" s="2"/>
      <c r="E249" s="2"/>
      <c r="F249" s="1"/>
      <c r="G249" s="1"/>
      <c r="H249" s="1"/>
      <c r="I249" s="3"/>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row>
    <row r="250" spans="1:57" ht="16.5" customHeight="1">
      <c r="A250" s="2"/>
      <c r="B250" s="2"/>
      <c r="C250" s="2"/>
      <c r="D250" s="2"/>
      <c r="E250" s="2"/>
      <c r="F250" s="1"/>
      <c r="G250" s="1"/>
      <c r="H250" s="1"/>
      <c r="I250" s="3"/>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row>
    <row r="251" spans="1:57" ht="16.5" customHeight="1">
      <c r="A251" s="2"/>
      <c r="B251" s="2"/>
      <c r="C251" s="2"/>
      <c r="D251" s="2"/>
      <c r="E251" s="2"/>
      <c r="F251" s="1"/>
      <c r="G251" s="1"/>
      <c r="H251" s="1"/>
      <c r="I251" s="3"/>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row>
    <row r="252" spans="1:57" ht="16.5" customHeight="1">
      <c r="A252" s="2"/>
      <c r="B252" s="2"/>
      <c r="C252" s="2"/>
      <c r="D252" s="2"/>
      <c r="E252" s="2"/>
      <c r="F252" s="1"/>
      <c r="G252" s="1"/>
      <c r="H252" s="1"/>
      <c r="I252" s="3"/>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row>
    <row r="253" spans="1:57" ht="16.5" customHeight="1">
      <c r="A253" s="2"/>
      <c r="B253" s="2"/>
      <c r="C253" s="2"/>
      <c r="D253" s="2"/>
      <c r="E253" s="2"/>
      <c r="F253" s="1"/>
      <c r="G253" s="1"/>
      <c r="H253" s="1"/>
      <c r="I253" s="3"/>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row>
    <row r="254" spans="1:57" ht="16.5" customHeight="1">
      <c r="A254" s="2"/>
      <c r="B254" s="2"/>
      <c r="C254" s="2"/>
      <c r="D254" s="2"/>
      <c r="E254" s="2"/>
      <c r="F254" s="1"/>
      <c r="G254" s="1"/>
      <c r="H254" s="1"/>
      <c r="I254" s="3"/>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row>
    <row r="255" spans="1:57" ht="16.5" customHeight="1">
      <c r="A255" s="2"/>
      <c r="B255" s="2"/>
      <c r="C255" s="2"/>
      <c r="D255" s="2"/>
      <c r="E255" s="2"/>
      <c r="F255" s="1"/>
      <c r="G255" s="1"/>
      <c r="H255" s="1"/>
      <c r="I255" s="3"/>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row>
    <row r="256" spans="1:57" ht="16.5" customHeight="1">
      <c r="A256" s="2"/>
      <c r="B256" s="2"/>
      <c r="C256" s="2"/>
      <c r="D256" s="2"/>
      <c r="E256" s="2"/>
      <c r="F256" s="1"/>
      <c r="G256" s="1"/>
      <c r="H256" s="1"/>
      <c r="I256" s="3"/>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row>
    <row r="257" spans="1:57" ht="16.5" customHeight="1">
      <c r="A257" s="2"/>
      <c r="B257" s="2"/>
      <c r="C257" s="2"/>
      <c r="D257" s="2"/>
      <c r="E257" s="2"/>
      <c r="F257" s="1"/>
      <c r="G257" s="1"/>
      <c r="H257" s="1"/>
      <c r="I257" s="3"/>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row>
    <row r="258" spans="1:57" ht="16.5" customHeight="1">
      <c r="A258" s="2"/>
      <c r="B258" s="2"/>
      <c r="C258" s="2"/>
      <c r="D258" s="2"/>
      <c r="E258" s="2"/>
      <c r="F258" s="1"/>
      <c r="G258" s="1"/>
      <c r="H258" s="1"/>
      <c r="I258" s="3"/>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row>
    <row r="259" spans="1:57" ht="16.5" customHeight="1">
      <c r="A259" s="2"/>
      <c r="B259" s="2"/>
      <c r="C259" s="2"/>
      <c r="D259" s="2"/>
      <c r="E259" s="2"/>
      <c r="F259" s="1"/>
      <c r="G259" s="1"/>
      <c r="H259" s="1"/>
      <c r="I259" s="3"/>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row>
    <row r="260" spans="1:57" ht="16.5" customHeight="1">
      <c r="A260" s="2"/>
      <c r="B260" s="2"/>
      <c r="C260" s="2"/>
      <c r="D260" s="2"/>
      <c r="E260" s="2"/>
      <c r="F260" s="1"/>
      <c r="G260" s="1"/>
      <c r="H260" s="1"/>
      <c r="I260" s="3"/>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row>
    <row r="261" spans="1:57" ht="16.5" customHeight="1">
      <c r="A261" s="2"/>
      <c r="B261" s="2"/>
      <c r="C261" s="2"/>
      <c r="D261" s="2"/>
      <c r="E261" s="2"/>
      <c r="F261" s="1"/>
      <c r="G261" s="1"/>
      <c r="H261" s="1"/>
      <c r="I261" s="3"/>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row>
    <row r="262" spans="1:57" ht="16.5" customHeight="1">
      <c r="A262" s="2"/>
      <c r="B262" s="2"/>
      <c r="C262" s="2"/>
      <c r="D262" s="2"/>
      <c r="E262" s="2"/>
      <c r="F262" s="1"/>
      <c r="G262" s="1"/>
      <c r="H262" s="1"/>
      <c r="I262" s="3"/>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row>
    <row r="263" spans="1:57" ht="16.5" customHeight="1">
      <c r="A263" s="2"/>
      <c r="B263" s="2"/>
      <c r="C263" s="2"/>
      <c r="D263" s="2"/>
      <c r="E263" s="2"/>
      <c r="F263" s="1"/>
      <c r="G263" s="1"/>
      <c r="H263" s="1"/>
      <c r="I263" s="3"/>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row>
    <row r="264" spans="1:57" ht="16.5" customHeight="1">
      <c r="A264" s="2"/>
      <c r="B264" s="2"/>
      <c r="C264" s="2"/>
      <c r="D264" s="2"/>
      <c r="E264" s="2"/>
      <c r="F264" s="1"/>
      <c r="G264" s="1"/>
      <c r="H264" s="1"/>
      <c r="I264" s="3"/>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row>
    <row r="265" spans="1:57" ht="16.5" customHeight="1">
      <c r="A265" s="2"/>
      <c r="B265" s="2"/>
      <c r="C265" s="2"/>
      <c r="D265" s="2"/>
      <c r="E265" s="2"/>
      <c r="F265" s="1"/>
      <c r="G265" s="1"/>
      <c r="H265" s="1"/>
      <c r="I265" s="3"/>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row>
    <row r="266" spans="1:57" ht="16.5" customHeight="1">
      <c r="A266" s="2"/>
      <c r="B266" s="2"/>
      <c r="C266" s="2"/>
      <c r="D266" s="2"/>
      <c r="E266" s="2"/>
      <c r="F266" s="1"/>
      <c r="G266" s="1"/>
      <c r="H266" s="1"/>
      <c r="I266" s="3"/>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row>
    <row r="267" spans="1:57" ht="16.5" customHeight="1">
      <c r="A267" s="2"/>
      <c r="B267" s="2"/>
      <c r="C267" s="2"/>
      <c r="D267" s="2"/>
      <c r="E267" s="2"/>
      <c r="F267" s="1"/>
      <c r="G267" s="1"/>
      <c r="H267" s="1"/>
      <c r="I267" s="3"/>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row>
    <row r="268" spans="1:57" ht="16.5" customHeight="1">
      <c r="A268" s="2"/>
      <c r="B268" s="2"/>
      <c r="C268" s="2"/>
      <c r="D268" s="2"/>
      <c r="E268" s="2"/>
      <c r="F268" s="1"/>
      <c r="G268" s="1"/>
      <c r="H268" s="1"/>
      <c r="I268" s="3"/>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row>
    <row r="269" spans="1:57" ht="16.5" customHeight="1">
      <c r="A269" s="2"/>
      <c r="B269" s="2"/>
      <c r="C269" s="2"/>
      <c r="D269" s="2"/>
      <c r="E269" s="2"/>
      <c r="F269" s="1"/>
      <c r="G269" s="1"/>
      <c r="H269" s="1"/>
      <c r="I269" s="3"/>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row>
    <row r="270" spans="1:57" ht="16.5" customHeight="1">
      <c r="A270" s="2"/>
      <c r="B270" s="2"/>
      <c r="C270" s="2"/>
      <c r="D270" s="2"/>
      <c r="E270" s="2"/>
      <c r="F270" s="1"/>
      <c r="G270" s="1"/>
      <c r="H270" s="1"/>
      <c r="I270" s="3"/>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row>
    <row r="271" spans="1:57" ht="16.5" customHeight="1">
      <c r="A271" s="2"/>
      <c r="B271" s="2"/>
      <c r="C271" s="2"/>
      <c r="D271" s="2"/>
      <c r="E271" s="2"/>
      <c r="F271" s="1"/>
      <c r="G271" s="1"/>
      <c r="H271" s="1"/>
      <c r="I271" s="3"/>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row>
    <row r="272" spans="1:57" ht="16.5" customHeight="1">
      <c r="A272" s="2"/>
      <c r="B272" s="2"/>
      <c r="C272" s="2"/>
      <c r="D272" s="2"/>
      <c r="E272" s="2"/>
      <c r="F272" s="1"/>
      <c r="G272" s="1"/>
      <c r="H272" s="1"/>
      <c r="I272" s="3"/>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row>
    <row r="273" spans="1:57" ht="16.5" customHeight="1">
      <c r="A273" s="2"/>
      <c r="B273" s="2"/>
      <c r="C273" s="2"/>
      <c r="D273" s="2"/>
      <c r="E273" s="2"/>
      <c r="F273" s="1"/>
      <c r="G273" s="1"/>
      <c r="H273" s="1"/>
      <c r="I273" s="3"/>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row>
    <row r="274" spans="1:57" ht="16.5" customHeight="1">
      <c r="A274" s="2"/>
      <c r="B274" s="2"/>
      <c r="C274" s="2"/>
      <c r="D274" s="2"/>
      <c r="E274" s="2"/>
      <c r="F274" s="1"/>
      <c r="G274" s="1"/>
      <c r="H274" s="1"/>
      <c r="I274" s="3"/>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row>
    <row r="275" spans="1:57" ht="16.5" customHeight="1">
      <c r="A275" s="2"/>
      <c r="B275" s="2"/>
      <c r="C275" s="2"/>
      <c r="D275" s="2"/>
      <c r="E275" s="2"/>
      <c r="F275" s="1"/>
      <c r="G275" s="1"/>
      <c r="H275" s="1"/>
      <c r="I275" s="3"/>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row>
    <row r="276" spans="1:57" ht="16.5" customHeight="1">
      <c r="A276" s="2"/>
      <c r="B276" s="2"/>
      <c r="C276" s="2"/>
      <c r="D276" s="2"/>
      <c r="E276" s="2"/>
      <c r="F276" s="1"/>
      <c r="G276" s="1"/>
      <c r="H276" s="1"/>
      <c r="I276" s="3"/>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row>
    <row r="277" spans="1:57" ht="16.5" customHeight="1">
      <c r="A277" s="2"/>
      <c r="B277" s="2"/>
      <c r="C277" s="2"/>
      <c r="D277" s="2"/>
      <c r="E277" s="2"/>
      <c r="F277" s="1"/>
      <c r="G277" s="1"/>
      <c r="H277" s="1"/>
      <c r="I277" s="3"/>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row>
    <row r="278" spans="1:57" ht="16.5" customHeight="1">
      <c r="A278" s="2"/>
      <c r="B278" s="2"/>
      <c r="C278" s="2"/>
      <c r="D278" s="2"/>
      <c r="E278" s="2"/>
      <c r="F278" s="1"/>
      <c r="G278" s="1"/>
      <c r="H278" s="1"/>
      <c r="I278" s="3"/>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row>
    <row r="279" spans="1:57" ht="16.5" customHeight="1">
      <c r="A279" s="2"/>
      <c r="B279" s="2"/>
      <c r="C279" s="2"/>
      <c r="D279" s="2"/>
      <c r="E279" s="2"/>
      <c r="F279" s="1"/>
      <c r="G279" s="1"/>
      <c r="H279" s="1"/>
      <c r="I279" s="3"/>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row>
    <row r="280" spans="1:57" ht="16.5" customHeight="1">
      <c r="A280" s="2"/>
      <c r="B280" s="2"/>
      <c r="C280" s="2"/>
      <c r="D280" s="2"/>
      <c r="E280" s="2"/>
      <c r="F280" s="1"/>
      <c r="G280" s="1"/>
      <c r="H280" s="1"/>
      <c r="I280" s="3"/>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row>
    <row r="281" spans="1:57" ht="16.5" customHeight="1">
      <c r="A281" s="2"/>
      <c r="B281" s="2"/>
      <c r="C281" s="2"/>
      <c r="D281" s="2"/>
      <c r="E281" s="2"/>
      <c r="F281" s="1"/>
      <c r="G281" s="1"/>
      <c r="H281" s="1"/>
      <c r="I281" s="3"/>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row>
    <row r="282" spans="1:57" ht="16.5" customHeight="1">
      <c r="A282" s="2"/>
      <c r="B282" s="2"/>
      <c r="C282" s="2"/>
      <c r="D282" s="2"/>
      <c r="E282" s="2"/>
      <c r="F282" s="1"/>
      <c r="G282" s="1"/>
      <c r="H282" s="1"/>
      <c r="I282" s="3"/>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row>
    <row r="283" spans="1:57" ht="16.5" customHeight="1">
      <c r="A283" s="2"/>
      <c r="B283" s="2"/>
      <c r="C283" s="2"/>
      <c r="D283" s="2"/>
      <c r="E283" s="2"/>
      <c r="F283" s="1"/>
      <c r="G283" s="1"/>
      <c r="H283" s="1"/>
      <c r="I283" s="3"/>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row>
    <row r="284" spans="1:57" ht="16.5" customHeight="1">
      <c r="A284" s="2"/>
      <c r="B284" s="2"/>
      <c r="C284" s="2"/>
      <c r="D284" s="2"/>
      <c r="E284" s="2"/>
      <c r="F284" s="1"/>
      <c r="G284" s="1"/>
      <c r="H284" s="1"/>
      <c r="I284" s="3"/>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row>
    <row r="285" spans="1:57" ht="16.5" customHeight="1">
      <c r="A285" s="2"/>
      <c r="B285" s="2"/>
      <c r="C285" s="2"/>
      <c r="D285" s="2"/>
      <c r="E285" s="2"/>
      <c r="F285" s="1"/>
      <c r="G285" s="1"/>
      <c r="H285" s="1"/>
      <c r="I285" s="3"/>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row>
    <row r="286" spans="1:57" ht="16.5" customHeight="1">
      <c r="A286" s="2"/>
      <c r="B286" s="2"/>
      <c r="C286" s="2"/>
      <c r="D286" s="2"/>
      <c r="E286" s="2"/>
      <c r="F286" s="1"/>
      <c r="G286" s="1"/>
      <c r="H286" s="1"/>
      <c r="I286" s="3"/>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row>
    <row r="287" spans="1:57" ht="16.5" customHeight="1">
      <c r="A287" s="2"/>
      <c r="B287" s="2"/>
      <c r="C287" s="2"/>
      <c r="D287" s="2"/>
      <c r="E287" s="2"/>
      <c r="F287" s="1"/>
      <c r="G287" s="1"/>
      <c r="H287" s="1"/>
      <c r="I287" s="3"/>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row>
    <row r="288" spans="1:57" ht="16.5" customHeight="1">
      <c r="A288" s="2"/>
      <c r="B288" s="2"/>
      <c r="C288" s="2"/>
      <c r="D288" s="2"/>
      <c r="E288" s="2"/>
      <c r="F288" s="1"/>
      <c r="G288" s="1"/>
      <c r="H288" s="1"/>
      <c r="I288" s="3"/>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row>
    <row r="289" spans="1:57" ht="16.5" customHeight="1">
      <c r="A289" s="2"/>
      <c r="B289" s="2"/>
      <c r="C289" s="2"/>
      <c r="D289" s="2"/>
      <c r="E289" s="2"/>
      <c r="F289" s="1"/>
      <c r="G289" s="1"/>
      <c r="H289" s="1"/>
      <c r="I289" s="3"/>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row>
    <row r="290" spans="1:57" ht="16.5" customHeight="1">
      <c r="A290" s="2"/>
      <c r="B290" s="2"/>
      <c r="C290" s="2"/>
      <c r="D290" s="2"/>
      <c r="E290" s="2"/>
      <c r="F290" s="1"/>
      <c r="G290" s="1"/>
      <c r="H290" s="1"/>
      <c r="I290" s="3"/>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row>
    <row r="291" spans="1:57" ht="16.5" customHeight="1">
      <c r="A291" s="2"/>
      <c r="B291" s="2"/>
      <c r="C291" s="2"/>
      <c r="D291" s="2"/>
      <c r="E291" s="2"/>
      <c r="F291" s="1"/>
      <c r="G291" s="1"/>
      <c r="H291" s="1"/>
      <c r="I291" s="3"/>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row>
    <row r="292" spans="1:57" ht="16.5" customHeight="1">
      <c r="A292" s="2"/>
      <c r="B292" s="2"/>
      <c r="C292" s="2"/>
      <c r="D292" s="2"/>
      <c r="E292" s="2"/>
      <c r="F292" s="1"/>
      <c r="G292" s="1"/>
      <c r="H292" s="1"/>
      <c r="I292" s="3"/>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row>
    <row r="293" spans="1:57" ht="16.5" customHeight="1">
      <c r="A293" s="2"/>
      <c r="B293" s="2"/>
      <c r="C293" s="2"/>
      <c r="D293" s="2"/>
      <c r="E293" s="2"/>
      <c r="F293" s="1"/>
      <c r="G293" s="1"/>
      <c r="H293" s="1"/>
      <c r="I293" s="3"/>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row>
    <row r="294" spans="1:57" ht="16.5" customHeight="1">
      <c r="A294" s="2"/>
      <c r="B294" s="2"/>
      <c r="C294" s="2"/>
      <c r="D294" s="2"/>
      <c r="E294" s="2"/>
      <c r="F294" s="1"/>
      <c r="G294" s="1"/>
      <c r="H294" s="1"/>
      <c r="I294" s="3"/>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row>
    <row r="295" spans="1:57" ht="16.5" customHeight="1">
      <c r="A295" s="2"/>
      <c r="B295" s="2"/>
      <c r="C295" s="2"/>
      <c r="D295" s="2"/>
      <c r="E295" s="2"/>
      <c r="F295" s="1"/>
      <c r="G295" s="1"/>
      <c r="H295" s="1"/>
      <c r="I295" s="3"/>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row>
    <row r="296" spans="1:57" ht="16.5" customHeight="1">
      <c r="A296" s="2"/>
      <c r="B296" s="2"/>
      <c r="C296" s="2"/>
      <c r="D296" s="2"/>
      <c r="E296" s="2"/>
      <c r="F296" s="1"/>
      <c r="G296" s="1"/>
      <c r="H296" s="1"/>
      <c r="I296" s="3"/>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row>
    <row r="297" spans="1:57" ht="16.5" customHeight="1">
      <c r="A297" s="2"/>
      <c r="B297" s="2"/>
      <c r="C297" s="2"/>
      <c r="D297" s="2"/>
      <c r="E297" s="2"/>
      <c r="F297" s="1"/>
      <c r="G297" s="1"/>
      <c r="H297" s="1"/>
      <c r="I297" s="3"/>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row>
    <row r="298" spans="1:57" ht="16.5" customHeight="1">
      <c r="A298" s="2"/>
      <c r="B298" s="2"/>
      <c r="C298" s="2"/>
      <c r="D298" s="2"/>
      <c r="E298" s="2"/>
      <c r="F298" s="1"/>
      <c r="G298" s="1"/>
      <c r="H298" s="1"/>
      <c r="I298" s="3"/>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row>
    <row r="299" spans="1:57" ht="16.5" customHeight="1">
      <c r="A299" s="2"/>
      <c r="B299" s="2"/>
      <c r="C299" s="2"/>
      <c r="D299" s="2"/>
      <c r="E299" s="2"/>
      <c r="F299" s="1"/>
      <c r="G299" s="1"/>
      <c r="H299" s="1"/>
      <c r="I299" s="3"/>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row>
    <row r="300" spans="1:57" ht="16.5" customHeight="1">
      <c r="A300" s="2"/>
      <c r="B300" s="2"/>
      <c r="C300" s="2"/>
      <c r="D300" s="2"/>
      <c r="E300" s="2"/>
      <c r="F300" s="1"/>
      <c r="G300" s="1"/>
      <c r="H300" s="1"/>
      <c r="I300" s="3"/>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row>
    <row r="301" spans="1:57" ht="16.5" customHeight="1">
      <c r="A301" s="2"/>
      <c r="B301" s="2"/>
      <c r="C301" s="2"/>
      <c r="D301" s="2"/>
      <c r="E301" s="2"/>
      <c r="F301" s="1"/>
      <c r="G301" s="1"/>
      <c r="H301" s="1"/>
      <c r="I301" s="3"/>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row>
    <row r="302" spans="1:57" ht="16.5" customHeight="1">
      <c r="A302" s="2"/>
      <c r="B302" s="2"/>
      <c r="C302" s="2"/>
      <c r="D302" s="2"/>
      <c r="E302" s="2"/>
      <c r="F302" s="1"/>
      <c r="G302" s="1"/>
      <c r="H302" s="1"/>
      <c r="I302" s="3"/>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row>
    <row r="303" spans="1:57" ht="16.5" customHeight="1">
      <c r="A303" s="2"/>
      <c r="B303" s="2"/>
      <c r="C303" s="2"/>
      <c r="D303" s="2"/>
      <c r="E303" s="2"/>
      <c r="F303" s="1"/>
      <c r="G303" s="1"/>
      <c r="H303" s="1"/>
      <c r="I303" s="3"/>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row>
    <row r="304" spans="1:57" ht="16.5" customHeight="1">
      <c r="A304" s="2"/>
      <c r="B304" s="2"/>
      <c r="C304" s="2"/>
      <c r="D304" s="2"/>
      <c r="E304" s="2"/>
      <c r="F304" s="1"/>
      <c r="G304" s="1"/>
      <c r="H304" s="1"/>
      <c r="I304" s="3"/>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row>
    <row r="305" spans="1:57" ht="16.5" customHeight="1">
      <c r="A305" s="2"/>
      <c r="B305" s="2"/>
      <c r="C305" s="2"/>
      <c r="D305" s="2"/>
      <c r="E305" s="2"/>
      <c r="F305" s="1"/>
      <c r="G305" s="1"/>
      <c r="H305" s="1"/>
      <c r="I305" s="3"/>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row>
    <row r="306" spans="1:57" ht="16.5" customHeight="1">
      <c r="A306" s="2"/>
      <c r="B306" s="2"/>
      <c r="C306" s="2"/>
      <c r="D306" s="2"/>
      <c r="E306" s="2"/>
      <c r="F306" s="1"/>
      <c r="G306" s="1"/>
      <c r="H306" s="1"/>
      <c r="I306" s="3"/>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row>
    <row r="307" spans="1:57" ht="16.5" customHeight="1">
      <c r="A307" s="2"/>
      <c r="B307" s="2"/>
      <c r="C307" s="2"/>
      <c r="D307" s="2"/>
      <c r="E307" s="2"/>
      <c r="F307" s="1"/>
      <c r="G307" s="1"/>
      <c r="H307" s="1"/>
      <c r="I307" s="3"/>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row>
    <row r="308" spans="1:57" ht="16.5" customHeight="1">
      <c r="A308" s="2"/>
      <c r="B308" s="2"/>
      <c r="C308" s="2"/>
      <c r="D308" s="2"/>
      <c r="E308" s="2"/>
      <c r="F308" s="1"/>
      <c r="G308" s="1"/>
      <c r="H308" s="1"/>
      <c r="I308" s="3"/>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row>
    <row r="309" spans="1:57" ht="16.5" customHeight="1">
      <c r="A309" s="2"/>
      <c r="B309" s="2"/>
      <c r="C309" s="2"/>
      <c r="D309" s="2"/>
      <c r="E309" s="2"/>
      <c r="F309" s="1"/>
      <c r="G309" s="1"/>
      <c r="H309" s="1"/>
      <c r="I309" s="3"/>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row>
    <row r="310" spans="1:57" ht="16.5" customHeight="1">
      <c r="A310" s="2"/>
      <c r="B310" s="2"/>
      <c r="C310" s="2"/>
      <c r="D310" s="2"/>
      <c r="E310" s="2"/>
      <c r="F310" s="1"/>
      <c r="G310" s="1"/>
      <c r="H310" s="1"/>
      <c r="I310" s="3"/>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row>
    <row r="311" spans="1:57" ht="16.5" customHeight="1">
      <c r="A311" s="2"/>
      <c r="B311" s="2"/>
      <c r="C311" s="2"/>
      <c r="D311" s="2"/>
      <c r="E311" s="2"/>
      <c r="F311" s="1"/>
      <c r="G311" s="1"/>
      <c r="H311" s="1"/>
      <c r="I311" s="3"/>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row>
    <row r="312" spans="1:57" ht="16.5" customHeight="1">
      <c r="A312" s="2"/>
      <c r="B312" s="2"/>
      <c r="C312" s="2"/>
      <c r="D312" s="2"/>
      <c r="E312" s="2"/>
      <c r="F312" s="1"/>
      <c r="G312" s="1"/>
      <c r="H312" s="1"/>
      <c r="I312" s="3"/>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row>
    <row r="313" spans="1:57" ht="16.5" customHeight="1">
      <c r="A313" s="2"/>
      <c r="B313" s="2"/>
      <c r="C313" s="2"/>
      <c r="D313" s="2"/>
      <c r="E313" s="2"/>
      <c r="F313" s="1"/>
      <c r="G313" s="1"/>
      <c r="H313" s="1"/>
      <c r="I313" s="3"/>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row>
    <row r="314" spans="1:57" ht="16.5" customHeight="1">
      <c r="A314" s="2"/>
      <c r="B314" s="2"/>
      <c r="C314" s="2"/>
      <c r="D314" s="2"/>
      <c r="E314" s="2"/>
      <c r="F314" s="1"/>
      <c r="G314" s="1"/>
      <c r="H314" s="1"/>
      <c r="I314" s="3"/>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row>
    <row r="315" spans="1:57" ht="16.5" customHeight="1">
      <c r="A315" s="2"/>
      <c r="B315" s="2"/>
      <c r="C315" s="2"/>
      <c r="D315" s="2"/>
      <c r="E315" s="2"/>
      <c r="F315" s="1"/>
      <c r="G315" s="1"/>
      <c r="H315" s="1"/>
      <c r="I315" s="3"/>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row>
    <row r="316" spans="1:57" ht="16.5" customHeight="1">
      <c r="A316" s="2"/>
      <c r="B316" s="2"/>
      <c r="C316" s="2"/>
      <c r="D316" s="2"/>
      <c r="E316" s="2"/>
      <c r="F316" s="1"/>
      <c r="G316" s="1"/>
      <c r="H316" s="1"/>
      <c r="I316" s="3"/>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row>
    <row r="317" spans="1:57" ht="16.5" customHeight="1">
      <c r="A317" s="2"/>
      <c r="B317" s="2"/>
      <c r="C317" s="2"/>
      <c r="D317" s="2"/>
      <c r="E317" s="2"/>
      <c r="F317" s="1"/>
      <c r="G317" s="1"/>
      <c r="H317" s="1"/>
      <c r="I317" s="3"/>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row>
    <row r="318" spans="1:57" ht="16.5" customHeight="1">
      <c r="A318" s="2"/>
      <c r="B318" s="2"/>
      <c r="C318" s="2"/>
      <c r="D318" s="2"/>
      <c r="E318" s="2"/>
      <c r="F318" s="1"/>
      <c r="G318" s="1"/>
      <c r="H318" s="1"/>
      <c r="I318" s="3"/>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row>
    <row r="319" spans="1:57" ht="16.5" customHeight="1">
      <c r="A319" s="2"/>
      <c r="B319" s="2"/>
      <c r="C319" s="2"/>
      <c r="D319" s="2"/>
      <c r="E319" s="2"/>
      <c r="F319" s="1"/>
      <c r="G319" s="1"/>
      <c r="H319" s="1"/>
      <c r="I319" s="3"/>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row>
    <row r="320" spans="1:57" ht="16.5" customHeight="1">
      <c r="A320" s="2"/>
      <c r="B320" s="2"/>
      <c r="C320" s="2"/>
      <c r="D320" s="2"/>
      <c r="E320" s="2"/>
      <c r="F320" s="1"/>
      <c r="G320" s="1"/>
      <c r="H320" s="1"/>
      <c r="I320" s="3"/>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row>
    <row r="321" spans="1:57" ht="16.5" customHeight="1">
      <c r="A321" s="2"/>
      <c r="B321" s="2"/>
      <c r="C321" s="2"/>
      <c r="D321" s="2"/>
      <c r="E321" s="2"/>
      <c r="F321" s="1"/>
      <c r="G321" s="1"/>
      <c r="H321" s="1"/>
      <c r="I321" s="3"/>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row>
    <row r="322" spans="1:57" ht="16.5" customHeight="1">
      <c r="A322" s="2"/>
      <c r="B322" s="2"/>
      <c r="C322" s="2"/>
      <c r="D322" s="2"/>
      <c r="E322" s="2"/>
      <c r="F322" s="1"/>
      <c r="G322" s="1"/>
      <c r="H322" s="1"/>
      <c r="I322" s="3"/>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row>
    <row r="323" spans="1:57" ht="16.5" customHeight="1">
      <c r="A323" s="2"/>
      <c r="B323" s="2"/>
      <c r="C323" s="2"/>
      <c r="D323" s="2"/>
      <c r="E323" s="2"/>
      <c r="F323" s="1"/>
      <c r="G323" s="1"/>
      <c r="H323" s="1"/>
      <c r="I323" s="3"/>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row>
    <row r="324" spans="1:57" ht="16.5" customHeight="1">
      <c r="A324" s="2"/>
      <c r="B324" s="2"/>
      <c r="C324" s="2"/>
      <c r="D324" s="2"/>
      <c r="E324" s="2"/>
      <c r="F324" s="1"/>
      <c r="G324" s="1"/>
      <c r="H324" s="1"/>
      <c r="I324" s="3"/>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row>
    <row r="325" spans="1:57" ht="16.5" customHeight="1">
      <c r="A325" s="2"/>
      <c r="B325" s="2"/>
      <c r="C325" s="2"/>
      <c r="D325" s="2"/>
      <c r="E325" s="2"/>
      <c r="F325" s="1"/>
      <c r="G325" s="1"/>
      <c r="H325" s="1"/>
      <c r="I325" s="3"/>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row>
    <row r="326" spans="1:57" ht="16.5" customHeight="1">
      <c r="A326" s="2"/>
      <c r="B326" s="2"/>
      <c r="C326" s="2"/>
      <c r="D326" s="2"/>
      <c r="E326" s="2"/>
      <c r="F326" s="1"/>
      <c r="G326" s="1"/>
      <c r="H326" s="1"/>
      <c r="I326" s="3"/>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row>
    <row r="327" spans="1:57" ht="16.5" customHeight="1">
      <c r="A327" s="2"/>
      <c r="B327" s="2"/>
      <c r="C327" s="2"/>
      <c r="D327" s="2"/>
      <c r="E327" s="2"/>
      <c r="F327" s="1"/>
      <c r="G327" s="1"/>
      <c r="H327" s="1"/>
      <c r="I327" s="3"/>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row>
    <row r="328" spans="1:57" ht="16.5" customHeight="1">
      <c r="A328" s="2"/>
      <c r="B328" s="2"/>
      <c r="C328" s="2"/>
      <c r="D328" s="2"/>
      <c r="E328" s="2"/>
      <c r="F328" s="1"/>
      <c r="G328" s="1"/>
      <c r="H328" s="1"/>
      <c r="I328" s="3"/>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row>
    <row r="329" spans="1:57" ht="16.5" customHeight="1">
      <c r="A329" s="2"/>
      <c r="B329" s="2"/>
      <c r="C329" s="2"/>
      <c r="D329" s="2"/>
      <c r="E329" s="2"/>
      <c r="F329" s="1"/>
      <c r="G329" s="1"/>
      <c r="H329" s="1"/>
      <c r="I329" s="3"/>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row>
    <row r="330" spans="1:57" ht="16.5" customHeight="1">
      <c r="A330" s="2"/>
      <c r="B330" s="2"/>
      <c r="C330" s="2"/>
      <c r="D330" s="2"/>
      <c r="E330" s="2"/>
      <c r="F330" s="1"/>
      <c r="G330" s="1"/>
      <c r="H330" s="1"/>
      <c r="I330" s="3"/>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row>
    <row r="331" spans="1:57" ht="16.5" customHeight="1">
      <c r="A331" s="2"/>
      <c r="B331" s="2"/>
      <c r="C331" s="2"/>
      <c r="D331" s="2"/>
      <c r="E331" s="2"/>
      <c r="F331" s="1"/>
      <c r="G331" s="1"/>
      <c r="H331" s="1"/>
      <c r="I331" s="3"/>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row>
    <row r="332" spans="1:57" ht="16.5" customHeight="1">
      <c r="A332" s="2"/>
      <c r="B332" s="2"/>
      <c r="C332" s="2"/>
      <c r="D332" s="2"/>
      <c r="E332" s="2"/>
      <c r="F332" s="1"/>
      <c r="G332" s="1"/>
      <c r="H332" s="1"/>
      <c r="I332" s="3"/>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row>
    <row r="333" spans="1:57" ht="16.5" customHeight="1">
      <c r="A333" s="2"/>
      <c r="B333" s="2"/>
      <c r="C333" s="2"/>
      <c r="D333" s="2"/>
      <c r="E333" s="2"/>
      <c r="F333" s="1"/>
      <c r="G333" s="1"/>
      <c r="H333" s="1"/>
      <c r="I333" s="3"/>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row>
    <row r="334" spans="1:57" ht="16.5" customHeight="1">
      <c r="A334" s="2"/>
      <c r="B334" s="2"/>
      <c r="C334" s="2"/>
      <c r="D334" s="2"/>
      <c r="E334" s="2"/>
      <c r="F334" s="1"/>
      <c r="G334" s="1"/>
      <c r="H334" s="1"/>
      <c r="I334" s="3"/>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row>
    <row r="335" spans="1:57" ht="16.5" customHeight="1">
      <c r="A335" s="2"/>
      <c r="B335" s="2"/>
      <c r="C335" s="2"/>
      <c r="D335" s="2"/>
      <c r="E335" s="2"/>
      <c r="F335" s="1"/>
      <c r="G335" s="1"/>
      <c r="H335" s="1"/>
      <c r="I335" s="3"/>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row>
    <row r="336" spans="1:57" ht="16.5" customHeight="1">
      <c r="A336" s="2"/>
      <c r="B336" s="2"/>
      <c r="C336" s="2"/>
      <c r="D336" s="2"/>
      <c r="E336" s="2"/>
      <c r="F336" s="1"/>
      <c r="G336" s="1"/>
      <c r="H336" s="1"/>
      <c r="I336" s="3"/>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row>
    <row r="337" spans="1:57" ht="16.5" customHeight="1">
      <c r="A337" s="2"/>
      <c r="B337" s="2"/>
      <c r="C337" s="2"/>
      <c r="D337" s="2"/>
      <c r="E337" s="2"/>
      <c r="F337" s="1"/>
      <c r="G337" s="1"/>
      <c r="H337" s="1"/>
      <c r="I337" s="3"/>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row>
    <row r="338" spans="1:57" ht="16.5" customHeight="1">
      <c r="A338" s="2"/>
      <c r="B338" s="2"/>
      <c r="C338" s="2"/>
      <c r="D338" s="2"/>
      <c r="E338" s="2"/>
      <c r="F338" s="1"/>
      <c r="G338" s="1"/>
      <c r="H338" s="1"/>
      <c r="I338" s="3"/>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row>
    <row r="339" spans="1:57" ht="16.5" customHeight="1">
      <c r="A339" s="2"/>
      <c r="B339" s="2"/>
      <c r="C339" s="2"/>
      <c r="D339" s="2"/>
      <c r="E339" s="2"/>
      <c r="F339" s="1"/>
      <c r="G339" s="1"/>
      <c r="H339" s="1"/>
      <c r="I339" s="3"/>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row>
    <row r="340" spans="1:57" ht="16.5" customHeight="1">
      <c r="A340" s="2"/>
      <c r="B340" s="2"/>
      <c r="C340" s="2"/>
      <c r="D340" s="2"/>
      <c r="E340" s="2"/>
      <c r="F340" s="1"/>
      <c r="G340" s="1"/>
      <c r="H340" s="1"/>
      <c r="I340" s="3"/>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row>
    <row r="341" spans="1:57" ht="16.5" customHeight="1">
      <c r="A341" s="2"/>
      <c r="B341" s="2"/>
      <c r="C341" s="2"/>
      <c r="D341" s="2"/>
      <c r="E341" s="2"/>
      <c r="F341" s="1"/>
      <c r="G341" s="1"/>
      <c r="H341" s="1"/>
      <c r="I341" s="3"/>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row>
    <row r="342" spans="1:57" ht="16.5" customHeight="1">
      <c r="A342" s="2"/>
      <c r="B342" s="2"/>
      <c r="C342" s="2"/>
      <c r="D342" s="2"/>
      <c r="E342" s="2"/>
      <c r="F342" s="1"/>
      <c r="G342" s="1"/>
      <c r="H342" s="1"/>
      <c r="I342" s="3"/>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row>
    <row r="343" spans="1:57" ht="16.5" customHeight="1">
      <c r="A343" s="2"/>
      <c r="B343" s="2"/>
      <c r="C343" s="2"/>
      <c r="D343" s="2"/>
      <c r="E343" s="2"/>
      <c r="F343" s="1"/>
      <c r="G343" s="1"/>
      <c r="H343" s="1"/>
      <c r="I343" s="3"/>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row>
    <row r="344" spans="1:57" ht="16.5" customHeight="1">
      <c r="A344" s="2"/>
      <c r="B344" s="2"/>
      <c r="C344" s="2"/>
      <c r="D344" s="2"/>
      <c r="E344" s="2"/>
      <c r="F344" s="1"/>
      <c r="G344" s="1"/>
      <c r="H344" s="1"/>
      <c r="I344" s="3"/>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row>
    <row r="345" spans="1:57" ht="16.5" customHeight="1">
      <c r="A345" s="2"/>
      <c r="B345" s="2"/>
      <c r="C345" s="2"/>
      <c r="D345" s="2"/>
      <c r="E345" s="2"/>
      <c r="F345" s="1"/>
      <c r="G345" s="1"/>
      <c r="H345" s="1"/>
      <c r="I345" s="3"/>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row>
    <row r="346" spans="1:57" ht="16.5" customHeight="1">
      <c r="A346" s="2"/>
      <c r="B346" s="2"/>
      <c r="C346" s="2"/>
      <c r="D346" s="2"/>
      <c r="E346" s="2"/>
      <c r="F346" s="1"/>
      <c r="G346" s="1"/>
      <c r="H346" s="1"/>
      <c r="I346" s="3"/>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row>
    <row r="347" spans="1:57" ht="16.5" customHeight="1">
      <c r="A347" s="2"/>
      <c r="B347" s="2"/>
      <c r="C347" s="2"/>
      <c r="D347" s="2"/>
      <c r="E347" s="2"/>
      <c r="F347" s="1"/>
      <c r="G347" s="1"/>
      <c r="H347" s="1"/>
      <c r="I347" s="3"/>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row>
    <row r="348" spans="1:57" ht="16.5" customHeight="1">
      <c r="A348" s="2"/>
      <c r="B348" s="2"/>
      <c r="C348" s="2"/>
      <c r="D348" s="2"/>
      <c r="E348" s="2"/>
      <c r="F348" s="1"/>
      <c r="G348" s="1"/>
      <c r="H348" s="1"/>
      <c r="I348" s="3"/>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row>
    <row r="349" spans="1:57" ht="16.5" customHeight="1">
      <c r="A349" s="2"/>
      <c r="B349" s="2"/>
      <c r="C349" s="2"/>
      <c r="D349" s="2"/>
      <c r="E349" s="2"/>
      <c r="F349" s="1"/>
      <c r="G349" s="1"/>
      <c r="H349" s="1"/>
      <c r="I349" s="3"/>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row>
    <row r="350" spans="1:57" ht="16.5" customHeight="1">
      <c r="A350" s="2"/>
      <c r="B350" s="2"/>
      <c r="C350" s="2"/>
      <c r="D350" s="2"/>
      <c r="E350" s="2"/>
      <c r="F350" s="1"/>
      <c r="G350" s="1"/>
      <c r="H350" s="1"/>
      <c r="I350" s="3"/>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row>
    <row r="351" spans="1:57" ht="16.5" customHeight="1">
      <c r="A351" s="2"/>
      <c r="B351" s="2"/>
      <c r="C351" s="2"/>
      <c r="D351" s="2"/>
      <c r="E351" s="2"/>
      <c r="F351" s="1"/>
      <c r="G351" s="1"/>
      <c r="H351" s="1"/>
      <c r="I351" s="3"/>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row>
    <row r="352" spans="1:57" ht="16.5" customHeight="1">
      <c r="A352" s="2"/>
      <c r="B352" s="2"/>
      <c r="C352" s="2"/>
      <c r="D352" s="2"/>
      <c r="E352" s="2"/>
      <c r="F352" s="1"/>
      <c r="G352" s="1"/>
      <c r="H352" s="1"/>
      <c r="I352" s="3"/>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row>
    <row r="353" spans="1:57" ht="16.5" customHeight="1">
      <c r="A353" s="2"/>
      <c r="B353" s="2"/>
      <c r="C353" s="2"/>
      <c r="D353" s="2"/>
      <c r="E353" s="2"/>
      <c r="F353" s="1"/>
      <c r="G353" s="1"/>
      <c r="H353" s="1"/>
      <c r="I353" s="3"/>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row>
    <row r="354" spans="1:57" ht="16.5" customHeight="1">
      <c r="A354" s="2"/>
      <c r="B354" s="2"/>
      <c r="C354" s="2"/>
      <c r="D354" s="2"/>
      <c r="E354" s="2"/>
      <c r="F354" s="1"/>
      <c r="G354" s="1"/>
      <c r="H354" s="1"/>
      <c r="I354" s="3"/>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row>
    <row r="355" spans="1:57" ht="16.5" customHeight="1">
      <c r="A355" s="2"/>
      <c r="B355" s="2"/>
      <c r="C355" s="2"/>
      <c r="D355" s="2"/>
      <c r="E355" s="2"/>
      <c r="F355" s="1"/>
      <c r="G355" s="1"/>
      <c r="H355" s="1"/>
      <c r="I355" s="3"/>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row>
    <row r="356" spans="1:57" ht="16.5" customHeight="1">
      <c r="A356" s="2"/>
      <c r="B356" s="2"/>
      <c r="C356" s="2"/>
      <c r="D356" s="2"/>
      <c r="E356" s="2"/>
      <c r="F356" s="1"/>
      <c r="G356" s="1"/>
      <c r="H356" s="1"/>
      <c r="I356" s="3"/>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row>
    <row r="357" spans="1:57" ht="16.5" customHeight="1">
      <c r="A357" s="2"/>
      <c r="B357" s="2"/>
      <c r="C357" s="2"/>
      <c r="D357" s="2"/>
      <c r="E357" s="2"/>
      <c r="F357" s="1"/>
      <c r="G357" s="1"/>
      <c r="H357" s="1"/>
      <c r="I357" s="3"/>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row>
    <row r="358" spans="1:57" ht="16.5" customHeight="1">
      <c r="A358" s="2"/>
      <c r="B358" s="2"/>
      <c r="C358" s="2"/>
      <c r="D358" s="2"/>
      <c r="E358" s="2"/>
      <c r="F358" s="1"/>
      <c r="G358" s="1"/>
      <c r="H358" s="1"/>
      <c r="I358" s="3"/>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row>
    <row r="359" spans="1:57" ht="16.5" customHeight="1">
      <c r="A359" s="2"/>
      <c r="B359" s="2"/>
      <c r="C359" s="2"/>
      <c r="D359" s="2"/>
      <c r="E359" s="2"/>
      <c r="F359" s="1"/>
      <c r="G359" s="1"/>
      <c r="H359" s="1"/>
      <c r="I359" s="3"/>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row>
    <row r="360" spans="1:57" ht="16.5" customHeight="1">
      <c r="A360" s="2"/>
      <c r="B360" s="2"/>
      <c r="C360" s="2"/>
      <c r="D360" s="2"/>
      <c r="E360" s="2"/>
      <c r="F360" s="1"/>
      <c r="G360" s="1"/>
      <c r="H360" s="1"/>
      <c r="I360" s="3"/>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row>
    <row r="361" spans="1:57" ht="16.5" customHeight="1">
      <c r="A361" s="2"/>
      <c r="B361" s="2"/>
      <c r="C361" s="2"/>
      <c r="D361" s="2"/>
      <c r="E361" s="2"/>
      <c r="F361" s="1"/>
      <c r="G361" s="1"/>
      <c r="H361" s="1"/>
      <c r="I361" s="3"/>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row>
    <row r="362" spans="1:57" ht="16.5" customHeight="1">
      <c r="A362" s="2"/>
      <c r="B362" s="2"/>
      <c r="C362" s="2"/>
      <c r="D362" s="2"/>
      <c r="E362" s="2"/>
      <c r="F362" s="1"/>
      <c r="G362" s="1"/>
      <c r="H362" s="1"/>
      <c r="I362" s="3"/>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row>
    <row r="363" spans="1:57" ht="16.5" customHeight="1">
      <c r="A363" s="2"/>
      <c r="B363" s="2"/>
      <c r="C363" s="2"/>
      <c r="D363" s="2"/>
      <c r="E363" s="2"/>
      <c r="F363" s="1"/>
      <c r="G363" s="1"/>
      <c r="H363" s="1"/>
      <c r="I363" s="3"/>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row>
    <row r="364" spans="1:57" ht="16.5" customHeight="1">
      <c r="A364" s="2"/>
      <c r="B364" s="2"/>
      <c r="C364" s="2"/>
      <c r="D364" s="2"/>
      <c r="E364" s="2"/>
      <c r="F364" s="1"/>
      <c r="G364" s="1"/>
      <c r="H364" s="1"/>
      <c r="I364" s="3"/>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row>
    <row r="365" spans="1:57" ht="16.5" customHeight="1">
      <c r="A365" s="2"/>
      <c r="B365" s="2"/>
      <c r="C365" s="2"/>
      <c r="D365" s="2"/>
      <c r="E365" s="2"/>
      <c r="F365" s="1"/>
      <c r="G365" s="1"/>
      <c r="H365" s="1"/>
      <c r="I365" s="3"/>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row>
    <row r="366" spans="1:57" ht="16.5" customHeight="1">
      <c r="A366" s="2"/>
      <c r="B366" s="2"/>
      <c r="C366" s="2"/>
      <c r="D366" s="2"/>
      <c r="E366" s="2"/>
      <c r="F366" s="1"/>
      <c r="G366" s="1"/>
      <c r="H366" s="1"/>
      <c r="I366" s="3"/>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row>
    <row r="367" spans="1:57" ht="16.5" customHeight="1">
      <c r="A367" s="2"/>
      <c r="B367" s="2"/>
      <c r="C367" s="2"/>
      <c r="D367" s="2"/>
      <c r="E367" s="2"/>
      <c r="F367" s="1"/>
      <c r="G367" s="1"/>
      <c r="H367" s="1"/>
      <c r="I367" s="3"/>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row>
    <row r="368" spans="1:57" ht="16.5" customHeight="1">
      <c r="A368" s="2"/>
      <c r="B368" s="2"/>
      <c r="C368" s="2"/>
      <c r="D368" s="2"/>
      <c r="E368" s="2"/>
      <c r="F368" s="1"/>
      <c r="G368" s="1"/>
      <c r="H368" s="1"/>
      <c r="I368" s="3"/>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row>
    <row r="369" spans="1:57" ht="16.5" customHeight="1">
      <c r="A369" s="2"/>
      <c r="B369" s="2"/>
      <c r="C369" s="2"/>
      <c r="D369" s="2"/>
      <c r="E369" s="2"/>
      <c r="F369" s="1"/>
      <c r="G369" s="1"/>
      <c r="H369" s="1"/>
      <c r="I369" s="3"/>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row>
    <row r="370" spans="1:57" ht="16.5" customHeight="1">
      <c r="A370" s="2"/>
      <c r="B370" s="2"/>
      <c r="C370" s="2"/>
      <c r="D370" s="2"/>
      <c r="E370" s="2"/>
      <c r="F370" s="1"/>
      <c r="G370" s="1"/>
      <c r="H370" s="1"/>
      <c r="I370" s="3"/>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row>
    <row r="371" spans="1:57" ht="16.5" customHeight="1">
      <c r="A371" s="2"/>
      <c r="B371" s="2"/>
      <c r="C371" s="2"/>
      <c r="D371" s="2"/>
      <c r="E371" s="2"/>
      <c r="F371" s="1"/>
      <c r="G371" s="1"/>
      <c r="H371" s="1"/>
      <c r="I371" s="3"/>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row>
    <row r="372" spans="1:57" ht="16.5" customHeight="1">
      <c r="A372" s="2"/>
      <c r="B372" s="2"/>
      <c r="C372" s="2"/>
      <c r="D372" s="2"/>
      <c r="E372" s="2"/>
      <c r="F372" s="1"/>
      <c r="G372" s="1"/>
      <c r="H372" s="1"/>
      <c r="I372" s="3"/>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row>
    <row r="373" spans="1:57" ht="16.5" customHeight="1">
      <c r="A373" s="2"/>
      <c r="B373" s="2"/>
      <c r="C373" s="2"/>
      <c r="D373" s="2"/>
      <c r="E373" s="2"/>
      <c r="F373" s="1"/>
      <c r="G373" s="1"/>
      <c r="H373" s="1"/>
      <c r="I373" s="3"/>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row>
    <row r="374" spans="1:57" ht="16.5" customHeight="1">
      <c r="A374" s="2"/>
      <c r="B374" s="2"/>
      <c r="C374" s="2"/>
      <c r="D374" s="2"/>
      <c r="E374" s="2"/>
      <c r="F374" s="1"/>
      <c r="G374" s="1"/>
      <c r="H374" s="1"/>
      <c r="I374" s="3"/>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row>
    <row r="375" spans="1:57" ht="16.5" customHeight="1">
      <c r="A375" s="2"/>
      <c r="B375" s="2"/>
      <c r="C375" s="2"/>
      <c r="D375" s="2"/>
      <c r="E375" s="2"/>
      <c r="F375" s="1"/>
      <c r="G375" s="1"/>
      <c r="H375" s="1"/>
      <c r="I375" s="3"/>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row>
    <row r="376" spans="1:57" ht="16.5" customHeight="1">
      <c r="A376" s="2"/>
      <c r="B376" s="2"/>
      <c r="C376" s="2"/>
      <c r="D376" s="2"/>
      <c r="E376" s="2"/>
      <c r="F376" s="1"/>
      <c r="G376" s="1"/>
      <c r="H376" s="1"/>
      <c r="I376" s="3"/>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row>
    <row r="377" spans="1:57" ht="16.5" customHeight="1">
      <c r="A377" s="2"/>
      <c r="B377" s="2"/>
      <c r="C377" s="2"/>
      <c r="D377" s="2"/>
      <c r="E377" s="2"/>
      <c r="F377" s="1"/>
      <c r="G377" s="1"/>
      <c r="H377" s="1"/>
      <c r="I377" s="3"/>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row>
    <row r="378" spans="1:57" ht="16.5" customHeight="1">
      <c r="A378" s="2"/>
      <c r="B378" s="2"/>
      <c r="C378" s="2"/>
      <c r="D378" s="2"/>
      <c r="E378" s="2"/>
      <c r="F378" s="1"/>
      <c r="G378" s="1"/>
      <c r="H378" s="1"/>
      <c r="I378" s="3"/>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row>
    <row r="379" spans="1:57" ht="16.5" customHeight="1">
      <c r="A379" s="2"/>
      <c r="B379" s="2"/>
      <c r="C379" s="2"/>
      <c r="D379" s="2"/>
      <c r="E379" s="2"/>
      <c r="F379" s="1"/>
      <c r="G379" s="1"/>
      <c r="H379" s="1"/>
      <c r="I379" s="3"/>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row>
    <row r="380" spans="1:57" ht="16.5" customHeight="1">
      <c r="A380" s="2"/>
      <c r="B380" s="2"/>
      <c r="C380" s="2"/>
      <c r="D380" s="2"/>
      <c r="E380" s="2"/>
      <c r="F380" s="1"/>
      <c r="G380" s="1"/>
      <c r="H380" s="1"/>
      <c r="I380" s="3"/>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row>
    <row r="381" spans="1:57" ht="16.5" customHeight="1">
      <c r="A381" s="2"/>
      <c r="B381" s="2"/>
      <c r="C381" s="2"/>
      <c r="D381" s="2"/>
      <c r="E381" s="2"/>
      <c r="F381" s="1"/>
      <c r="G381" s="1"/>
      <c r="H381" s="1"/>
      <c r="I381" s="3"/>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row>
    <row r="382" spans="1:57" ht="16.5" customHeight="1">
      <c r="A382" s="2"/>
      <c r="B382" s="2"/>
      <c r="C382" s="2"/>
      <c r="D382" s="2"/>
      <c r="E382" s="2"/>
      <c r="F382" s="1"/>
      <c r="G382" s="1"/>
      <c r="H382" s="1"/>
      <c r="I382" s="3"/>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row>
    <row r="383" spans="1:57" ht="16.5" customHeight="1">
      <c r="A383" s="2"/>
      <c r="B383" s="2"/>
      <c r="C383" s="2"/>
      <c r="D383" s="2"/>
      <c r="E383" s="2"/>
      <c r="F383" s="1"/>
      <c r="G383" s="1"/>
      <c r="H383" s="1"/>
      <c r="I383" s="3"/>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row>
    <row r="384" spans="1:57" ht="16.5" customHeight="1">
      <c r="A384" s="2"/>
      <c r="B384" s="2"/>
      <c r="C384" s="2"/>
      <c r="D384" s="2"/>
      <c r="E384" s="2"/>
      <c r="F384" s="1"/>
      <c r="G384" s="1"/>
      <c r="H384" s="1"/>
      <c r="I384" s="3"/>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row>
    <row r="385" spans="1:57" ht="16.5" customHeight="1">
      <c r="A385" s="2"/>
      <c r="B385" s="2"/>
      <c r="C385" s="2"/>
      <c r="D385" s="2"/>
      <c r="E385" s="2"/>
      <c r="F385" s="1"/>
      <c r="G385" s="1"/>
      <c r="H385" s="1"/>
      <c r="I385" s="3"/>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row>
    <row r="386" spans="1:57" ht="16.5" customHeight="1">
      <c r="A386" s="2"/>
      <c r="B386" s="2"/>
      <c r="C386" s="2"/>
      <c r="D386" s="2"/>
      <c r="E386" s="2"/>
      <c r="F386" s="1"/>
      <c r="G386" s="1"/>
      <c r="H386" s="1"/>
      <c r="I386" s="3"/>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row>
    <row r="387" spans="1:57" ht="16.5" customHeight="1">
      <c r="A387" s="2"/>
      <c r="B387" s="2"/>
      <c r="C387" s="2"/>
      <c r="D387" s="2"/>
      <c r="E387" s="2"/>
      <c r="F387" s="1"/>
      <c r="G387" s="1"/>
      <c r="H387" s="1"/>
      <c r="I387" s="3"/>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row>
    <row r="388" spans="1:57" ht="16.5" customHeight="1">
      <c r="A388" s="2"/>
      <c r="B388" s="2"/>
      <c r="C388" s="2"/>
      <c r="D388" s="2"/>
      <c r="E388" s="2"/>
      <c r="F388" s="1"/>
      <c r="G388" s="1"/>
      <c r="H388" s="1"/>
      <c r="I388" s="3"/>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row>
    <row r="389" spans="1:57" ht="16.5" customHeight="1">
      <c r="A389" s="2"/>
      <c r="B389" s="2"/>
      <c r="C389" s="2"/>
      <c r="D389" s="2"/>
      <c r="E389" s="2"/>
      <c r="F389" s="1"/>
      <c r="G389" s="1"/>
      <c r="H389" s="1"/>
      <c r="I389" s="3"/>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row>
    <row r="390" spans="1:57" ht="16.5" customHeight="1">
      <c r="A390" s="2"/>
      <c r="B390" s="2"/>
      <c r="C390" s="2"/>
      <c r="D390" s="2"/>
      <c r="E390" s="2"/>
      <c r="F390" s="1"/>
      <c r="G390" s="1"/>
      <c r="H390" s="1"/>
      <c r="I390" s="3"/>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row>
    <row r="391" spans="1:57" ht="16.5" customHeight="1">
      <c r="A391" s="2"/>
      <c r="B391" s="2"/>
      <c r="C391" s="2"/>
      <c r="D391" s="2"/>
      <c r="E391" s="2"/>
      <c r="F391" s="1"/>
      <c r="G391" s="1"/>
      <c r="H391" s="1"/>
      <c r="I391" s="3"/>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row>
    <row r="392" spans="1:57" ht="16.5" customHeight="1">
      <c r="A392" s="2"/>
      <c r="B392" s="2"/>
      <c r="C392" s="2"/>
      <c r="D392" s="2"/>
      <c r="E392" s="2"/>
      <c r="F392" s="1"/>
      <c r="G392" s="1"/>
      <c r="H392" s="1"/>
      <c r="I392" s="3"/>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row>
    <row r="393" spans="1:57" ht="16.5" customHeight="1">
      <c r="A393" s="2"/>
      <c r="B393" s="2"/>
      <c r="C393" s="2"/>
      <c r="D393" s="2"/>
      <c r="E393" s="2"/>
      <c r="F393" s="1"/>
      <c r="G393" s="1"/>
      <c r="H393" s="1"/>
      <c r="I393" s="3"/>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row>
    <row r="394" spans="1:57" ht="16.5" customHeight="1">
      <c r="A394" s="2"/>
      <c r="B394" s="2"/>
      <c r="C394" s="2"/>
      <c r="D394" s="2"/>
      <c r="E394" s="2"/>
      <c r="F394" s="1"/>
      <c r="G394" s="1"/>
      <c r="H394" s="1"/>
      <c r="I394" s="3"/>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row>
    <row r="395" spans="1:57" ht="16.5" customHeight="1">
      <c r="A395" s="2"/>
      <c r="B395" s="2"/>
      <c r="C395" s="2"/>
      <c r="D395" s="2"/>
      <c r="E395" s="2"/>
      <c r="F395" s="1"/>
      <c r="G395" s="1"/>
      <c r="H395" s="1"/>
      <c r="I395" s="3"/>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row>
    <row r="396" spans="1:57" ht="16.5" customHeight="1">
      <c r="A396" s="2"/>
      <c r="B396" s="2"/>
      <c r="C396" s="2"/>
      <c r="D396" s="2"/>
      <c r="E396" s="2"/>
      <c r="F396" s="1"/>
      <c r="G396" s="1"/>
      <c r="H396" s="1"/>
      <c r="I396" s="3"/>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row>
    <row r="397" spans="1:57" ht="16.5" customHeight="1">
      <c r="A397" s="2"/>
      <c r="B397" s="2"/>
      <c r="C397" s="2"/>
      <c r="D397" s="2"/>
      <c r="E397" s="2"/>
      <c r="F397" s="1"/>
      <c r="G397" s="1"/>
      <c r="H397" s="1"/>
      <c r="I397" s="3"/>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row>
    <row r="398" spans="1:57" ht="16.5" customHeight="1">
      <c r="A398" s="2"/>
      <c r="B398" s="2"/>
      <c r="C398" s="2"/>
      <c r="D398" s="2"/>
      <c r="E398" s="2"/>
      <c r="F398" s="1"/>
      <c r="G398" s="1"/>
      <c r="H398" s="1"/>
      <c r="I398" s="3"/>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row>
    <row r="399" spans="1:57" ht="16.5" customHeight="1">
      <c r="A399" s="2"/>
      <c r="B399" s="2"/>
      <c r="C399" s="2"/>
      <c r="D399" s="2"/>
      <c r="E399" s="2"/>
      <c r="F399" s="1"/>
      <c r="G399" s="1"/>
      <c r="H399" s="1"/>
      <c r="I399" s="3"/>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row>
    <row r="400" spans="1:57" ht="16.5" customHeight="1">
      <c r="A400" s="2"/>
      <c r="B400" s="2"/>
      <c r="C400" s="2"/>
      <c r="D400" s="2"/>
      <c r="E400" s="2"/>
      <c r="F400" s="1"/>
      <c r="G400" s="1"/>
      <c r="H400" s="1"/>
      <c r="I400" s="3"/>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row>
    <row r="401" spans="1:57" ht="16.5" customHeight="1">
      <c r="A401" s="2"/>
      <c r="B401" s="2"/>
      <c r="C401" s="2"/>
      <c r="D401" s="2"/>
      <c r="E401" s="2"/>
      <c r="F401" s="1"/>
      <c r="G401" s="1"/>
      <c r="H401" s="1"/>
      <c r="I401" s="3"/>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row>
    <row r="402" spans="1:57" ht="16.5" customHeight="1">
      <c r="A402" s="2"/>
      <c r="B402" s="2"/>
      <c r="C402" s="2"/>
      <c r="D402" s="2"/>
      <c r="E402" s="2"/>
      <c r="F402" s="1"/>
      <c r="G402" s="1"/>
      <c r="H402" s="1"/>
      <c r="I402" s="3"/>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row>
    <row r="403" spans="1:57" ht="16.5" customHeight="1">
      <c r="A403" s="2"/>
      <c r="B403" s="2"/>
      <c r="C403" s="2"/>
      <c r="D403" s="2"/>
      <c r="E403" s="2"/>
      <c r="F403" s="1"/>
      <c r="G403" s="1"/>
      <c r="H403" s="1"/>
      <c r="I403" s="3"/>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row>
    <row r="404" spans="1:57" ht="16.5" customHeight="1">
      <c r="A404" s="2"/>
      <c r="B404" s="2"/>
      <c r="C404" s="2"/>
      <c r="D404" s="2"/>
      <c r="E404" s="2"/>
      <c r="F404" s="1"/>
      <c r="G404" s="1"/>
      <c r="H404" s="1"/>
      <c r="I404" s="3"/>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row>
    <row r="405" spans="1:57" ht="16.5" customHeight="1">
      <c r="A405" s="2"/>
      <c r="B405" s="2"/>
      <c r="C405" s="2"/>
      <c r="D405" s="2"/>
      <c r="E405" s="2"/>
      <c r="F405" s="1"/>
      <c r="G405" s="1"/>
      <c r="H405" s="1"/>
      <c r="I405" s="3"/>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row>
    <row r="406" spans="1:57" ht="16.5" customHeight="1">
      <c r="A406" s="2"/>
      <c r="B406" s="2"/>
      <c r="C406" s="2"/>
      <c r="D406" s="2"/>
      <c r="E406" s="2"/>
      <c r="F406" s="1"/>
      <c r="G406" s="1"/>
      <c r="H406" s="1"/>
      <c r="I406" s="3"/>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row>
    <row r="407" spans="1:57" ht="16.5" customHeight="1">
      <c r="A407" s="2"/>
      <c r="B407" s="2"/>
      <c r="C407" s="2"/>
      <c r="D407" s="2"/>
      <c r="E407" s="2"/>
      <c r="F407" s="1"/>
      <c r="G407" s="1"/>
      <c r="H407" s="1"/>
      <c r="I407" s="3"/>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row>
    <row r="408" spans="1:57" ht="16.5" customHeight="1">
      <c r="A408" s="2"/>
      <c r="B408" s="2"/>
      <c r="C408" s="2"/>
      <c r="D408" s="2"/>
      <c r="E408" s="2"/>
      <c r="F408" s="1"/>
      <c r="G408" s="1"/>
      <c r="H408" s="1"/>
      <c r="I408" s="3"/>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row>
    <row r="409" spans="1:57" ht="16.5" customHeight="1">
      <c r="A409" s="2"/>
      <c r="B409" s="2"/>
      <c r="C409" s="2"/>
      <c r="D409" s="2"/>
      <c r="E409" s="2"/>
      <c r="F409" s="1"/>
      <c r="G409" s="1"/>
      <c r="H409" s="1"/>
      <c r="I409" s="3"/>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row>
    <row r="410" spans="1:57" ht="16.5" customHeight="1">
      <c r="A410" s="2"/>
      <c r="B410" s="2"/>
      <c r="C410" s="2"/>
      <c r="D410" s="2"/>
      <c r="E410" s="2"/>
      <c r="F410" s="1"/>
      <c r="G410" s="1"/>
      <c r="H410" s="1"/>
      <c r="I410" s="3"/>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row>
    <row r="411" spans="1:57" ht="16.5" customHeight="1">
      <c r="A411" s="2"/>
      <c r="B411" s="2"/>
      <c r="C411" s="2"/>
      <c r="D411" s="2"/>
      <c r="E411" s="2"/>
      <c r="F411" s="1"/>
      <c r="G411" s="1"/>
      <c r="H411" s="1"/>
      <c r="I411" s="3"/>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row>
    <row r="412" spans="1:57" ht="16.5" customHeight="1">
      <c r="A412" s="2"/>
      <c r="B412" s="2"/>
      <c r="C412" s="2"/>
      <c r="D412" s="2"/>
      <c r="E412" s="2"/>
      <c r="F412" s="1"/>
      <c r="G412" s="1"/>
      <c r="H412" s="1"/>
      <c r="I412" s="3"/>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row>
    <row r="413" spans="1:57" ht="16.5" customHeight="1">
      <c r="A413" s="2"/>
      <c r="B413" s="2"/>
      <c r="C413" s="2"/>
      <c r="D413" s="2"/>
      <c r="E413" s="2"/>
      <c r="F413" s="1"/>
      <c r="G413" s="1"/>
      <c r="H413" s="1"/>
      <c r="I413" s="3"/>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row>
    <row r="414" spans="1:57" ht="16.5" customHeight="1">
      <c r="A414" s="2"/>
      <c r="B414" s="2"/>
      <c r="C414" s="2"/>
      <c r="D414" s="2"/>
      <c r="E414" s="2"/>
      <c r="F414" s="1"/>
      <c r="G414" s="1"/>
      <c r="H414" s="1"/>
      <c r="I414" s="3"/>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row>
    <row r="415" spans="1:57" ht="16.5" customHeight="1">
      <c r="A415" s="2"/>
      <c r="B415" s="2"/>
      <c r="C415" s="2"/>
      <c r="D415" s="2"/>
      <c r="E415" s="2"/>
      <c r="F415" s="1"/>
      <c r="G415" s="1"/>
      <c r="H415" s="1"/>
      <c r="I415" s="3"/>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row>
    <row r="416" spans="1:57" ht="16.5" customHeight="1">
      <c r="A416" s="2"/>
      <c r="B416" s="2"/>
      <c r="C416" s="2"/>
      <c r="D416" s="2"/>
      <c r="E416" s="2"/>
      <c r="F416" s="1"/>
      <c r="G416" s="1"/>
      <c r="H416" s="1"/>
      <c r="I416" s="3"/>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row>
    <row r="417" spans="1:57" ht="16.5" customHeight="1">
      <c r="A417" s="2"/>
      <c r="B417" s="2"/>
      <c r="C417" s="2"/>
      <c r="D417" s="2"/>
      <c r="E417" s="2"/>
      <c r="F417" s="1"/>
      <c r="G417" s="1"/>
      <c r="H417" s="1"/>
      <c r="I417" s="3"/>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row>
    <row r="418" spans="1:57" ht="16.5" customHeight="1">
      <c r="A418" s="2"/>
      <c r="B418" s="2"/>
      <c r="C418" s="2"/>
      <c r="D418" s="2"/>
      <c r="E418" s="2"/>
      <c r="F418" s="1"/>
      <c r="G418" s="1"/>
      <c r="H418" s="1"/>
      <c r="I418" s="3"/>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row>
    <row r="419" spans="1:57" ht="16.5" customHeight="1">
      <c r="A419" s="2"/>
      <c r="B419" s="2"/>
      <c r="C419" s="2"/>
      <c r="D419" s="2"/>
      <c r="E419" s="2"/>
      <c r="F419" s="1"/>
      <c r="G419" s="1"/>
      <c r="H419" s="1"/>
      <c r="I419" s="3"/>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row>
    <row r="420" spans="1:57" ht="16.5" customHeight="1">
      <c r="A420" s="2"/>
      <c r="B420" s="2"/>
      <c r="C420" s="2"/>
      <c r="D420" s="2"/>
      <c r="E420" s="2"/>
      <c r="F420" s="1"/>
      <c r="G420" s="1"/>
      <c r="H420" s="1"/>
      <c r="I420" s="3"/>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row>
    <row r="421" spans="1:57" ht="16.5" customHeight="1">
      <c r="A421" s="2"/>
      <c r="B421" s="2"/>
      <c r="C421" s="2"/>
      <c r="D421" s="2"/>
      <c r="E421" s="2"/>
      <c r="F421" s="1"/>
      <c r="G421" s="1"/>
      <c r="H421" s="1"/>
      <c r="I421" s="3"/>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row>
    <row r="422" spans="1:57" ht="16.5" customHeight="1">
      <c r="A422" s="2"/>
      <c r="B422" s="2"/>
      <c r="C422" s="2"/>
      <c r="D422" s="2"/>
      <c r="E422" s="2"/>
      <c r="F422" s="1"/>
      <c r="G422" s="1"/>
      <c r="H422" s="1"/>
      <c r="I422" s="3"/>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row>
    <row r="423" spans="1:57" ht="16.5" customHeight="1">
      <c r="A423" s="2"/>
      <c r="B423" s="2"/>
      <c r="C423" s="2"/>
      <c r="D423" s="2"/>
      <c r="E423" s="2"/>
      <c r="F423" s="1"/>
      <c r="G423" s="1"/>
      <c r="H423" s="1"/>
      <c r="I423" s="3"/>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row>
    <row r="424" spans="1:57" ht="16.5" customHeight="1">
      <c r="A424" s="2"/>
      <c r="B424" s="2"/>
      <c r="C424" s="2"/>
      <c r="D424" s="2"/>
      <c r="E424" s="2"/>
      <c r="F424" s="1"/>
      <c r="G424" s="1"/>
      <c r="H424" s="1"/>
      <c r="I424" s="3"/>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row>
    <row r="425" spans="1:57" ht="16.5" customHeight="1">
      <c r="A425" s="2"/>
      <c r="B425" s="2"/>
      <c r="C425" s="2"/>
      <c r="D425" s="2"/>
      <c r="E425" s="2"/>
      <c r="F425" s="1"/>
      <c r="G425" s="1"/>
      <c r="H425" s="1"/>
      <c r="I425" s="3"/>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row>
    <row r="426" spans="1:57" ht="16.5" customHeight="1">
      <c r="A426" s="2"/>
      <c r="B426" s="2"/>
      <c r="C426" s="2"/>
      <c r="D426" s="2"/>
      <c r="E426" s="2"/>
      <c r="F426" s="1"/>
      <c r="G426" s="1"/>
      <c r="H426" s="1"/>
      <c r="I426" s="3"/>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row>
    <row r="427" spans="1:57" ht="16.5" customHeight="1">
      <c r="A427" s="2"/>
      <c r="B427" s="2"/>
      <c r="C427" s="2"/>
      <c r="D427" s="2"/>
      <c r="E427" s="2"/>
      <c r="F427" s="1"/>
      <c r="G427" s="1"/>
      <c r="H427" s="1"/>
      <c r="I427" s="3"/>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row>
    <row r="428" spans="1:57" ht="16.5" customHeight="1">
      <c r="A428" s="2"/>
      <c r="B428" s="2"/>
      <c r="C428" s="2"/>
      <c r="D428" s="2"/>
      <c r="E428" s="2"/>
      <c r="F428" s="1"/>
      <c r="G428" s="1"/>
      <c r="H428" s="1"/>
      <c r="I428" s="3"/>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row>
    <row r="429" spans="1:57" ht="16.5" customHeight="1">
      <c r="A429" s="2"/>
      <c r="B429" s="2"/>
      <c r="C429" s="2"/>
      <c r="D429" s="2"/>
      <c r="E429" s="2"/>
      <c r="F429" s="1"/>
      <c r="G429" s="1"/>
      <c r="H429" s="1"/>
      <c r="I429" s="3"/>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row>
    <row r="430" spans="1:57" ht="16.5" customHeight="1">
      <c r="A430" s="2"/>
      <c r="B430" s="2"/>
      <c r="C430" s="2"/>
      <c r="D430" s="2"/>
      <c r="E430" s="2"/>
      <c r="F430" s="1"/>
      <c r="G430" s="1"/>
      <c r="H430" s="1"/>
      <c r="I430" s="3"/>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row>
    <row r="431" spans="1:57" ht="16.5" customHeight="1">
      <c r="A431" s="2"/>
      <c r="B431" s="2"/>
      <c r="C431" s="2"/>
      <c r="D431" s="2"/>
      <c r="E431" s="2"/>
      <c r="F431" s="1"/>
      <c r="G431" s="1"/>
      <c r="H431" s="1"/>
      <c r="I431" s="3"/>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row>
    <row r="432" spans="1:57" ht="16.5" customHeight="1">
      <c r="A432" s="2"/>
      <c r="B432" s="2"/>
      <c r="C432" s="2"/>
      <c r="D432" s="2"/>
      <c r="E432" s="2"/>
      <c r="F432" s="1"/>
      <c r="G432" s="1"/>
      <c r="H432" s="1"/>
      <c r="I432" s="3"/>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row>
    <row r="433" spans="1:57" ht="16.5" customHeight="1">
      <c r="A433" s="2"/>
      <c r="B433" s="2"/>
      <c r="C433" s="2"/>
      <c r="D433" s="2"/>
      <c r="E433" s="2"/>
      <c r="F433" s="1"/>
      <c r="G433" s="1"/>
      <c r="H433" s="1"/>
      <c r="I433" s="3"/>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row>
    <row r="434" spans="1:57" ht="16.5" customHeight="1">
      <c r="A434" s="2"/>
      <c r="B434" s="2"/>
      <c r="C434" s="2"/>
      <c r="D434" s="2"/>
      <c r="E434" s="2"/>
      <c r="F434" s="1"/>
      <c r="G434" s="1"/>
      <c r="H434" s="1"/>
      <c r="I434" s="3"/>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row>
    <row r="435" spans="1:57" ht="16.5" customHeight="1">
      <c r="A435" s="2"/>
      <c r="B435" s="2"/>
      <c r="C435" s="2"/>
      <c r="D435" s="2"/>
      <c r="E435" s="2"/>
      <c r="F435" s="1"/>
      <c r="G435" s="1"/>
      <c r="H435" s="1"/>
      <c r="I435" s="3"/>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row>
    <row r="436" spans="1:57" ht="16.5" customHeight="1">
      <c r="A436" s="2"/>
      <c r="B436" s="2"/>
      <c r="C436" s="2"/>
      <c r="D436" s="2"/>
      <c r="E436" s="2"/>
      <c r="F436" s="1"/>
      <c r="G436" s="1"/>
      <c r="H436" s="1"/>
      <c r="I436" s="3"/>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row>
    <row r="437" spans="1:57" ht="16.5" customHeight="1">
      <c r="A437" s="2"/>
      <c r="B437" s="2"/>
      <c r="C437" s="2"/>
      <c r="D437" s="2"/>
      <c r="E437" s="2"/>
      <c r="F437" s="1"/>
      <c r="G437" s="1"/>
      <c r="H437" s="1"/>
      <c r="I437" s="3"/>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row>
    <row r="438" spans="1:57" ht="16.5" customHeight="1">
      <c r="A438" s="2"/>
      <c r="B438" s="2"/>
      <c r="C438" s="2"/>
      <c r="D438" s="2"/>
      <c r="E438" s="2"/>
      <c r="F438" s="1"/>
      <c r="G438" s="1"/>
      <c r="H438" s="1"/>
      <c r="I438" s="3"/>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row>
    <row r="439" spans="1:57" ht="16.5" customHeight="1">
      <c r="A439" s="2"/>
      <c r="B439" s="2"/>
      <c r="C439" s="2"/>
      <c r="D439" s="2"/>
      <c r="E439" s="2"/>
      <c r="F439" s="1"/>
      <c r="G439" s="1"/>
      <c r="H439" s="1"/>
      <c r="I439" s="3"/>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row>
    <row r="440" spans="1:57" ht="16.5" customHeight="1">
      <c r="A440" s="2"/>
      <c r="B440" s="2"/>
      <c r="C440" s="2"/>
      <c r="D440" s="2"/>
      <c r="E440" s="2"/>
      <c r="F440" s="1"/>
      <c r="G440" s="1"/>
      <c r="H440" s="1"/>
      <c r="I440" s="3"/>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row>
    <row r="441" spans="1:57" ht="16.5" customHeight="1">
      <c r="A441" s="2"/>
      <c r="B441" s="2"/>
      <c r="C441" s="2"/>
      <c r="D441" s="2"/>
      <c r="E441" s="2"/>
      <c r="F441" s="1"/>
      <c r="G441" s="1"/>
      <c r="H441" s="1"/>
      <c r="I441" s="3"/>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row>
    <row r="442" spans="1:57" ht="16.5" customHeight="1">
      <c r="A442" s="2"/>
      <c r="B442" s="2"/>
      <c r="C442" s="2"/>
      <c r="D442" s="2"/>
      <c r="E442" s="2"/>
      <c r="F442" s="1"/>
      <c r="G442" s="1"/>
      <c r="H442" s="1"/>
      <c r="I442" s="3"/>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row>
    <row r="443" spans="1:57" ht="16.5" customHeight="1">
      <c r="A443" s="2"/>
      <c r="B443" s="2"/>
      <c r="C443" s="2"/>
      <c r="D443" s="2"/>
      <c r="E443" s="2"/>
      <c r="F443" s="1"/>
      <c r="G443" s="1"/>
      <c r="H443" s="1"/>
      <c r="I443" s="3"/>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row>
    <row r="444" spans="1:57" ht="16.5" customHeight="1">
      <c r="A444" s="2"/>
      <c r="B444" s="2"/>
      <c r="C444" s="2"/>
      <c r="D444" s="2"/>
      <c r="E444" s="2"/>
      <c r="F444" s="1"/>
      <c r="G444" s="1"/>
      <c r="H444" s="1"/>
      <c r="I444" s="3"/>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row>
    <row r="445" spans="1:57" ht="16.5" customHeight="1">
      <c r="A445" s="2"/>
      <c r="B445" s="2"/>
      <c r="C445" s="2"/>
      <c r="D445" s="2"/>
      <c r="E445" s="2"/>
      <c r="F445" s="1"/>
      <c r="G445" s="1"/>
      <c r="H445" s="1"/>
      <c r="I445" s="3"/>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row>
    <row r="446" spans="1:57" ht="16.5" customHeight="1">
      <c r="A446" s="2"/>
      <c r="B446" s="2"/>
      <c r="C446" s="2"/>
      <c r="D446" s="2"/>
      <c r="E446" s="2"/>
      <c r="F446" s="1"/>
      <c r="G446" s="1"/>
      <c r="H446" s="1"/>
      <c r="I446" s="3"/>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row>
    <row r="447" spans="1:57" ht="16.5" customHeight="1">
      <c r="A447" s="2"/>
      <c r="B447" s="2"/>
      <c r="C447" s="2"/>
      <c r="D447" s="2"/>
      <c r="E447" s="2"/>
      <c r="F447" s="1"/>
      <c r="G447" s="1"/>
      <c r="H447" s="1"/>
      <c r="I447" s="3"/>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row>
    <row r="448" spans="1:57" ht="16.5" customHeight="1">
      <c r="A448" s="2"/>
      <c r="B448" s="2"/>
      <c r="C448" s="2"/>
      <c r="D448" s="2"/>
      <c r="E448" s="2"/>
      <c r="F448" s="1"/>
      <c r="G448" s="1"/>
      <c r="H448" s="1"/>
      <c r="I448" s="3"/>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row>
    <row r="449" spans="1:57" ht="16.5" customHeight="1">
      <c r="A449" s="2"/>
      <c r="B449" s="2"/>
      <c r="C449" s="2"/>
      <c r="D449" s="2"/>
      <c r="E449" s="2"/>
      <c r="F449" s="1"/>
      <c r="G449" s="1"/>
      <c r="H449" s="1"/>
      <c r="I449" s="3"/>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row>
    <row r="450" spans="1:57" ht="16.5" customHeight="1">
      <c r="A450" s="2"/>
      <c r="B450" s="2"/>
      <c r="C450" s="2"/>
      <c r="D450" s="2"/>
      <c r="E450" s="2"/>
      <c r="F450" s="1"/>
      <c r="G450" s="1"/>
      <c r="H450" s="1"/>
      <c r="I450" s="3"/>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row>
    <row r="451" spans="1:57" ht="16.5" customHeight="1">
      <c r="A451" s="2"/>
      <c r="B451" s="2"/>
      <c r="C451" s="2"/>
      <c r="D451" s="2"/>
      <c r="E451" s="2"/>
      <c r="F451" s="1"/>
      <c r="G451" s="1"/>
      <c r="H451" s="1"/>
      <c r="I451" s="3"/>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row>
    <row r="452" spans="1:57" ht="16.5" customHeight="1">
      <c r="A452" s="2"/>
      <c r="B452" s="2"/>
      <c r="C452" s="2"/>
      <c r="D452" s="2"/>
      <c r="E452" s="2"/>
      <c r="F452" s="1"/>
      <c r="G452" s="1"/>
      <c r="H452" s="1"/>
      <c r="I452" s="3"/>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row>
    <row r="453" spans="1:57" ht="16.5" customHeight="1">
      <c r="A453" s="2"/>
      <c r="B453" s="2"/>
      <c r="C453" s="2"/>
      <c r="D453" s="2"/>
      <c r="E453" s="2"/>
      <c r="F453" s="1"/>
      <c r="G453" s="1"/>
      <c r="H453" s="1"/>
      <c r="I453" s="3"/>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row>
    <row r="454" spans="1:57" ht="16.5" customHeight="1">
      <c r="A454" s="2"/>
      <c r="B454" s="2"/>
      <c r="C454" s="2"/>
      <c r="D454" s="2"/>
      <c r="E454" s="2"/>
      <c r="F454" s="1"/>
      <c r="G454" s="1"/>
      <c r="H454" s="1"/>
      <c r="I454" s="3"/>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row>
    <row r="455" spans="1:57" ht="16.5" customHeight="1">
      <c r="A455" s="2"/>
      <c r="B455" s="2"/>
      <c r="C455" s="2"/>
      <c r="D455" s="2"/>
      <c r="E455" s="2"/>
      <c r="F455" s="1"/>
      <c r="G455" s="1"/>
      <c r="H455" s="1"/>
      <c r="I455" s="3"/>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row>
    <row r="456" spans="1:57" ht="16.5" customHeight="1">
      <c r="A456" s="2"/>
      <c r="B456" s="2"/>
      <c r="C456" s="2"/>
      <c r="D456" s="2"/>
      <c r="E456" s="2"/>
      <c r="F456" s="1"/>
      <c r="G456" s="1"/>
      <c r="H456" s="1"/>
      <c r="I456" s="3"/>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row>
    <row r="457" spans="1:57" ht="16.5" customHeight="1">
      <c r="A457" s="2"/>
      <c r="B457" s="2"/>
      <c r="C457" s="2"/>
      <c r="D457" s="2"/>
      <c r="E457" s="2"/>
      <c r="F457" s="1"/>
      <c r="G457" s="1"/>
      <c r="H457" s="1"/>
      <c r="I457" s="3"/>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row>
    <row r="458" spans="1:57" ht="16.5" customHeight="1">
      <c r="A458" s="2"/>
      <c r="B458" s="2"/>
      <c r="C458" s="2"/>
      <c r="D458" s="2"/>
      <c r="E458" s="2"/>
      <c r="F458" s="1"/>
      <c r="G458" s="1"/>
      <c r="H458" s="1"/>
      <c r="I458" s="3"/>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row>
    <row r="459" spans="1:57" ht="16.5" customHeight="1">
      <c r="A459" s="2"/>
      <c r="B459" s="2"/>
      <c r="C459" s="2"/>
      <c r="D459" s="2"/>
      <c r="E459" s="2"/>
      <c r="F459" s="1"/>
      <c r="G459" s="1"/>
      <c r="H459" s="1"/>
      <c r="I459" s="3"/>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row>
    <row r="460" spans="1:57" ht="16.5" customHeight="1">
      <c r="A460" s="2"/>
      <c r="B460" s="2"/>
      <c r="C460" s="2"/>
      <c r="D460" s="2"/>
      <c r="E460" s="2"/>
      <c r="F460" s="1"/>
      <c r="G460" s="1"/>
      <c r="H460" s="1"/>
      <c r="I460" s="3"/>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row>
    <row r="461" spans="1:57" ht="16.5" customHeight="1">
      <c r="A461" s="2"/>
      <c r="B461" s="2"/>
      <c r="C461" s="2"/>
      <c r="D461" s="2"/>
      <c r="E461" s="2"/>
      <c r="F461" s="1"/>
      <c r="G461" s="1"/>
      <c r="H461" s="1"/>
      <c r="I461" s="3"/>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row>
    <row r="462" spans="1:57" ht="16.5" customHeight="1">
      <c r="A462" s="2"/>
      <c r="B462" s="2"/>
      <c r="C462" s="2"/>
      <c r="D462" s="2"/>
      <c r="E462" s="2"/>
      <c r="F462" s="1"/>
      <c r="G462" s="1"/>
      <c r="H462" s="1"/>
      <c r="I462" s="3"/>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row>
    <row r="463" spans="1:57" ht="16.5" customHeight="1">
      <c r="A463" s="2"/>
      <c r="B463" s="2"/>
      <c r="C463" s="2"/>
      <c r="D463" s="2"/>
      <c r="E463" s="2"/>
      <c r="F463" s="1"/>
      <c r="G463" s="1"/>
      <c r="H463" s="1"/>
      <c r="I463" s="3"/>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row>
    <row r="464" spans="1:57" ht="16.5" customHeight="1">
      <c r="A464" s="2"/>
      <c r="B464" s="2"/>
      <c r="C464" s="2"/>
      <c r="D464" s="2"/>
      <c r="E464" s="2"/>
      <c r="F464" s="1"/>
      <c r="G464" s="1"/>
      <c r="H464" s="1"/>
      <c r="I464" s="3"/>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row>
    <row r="465" spans="1:57" ht="16.5" customHeight="1">
      <c r="A465" s="2"/>
      <c r="B465" s="2"/>
      <c r="C465" s="2"/>
      <c r="D465" s="2"/>
      <c r="E465" s="2"/>
      <c r="F465" s="1"/>
      <c r="G465" s="1"/>
      <c r="H465" s="1"/>
      <c r="I465" s="3"/>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row>
    <row r="466" spans="1:57" ht="16.5" customHeight="1">
      <c r="A466" s="2"/>
      <c r="B466" s="2"/>
      <c r="C466" s="2"/>
      <c r="D466" s="2"/>
      <c r="E466" s="2"/>
      <c r="F466" s="1"/>
      <c r="G466" s="1"/>
      <c r="H466" s="1"/>
      <c r="I466" s="3"/>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row>
    <row r="467" spans="1:57" ht="16.5" customHeight="1">
      <c r="A467" s="2"/>
      <c r="B467" s="2"/>
      <c r="C467" s="2"/>
      <c r="D467" s="2"/>
      <c r="E467" s="2"/>
      <c r="F467" s="1"/>
      <c r="G467" s="1"/>
      <c r="H467" s="1"/>
      <c r="I467" s="3"/>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row>
    <row r="468" spans="1:57" ht="16.5" customHeight="1">
      <c r="A468" s="2"/>
      <c r="B468" s="2"/>
      <c r="C468" s="2"/>
      <c r="D468" s="2"/>
      <c r="E468" s="2"/>
      <c r="F468" s="1"/>
      <c r="G468" s="1"/>
      <c r="H468" s="1"/>
      <c r="I468" s="3"/>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row>
    <row r="469" spans="1:57" ht="16.5" customHeight="1">
      <c r="A469" s="2"/>
      <c r="B469" s="2"/>
      <c r="C469" s="2"/>
      <c r="D469" s="2"/>
      <c r="E469" s="2"/>
      <c r="F469" s="1"/>
      <c r="G469" s="1"/>
      <c r="H469" s="1"/>
      <c r="I469" s="3"/>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row>
    <row r="470" spans="1:57" ht="16.5" customHeight="1">
      <c r="A470" s="2"/>
      <c r="B470" s="2"/>
      <c r="C470" s="2"/>
      <c r="D470" s="2"/>
      <c r="E470" s="2"/>
      <c r="F470" s="1"/>
      <c r="G470" s="1"/>
      <c r="H470" s="1"/>
      <c r="I470" s="3"/>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row>
    <row r="471" spans="1:57" ht="16.5" customHeight="1">
      <c r="A471" s="2"/>
      <c r="B471" s="2"/>
      <c r="C471" s="2"/>
      <c r="D471" s="2"/>
      <c r="E471" s="2"/>
      <c r="F471" s="1"/>
      <c r="G471" s="1"/>
      <c r="H471" s="1"/>
      <c r="I471" s="3"/>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row>
    <row r="472" spans="1:57" ht="16.5" customHeight="1">
      <c r="A472" s="2"/>
      <c r="B472" s="2"/>
      <c r="C472" s="2"/>
      <c r="D472" s="2"/>
      <c r="E472" s="2"/>
      <c r="F472" s="1"/>
      <c r="G472" s="1"/>
      <c r="H472" s="1"/>
      <c r="I472" s="3"/>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row>
    <row r="473" spans="1:57" ht="16.5" customHeight="1">
      <c r="A473" s="2"/>
      <c r="B473" s="2"/>
      <c r="C473" s="2"/>
      <c r="D473" s="2"/>
      <c r="E473" s="2"/>
      <c r="F473" s="1"/>
      <c r="G473" s="1"/>
      <c r="H473" s="1"/>
      <c r="I473" s="3"/>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row>
    <row r="474" spans="1:57" ht="16.5" customHeight="1">
      <c r="A474" s="2"/>
      <c r="B474" s="2"/>
      <c r="C474" s="2"/>
      <c r="D474" s="2"/>
      <c r="E474" s="2"/>
      <c r="F474" s="1"/>
      <c r="G474" s="1"/>
      <c r="H474" s="1"/>
      <c r="I474" s="3"/>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row>
    <row r="475" spans="1:57" ht="16.5" customHeight="1">
      <c r="A475" s="2"/>
      <c r="B475" s="2"/>
      <c r="C475" s="2"/>
      <c r="D475" s="2"/>
      <c r="E475" s="2"/>
      <c r="F475" s="1"/>
      <c r="G475" s="1"/>
      <c r="H475" s="1"/>
      <c r="I475" s="3"/>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row>
    <row r="476" spans="1:57" ht="16.5" customHeight="1">
      <c r="A476" s="2"/>
      <c r="B476" s="2"/>
      <c r="C476" s="2"/>
      <c r="D476" s="2"/>
      <c r="E476" s="2"/>
      <c r="F476" s="1"/>
      <c r="G476" s="1"/>
      <c r="H476" s="1"/>
      <c r="I476" s="3"/>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row>
    <row r="477" spans="1:57" ht="16.5" customHeight="1">
      <c r="A477" s="2"/>
      <c r="B477" s="2"/>
      <c r="C477" s="2"/>
      <c r="D477" s="2"/>
      <c r="E477" s="2"/>
      <c r="F477" s="1"/>
      <c r="G477" s="1"/>
      <c r="H477" s="1"/>
      <c r="I477" s="3"/>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row>
    <row r="478" spans="1:57" ht="16.5" customHeight="1">
      <c r="A478" s="2"/>
      <c r="B478" s="2"/>
      <c r="C478" s="2"/>
      <c r="D478" s="2"/>
      <c r="E478" s="2"/>
      <c r="F478" s="1"/>
      <c r="G478" s="1"/>
      <c r="H478" s="1"/>
      <c r="I478" s="3"/>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row>
    <row r="479" spans="1:57" ht="16.5" customHeight="1">
      <c r="A479" s="2"/>
      <c r="B479" s="2"/>
      <c r="C479" s="2"/>
      <c r="D479" s="2"/>
      <c r="E479" s="2"/>
      <c r="F479" s="1"/>
      <c r="G479" s="1"/>
      <c r="H479" s="1"/>
      <c r="I479" s="3"/>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row>
    <row r="480" spans="1:57" ht="16.5" customHeight="1">
      <c r="A480" s="2"/>
      <c r="B480" s="2"/>
      <c r="C480" s="2"/>
      <c r="D480" s="2"/>
      <c r="E480" s="2"/>
      <c r="F480" s="1"/>
      <c r="G480" s="1"/>
      <c r="H480" s="1"/>
      <c r="I480" s="3"/>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row>
    <row r="481" spans="1:57" ht="16.5" customHeight="1">
      <c r="A481" s="2"/>
      <c r="B481" s="2"/>
      <c r="C481" s="2"/>
      <c r="D481" s="2"/>
      <c r="E481" s="2"/>
      <c r="F481" s="1"/>
      <c r="G481" s="1"/>
      <c r="H481" s="1"/>
      <c r="I481" s="3"/>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row>
    <row r="482" spans="1:57" ht="16.5" customHeight="1">
      <c r="A482" s="2"/>
      <c r="B482" s="2"/>
      <c r="C482" s="2"/>
      <c r="D482" s="2"/>
      <c r="E482" s="2"/>
      <c r="F482" s="1"/>
      <c r="G482" s="1"/>
      <c r="H482" s="1"/>
      <c r="I482" s="3"/>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row>
    <row r="483" spans="1:57" ht="16.5" customHeight="1">
      <c r="A483" s="2"/>
      <c r="B483" s="2"/>
      <c r="C483" s="2"/>
      <c r="D483" s="2"/>
      <c r="E483" s="2"/>
      <c r="F483" s="1"/>
      <c r="G483" s="1"/>
      <c r="H483" s="1"/>
      <c r="I483" s="3"/>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row>
    <row r="484" spans="1:57" ht="16.5" customHeight="1">
      <c r="A484" s="2"/>
      <c r="B484" s="2"/>
      <c r="C484" s="2"/>
      <c r="D484" s="2"/>
      <c r="E484" s="2"/>
      <c r="F484" s="1"/>
      <c r="G484" s="1"/>
      <c r="H484" s="1"/>
      <c r="I484" s="3"/>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row>
    <row r="485" spans="1:57" ht="16.5" customHeight="1">
      <c r="A485" s="2"/>
      <c r="B485" s="2"/>
      <c r="C485" s="2"/>
      <c r="D485" s="2"/>
      <c r="E485" s="2"/>
      <c r="F485" s="1"/>
      <c r="G485" s="1"/>
      <c r="H485" s="1"/>
      <c r="I485" s="3"/>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row>
    <row r="486" spans="1:57" ht="16.5" customHeight="1">
      <c r="A486" s="2"/>
      <c r="B486" s="2"/>
      <c r="C486" s="2"/>
      <c r="D486" s="2"/>
      <c r="E486" s="2"/>
      <c r="F486" s="1"/>
      <c r="G486" s="1"/>
      <c r="H486" s="1"/>
      <c r="I486" s="3"/>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row>
    <row r="487" spans="1:57" ht="16.5" customHeight="1">
      <c r="A487" s="2"/>
      <c r="B487" s="2"/>
      <c r="C487" s="2"/>
      <c r="D487" s="2"/>
      <c r="E487" s="2"/>
      <c r="F487" s="1"/>
      <c r="G487" s="1"/>
      <c r="H487" s="1"/>
      <c r="I487" s="3"/>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row>
    <row r="488" spans="1:57" ht="16.5" customHeight="1">
      <c r="A488" s="2"/>
      <c r="B488" s="2"/>
      <c r="C488" s="2"/>
      <c r="D488" s="2"/>
      <c r="E488" s="2"/>
      <c r="F488" s="1"/>
      <c r="G488" s="1"/>
      <c r="H488" s="1"/>
      <c r="I488" s="3"/>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row>
    <row r="489" spans="1:57" ht="16.5" customHeight="1">
      <c r="A489" s="2"/>
      <c r="B489" s="2"/>
      <c r="C489" s="2"/>
      <c r="D489" s="2"/>
      <c r="E489" s="2"/>
      <c r="F489" s="1"/>
      <c r="G489" s="1"/>
      <c r="H489" s="1"/>
      <c r="I489" s="3"/>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row>
    <row r="490" spans="1:57" ht="16.5" customHeight="1">
      <c r="A490" s="2"/>
      <c r="B490" s="2"/>
      <c r="C490" s="2"/>
      <c r="D490" s="2"/>
      <c r="E490" s="2"/>
      <c r="F490" s="1"/>
      <c r="G490" s="1"/>
      <c r="H490" s="1"/>
      <c r="I490" s="3"/>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row>
    <row r="491" spans="1:57" ht="16.5" customHeight="1">
      <c r="A491" s="2"/>
      <c r="B491" s="2"/>
      <c r="C491" s="2"/>
      <c r="D491" s="2"/>
      <c r="E491" s="2"/>
      <c r="F491" s="1"/>
      <c r="G491" s="1"/>
      <c r="H491" s="1"/>
      <c r="I491" s="3"/>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row>
    <row r="492" spans="1:57" ht="16.5" customHeight="1">
      <c r="A492" s="2"/>
      <c r="B492" s="2"/>
      <c r="C492" s="2"/>
      <c r="D492" s="2"/>
      <c r="E492" s="2"/>
      <c r="F492" s="1"/>
      <c r="G492" s="1"/>
      <c r="H492" s="1"/>
      <c r="I492" s="3"/>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row>
    <row r="493" spans="1:57" ht="16.5" customHeight="1">
      <c r="A493" s="2"/>
      <c r="B493" s="2"/>
      <c r="C493" s="2"/>
      <c r="D493" s="2"/>
      <c r="E493" s="2"/>
      <c r="F493" s="1"/>
      <c r="G493" s="1"/>
      <c r="H493" s="1"/>
      <c r="I493" s="3"/>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row>
    <row r="494" spans="1:57" ht="16.5" customHeight="1">
      <c r="A494" s="2"/>
      <c r="B494" s="2"/>
      <c r="C494" s="2"/>
      <c r="D494" s="2"/>
      <c r="E494" s="2"/>
      <c r="F494" s="1"/>
      <c r="G494" s="1"/>
      <c r="H494" s="1"/>
      <c r="I494" s="3"/>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row>
    <row r="495" spans="1:57" ht="16.5" customHeight="1">
      <c r="A495" s="2"/>
      <c r="B495" s="2"/>
      <c r="C495" s="2"/>
      <c r="D495" s="2"/>
      <c r="E495" s="2"/>
      <c r="F495" s="1"/>
      <c r="G495" s="1"/>
      <c r="H495" s="1"/>
      <c r="I495" s="3"/>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row>
    <row r="496" spans="1:57" ht="16.5" customHeight="1">
      <c r="A496" s="2"/>
      <c r="B496" s="2"/>
      <c r="C496" s="2"/>
      <c r="D496" s="2"/>
      <c r="E496" s="2"/>
      <c r="F496" s="1"/>
      <c r="G496" s="1"/>
      <c r="H496" s="1"/>
      <c r="I496" s="3"/>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row>
    <row r="497" spans="1:57" ht="16.5" customHeight="1">
      <c r="A497" s="2"/>
      <c r="B497" s="2"/>
      <c r="C497" s="2"/>
      <c r="D497" s="2"/>
      <c r="E497" s="2"/>
      <c r="F497" s="1"/>
      <c r="G497" s="1"/>
      <c r="H497" s="1"/>
      <c r="I497" s="3"/>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row>
    <row r="498" spans="1:57" ht="16.5" customHeight="1">
      <c r="A498" s="2"/>
      <c r="B498" s="2"/>
      <c r="C498" s="2"/>
      <c r="D498" s="2"/>
      <c r="E498" s="2"/>
      <c r="F498" s="1"/>
      <c r="G498" s="1"/>
      <c r="H498" s="1"/>
      <c r="I498" s="3"/>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row>
    <row r="499" spans="1:57" ht="16.5" customHeight="1">
      <c r="A499" s="2"/>
      <c r="B499" s="2"/>
      <c r="C499" s="2"/>
      <c r="D499" s="2"/>
      <c r="E499" s="2"/>
      <c r="F499" s="1"/>
      <c r="G499" s="1"/>
      <c r="H499" s="1"/>
      <c r="I499" s="3"/>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row>
    <row r="500" spans="1:57" ht="16.5" customHeight="1">
      <c r="A500" s="2"/>
      <c r="B500" s="2"/>
      <c r="C500" s="2"/>
      <c r="D500" s="2"/>
      <c r="E500" s="2"/>
      <c r="F500" s="1"/>
      <c r="G500" s="1"/>
      <c r="H500" s="1"/>
      <c r="I500" s="3"/>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row>
    <row r="501" spans="1:57" ht="16.5" customHeight="1">
      <c r="A501" s="2"/>
      <c r="B501" s="2"/>
      <c r="C501" s="2"/>
      <c r="D501" s="2"/>
      <c r="E501" s="2"/>
      <c r="F501" s="1"/>
      <c r="G501" s="1"/>
      <c r="H501" s="1"/>
      <c r="I501" s="3"/>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row>
    <row r="502" spans="1:57" ht="16.5" customHeight="1">
      <c r="A502" s="2"/>
      <c r="B502" s="2"/>
      <c r="C502" s="2"/>
      <c r="D502" s="2"/>
      <c r="E502" s="2"/>
      <c r="F502" s="1"/>
      <c r="G502" s="1"/>
      <c r="H502" s="1"/>
      <c r="I502" s="3"/>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row>
    <row r="503" spans="1:57" ht="16.5" customHeight="1">
      <c r="A503" s="2"/>
      <c r="B503" s="2"/>
      <c r="C503" s="2"/>
      <c r="D503" s="2"/>
      <c r="E503" s="2"/>
      <c r="F503" s="1"/>
      <c r="G503" s="1"/>
      <c r="H503" s="1"/>
      <c r="I503" s="3"/>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row>
    <row r="504" spans="1:57" ht="16.5" customHeight="1">
      <c r="A504" s="2"/>
      <c r="B504" s="2"/>
      <c r="C504" s="2"/>
      <c r="D504" s="2"/>
      <c r="E504" s="2"/>
      <c r="F504" s="1"/>
      <c r="G504" s="1"/>
      <c r="H504" s="1"/>
      <c r="I504" s="3"/>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row>
    <row r="505" spans="1:57" ht="16.5" customHeight="1">
      <c r="A505" s="2"/>
      <c r="B505" s="2"/>
      <c r="C505" s="2"/>
      <c r="D505" s="2"/>
      <c r="E505" s="2"/>
      <c r="F505" s="1"/>
      <c r="G505" s="1"/>
      <c r="H505" s="1"/>
      <c r="I505" s="3"/>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row>
    <row r="506" spans="1:57" ht="16.5" customHeight="1">
      <c r="A506" s="2"/>
      <c r="B506" s="2"/>
      <c r="C506" s="2"/>
      <c r="D506" s="2"/>
      <c r="E506" s="2"/>
      <c r="F506" s="1"/>
      <c r="G506" s="1"/>
      <c r="H506" s="1"/>
      <c r="I506" s="3"/>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row>
    <row r="507" spans="1:57" ht="16.5" customHeight="1">
      <c r="A507" s="2"/>
      <c r="B507" s="2"/>
      <c r="C507" s="2"/>
      <c r="D507" s="2"/>
      <c r="E507" s="2"/>
      <c r="F507" s="1"/>
      <c r="G507" s="1"/>
      <c r="H507" s="1"/>
      <c r="I507" s="3"/>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row>
    <row r="508" spans="1:57" ht="16.5" customHeight="1">
      <c r="A508" s="2"/>
      <c r="B508" s="2"/>
      <c r="C508" s="2"/>
      <c r="D508" s="2"/>
      <c r="E508" s="2"/>
      <c r="F508" s="1"/>
      <c r="G508" s="1"/>
      <c r="H508" s="1"/>
      <c r="I508" s="3"/>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row>
    <row r="509" spans="1:57" ht="16.5" customHeight="1">
      <c r="A509" s="2"/>
      <c r="B509" s="2"/>
      <c r="C509" s="2"/>
      <c r="D509" s="2"/>
      <c r="E509" s="2"/>
      <c r="F509" s="1"/>
      <c r="G509" s="1"/>
      <c r="H509" s="1"/>
      <c r="I509" s="3"/>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row>
    <row r="510" spans="1:57" ht="16.5" customHeight="1">
      <c r="A510" s="2"/>
      <c r="B510" s="2"/>
      <c r="C510" s="2"/>
      <c r="D510" s="2"/>
      <c r="E510" s="2"/>
      <c r="F510" s="1"/>
      <c r="G510" s="1"/>
      <c r="H510" s="1"/>
      <c r="I510" s="3"/>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row>
    <row r="511" spans="1:57" ht="16.5" customHeight="1">
      <c r="A511" s="2"/>
      <c r="B511" s="2"/>
      <c r="C511" s="2"/>
      <c r="D511" s="2"/>
      <c r="E511" s="2"/>
      <c r="F511" s="1"/>
      <c r="G511" s="1"/>
      <c r="H511" s="1"/>
      <c r="I511" s="3"/>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row>
    <row r="512" spans="1:57" ht="16.5" customHeight="1">
      <c r="A512" s="2"/>
      <c r="B512" s="2"/>
      <c r="C512" s="2"/>
      <c r="D512" s="2"/>
      <c r="E512" s="2"/>
      <c r="F512" s="1"/>
      <c r="G512" s="1"/>
      <c r="H512" s="1"/>
      <c r="I512" s="3"/>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row>
    <row r="513" spans="1:57" ht="16.5" customHeight="1">
      <c r="A513" s="2"/>
      <c r="B513" s="2"/>
      <c r="C513" s="2"/>
      <c r="D513" s="2"/>
      <c r="E513" s="2"/>
      <c r="F513" s="1"/>
      <c r="G513" s="1"/>
      <c r="H513" s="1"/>
      <c r="I513" s="3"/>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row>
    <row r="514" spans="1:57" ht="16.5" customHeight="1">
      <c r="A514" s="2"/>
      <c r="B514" s="2"/>
      <c r="C514" s="2"/>
      <c r="D514" s="2"/>
      <c r="E514" s="2"/>
      <c r="F514" s="1"/>
      <c r="G514" s="1"/>
      <c r="H514" s="1"/>
      <c r="I514" s="3"/>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row>
    <row r="515" spans="1:57" ht="16.5" customHeight="1">
      <c r="A515" s="2"/>
      <c r="B515" s="2"/>
      <c r="C515" s="2"/>
      <c r="D515" s="2"/>
      <c r="E515" s="2"/>
      <c r="F515" s="1"/>
      <c r="G515" s="1"/>
      <c r="H515" s="1"/>
      <c r="I515" s="3"/>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row>
    <row r="516" spans="1:57" ht="16.5" customHeight="1">
      <c r="A516" s="2"/>
      <c r="B516" s="2"/>
      <c r="C516" s="2"/>
      <c r="D516" s="2"/>
      <c r="E516" s="2"/>
      <c r="F516" s="1"/>
      <c r="G516" s="1"/>
      <c r="H516" s="1"/>
      <c r="I516" s="3"/>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row>
    <row r="517" spans="1:57" ht="16.5" customHeight="1">
      <c r="A517" s="2"/>
      <c r="B517" s="2"/>
      <c r="C517" s="2"/>
      <c r="D517" s="2"/>
      <c r="E517" s="2"/>
      <c r="F517" s="1"/>
      <c r="G517" s="1"/>
      <c r="H517" s="1"/>
      <c r="I517" s="3"/>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row>
    <row r="518" spans="1:57" ht="16.5" customHeight="1">
      <c r="A518" s="2"/>
      <c r="B518" s="2"/>
      <c r="C518" s="2"/>
      <c r="D518" s="2"/>
      <c r="E518" s="2"/>
      <c r="F518" s="1"/>
      <c r="G518" s="1"/>
      <c r="H518" s="1"/>
      <c r="I518" s="3"/>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row>
    <row r="519" spans="1:57" ht="16.5" customHeight="1">
      <c r="A519" s="2"/>
      <c r="B519" s="2"/>
      <c r="C519" s="2"/>
      <c r="D519" s="2"/>
      <c r="E519" s="2"/>
      <c r="F519" s="1"/>
      <c r="G519" s="1"/>
      <c r="H519" s="1"/>
      <c r="I519" s="3"/>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row>
    <row r="520" spans="1:57" ht="16.5" customHeight="1">
      <c r="A520" s="2"/>
      <c r="B520" s="2"/>
      <c r="C520" s="2"/>
      <c r="D520" s="2"/>
      <c r="E520" s="2"/>
      <c r="F520" s="1"/>
      <c r="G520" s="1"/>
      <c r="H520" s="1"/>
      <c r="I520" s="3"/>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row>
    <row r="521" spans="1:57" ht="16.5" customHeight="1">
      <c r="A521" s="2"/>
      <c r="B521" s="2"/>
      <c r="C521" s="2"/>
      <c r="D521" s="2"/>
      <c r="E521" s="2"/>
      <c r="F521" s="1"/>
      <c r="G521" s="1"/>
      <c r="H521" s="1"/>
      <c r="I521" s="3"/>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row>
    <row r="522" spans="1:57" ht="16.5" customHeight="1">
      <c r="A522" s="2"/>
      <c r="B522" s="2"/>
      <c r="C522" s="2"/>
      <c r="D522" s="2"/>
      <c r="E522" s="2"/>
      <c r="F522" s="1"/>
      <c r="G522" s="1"/>
      <c r="H522" s="1"/>
      <c r="I522" s="3"/>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row>
    <row r="523" spans="1:57" ht="16.5" customHeight="1">
      <c r="A523" s="2"/>
      <c r="B523" s="2"/>
      <c r="C523" s="2"/>
      <c r="D523" s="2"/>
      <c r="E523" s="2"/>
      <c r="F523" s="1"/>
      <c r="G523" s="1"/>
      <c r="H523" s="1"/>
      <c r="I523" s="3"/>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row>
    <row r="524" spans="1:57" ht="16.5" customHeight="1">
      <c r="A524" s="2"/>
      <c r="B524" s="2"/>
      <c r="C524" s="2"/>
      <c r="D524" s="2"/>
      <c r="E524" s="2"/>
      <c r="F524" s="1"/>
      <c r="G524" s="1"/>
      <c r="H524" s="1"/>
      <c r="I524" s="3"/>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row>
    <row r="525" spans="1:57" ht="16.5" customHeight="1">
      <c r="A525" s="2"/>
      <c r="B525" s="2"/>
      <c r="C525" s="2"/>
      <c r="D525" s="2"/>
      <c r="E525" s="2"/>
      <c r="F525" s="1"/>
      <c r="G525" s="1"/>
      <c r="H525" s="1"/>
      <c r="I525" s="3"/>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row>
    <row r="526" spans="1:57" ht="16.5" customHeight="1">
      <c r="A526" s="2"/>
      <c r="B526" s="2"/>
      <c r="C526" s="2"/>
      <c r="D526" s="2"/>
      <c r="E526" s="2"/>
      <c r="F526" s="1"/>
      <c r="G526" s="1"/>
      <c r="H526" s="1"/>
      <c r="I526" s="3"/>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row>
    <row r="527" spans="1:57" ht="16.5" customHeight="1">
      <c r="A527" s="2"/>
      <c r="B527" s="2"/>
      <c r="C527" s="2"/>
      <c r="D527" s="2"/>
      <c r="E527" s="2"/>
      <c r="F527" s="1"/>
      <c r="G527" s="1"/>
      <c r="H527" s="1"/>
      <c r="I527" s="3"/>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row>
    <row r="528" spans="1:57" ht="16.5" customHeight="1">
      <c r="A528" s="2"/>
      <c r="B528" s="2"/>
      <c r="C528" s="2"/>
      <c r="D528" s="2"/>
      <c r="E528" s="2"/>
      <c r="F528" s="1"/>
      <c r="G528" s="1"/>
      <c r="H528" s="1"/>
      <c r="I528" s="3"/>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row>
    <row r="529" spans="1:57" ht="16.5" customHeight="1">
      <c r="A529" s="2"/>
      <c r="B529" s="2"/>
      <c r="C529" s="2"/>
      <c r="D529" s="2"/>
      <c r="E529" s="2"/>
      <c r="F529" s="1"/>
      <c r="G529" s="1"/>
      <c r="H529" s="1"/>
      <c r="I529" s="3"/>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row>
    <row r="530" spans="1:57" ht="16.5" customHeight="1">
      <c r="A530" s="2"/>
      <c r="B530" s="2"/>
      <c r="C530" s="2"/>
      <c r="D530" s="2"/>
      <c r="E530" s="2"/>
      <c r="F530" s="1"/>
      <c r="G530" s="1"/>
      <c r="H530" s="1"/>
      <c r="I530" s="3"/>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row>
    <row r="531" spans="1:57" ht="16.5" customHeight="1">
      <c r="A531" s="2"/>
      <c r="B531" s="2"/>
      <c r="C531" s="2"/>
      <c r="D531" s="2"/>
      <c r="E531" s="2"/>
      <c r="F531" s="1"/>
      <c r="G531" s="1"/>
      <c r="H531" s="1"/>
      <c r="I531" s="3"/>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row>
    <row r="532" spans="1:57" ht="16.5" customHeight="1">
      <c r="A532" s="2"/>
      <c r="B532" s="2"/>
      <c r="C532" s="2"/>
      <c r="D532" s="2"/>
      <c r="E532" s="2"/>
      <c r="F532" s="1"/>
      <c r="G532" s="1"/>
      <c r="H532" s="1"/>
      <c r="I532" s="3"/>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row>
    <row r="533" spans="1:57" ht="16.5" customHeight="1">
      <c r="A533" s="2"/>
      <c r="B533" s="2"/>
      <c r="C533" s="2"/>
      <c r="D533" s="2"/>
      <c r="E533" s="2"/>
      <c r="F533" s="1"/>
      <c r="G533" s="1"/>
      <c r="H533" s="1"/>
      <c r="I533" s="3"/>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row>
    <row r="534" spans="1:57" ht="16.5" customHeight="1">
      <c r="A534" s="2"/>
      <c r="B534" s="2"/>
      <c r="C534" s="2"/>
      <c r="D534" s="2"/>
      <c r="E534" s="2"/>
      <c r="F534" s="1"/>
      <c r="G534" s="1"/>
      <c r="H534" s="1"/>
      <c r="I534" s="3"/>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row>
    <row r="535" spans="1:57" ht="16.5" customHeight="1">
      <c r="A535" s="2"/>
      <c r="B535" s="2"/>
      <c r="C535" s="2"/>
      <c r="D535" s="2"/>
      <c r="E535" s="2"/>
      <c r="F535" s="1"/>
      <c r="G535" s="1"/>
      <c r="H535" s="1"/>
      <c r="I535" s="3"/>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row>
    <row r="536" spans="1:57" ht="16.5" customHeight="1">
      <c r="A536" s="2"/>
      <c r="B536" s="2"/>
      <c r="C536" s="2"/>
      <c r="D536" s="2"/>
      <c r="E536" s="2"/>
      <c r="F536" s="1"/>
      <c r="G536" s="1"/>
      <c r="H536" s="1"/>
      <c r="I536" s="3"/>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row>
    <row r="537" spans="1:57" ht="16.5" customHeight="1">
      <c r="A537" s="2"/>
      <c r="B537" s="2"/>
      <c r="C537" s="2"/>
      <c r="D537" s="2"/>
      <c r="E537" s="2"/>
      <c r="F537" s="1"/>
      <c r="G537" s="1"/>
      <c r="H537" s="1"/>
      <c r="I537" s="3"/>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row>
    <row r="538" spans="1:57" ht="16.5" customHeight="1">
      <c r="A538" s="2"/>
      <c r="B538" s="2"/>
      <c r="C538" s="2"/>
      <c r="D538" s="2"/>
      <c r="E538" s="2"/>
      <c r="F538" s="1"/>
      <c r="G538" s="1"/>
      <c r="H538" s="1"/>
      <c r="I538" s="3"/>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row>
    <row r="539" spans="1:57" ht="16.5" customHeight="1">
      <c r="A539" s="2"/>
      <c r="B539" s="2"/>
      <c r="C539" s="2"/>
      <c r="D539" s="2"/>
      <c r="E539" s="2"/>
      <c r="F539" s="1"/>
      <c r="G539" s="1"/>
      <c r="H539" s="1"/>
      <c r="I539" s="3"/>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row>
    <row r="540" spans="1:57" ht="16.5" customHeight="1">
      <c r="A540" s="2"/>
      <c r="B540" s="2"/>
      <c r="C540" s="2"/>
      <c r="D540" s="2"/>
      <c r="E540" s="2"/>
      <c r="F540" s="1"/>
      <c r="G540" s="1"/>
      <c r="H540" s="1"/>
      <c r="I540" s="3"/>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row>
    <row r="541" spans="1:57" ht="16.5" customHeight="1">
      <c r="A541" s="2"/>
      <c r="B541" s="2"/>
      <c r="C541" s="2"/>
      <c r="D541" s="2"/>
      <c r="E541" s="2"/>
      <c r="F541" s="1"/>
      <c r="G541" s="1"/>
      <c r="H541" s="1"/>
      <c r="I541" s="3"/>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row>
    <row r="542" spans="1:57" ht="16.5" customHeight="1">
      <c r="A542" s="2"/>
      <c r="B542" s="2"/>
      <c r="C542" s="2"/>
      <c r="D542" s="2"/>
      <c r="E542" s="2"/>
      <c r="F542" s="1"/>
      <c r="G542" s="1"/>
      <c r="H542" s="1"/>
      <c r="I542" s="3"/>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row>
    <row r="543" spans="1:57" ht="16.5" customHeight="1">
      <c r="A543" s="2"/>
      <c r="B543" s="2"/>
      <c r="C543" s="2"/>
      <c r="D543" s="2"/>
      <c r="E543" s="2"/>
      <c r="F543" s="1"/>
      <c r="G543" s="1"/>
      <c r="H543" s="1"/>
      <c r="I543" s="3"/>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row>
    <row r="544" spans="1:57" ht="16.5" customHeight="1">
      <c r="A544" s="2"/>
      <c r="B544" s="2"/>
      <c r="C544" s="2"/>
      <c r="D544" s="2"/>
      <c r="E544" s="2"/>
      <c r="F544" s="1"/>
      <c r="G544" s="1"/>
      <c r="H544" s="1"/>
      <c r="I544" s="3"/>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row>
    <row r="545" spans="1:57" ht="16.5" customHeight="1">
      <c r="A545" s="2"/>
      <c r="B545" s="2"/>
      <c r="C545" s="2"/>
      <c r="D545" s="2"/>
      <c r="E545" s="2"/>
      <c r="F545" s="1"/>
      <c r="G545" s="1"/>
      <c r="H545" s="1"/>
      <c r="I545" s="3"/>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row>
    <row r="546" spans="1:57" ht="16.5" customHeight="1">
      <c r="A546" s="2"/>
      <c r="B546" s="2"/>
      <c r="C546" s="2"/>
      <c r="D546" s="2"/>
      <c r="E546" s="2"/>
      <c r="F546" s="1"/>
      <c r="G546" s="1"/>
      <c r="H546" s="1"/>
      <c r="I546" s="3"/>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row>
    <row r="547" spans="1:57" ht="16.5" customHeight="1">
      <c r="A547" s="2"/>
      <c r="B547" s="2"/>
      <c r="C547" s="2"/>
      <c r="D547" s="2"/>
      <c r="E547" s="2"/>
      <c r="F547" s="1"/>
      <c r="G547" s="1"/>
      <c r="H547" s="1"/>
      <c r="I547" s="3"/>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row>
    <row r="548" spans="1:57" ht="16.5" customHeight="1">
      <c r="A548" s="2"/>
      <c r="B548" s="2"/>
      <c r="C548" s="2"/>
      <c r="D548" s="2"/>
      <c r="E548" s="2"/>
      <c r="F548" s="1"/>
      <c r="G548" s="1"/>
      <c r="H548" s="1"/>
      <c r="I548" s="3"/>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row>
    <row r="549" spans="1:57" ht="16.5" customHeight="1">
      <c r="A549" s="2"/>
      <c r="B549" s="2"/>
      <c r="C549" s="2"/>
      <c r="D549" s="2"/>
      <c r="E549" s="2"/>
      <c r="F549" s="1"/>
      <c r="G549" s="1"/>
      <c r="H549" s="1"/>
      <c r="I549" s="3"/>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row>
    <row r="550" spans="1:57" ht="16.5" customHeight="1">
      <c r="A550" s="2"/>
      <c r="B550" s="2"/>
      <c r="C550" s="2"/>
      <c r="D550" s="2"/>
      <c r="E550" s="2"/>
      <c r="F550" s="1"/>
      <c r="G550" s="1"/>
      <c r="H550" s="1"/>
      <c r="I550" s="3"/>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row>
    <row r="551" spans="1:57" ht="16.5" customHeight="1">
      <c r="A551" s="2"/>
      <c r="B551" s="2"/>
      <c r="C551" s="2"/>
      <c r="D551" s="2"/>
      <c r="E551" s="2"/>
      <c r="F551" s="1"/>
      <c r="G551" s="1"/>
      <c r="H551" s="1"/>
      <c r="I551" s="3"/>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row>
    <row r="552" spans="1:57" ht="16.5" customHeight="1">
      <c r="A552" s="2"/>
      <c r="B552" s="2"/>
      <c r="C552" s="2"/>
      <c r="D552" s="2"/>
      <c r="E552" s="2"/>
      <c r="F552" s="1"/>
      <c r="G552" s="1"/>
      <c r="H552" s="1"/>
      <c r="I552" s="3"/>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row>
    <row r="553" spans="1:57" ht="16.5" customHeight="1">
      <c r="A553" s="2"/>
      <c r="B553" s="2"/>
      <c r="C553" s="2"/>
      <c r="D553" s="2"/>
      <c r="E553" s="2"/>
      <c r="F553" s="1"/>
      <c r="G553" s="1"/>
      <c r="H553" s="1"/>
      <c r="I553" s="3"/>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row>
    <row r="554" spans="1:57" ht="16.5" customHeight="1">
      <c r="A554" s="2"/>
      <c r="B554" s="2"/>
      <c r="C554" s="2"/>
      <c r="D554" s="2"/>
      <c r="E554" s="2"/>
      <c r="F554" s="1"/>
      <c r="G554" s="1"/>
      <c r="H554" s="1"/>
      <c r="I554" s="3"/>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row>
    <row r="555" spans="1:57" ht="16.5" customHeight="1">
      <c r="A555" s="2"/>
      <c r="B555" s="2"/>
      <c r="C555" s="2"/>
      <c r="D555" s="2"/>
      <c r="E555" s="2"/>
      <c r="F555" s="1"/>
      <c r="G555" s="1"/>
      <c r="H555" s="1"/>
      <c r="I555" s="3"/>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row>
    <row r="556" spans="1:57" ht="16.5" customHeight="1">
      <c r="A556" s="2"/>
      <c r="B556" s="2"/>
      <c r="C556" s="2"/>
      <c r="D556" s="2"/>
      <c r="E556" s="2"/>
      <c r="F556" s="1"/>
      <c r="G556" s="1"/>
      <c r="H556" s="1"/>
      <c r="I556" s="3"/>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row>
    <row r="557" spans="1:57" ht="16.5" customHeight="1">
      <c r="A557" s="2"/>
      <c r="B557" s="2"/>
      <c r="C557" s="2"/>
      <c r="D557" s="2"/>
      <c r="E557" s="2"/>
      <c r="F557" s="1"/>
      <c r="G557" s="1"/>
      <c r="H557" s="1"/>
      <c r="I557" s="3"/>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row>
    <row r="558" spans="1:57" ht="16.5" customHeight="1">
      <c r="A558" s="2"/>
      <c r="B558" s="2"/>
      <c r="C558" s="2"/>
      <c r="D558" s="2"/>
      <c r="E558" s="2"/>
      <c r="F558" s="1"/>
      <c r="G558" s="1"/>
      <c r="H558" s="1"/>
      <c r="I558" s="3"/>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row>
    <row r="559" spans="1:57" ht="16.5" customHeight="1">
      <c r="A559" s="2"/>
      <c r="B559" s="2"/>
      <c r="C559" s="2"/>
      <c r="D559" s="2"/>
      <c r="E559" s="2"/>
      <c r="F559" s="1"/>
      <c r="G559" s="1"/>
      <c r="H559" s="1"/>
      <c r="I559" s="3"/>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row>
    <row r="560" spans="1:57" ht="16.5" customHeight="1">
      <c r="A560" s="2"/>
      <c r="B560" s="2"/>
      <c r="C560" s="2"/>
      <c r="D560" s="2"/>
      <c r="E560" s="2"/>
      <c r="F560" s="1"/>
      <c r="G560" s="1"/>
      <c r="H560" s="1"/>
      <c r="I560" s="3"/>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row>
    <row r="561" spans="1:57" ht="16.5" customHeight="1">
      <c r="A561" s="2"/>
      <c r="B561" s="2"/>
      <c r="C561" s="2"/>
      <c r="D561" s="2"/>
      <c r="E561" s="2"/>
      <c r="F561" s="1"/>
      <c r="G561" s="1"/>
      <c r="H561" s="1"/>
      <c r="I561" s="3"/>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row>
    <row r="562" spans="1:57" ht="16.5" customHeight="1">
      <c r="A562" s="2"/>
      <c r="B562" s="2"/>
      <c r="C562" s="2"/>
      <c r="D562" s="2"/>
      <c r="E562" s="2"/>
      <c r="F562" s="1"/>
      <c r="G562" s="1"/>
      <c r="H562" s="1"/>
      <c r="I562" s="3"/>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row>
    <row r="563" spans="1:57" ht="16.5" customHeight="1">
      <c r="A563" s="2"/>
      <c r="B563" s="2"/>
      <c r="C563" s="2"/>
      <c r="D563" s="2"/>
      <c r="E563" s="2"/>
      <c r="F563" s="1"/>
      <c r="G563" s="1"/>
      <c r="H563" s="1"/>
      <c r="I563" s="3"/>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row>
    <row r="564" spans="1:57" ht="16.5" customHeight="1">
      <c r="A564" s="2"/>
      <c r="B564" s="2"/>
      <c r="C564" s="2"/>
      <c r="D564" s="2"/>
      <c r="E564" s="2"/>
      <c r="F564" s="1"/>
      <c r="G564" s="1"/>
      <c r="H564" s="1"/>
      <c r="I564" s="3"/>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row>
    <row r="565" spans="1:57" ht="16.5" customHeight="1">
      <c r="A565" s="2"/>
      <c r="B565" s="2"/>
      <c r="C565" s="2"/>
      <c r="D565" s="2"/>
      <c r="E565" s="2"/>
      <c r="F565" s="1"/>
      <c r="G565" s="1"/>
      <c r="H565" s="1"/>
      <c r="I565" s="3"/>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row>
    <row r="566" spans="1:57" ht="16.5" customHeight="1">
      <c r="A566" s="2"/>
      <c r="B566" s="2"/>
      <c r="C566" s="2"/>
      <c r="D566" s="2"/>
      <c r="E566" s="2"/>
      <c r="F566" s="1"/>
      <c r="G566" s="1"/>
      <c r="H566" s="1"/>
      <c r="I566" s="3"/>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row>
    <row r="567" spans="1:57" ht="16.5" customHeight="1">
      <c r="A567" s="2"/>
      <c r="B567" s="2"/>
      <c r="C567" s="2"/>
      <c r="D567" s="2"/>
      <c r="E567" s="2"/>
      <c r="F567" s="1"/>
      <c r="G567" s="1"/>
      <c r="H567" s="1"/>
      <c r="I567" s="3"/>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row>
    <row r="568" spans="1:57" ht="16.5" customHeight="1">
      <c r="A568" s="2"/>
      <c r="B568" s="2"/>
      <c r="C568" s="2"/>
      <c r="D568" s="2"/>
      <c r="E568" s="2"/>
      <c r="F568" s="1"/>
      <c r="G568" s="1"/>
      <c r="H568" s="1"/>
      <c r="I568" s="3"/>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row>
    <row r="569" spans="1:57" ht="16.5" customHeight="1">
      <c r="A569" s="2"/>
      <c r="B569" s="2"/>
      <c r="C569" s="2"/>
      <c r="D569" s="2"/>
      <c r="E569" s="2"/>
      <c r="F569" s="1"/>
      <c r="G569" s="1"/>
      <c r="H569" s="1"/>
      <c r="I569" s="3"/>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row>
    <row r="570" spans="1:57" ht="16.5" customHeight="1">
      <c r="A570" s="2"/>
      <c r="B570" s="2"/>
      <c r="C570" s="2"/>
      <c r="D570" s="2"/>
      <c r="E570" s="2"/>
      <c r="F570" s="1"/>
      <c r="G570" s="1"/>
      <c r="H570" s="1"/>
      <c r="I570" s="3"/>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row>
    <row r="571" spans="1:57" ht="16.5" customHeight="1">
      <c r="A571" s="2"/>
      <c r="B571" s="2"/>
      <c r="C571" s="2"/>
      <c r="D571" s="2"/>
      <c r="E571" s="2"/>
      <c r="F571" s="1"/>
      <c r="G571" s="1"/>
      <c r="H571" s="1"/>
      <c r="I571" s="3"/>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row>
    <row r="572" spans="1:57" ht="16.5" customHeight="1">
      <c r="A572" s="2"/>
      <c r="B572" s="2"/>
      <c r="C572" s="2"/>
      <c r="D572" s="2"/>
      <c r="E572" s="2"/>
      <c r="F572" s="1"/>
      <c r="G572" s="1"/>
      <c r="H572" s="1"/>
      <c r="I572" s="3"/>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row>
    <row r="573" spans="1:57" ht="16.5" customHeight="1">
      <c r="A573" s="2"/>
      <c r="B573" s="2"/>
      <c r="C573" s="2"/>
      <c r="D573" s="2"/>
      <c r="E573" s="2"/>
      <c r="F573" s="1"/>
      <c r="G573" s="1"/>
      <c r="H573" s="1"/>
      <c r="I573" s="3"/>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row>
    <row r="574" spans="1:57" ht="16.5" customHeight="1">
      <c r="A574" s="2"/>
      <c r="B574" s="2"/>
      <c r="C574" s="2"/>
      <c r="D574" s="2"/>
      <c r="E574" s="2"/>
      <c r="F574" s="1"/>
      <c r="G574" s="1"/>
      <c r="H574" s="1"/>
      <c r="I574" s="3"/>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row>
    <row r="575" spans="1:57" ht="16.5" customHeight="1">
      <c r="A575" s="2"/>
      <c r="B575" s="2"/>
      <c r="C575" s="2"/>
      <c r="D575" s="2"/>
      <c r="E575" s="2"/>
      <c r="F575" s="1"/>
      <c r="G575" s="1"/>
      <c r="H575" s="1"/>
      <c r="I575" s="3"/>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row>
    <row r="576" spans="1:57" ht="16.5" customHeight="1">
      <c r="A576" s="2"/>
      <c r="B576" s="2"/>
      <c r="C576" s="2"/>
      <c r="D576" s="2"/>
      <c r="E576" s="2"/>
      <c r="F576" s="1"/>
      <c r="G576" s="1"/>
      <c r="H576" s="1"/>
      <c r="I576" s="3"/>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row>
    <row r="577" spans="1:57" ht="16.5" customHeight="1">
      <c r="A577" s="2"/>
      <c r="B577" s="2"/>
      <c r="C577" s="2"/>
      <c r="D577" s="2"/>
      <c r="E577" s="2"/>
      <c r="F577" s="1"/>
      <c r="G577" s="1"/>
      <c r="H577" s="1"/>
      <c r="I577" s="3"/>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row>
    <row r="578" spans="1:57" ht="16.5" customHeight="1">
      <c r="A578" s="2"/>
      <c r="B578" s="2"/>
      <c r="C578" s="2"/>
      <c r="D578" s="2"/>
      <c r="E578" s="2"/>
      <c r="F578" s="1"/>
      <c r="G578" s="1"/>
      <c r="H578" s="1"/>
      <c r="I578" s="3"/>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row>
    <row r="579" spans="1:57" ht="16.5" customHeight="1">
      <c r="A579" s="2"/>
      <c r="B579" s="2"/>
      <c r="C579" s="2"/>
      <c r="D579" s="2"/>
      <c r="E579" s="2"/>
      <c r="F579" s="1"/>
      <c r="G579" s="1"/>
      <c r="H579" s="1"/>
      <c r="I579" s="3"/>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row>
    <row r="580" spans="1:57" ht="16.5" customHeight="1">
      <c r="A580" s="2"/>
      <c r="B580" s="2"/>
      <c r="C580" s="2"/>
      <c r="D580" s="2"/>
      <c r="E580" s="2"/>
      <c r="F580" s="1"/>
      <c r="G580" s="1"/>
      <c r="H580" s="1"/>
      <c r="I580" s="3"/>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row>
    <row r="581" spans="1:57" ht="16.5" customHeight="1">
      <c r="A581" s="2"/>
      <c r="B581" s="2"/>
      <c r="C581" s="2"/>
      <c r="D581" s="2"/>
      <c r="E581" s="2"/>
      <c r="F581" s="1"/>
      <c r="G581" s="1"/>
      <c r="H581" s="1"/>
      <c r="I581" s="3"/>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row>
    <row r="582" spans="1:57" ht="16.5" customHeight="1">
      <c r="A582" s="2"/>
      <c r="B582" s="2"/>
      <c r="C582" s="2"/>
      <c r="D582" s="2"/>
      <c r="E582" s="2"/>
      <c r="F582" s="1"/>
      <c r="G582" s="1"/>
      <c r="H582" s="1"/>
      <c r="I582" s="3"/>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row>
    <row r="583" spans="1:57" ht="16.5" customHeight="1">
      <c r="A583" s="2"/>
      <c r="B583" s="2"/>
      <c r="C583" s="2"/>
      <c r="D583" s="2"/>
      <c r="E583" s="2"/>
      <c r="F583" s="1"/>
      <c r="G583" s="1"/>
      <c r="H583" s="1"/>
      <c r="I583" s="3"/>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row>
    <row r="584" spans="1:57" ht="16.5" customHeight="1">
      <c r="A584" s="2"/>
      <c r="B584" s="2"/>
      <c r="C584" s="2"/>
      <c r="D584" s="2"/>
      <c r="E584" s="2"/>
      <c r="F584" s="1"/>
      <c r="G584" s="1"/>
      <c r="H584" s="1"/>
      <c r="I584" s="3"/>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row>
    <row r="585" spans="1:57" ht="16.5" customHeight="1">
      <c r="A585" s="2"/>
      <c r="B585" s="2"/>
      <c r="C585" s="2"/>
      <c r="D585" s="2"/>
      <c r="E585" s="2"/>
      <c r="F585" s="1"/>
      <c r="G585" s="1"/>
      <c r="H585" s="1"/>
      <c r="I585" s="3"/>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row>
    <row r="586" spans="1:57" ht="16.5" customHeight="1">
      <c r="A586" s="2"/>
      <c r="B586" s="2"/>
      <c r="C586" s="2"/>
      <c r="D586" s="2"/>
      <c r="E586" s="2"/>
      <c r="F586" s="1"/>
      <c r="G586" s="1"/>
      <c r="H586" s="1"/>
      <c r="I586" s="3"/>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row>
    <row r="587" spans="1:57" ht="16.5" customHeight="1">
      <c r="A587" s="2"/>
      <c r="B587" s="2"/>
      <c r="C587" s="2"/>
      <c r="D587" s="2"/>
      <c r="E587" s="2"/>
      <c r="F587" s="1"/>
      <c r="G587" s="1"/>
      <c r="H587" s="1"/>
      <c r="I587" s="3"/>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row>
    <row r="588" spans="1:57" ht="16.5" customHeight="1">
      <c r="A588" s="2"/>
      <c r="B588" s="2"/>
      <c r="C588" s="2"/>
      <c r="D588" s="2"/>
      <c r="E588" s="2"/>
      <c r="F588" s="1"/>
      <c r="G588" s="1"/>
      <c r="H588" s="1"/>
      <c r="I588" s="3"/>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row>
    <row r="589" spans="1:57" ht="16.5" customHeight="1">
      <c r="A589" s="2"/>
      <c r="B589" s="2"/>
      <c r="C589" s="2"/>
      <c r="D589" s="2"/>
      <c r="E589" s="2"/>
      <c r="F589" s="1"/>
      <c r="G589" s="1"/>
      <c r="H589" s="1"/>
      <c r="I589" s="3"/>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row>
    <row r="590" spans="1:57" ht="16.5" customHeight="1">
      <c r="A590" s="2"/>
      <c r="B590" s="2"/>
      <c r="C590" s="2"/>
      <c r="D590" s="2"/>
      <c r="E590" s="2"/>
      <c r="F590" s="1"/>
      <c r="G590" s="1"/>
      <c r="H590" s="1"/>
      <c r="I590" s="3"/>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row>
    <row r="591" spans="1:57" ht="16.5" customHeight="1">
      <c r="A591" s="2"/>
      <c r="B591" s="2"/>
      <c r="C591" s="2"/>
      <c r="D591" s="2"/>
      <c r="E591" s="2"/>
      <c r="F591" s="1"/>
      <c r="G591" s="1"/>
      <c r="H591" s="1"/>
      <c r="I591" s="3"/>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row>
    <row r="592" spans="1:57" ht="16.5" customHeight="1">
      <c r="A592" s="2"/>
      <c r="B592" s="2"/>
      <c r="C592" s="2"/>
      <c r="D592" s="2"/>
      <c r="E592" s="2"/>
      <c r="F592" s="1"/>
      <c r="G592" s="1"/>
      <c r="H592" s="1"/>
      <c r="I592" s="3"/>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row>
    <row r="593" spans="1:57" ht="16.5" customHeight="1">
      <c r="A593" s="2"/>
      <c r="B593" s="2"/>
      <c r="C593" s="2"/>
      <c r="D593" s="2"/>
      <c r="E593" s="2"/>
      <c r="F593" s="1"/>
      <c r="G593" s="1"/>
      <c r="H593" s="1"/>
      <c r="I593" s="3"/>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row>
    <row r="594" spans="1:57" ht="16.5" customHeight="1">
      <c r="A594" s="2"/>
      <c r="B594" s="2"/>
      <c r="C594" s="2"/>
      <c r="D594" s="2"/>
      <c r="E594" s="2"/>
      <c r="F594" s="1"/>
      <c r="G594" s="1"/>
      <c r="H594" s="1"/>
      <c r="I594" s="3"/>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row>
    <row r="595" spans="1:57" ht="16.5" customHeight="1">
      <c r="A595" s="2"/>
      <c r="B595" s="2"/>
      <c r="C595" s="2"/>
      <c r="D595" s="2"/>
      <c r="E595" s="2"/>
      <c r="F595" s="1"/>
      <c r="G595" s="1"/>
      <c r="H595" s="1"/>
      <c r="I595" s="3"/>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row>
    <row r="596" spans="1:57" ht="16.5" customHeight="1">
      <c r="A596" s="2"/>
      <c r="B596" s="2"/>
      <c r="C596" s="2"/>
      <c r="D596" s="2"/>
      <c r="E596" s="2"/>
      <c r="F596" s="1"/>
      <c r="G596" s="1"/>
      <c r="H596" s="1"/>
      <c r="I596" s="3"/>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row>
    <row r="597" spans="1:57" ht="16.5" customHeight="1">
      <c r="A597" s="2"/>
      <c r="B597" s="2"/>
      <c r="C597" s="2"/>
      <c r="D597" s="2"/>
      <c r="E597" s="2"/>
      <c r="F597" s="1"/>
      <c r="G597" s="1"/>
      <c r="H597" s="1"/>
      <c r="I597" s="3"/>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row>
    <row r="598" spans="1:57" ht="16.5" customHeight="1">
      <c r="A598" s="2"/>
      <c r="B598" s="2"/>
      <c r="C598" s="2"/>
      <c r="D598" s="2"/>
      <c r="E598" s="2"/>
      <c r="F598" s="1"/>
      <c r="G598" s="1"/>
      <c r="H598" s="1"/>
      <c r="I598" s="3"/>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row>
    <row r="599" spans="1:57" ht="16.5" customHeight="1">
      <c r="A599" s="2"/>
      <c r="B599" s="2"/>
      <c r="C599" s="2"/>
      <c r="D599" s="2"/>
      <c r="E599" s="2"/>
      <c r="F599" s="1"/>
      <c r="G599" s="1"/>
      <c r="H599" s="1"/>
      <c r="I599" s="3"/>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row>
    <row r="600" spans="1:57" ht="16.5" customHeight="1">
      <c r="A600" s="2"/>
      <c r="B600" s="2"/>
      <c r="C600" s="2"/>
      <c r="D600" s="2"/>
      <c r="E600" s="2"/>
      <c r="F600" s="1"/>
      <c r="G600" s="1"/>
      <c r="H600" s="1"/>
      <c r="I600" s="3"/>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row>
    <row r="601" spans="1:57" ht="16.5" customHeight="1">
      <c r="A601" s="2"/>
      <c r="B601" s="2"/>
      <c r="C601" s="2"/>
      <c r="D601" s="2"/>
      <c r="E601" s="2"/>
      <c r="F601" s="1"/>
      <c r="G601" s="1"/>
      <c r="H601" s="1"/>
      <c r="I601" s="3"/>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row>
    <row r="602" spans="1:57" ht="16.5" customHeight="1">
      <c r="A602" s="2"/>
      <c r="B602" s="2"/>
      <c r="C602" s="2"/>
      <c r="D602" s="2"/>
      <c r="E602" s="2"/>
      <c r="F602" s="1"/>
      <c r="G602" s="1"/>
      <c r="H602" s="1"/>
      <c r="I602" s="3"/>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row>
    <row r="603" spans="1:57" ht="16.5" customHeight="1">
      <c r="A603" s="2"/>
      <c r="B603" s="2"/>
      <c r="C603" s="2"/>
      <c r="D603" s="2"/>
      <c r="E603" s="2"/>
      <c r="F603" s="1"/>
      <c r="G603" s="1"/>
      <c r="H603" s="1"/>
      <c r="I603" s="3"/>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row>
    <row r="604" spans="1:57" ht="16.5" customHeight="1">
      <c r="A604" s="2"/>
      <c r="B604" s="2"/>
      <c r="C604" s="2"/>
      <c r="D604" s="2"/>
      <c r="E604" s="2"/>
      <c r="F604" s="1"/>
      <c r="G604" s="1"/>
      <c r="H604" s="1"/>
      <c r="I604" s="3"/>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row>
    <row r="605" spans="1:57" ht="16.5" customHeight="1">
      <c r="A605" s="2"/>
      <c r="B605" s="2"/>
      <c r="C605" s="2"/>
      <c r="D605" s="2"/>
      <c r="E605" s="2"/>
      <c r="F605" s="1"/>
      <c r="G605" s="1"/>
      <c r="H605" s="1"/>
      <c r="I605" s="3"/>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row>
    <row r="606" spans="1:57" ht="16.5" customHeight="1">
      <c r="A606" s="2"/>
      <c r="B606" s="2"/>
      <c r="C606" s="2"/>
      <c r="D606" s="2"/>
      <c r="E606" s="2"/>
      <c r="F606" s="1"/>
      <c r="G606" s="1"/>
      <c r="H606" s="1"/>
      <c r="I606" s="3"/>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row>
    <row r="607" spans="1:57" ht="16.5" customHeight="1">
      <c r="A607" s="2"/>
      <c r="B607" s="2"/>
      <c r="C607" s="2"/>
      <c r="D607" s="2"/>
      <c r="E607" s="2"/>
      <c r="F607" s="1"/>
      <c r="G607" s="1"/>
      <c r="H607" s="1"/>
      <c r="I607" s="3"/>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row>
    <row r="608" spans="1:57" ht="16.5" customHeight="1">
      <c r="A608" s="2"/>
      <c r="B608" s="2"/>
      <c r="C608" s="2"/>
      <c r="D608" s="2"/>
      <c r="E608" s="2"/>
      <c r="F608" s="1"/>
      <c r="G608" s="1"/>
      <c r="H608" s="1"/>
      <c r="I608" s="3"/>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row>
    <row r="609" spans="1:57" ht="16.5" customHeight="1">
      <c r="A609" s="2"/>
      <c r="B609" s="2"/>
      <c r="C609" s="2"/>
      <c r="D609" s="2"/>
      <c r="E609" s="2"/>
      <c r="F609" s="1"/>
      <c r="G609" s="1"/>
      <c r="H609" s="1"/>
      <c r="I609" s="3"/>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row>
    <row r="610" spans="1:57" ht="16.5" customHeight="1">
      <c r="A610" s="2"/>
      <c r="B610" s="2"/>
      <c r="C610" s="2"/>
      <c r="D610" s="2"/>
      <c r="E610" s="2"/>
      <c r="F610" s="1"/>
      <c r="G610" s="1"/>
      <c r="H610" s="1"/>
      <c r="I610" s="3"/>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row>
    <row r="611" spans="1:57" ht="16.5" customHeight="1">
      <c r="A611" s="2"/>
      <c r="B611" s="2"/>
      <c r="C611" s="2"/>
      <c r="D611" s="2"/>
      <c r="E611" s="2"/>
      <c r="F611" s="1"/>
      <c r="G611" s="1"/>
      <c r="H611" s="1"/>
      <c r="I611" s="3"/>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row>
    <row r="612" spans="1:57" ht="16.5" customHeight="1">
      <c r="A612" s="2"/>
      <c r="B612" s="2"/>
      <c r="C612" s="2"/>
      <c r="D612" s="2"/>
      <c r="E612" s="2"/>
      <c r="F612" s="1"/>
      <c r="G612" s="1"/>
      <c r="H612" s="1"/>
      <c r="I612" s="3"/>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row>
    <row r="613" spans="1:57" ht="16.5" customHeight="1">
      <c r="A613" s="2"/>
      <c r="B613" s="2"/>
      <c r="C613" s="2"/>
      <c r="D613" s="2"/>
      <c r="E613" s="2"/>
      <c r="F613" s="1"/>
      <c r="G613" s="1"/>
      <c r="H613" s="1"/>
      <c r="I613" s="3"/>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row>
    <row r="614" spans="1:57" ht="16.5" customHeight="1">
      <c r="A614" s="2"/>
      <c r="B614" s="2"/>
      <c r="C614" s="2"/>
      <c r="D614" s="2"/>
      <c r="E614" s="2"/>
      <c r="F614" s="1"/>
      <c r="G614" s="1"/>
      <c r="H614" s="1"/>
      <c r="I614" s="3"/>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row>
    <row r="615" spans="1:57" ht="16.5" customHeight="1">
      <c r="A615" s="2"/>
      <c r="B615" s="2"/>
      <c r="C615" s="2"/>
      <c r="D615" s="2"/>
      <c r="E615" s="2"/>
      <c r="F615" s="1"/>
      <c r="G615" s="1"/>
      <c r="H615" s="1"/>
      <c r="I615" s="3"/>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row>
    <row r="616" spans="1:57" ht="16.5" customHeight="1">
      <c r="A616" s="2"/>
      <c r="B616" s="2"/>
      <c r="C616" s="2"/>
      <c r="D616" s="2"/>
      <c r="E616" s="2"/>
      <c r="F616" s="1"/>
      <c r="G616" s="1"/>
      <c r="H616" s="1"/>
      <c r="I616" s="3"/>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row>
    <row r="617" spans="1:57" ht="16.5" customHeight="1">
      <c r="A617" s="2"/>
      <c r="B617" s="2"/>
      <c r="C617" s="2"/>
      <c r="D617" s="2"/>
      <c r="E617" s="2"/>
      <c r="F617" s="1"/>
      <c r="G617" s="1"/>
      <c r="H617" s="1"/>
      <c r="I617" s="3"/>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row>
    <row r="618" spans="1:57" ht="16.5" customHeight="1">
      <c r="A618" s="2"/>
      <c r="B618" s="2"/>
      <c r="C618" s="2"/>
      <c r="D618" s="2"/>
      <c r="E618" s="2"/>
      <c r="F618" s="1"/>
      <c r="G618" s="1"/>
      <c r="H618" s="1"/>
      <c r="I618" s="3"/>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row>
    <row r="619" spans="1:57" ht="16.5" customHeight="1">
      <c r="A619" s="2"/>
      <c r="B619" s="2"/>
      <c r="C619" s="2"/>
      <c r="D619" s="2"/>
      <c r="E619" s="2"/>
      <c r="F619" s="1"/>
      <c r="G619" s="1"/>
      <c r="H619" s="1"/>
      <c r="I619" s="3"/>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row>
    <row r="620" spans="1:57" ht="16.5" customHeight="1">
      <c r="A620" s="2"/>
      <c r="B620" s="2"/>
      <c r="C620" s="2"/>
      <c r="D620" s="2"/>
      <c r="E620" s="2"/>
      <c r="F620" s="1"/>
      <c r="G620" s="1"/>
      <c r="H620" s="1"/>
      <c r="I620" s="3"/>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row>
    <row r="621" spans="1:57" ht="16.5" customHeight="1">
      <c r="A621" s="2"/>
      <c r="B621" s="2"/>
      <c r="C621" s="2"/>
      <c r="D621" s="2"/>
      <c r="E621" s="2"/>
      <c r="F621" s="1"/>
      <c r="G621" s="1"/>
      <c r="H621" s="1"/>
      <c r="I621" s="3"/>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row>
    <row r="622" spans="1:57" ht="16.5" customHeight="1">
      <c r="A622" s="2"/>
      <c r="B622" s="2"/>
      <c r="C622" s="2"/>
      <c r="D622" s="2"/>
      <c r="E622" s="2"/>
      <c r="F622" s="1"/>
      <c r="G622" s="1"/>
      <c r="H622" s="1"/>
      <c r="I622" s="3"/>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row>
    <row r="623" spans="1:57" ht="16.5" customHeight="1">
      <c r="A623" s="2"/>
      <c r="B623" s="2"/>
      <c r="C623" s="2"/>
      <c r="D623" s="2"/>
      <c r="E623" s="2"/>
      <c r="F623" s="1"/>
      <c r="G623" s="1"/>
      <c r="H623" s="1"/>
      <c r="I623" s="3"/>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row>
    <row r="624" spans="1:57" ht="16.5" customHeight="1">
      <c r="A624" s="2"/>
      <c r="B624" s="2"/>
      <c r="C624" s="2"/>
      <c r="D624" s="2"/>
      <c r="E624" s="2"/>
      <c r="F624" s="1"/>
      <c r="G624" s="1"/>
      <c r="H624" s="1"/>
      <c r="I624" s="3"/>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row>
    <row r="625" spans="1:57" ht="16.5" customHeight="1">
      <c r="A625" s="2"/>
      <c r="B625" s="2"/>
      <c r="C625" s="2"/>
      <c r="D625" s="2"/>
      <c r="E625" s="2"/>
      <c r="F625" s="1"/>
      <c r="G625" s="1"/>
      <c r="H625" s="1"/>
      <c r="I625" s="3"/>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row>
    <row r="626" spans="1:57" ht="16.5" customHeight="1">
      <c r="A626" s="2"/>
      <c r="B626" s="2"/>
      <c r="C626" s="2"/>
      <c r="D626" s="2"/>
      <c r="E626" s="2"/>
      <c r="F626" s="1"/>
      <c r="G626" s="1"/>
      <c r="H626" s="1"/>
      <c r="I626" s="3"/>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row>
    <row r="627" spans="1:57" ht="16.5" customHeight="1">
      <c r="A627" s="2"/>
      <c r="B627" s="2"/>
      <c r="C627" s="2"/>
      <c r="D627" s="2"/>
      <c r="E627" s="2"/>
      <c r="F627" s="1"/>
      <c r="G627" s="1"/>
      <c r="H627" s="1"/>
      <c r="I627" s="3"/>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row>
    <row r="628" spans="1:57" ht="16.5" customHeight="1">
      <c r="A628" s="2"/>
      <c r="B628" s="2"/>
      <c r="C628" s="2"/>
      <c r="D628" s="2"/>
      <c r="E628" s="2"/>
      <c r="F628" s="1"/>
      <c r="G628" s="1"/>
      <c r="H628" s="1"/>
      <c r="I628" s="3"/>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row>
    <row r="629" spans="1:57" ht="16.5" customHeight="1">
      <c r="A629" s="2"/>
      <c r="B629" s="2"/>
      <c r="C629" s="2"/>
      <c r="D629" s="2"/>
      <c r="E629" s="2"/>
      <c r="F629" s="1"/>
      <c r="G629" s="1"/>
      <c r="H629" s="1"/>
      <c r="I629" s="3"/>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row>
    <row r="630" spans="1:57" ht="16.5" customHeight="1">
      <c r="A630" s="2"/>
      <c r="B630" s="2"/>
      <c r="C630" s="2"/>
      <c r="D630" s="2"/>
      <c r="E630" s="2"/>
      <c r="F630" s="1"/>
      <c r="G630" s="1"/>
      <c r="H630" s="1"/>
      <c r="I630" s="3"/>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row>
    <row r="631" spans="1:57" ht="16.5" customHeight="1">
      <c r="A631" s="2"/>
      <c r="B631" s="2"/>
      <c r="C631" s="2"/>
      <c r="D631" s="2"/>
      <c r="E631" s="2"/>
      <c r="F631" s="1"/>
      <c r="G631" s="1"/>
      <c r="H631" s="1"/>
      <c r="I631" s="3"/>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row>
    <row r="632" spans="1:57" ht="16.5" customHeight="1">
      <c r="A632" s="2"/>
      <c r="B632" s="2"/>
      <c r="C632" s="2"/>
      <c r="D632" s="2"/>
      <c r="E632" s="2"/>
      <c r="F632" s="1"/>
      <c r="G632" s="1"/>
      <c r="H632" s="1"/>
      <c r="I632" s="3"/>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row>
    <row r="633" spans="1:57" ht="16.5" customHeight="1">
      <c r="A633" s="2"/>
      <c r="B633" s="2"/>
      <c r="C633" s="2"/>
      <c r="D633" s="2"/>
      <c r="E633" s="2"/>
      <c r="F633" s="1"/>
      <c r="G633" s="1"/>
      <c r="H633" s="1"/>
      <c r="I633" s="3"/>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row>
    <row r="634" spans="1:57" ht="16.5" customHeight="1">
      <c r="A634" s="2"/>
      <c r="B634" s="2"/>
      <c r="C634" s="2"/>
      <c r="D634" s="2"/>
      <c r="E634" s="2"/>
      <c r="F634" s="1"/>
      <c r="G634" s="1"/>
      <c r="H634" s="1"/>
      <c r="I634" s="3"/>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row>
    <row r="635" spans="1:57" ht="16.5" customHeight="1">
      <c r="A635" s="2"/>
      <c r="B635" s="2"/>
      <c r="C635" s="2"/>
      <c r="D635" s="2"/>
      <c r="E635" s="2"/>
      <c r="F635" s="1"/>
      <c r="G635" s="1"/>
      <c r="H635" s="1"/>
      <c r="I635" s="3"/>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row>
    <row r="636" spans="1:57" ht="16.5" customHeight="1">
      <c r="A636" s="2"/>
      <c r="B636" s="2"/>
      <c r="C636" s="2"/>
      <c r="D636" s="2"/>
      <c r="E636" s="2"/>
      <c r="F636" s="1"/>
      <c r="G636" s="1"/>
      <c r="H636" s="1"/>
      <c r="I636" s="3"/>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row>
    <row r="637" spans="1:57" ht="16.5" customHeight="1">
      <c r="A637" s="2"/>
      <c r="B637" s="2"/>
      <c r="C637" s="2"/>
      <c r="D637" s="2"/>
      <c r="E637" s="2"/>
      <c r="F637" s="1"/>
      <c r="G637" s="1"/>
      <c r="H637" s="1"/>
      <c r="I637" s="3"/>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row>
    <row r="638" spans="1:57" ht="16.5" customHeight="1">
      <c r="A638" s="2"/>
      <c r="B638" s="2"/>
      <c r="C638" s="2"/>
      <c r="D638" s="2"/>
      <c r="E638" s="2"/>
      <c r="F638" s="1"/>
      <c r="G638" s="1"/>
      <c r="H638" s="1"/>
      <c r="I638" s="3"/>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row>
    <row r="639" spans="1:57" ht="16.5" customHeight="1">
      <c r="A639" s="2"/>
      <c r="B639" s="2"/>
      <c r="C639" s="2"/>
      <c r="D639" s="2"/>
      <c r="E639" s="2"/>
      <c r="F639" s="1"/>
      <c r="G639" s="1"/>
      <c r="H639" s="1"/>
      <c r="I639" s="3"/>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row>
    <row r="640" spans="1:57" ht="16.5" customHeight="1">
      <c r="A640" s="2"/>
      <c r="B640" s="2"/>
      <c r="C640" s="2"/>
      <c r="D640" s="2"/>
      <c r="E640" s="2"/>
      <c r="F640" s="1"/>
      <c r="G640" s="1"/>
      <c r="H640" s="1"/>
      <c r="I640" s="3"/>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row>
    <row r="641" spans="1:57" ht="16.5" customHeight="1">
      <c r="A641" s="2"/>
      <c r="B641" s="2"/>
      <c r="C641" s="2"/>
      <c r="D641" s="2"/>
      <c r="E641" s="2"/>
      <c r="F641" s="1"/>
      <c r="G641" s="1"/>
      <c r="H641" s="1"/>
      <c r="I641" s="3"/>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row>
    <row r="642" spans="1:57" ht="16.5" customHeight="1">
      <c r="A642" s="2"/>
      <c r="B642" s="2"/>
      <c r="C642" s="2"/>
      <c r="D642" s="2"/>
      <c r="E642" s="2"/>
      <c r="F642" s="1"/>
      <c r="G642" s="1"/>
      <c r="H642" s="1"/>
      <c r="I642" s="3"/>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row>
    <row r="643" spans="1:57" ht="16.5" customHeight="1">
      <c r="A643" s="2"/>
      <c r="B643" s="2"/>
      <c r="C643" s="2"/>
      <c r="D643" s="2"/>
      <c r="E643" s="2"/>
      <c r="F643" s="1"/>
      <c r="G643" s="1"/>
      <c r="H643" s="1"/>
      <c r="I643" s="3"/>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row>
    <row r="644" spans="1:57" ht="16.5" customHeight="1">
      <c r="A644" s="2"/>
      <c r="B644" s="2"/>
      <c r="C644" s="2"/>
      <c r="D644" s="2"/>
      <c r="E644" s="2"/>
      <c r="F644" s="1"/>
      <c r="G644" s="1"/>
      <c r="H644" s="1"/>
      <c r="I644" s="3"/>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row>
    <row r="645" spans="1:57" ht="16.5" customHeight="1">
      <c r="A645" s="2"/>
      <c r="B645" s="2"/>
      <c r="C645" s="2"/>
      <c r="D645" s="2"/>
      <c r="E645" s="2"/>
      <c r="F645" s="1"/>
      <c r="G645" s="1"/>
      <c r="H645" s="1"/>
      <c r="I645" s="3"/>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row>
    <row r="646" spans="1:57" ht="16.5" customHeight="1">
      <c r="A646" s="2"/>
      <c r="B646" s="2"/>
      <c r="C646" s="2"/>
      <c r="D646" s="2"/>
      <c r="E646" s="2"/>
      <c r="F646" s="1"/>
      <c r="G646" s="1"/>
      <c r="H646" s="1"/>
      <c r="I646" s="3"/>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row>
    <row r="647" spans="1:57" ht="16.5" customHeight="1">
      <c r="A647" s="2"/>
      <c r="B647" s="2"/>
      <c r="C647" s="2"/>
      <c r="D647" s="2"/>
      <c r="E647" s="2"/>
      <c r="F647" s="1"/>
      <c r="G647" s="1"/>
      <c r="H647" s="1"/>
      <c r="I647" s="3"/>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row>
    <row r="648" spans="1:57" ht="16.5" customHeight="1">
      <c r="A648" s="2"/>
      <c r="B648" s="2"/>
      <c r="C648" s="2"/>
      <c r="D648" s="2"/>
      <c r="E648" s="2"/>
      <c r="F648" s="1"/>
      <c r="G648" s="1"/>
      <c r="H648" s="1"/>
      <c r="I648" s="3"/>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row>
    <row r="649" spans="1:57" ht="16.5" customHeight="1">
      <c r="A649" s="2"/>
      <c r="B649" s="2"/>
      <c r="C649" s="2"/>
      <c r="D649" s="2"/>
      <c r="E649" s="2"/>
      <c r="F649" s="1"/>
      <c r="G649" s="1"/>
      <c r="H649" s="1"/>
      <c r="I649" s="3"/>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row>
    <row r="650" spans="1:57" ht="16.5" customHeight="1">
      <c r="A650" s="2"/>
      <c r="B650" s="2"/>
      <c r="C650" s="2"/>
      <c r="D650" s="2"/>
      <c r="E650" s="2"/>
      <c r="F650" s="1"/>
      <c r="G650" s="1"/>
      <c r="H650" s="1"/>
      <c r="I650" s="3"/>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row>
    <row r="651" spans="1:57" ht="16.5" customHeight="1">
      <c r="A651" s="2"/>
      <c r="B651" s="2"/>
      <c r="C651" s="2"/>
      <c r="D651" s="2"/>
      <c r="E651" s="2"/>
      <c r="F651" s="1"/>
      <c r="G651" s="1"/>
      <c r="H651" s="1"/>
      <c r="I651" s="3"/>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row>
    <row r="652" spans="1:57" ht="16.5" customHeight="1">
      <c r="A652" s="2"/>
      <c r="B652" s="2"/>
      <c r="C652" s="2"/>
      <c r="D652" s="2"/>
      <c r="E652" s="2"/>
      <c r="F652" s="1"/>
      <c r="G652" s="1"/>
      <c r="H652" s="1"/>
      <c r="I652" s="3"/>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row>
    <row r="653" spans="1:57" ht="16.5" customHeight="1">
      <c r="A653" s="2"/>
      <c r="B653" s="2"/>
      <c r="C653" s="2"/>
      <c r="D653" s="2"/>
      <c r="E653" s="2"/>
      <c r="F653" s="1"/>
      <c r="G653" s="1"/>
      <c r="H653" s="1"/>
      <c r="I653" s="3"/>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row>
    <row r="654" spans="1:57" ht="16.5" customHeight="1">
      <c r="A654" s="2"/>
      <c r="B654" s="2"/>
      <c r="C654" s="2"/>
      <c r="D654" s="2"/>
      <c r="E654" s="2"/>
      <c r="F654" s="1"/>
      <c r="G654" s="1"/>
      <c r="H654" s="1"/>
      <c r="I654" s="3"/>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row>
    <row r="655" spans="1:57" ht="16.5" customHeight="1">
      <c r="A655" s="2"/>
      <c r="B655" s="2"/>
      <c r="C655" s="2"/>
      <c r="D655" s="2"/>
      <c r="E655" s="2"/>
      <c r="F655" s="1"/>
      <c r="G655" s="1"/>
      <c r="H655" s="1"/>
      <c r="I655" s="3"/>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row>
    <row r="656" spans="1:57" ht="16.5" customHeight="1">
      <c r="A656" s="2"/>
      <c r="B656" s="2"/>
      <c r="C656" s="2"/>
      <c r="D656" s="2"/>
      <c r="E656" s="2"/>
      <c r="F656" s="1"/>
      <c r="G656" s="1"/>
      <c r="H656" s="1"/>
      <c r="I656" s="3"/>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row>
    <row r="657" spans="1:57" ht="16.5" customHeight="1">
      <c r="A657" s="2"/>
      <c r="B657" s="2"/>
      <c r="C657" s="2"/>
      <c r="D657" s="2"/>
      <c r="E657" s="2"/>
      <c r="F657" s="1"/>
      <c r="G657" s="1"/>
      <c r="H657" s="1"/>
      <c r="I657" s="3"/>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row>
    <row r="658" spans="1:57" ht="16.5" customHeight="1">
      <c r="A658" s="2"/>
      <c r="B658" s="2"/>
      <c r="C658" s="2"/>
      <c r="D658" s="2"/>
      <c r="E658" s="2"/>
      <c r="F658" s="1"/>
      <c r="G658" s="1"/>
      <c r="H658" s="1"/>
      <c r="I658" s="3"/>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row>
    <row r="659" spans="1:57" ht="16.5" customHeight="1">
      <c r="A659" s="2"/>
      <c r="B659" s="2"/>
      <c r="C659" s="2"/>
      <c r="D659" s="2"/>
      <c r="E659" s="2"/>
      <c r="F659" s="1"/>
      <c r="G659" s="1"/>
      <c r="H659" s="1"/>
      <c r="I659" s="3"/>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row>
    <row r="660" spans="1:57" ht="16.5" customHeight="1">
      <c r="A660" s="2"/>
      <c r="B660" s="2"/>
      <c r="C660" s="2"/>
      <c r="D660" s="2"/>
      <c r="E660" s="2"/>
      <c r="F660" s="1"/>
      <c r="G660" s="1"/>
      <c r="H660" s="1"/>
      <c r="I660" s="3"/>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row>
    <row r="661" spans="1:57" ht="16.5" customHeight="1">
      <c r="A661" s="2"/>
      <c r="B661" s="2"/>
      <c r="C661" s="2"/>
      <c r="D661" s="2"/>
      <c r="E661" s="2"/>
      <c r="F661" s="1"/>
      <c r="G661" s="1"/>
      <c r="H661" s="1"/>
      <c r="I661" s="3"/>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row>
    <row r="662" spans="1:57" ht="16.5" customHeight="1">
      <c r="A662" s="2"/>
      <c r="B662" s="2"/>
      <c r="C662" s="2"/>
      <c r="D662" s="2"/>
      <c r="E662" s="2"/>
      <c r="F662" s="1"/>
      <c r="G662" s="1"/>
      <c r="H662" s="1"/>
      <c r="I662" s="3"/>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row>
    <row r="663" spans="1:57" ht="16.5" customHeight="1">
      <c r="A663" s="2"/>
      <c r="B663" s="2"/>
      <c r="C663" s="2"/>
      <c r="D663" s="2"/>
      <c r="E663" s="2"/>
      <c r="F663" s="1"/>
      <c r="G663" s="1"/>
      <c r="H663" s="1"/>
      <c r="I663" s="3"/>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row>
    <row r="664" spans="1:57" ht="16.5" customHeight="1">
      <c r="A664" s="2"/>
      <c r="B664" s="2"/>
      <c r="C664" s="2"/>
      <c r="D664" s="2"/>
      <c r="E664" s="2"/>
      <c r="F664" s="1"/>
      <c r="G664" s="1"/>
      <c r="H664" s="1"/>
      <c r="I664" s="3"/>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row>
    <row r="665" spans="1:57" ht="16.5" customHeight="1">
      <c r="A665" s="2"/>
      <c r="B665" s="2"/>
      <c r="C665" s="2"/>
      <c r="D665" s="2"/>
      <c r="E665" s="2"/>
      <c r="F665" s="1"/>
      <c r="G665" s="1"/>
      <c r="H665" s="1"/>
      <c r="I665" s="3"/>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row>
    <row r="666" spans="1:57" ht="16.5" customHeight="1">
      <c r="A666" s="2"/>
      <c r="B666" s="2"/>
      <c r="C666" s="2"/>
      <c r="D666" s="2"/>
      <c r="E666" s="2"/>
      <c r="F666" s="1"/>
      <c r="G666" s="1"/>
      <c r="H666" s="1"/>
      <c r="I666" s="3"/>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row>
    <row r="667" spans="1:57" ht="16.5" customHeight="1">
      <c r="A667" s="2"/>
      <c r="B667" s="2"/>
      <c r="C667" s="2"/>
      <c r="D667" s="2"/>
      <c r="E667" s="2"/>
      <c r="F667" s="1"/>
      <c r="G667" s="1"/>
      <c r="H667" s="1"/>
      <c r="I667" s="3"/>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row>
    <row r="668" spans="1:57" ht="16.5" customHeight="1">
      <c r="A668" s="2"/>
      <c r="B668" s="2"/>
      <c r="C668" s="2"/>
      <c r="D668" s="2"/>
      <c r="E668" s="2"/>
      <c r="F668" s="1"/>
      <c r="G668" s="1"/>
      <c r="H668" s="1"/>
      <c r="I668" s="3"/>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row>
    <row r="669" spans="1:57" ht="16.5" customHeight="1">
      <c r="A669" s="2"/>
      <c r="B669" s="2"/>
      <c r="C669" s="2"/>
      <c r="D669" s="2"/>
      <c r="E669" s="2"/>
      <c r="F669" s="1"/>
      <c r="G669" s="1"/>
      <c r="H669" s="1"/>
      <c r="I669" s="3"/>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row>
    <row r="670" spans="1:57" ht="16.5" customHeight="1">
      <c r="A670" s="2"/>
      <c r="B670" s="2"/>
      <c r="C670" s="2"/>
      <c r="D670" s="2"/>
      <c r="E670" s="2"/>
      <c r="F670" s="1"/>
      <c r="G670" s="1"/>
      <c r="H670" s="1"/>
      <c r="I670" s="3"/>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row>
    <row r="671" spans="1:57" ht="16.5" customHeight="1">
      <c r="A671" s="2"/>
      <c r="B671" s="2"/>
      <c r="C671" s="2"/>
      <c r="D671" s="2"/>
      <c r="E671" s="2"/>
      <c r="F671" s="1"/>
      <c r="G671" s="1"/>
      <c r="H671" s="1"/>
      <c r="I671" s="3"/>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row>
    <row r="672" spans="1:57" ht="16.5" customHeight="1">
      <c r="A672" s="2"/>
      <c r="B672" s="2"/>
      <c r="C672" s="2"/>
      <c r="D672" s="2"/>
      <c r="E672" s="2"/>
      <c r="F672" s="1"/>
      <c r="G672" s="1"/>
      <c r="H672" s="1"/>
      <c r="I672" s="3"/>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row>
    <row r="673" spans="1:57" ht="16.5" customHeight="1">
      <c r="A673" s="2"/>
      <c r="B673" s="2"/>
      <c r="C673" s="2"/>
      <c r="D673" s="2"/>
      <c r="E673" s="2"/>
      <c r="F673" s="1"/>
      <c r="G673" s="1"/>
      <c r="H673" s="1"/>
      <c r="I673" s="3"/>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row>
    <row r="674" spans="1:57" ht="16.5" customHeight="1">
      <c r="A674" s="2"/>
      <c r="B674" s="2"/>
      <c r="C674" s="2"/>
      <c r="D674" s="2"/>
      <c r="E674" s="2"/>
      <c r="F674" s="1"/>
      <c r="G674" s="1"/>
      <c r="H674" s="1"/>
      <c r="I674" s="3"/>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row>
    <row r="675" spans="1:57" ht="16.5" customHeight="1">
      <c r="A675" s="2"/>
      <c r="B675" s="2"/>
      <c r="C675" s="2"/>
      <c r="D675" s="2"/>
      <c r="E675" s="2"/>
      <c r="F675" s="1"/>
      <c r="G675" s="1"/>
      <c r="H675" s="1"/>
      <c r="I675" s="3"/>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row>
    <row r="676" spans="1:57" ht="16.5" customHeight="1">
      <c r="A676" s="2"/>
      <c r="B676" s="2"/>
      <c r="C676" s="2"/>
      <c r="D676" s="2"/>
      <c r="E676" s="2"/>
      <c r="F676" s="1"/>
      <c r="G676" s="1"/>
      <c r="H676" s="1"/>
      <c r="I676" s="3"/>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row>
    <row r="677" spans="1:57" ht="16.5" customHeight="1">
      <c r="A677" s="2"/>
      <c r="B677" s="2"/>
      <c r="C677" s="2"/>
      <c r="D677" s="2"/>
      <c r="E677" s="2"/>
      <c r="F677" s="1"/>
      <c r="G677" s="1"/>
      <c r="H677" s="1"/>
      <c r="I677" s="3"/>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row>
    <row r="678" spans="1:57" ht="16.5" customHeight="1">
      <c r="A678" s="2"/>
      <c r="B678" s="2"/>
      <c r="C678" s="2"/>
      <c r="D678" s="2"/>
      <c r="E678" s="2"/>
      <c r="F678" s="1"/>
      <c r="G678" s="1"/>
      <c r="H678" s="1"/>
      <c r="I678" s="3"/>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row>
    <row r="679" spans="1:57" ht="16.5" customHeight="1">
      <c r="A679" s="2"/>
      <c r="B679" s="2"/>
      <c r="C679" s="2"/>
      <c r="D679" s="2"/>
      <c r="E679" s="2"/>
      <c r="F679" s="1"/>
      <c r="G679" s="1"/>
      <c r="H679" s="1"/>
      <c r="I679" s="3"/>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row>
    <row r="680" spans="1:57" ht="16.5" customHeight="1">
      <c r="A680" s="2"/>
      <c r="B680" s="2"/>
      <c r="C680" s="2"/>
      <c r="D680" s="2"/>
      <c r="E680" s="2"/>
      <c r="F680" s="1"/>
      <c r="G680" s="1"/>
      <c r="H680" s="1"/>
      <c r="I680" s="3"/>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row>
    <row r="681" spans="1:57" ht="16.5" customHeight="1">
      <c r="A681" s="2"/>
      <c r="B681" s="2"/>
      <c r="C681" s="2"/>
      <c r="D681" s="2"/>
      <c r="E681" s="2"/>
      <c r="F681" s="1"/>
      <c r="G681" s="1"/>
      <c r="H681" s="1"/>
      <c r="I681" s="3"/>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row>
    <row r="682" spans="1:57" ht="16.5" customHeight="1">
      <c r="A682" s="2"/>
      <c r="B682" s="2"/>
      <c r="C682" s="2"/>
      <c r="D682" s="2"/>
      <c r="E682" s="2"/>
      <c r="F682" s="1"/>
      <c r="G682" s="1"/>
      <c r="H682" s="1"/>
      <c r="I682" s="3"/>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row>
    <row r="683" spans="1:57" ht="16.5" customHeight="1">
      <c r="A683" s="2"/>
      <c r="B683" s="2"/>
      <c r="C683" s="2"/>
      <c r="D683" s="2"/>
      <c r="E683" s="2"/>
      <c r="F683" s="1"/>
      <c r="G683" s="1"/>
      <c r="H683" s="1"/>
      <c r="I683" s="3"/>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row>
    <row r="684" spans="1:57" ht="16.5" customHeight="1">
      <c r="A684" s="2"/>
      <c r="B684" s="2"/>
      <c r="C684" s="2"/>
      <c r="D684" s="2"/>
      <c r="E684" s="2"/>
      <c r="F684" s="1"/>
      <c r="G684" s="1"/>
      <c r="H684" s="1"/>
      <c r="I684" s="3"/>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row>
    <row r="685" spans="1:57" ht="16.5" customHeight="1">
      <c r="A685" s="2"/>
      <c r="B685" s="2"/>
      <c r="C685" s="2"/>
      <c r="D685" s="2"/>
      <c r="E685" s="2"/>
      <c r="F685" s="1"/>
      <c r="G685" s="1"/>
      <c r="H685" s="1"/>
      <c r="I685" s="3"/>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row>
    <row r="686" spans="1:57" ht="16.5" customHeight="1">
      <c r="A686" s="2"/>
      <c r="B686" s="2"/>
      <c r="C686" s="2"/>
      <c r="D686" s="2"/>
      <c r="E686" s="2"/>
      <c r="F686" s="1"/>
      <c r="G686" s="1"/>
      <c r="H686" s="1"/>
      <c r="I686" s="3"/>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row>
    <row r="687" spans="1:57" ht="16.5" customHeight="1">
      <c r="A687" s="2"/>
      <c r="B687" s="2"/>
      <c r="C687" s="2"/>
      <c r="D687" s="2"/>
      <c r="E687" s="2"/>
      <c r="F687" s="1"/>
      <c r="G687" s="1"/>
      <c r="H687" s="1"/>
      <c r="I687" s="3"/>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row>
    <row r="688" spans="1:57" ht="16.5" customHeight="1">
      <c r="A688" s="2"/>
      <c r="B688" s="2"/>
      <c r="C688" s="2"/>
      <c r="D688" s="2"/>
      <c r="E688" s="2"/>
      <c r="F688" s="1"/>
      <c r="G688" s="1"/>
      <c r="H688" s="1"/>
      <c r="I688" s="3"/>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row>
    <row r="689" spans="1:57" ht="16.5" customHeight="1">
      <c r="A689" s="2"/>
      <c r="B689" s="2"/>
      <c r="C689" s="2"/>
      <c r="D689" s="2"/>
      <c r="E689" s="2"/>
      <c r="F689" s="1"/>
      <c r="G689" s="1"/>
      <c r="H689" s="1"/>
      <c r="I689" s="3"/>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row>
    <row r="690" spans="1:57" ht="16.5" customHeight="1">
      <c r="A690" s="2"/>
      <c r="B690" s="2"/>
      <c r="C690" s="2"/>
      <c r="D690" s="2"/>
      <c r="E690" s="2"/>
      <c r="F690" s="1"/>
      <c r="G690" s="1"/>
      <c r="H690" s="1"/>
      <c r="I690" s="3"/>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row>
    <row r="691" spans="1:57" ht="16.5" customHeight="1">
      <c r="A691" s="2"/>
      <c r="B691" s="2"/>
      <c r="C691" s="2"/>
      <c r="D691" s="2"/>
      <c r="E691" s="2"/>
      <c r="F691" s="1"/>
      <c r="G691" s="1"/>
      <c r="H691" s="1"/>
      <c r="I691" s="3"/>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row>
    <row r="692" spans="1:57" ht="16.5" customHeight="1">
      <c r="A692" s="2"/>
      <c r="B692" s="2"/>
      <c r="C692" s="2"/>
      <c r="D692" s="2"/>
      <c r="E692" s="2"/>
      <c r="F692" s="1"/>
      <c r="G692" s="1"/>
      <c r="H692" s="1"/>
      <c r="I692" s="3"/>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row>
    <row r="693" spans="1:57" ht="16.5" customHeight="1">
      <c r="A693" s="2"/>
      <c r="B693" s="2"/>
      <c r="C693" s="2"/>
      <c r="D693" s="2"/>
      <c r="E693" s="2"/>
      <c r="F693" s="1"/>
      <c r="G693" s="1"/>
      <c r="H693" s="1"/>
      <c r="I693" s="3"/>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row>
    <row r="694" spans="1:57" ht="16.5" customHeight="1">
      <c r="A694" s="2"/>
      <c r="B694" s="2"/>
      <c r="C694" s="2"/>
      <c r="D694" s="2"/>
      <c r="E694" s="2"/>
      <c r="F694" s="1"/>
      <c r="G694" s="1"/>
      <c r="H694" s="1"/>
      <c r="I694" s="3"/>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row>
    <row r="695" spans="1:57" ht="16.5" customHeight="1">
      <c r="A695" s="2"/>
      <c r="B695" s="2"/>
      <c r="C695" s="2"/>
      <c r="D695" s="2"/>
      <c r="E695" s="2"/>
      <c r="F695" s="1"/>
      <c r="G695" s="1"/>
      <c r="H695" s="1"/>
      <c r="I695" s="3"/>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row>
    <row r="696" spans="1:57" ht="16.5" customHeight="1">
      <c r="A696" s="2"/>
      <c r="B696" s="2"/>
      <c r="C696" s="2"/>
      <c r="D696" s="2"/>
      <c r="E696" s="2"/>
      <c r="F696" s="1"/>
      <c r="G696" s="1"/>
      <c r="H696" s="1"/>
      <c r="I696" s="3"/>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row>
    <row r="697" spans="1:57" ht="16.5" customHeight="1">
      <c r="A697" s="2"/>
      <c r="B697" s="2"/>
      <c r="C697" s="2"/>
      <c r="D697" s="2"/>
      <c r="E697" s="2"/>
      <c r="F697" s="1"/>
      <c r="G697" s="1"/>
      <c r="H697" s="1"/>
      <c r="I697" s="3"/>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row>
    <row r="698" spans="1:57" ht="16.5" customHeight="1">
      <c r="A698" s="2"/>
      <c r="B698" s="2"/>
      <c r="C698" s="2"/>
      <c r="D698" s="2"/>
      <c r="E698" s="2"/>
      <c r="F698" s="1"/>
      <c r="G698" s="1"/>
      <c r="H698" s="1"/>
      <c r="I698" s="3"/>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row>
    <row r="699" spans="1:57" ht="16.5" customHeight="1">
      <c r="A699" s="2"/>
      <c r="B699" s="2"/>
      <c r="C699" s="2"/>
      <c r="D699" s="2"/>
      <c r="E699" s="2"/>
      <c r="F699" s="1"/>
      <c r="G699" s="1"/>
      <c r="H699" s="1"/>
      <c r="I699" s="3"/>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row>
    <row r="700" spans="1:57" ht="16.5" customHeight="1">
      <c r="A700" s="2"/>
      <c r="B700" s="2"/>
      <c r="C700" s="2"/>
      <c r="D700" s="2"/>
      <c r="E700" s="2"/>
      <c r="F700" s="1"/>
      <c r="G700" s="1"/>
      <c r="H700" s="1"/>
      <c r="I700" s="3"/>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row>
    <row r="701" spans="1:57" ht="16.5" customHeight="1">
      <c r="A701" s="2"/>
      <c r="B701" s="2"/>
      <c r="C701" s="2"/>
      <c r="D701" s="2"/>
      <c r="E701" s="2"/>
      <c r="F701" s="1"/>
      <c r="G701" s="1"/>
      <c r="H701" s="1"/>
      <c r="I701" s="3"/>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row>
    <row r="702" spans="1:57" ht="16.5" customHeight="1">
      <c r="A702" s="2"/>
      <c r="B702" s="2"/>
      <c r="C702" s="2"/>
      <c r="D702" s="2"/>
      <c r="E702" s="2"/>
      <c r="F702" s="1"/>
      <c r="G702" s="1"/>
      <c r="H702" s="1"/>
      <c r="I702" s="3"/>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row>
    <row r="703" spans="1:57" ht="16.5" customHeight="1">
      <c r="A703" s="2"/>
      <c r="B703" s="2"/>
      <c r="C703" s="2"/>
      <c r="D703" s="2"/>
      <c r="E703" s="2"/>
      <c r="F703" s="1"/>
      <c r="G703" s="1"/>
      <c r="H703" s="1"/>
      <c r="I703" s="3"/>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row>
    <row r="704" spans="1:57" ht="16.5" customHeight="1">
      <c r="A704" s="2"/>
      <c r="B704" s="2"/>
      <c r="C704" s="2"/>
      <c r="D704" s="2"/>
      <c r="E704" s="2"/>
      <c r="F704" s="1"/>
      <c r="G704" s="1"/>
      <c r="H704" s="1"/>
      <c r="I704" s="3"/>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row>
    <row r="705" spans="1:57" ht="16.5" customHeight="1">
      <c r="A705" s="2"/>
      <c r="B705" s="2"/>
      <c r="C705" s="2"/>
      <c r="D705" s="2"/>
      <c r="E705" s="2"/>
      <c r="F705" s="1"/>
      <c r="G705" s="1"/>
      <c r="H705" s="1"/>
      <c r="I705" s="3"/>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row>
    <row r="706" spans="1:57" ht="16.5" customHeight="1">
      <c r="A706" s="2"/>
      <c r="B706" s="2"/>
      <c r="C706" s="2"/>
      <c r="D706" s="2"/>
      <c r="E706" s="2"/>
      <c r="F706" s="1"/>
      <c r="G706" s="1"/>
      <c r="H706" s="1"/>
      <c r="I706" s="3"/>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row>
    <row r="707" spans="1:57" ht="16.5" customHeight="1">
      <c r="A707" s="2"/>
      <c r="B707" s="2"/>
      <c r="C707" s="2"/>
      <c r="D707" s="2"/>
      <c r="E707" s="2"/>
      <c r="F707" s="1"/>
      <c r="G707" s="1"/>
      <c r="H707" s="1"/>
      <c r="I707" s="3"/>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row>
    <row r="708" spans="1:57" ht="16.5" customHeight="1">
      <c r="A708" s="2"/>
      <c r="B708" s="2"/>
      <c r="C708" s="2"/>
      <c r="D708" s="2"/>
      <c r="E708" s="2"/>
      <c r="F708" s="1"/>
      <c r="G708" s="1"/>
      <c r="H708" s="1"/>
      <c r="I708" s="3"/>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row>
    <row r="709" spans="1:57" ht="16.5" customHeight="1">
      <c r="A709" s="2"/>
      <c r="B709" s="2"/>
      <c r="C709" s="2"/>
      <c r="D709" s="2"/>
      <c r="E709" s="2"/>
      <c r="F709" s="1"/>
      <c r="G709" s="1"/>
      <c r="H709" s="1"/>
      <c r="I709" s="3"/>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row>
    <row r="710" spans="1:57" ht="16.5" customHeight="1">
      <c r="A710" s="2"/>
      <c r="B710" s="2"/>
      <c r="C710" s="2"/>
      <c r="D710" s="2"/>
      <c r="E710" s="2"/>
      <c r="F710" s="1"/>
      <c r="G710" s="1"/>
      <c r="H710" s="1"/>
      <c r="I710" s="3"/>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row>
    <row r="711" spans="1:57" ht="16.5" customHeight="1">
      <c r="A711" s="2"/>
      <c r="B711" s="2"/>
      <c r="C711" s="2"/>
      <c r="D711" s="2"/>
      <c r="E711" s="2"/>
      <c r="F711" s="1"/>
      <c r="G711" s="1"/>
      <c r="H711" s="1"/>
      <c r="I711" s="3"/>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row>
    <row r="712" spans="1:57" ht="16.5" customHeight="1">
      <c r="A712" s="2"/>
      <c r="B712" s="2"/>
      <c r="C712" s="2"/>
      <c r="D712" s="2"/>
      <c r="E712" s="2"/>
      <c r="F712" s="1"/>
      <c r="G712" s="1"/>
      <c r="H712" s="1"/>
      <c r="I712" s="3"/>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row>
    <row r="713" spans="1:57" ht="16.5" customHeight="1">
      <c r="A713" s="2"/>
      <c r="B713" s="2"/>
      <c r="C713" s="2"/>
      <c r="D713" s="2"/>
      <c r="E713" s="2"/>
      <c r="F713" s="1"/>
      <c r="G713" s="1"/>
      <c r="H713" s="1"/>
      <c r="I713" s="3"/>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row>
    <row r="714" spans="1:57" ht="16.5" customHeight="1">
      <c r="A714" s="2"/>
      <c r="B714" s="2"/>
      <c r="C714" s="2"/>
      <c r="D714" s="2"/>
      <c r="E714" s="2"/>
      <c r="F714" s="1"/>
      <c r="G714" s="1"/>
      <c r="H714" s="1"/>
      <c r="I714" s="3"/>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row>
    <row r="715" spans="1:57" ht="16.5" customHeight="1">
      <c r="A715" s="2"/>
      <c r="B715" s="2"/>
      <c r="C715" s="2"/>
      <c r="D715" s="2"/>
      <c r="E715" s="2"/>
      <c r="F715" s="1"/>
      <c r="G715" s="1"/>
      <c r="H715" s="1"/>
      <c r="I715" s="3"/>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row>
    <row r="716" spans="1:57" ht="16.5" customHeight="1">
      <c r="A716" s="2"/>
      <c r="B716" s="2"/>
      <c r="C716" s="2"/>
      <c r="D716" s="2"/>
      <c r="E716" s="2"/>
      <c r="F716" s="1"/>
      <c r="G716" s="1"/>
      <c r="H716" s="1"/>
      <c r="I716" s="3"/>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row>
    <row r="717" spans="1:57" ht="16.5" customHeight="1">
      <c r="A717" s="2"/>
      <c r="B717" s="2"/>
      <c r="C717" s="2"/>
      <c r="D717" s="2"/>
      <c r="E717" s="2"/>
      <c r="F717" s="1"/>
      <c r="G717" s="1"/>
      <c r="H717" s="1"/>
      <c r="I717" s="3"/>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row>
    <row r="718" spans="1:57" ht="16.5" customHeight="1">
      <c r="A718" s="2"/>
      <c r="B718" s="2"/>
      <c r="C718" s="2"/>
      <c r="D718" s="2"/>
      <c r="E718" s="2"/>
      <c r="F718" s="1"/>
      <c r="G718" s="1"/>
      <c r="H718" s="1"/>
      <c r="I718" s="3"/>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row>
    <row r="719" spans="1:57" ht="16.5" customHeight="1">
      <c r="A719" s="2"/>
      <c r="B719" s="2"/>
      <c r="C719" s="2"/>
      <c r="D719" s="2"/>
      <c r="E719" s="2"/>
      <c r="F719" s="1"/>
      <c r="G719" s="1"/>
      <c r="H719" s="1"/>
      <c r="I719" s="3"/>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row>
    <row r="720" spans="1:57" ht="16.5" customHeight="1">
      <c r="A720" s="2"/>
      <c r="B720" s="2"/>
      <c r="C720" s="2"/>
      <c r="D720" s="2"/>
      <c r="E720" s="2"/>
      <c r="F720" s="1"/>
      <c r="G720" s="1"/>
      <c r="H720" s="1"/>
      <c r="I720" s="3"/>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row>
    <row r="721" spans="1:57" ht="16.5" customHeight="1">
      <c r="A721" s="2"/>
      <c r="B721" s="2"/>
      <c r="C721" s="2"/>
      <c r="D721" s="2"/>
      <c r="E721" s="2"/>
      <c r="F721" s="1"/>
      <c r="G721" s="1"/>
      <c r="H721" s="1"/>
      <c r="I721" s="3"/>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row>
    <row r="722" spans="1:57" ht="16.5" customHeight="1">
      <c r="A722" s="2"/>
      <c r="B722" s="2"/>
      <c r="C722" s="2"/>
      <c r="D722" s="2"/>
      <c r="E722" s="2"/>
      <c r="F722" s="1"/>
      <c r="G722" s="1"/>
      <c r="H722" s="1"/>
      <c r="I722" s="3"/>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row>
    <row r="723" spans="1:57" ht="16.5" customHeight="1">
      <c r="A723" s="2"/>
      <c r="B723" s="2"/>
      <c r="C723" s="2"/>
      <c r="D723" s="2"/>
      <c r="E723" s="2"/>
      <c r="F723" s="1"/>
      <c r="G723" s="1"/>
      <c r="H723" s="1"/>
      <c r="I723" s="3"/>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row>
    <row r="724" spans="1:57" ht="16.5" customHeight="1">
      <c r="A724" s="2"/>
      <c r="B724" s="2"/>
      <c r="C724" s="2"/>
      <c r="D724" s="2"/>
      <c r="E724" s="2"/>
      <c r="F724" s="1"/>
      <c r="G724" s="1"/>
      <c r="H724" s="1"/>
      <c r="I724" s="3"/>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row>
    <row r="725" spans="1:57" ht="16.5" customHeight="1">
      <c r="A725" s="2"/>
      <c r="B725" s="2"/>
      <c r="C725" s="2"/>
      <c r="D725" s="2"/>
      <c r="E725" s="2"/>
      <c r="F725" s="1"/>
      <c r="G725" s="1"/>
      <c r="H725" s="1"/>
      <c r="I725" s="3"/>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row>
    <row r="726" spans="1:57" ht="16.5" customHeight="1">
      <c r="A726" s="2"/>
      <c r="B726" s="2"/>
      <c r="C726" s="2"/>
      <c r="D726" s="2"/>
      <c r="E726" s="2"/>
      <c r="F726" s="1"/>
      <c r="G726" s="1"/>
      <c r="H726" s="1"/>
      <c r="I726" s="3"/>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row>
    <row r="727" spans="1:57" ht="16.5" customHeight="1">
      <c r="A727" s="2"/>
      <c r="B727" s="2"/>
      <c r="C727" s="2"/>
      <c r="D727" s="2"/>
      <c r="E727" s="2"/>
      <c r="F727" s="1"/>
      <c r="G727" s="1"/>
      <c r="H727" s="1"/>
      <c r="I727" s="3"/>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row>
    <row r="728" spans="1:57" ht="16.5" customHeight="1">
      <c r="A728" s="2"/>
      <c r="B728" s="2"/>
      <c r="C728" s="2"/>
      <c r="D728" s="2"/>
      <c r="E728" s="2"/>
      <c r="F728" s="1"/>
      <c r="G728" s="1"/>
      <c r="H728" s="1"/>
      <c r="I728" s="3"/>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row>
    <row r="729" spans="1:57" ht="16.5" customHeight="1">
      <c r="A729" s="2"/>
      <c r="B729" s="2"/>
      <c r="C729" s="2"/>
      <c r="D729" s="2"/>
      <c r="E729" s="2"/>
      <c r="F729" s="1"/>
      <c r="G729" s="1"/>
      <c r="H729" s="1"/>
      <c r="I729" s="3"/>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row>
    <row r="730" spans="1:57" ht="16.5" customHeight="1">
      <c r="A730" s="2"/>
      <c r="B730" s="2"/>
      <c r="C730" s="2"/>
      <c r="D730" s="2"/>
      <c r="E730" s="2"/>
      <c r="F730" s="1"/>
      <c r="G730" s="1"/>
      <c r="H730" s="1"/>
      <c r="I730" s="3"/>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row>
    <row r="731" spans="1:57" ht="16.5" customHeight="1">
      <c r="A731" s="2"/>
      <c r="B731" s="2"/>
      <c r="C731" s="2"/>
      <c r="D731" s="2"/>
      <c r="E731" s="2"/>
      <c r="F731" s="1"/>
      <c r="G731" s="1"/>
      <c r="H731" s="1"/>
      <c r="I731" s="3"/>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row>
    <row r="732" spans="1:57" ht="16.5" customHeight="1">
      <c r="A732" s="2"/>
      <c r="B732" s="2"/>
      <c r="C732" s="2"/>
      <c r="D732" s="2"/>
      <c r="E732" s="2"/>
      <c r="F732" s="1"/>
      <c r="G732" s="1"/>
      <c r="H732" s="1"/>
      <c r="I732" s="3"/>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row>
    <row r="733" spans="1:57" ht="16.5" customHeight="1">
      <c r="A733" s="2"/>
      <c r="B733" s="2"/>
      <c r="C733" s="2"/>
      <c r="D733" s="2"/>
      <c r="E733" s="2"/>
      <c r="F733" s="1"/>
      <c r="G733" s="1"/>
      <c r="H733" s="1"/>
      <c r="I733" s="3"/>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row>
    <row r="734" spans="1:57" ht="16.5" customHeight="1">
      <c r="A734" s="2"/>
      <c r="B734" s="2"/>
      <c r="C734" s="2"/>
      <c r="D734" s="2"/>
      <c r="E734" s="2"/>
      <c r="F734" s="1"/>
      <c r="G734" s="1"/>
      <c r="H734" s="1"/>
      <c r="I734" s="3"/>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row>
    <row r="735" spans="1:57" ht="16.5" customHeight="1">
      <c r="A735" s="2"/>
      <c r="B735" s="2"/>
      <c r="C735" s="2"/>
      <c r="D735" s="2"/>
      <c r="E735" s="2"/>
      <c r="F735" s="1"/>
      <c r="G735" s="1"/>
      <c r="H735" s="1"/>
      <c r="I735" s="3"/>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row>
    <row r="736" spans="1:57" ht="16.5" customHeight="1">
      <c r="A736" s="2"/>
      <c r="B736" s="2"/>
      <c r="C736" s="2"/>
      <c r="D736" s="2"/>
      <c r="E736" s="2"/>
      <c r="F736" s="1"/>
      <c r="G736" s="1"/>
      <c r="H736" s="1"/>
      <c r="I736" s="3"/>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row>
    <row r="737" spans="1:57" ht="16.5" customHeight="1">
      <c r="A737" s="2"/>
      <c r="B737" s="2"/>
      <c r="C737" s="2"/>
      <c r="D737" s="2"/>
      <c r="E737" s="2"/>
      <c r="F737" s="1"/>
      <c r="G737" s="1"/>
      <c r="H737" s="1"/>
      <c r="I737" s="3"/>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row>
    <row r="738" spans="1:57" ht="16.5" customHeight="1">
      <c r="A738" s="2"/>
      <c r="B738" s="2"/>
      <c r="C738" s="2"/>
      <c r="D738" s="2"/>
      <c r="E738" s="2"/>
      <c r="F738" s="1"/>
      <c r="G738" s="1"/>
      <c r="H738" s="1"/>
      <c r="I738" s="3"/>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row>
    <row r="739" spans="1:57" ht="16.5" customHeight="1">
      <c r="A739" s="2"/>
      <c r="B739" s="2"/>
      <c r="C739" s="2"/>
      <c r="D739" s="2"/>
      <c r="E739" s="2"/>
      <c r="F739" s="1"/>
      <c r="G739" s="1"/>
      <c r="H739" s="1"/>
      <c r="I739" s="3"/>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row>
    <row r="740" spans="1:57" ht="16.5" customHeight="1">
      <c r="A740" s="2"/>
      <c r="B740" s="2"/>
      <c r="C740" s="2"/>
      <c r="D740" s="2"/>
      <c r="E740" s="2"/>
      <c r="F740" s="1"/>
      <c r="G740" s="1"/>
      <c r="H740" s="1"/>
      <c r="I740" s="3"/>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row>
    <row r="741" spans="1:57" ht="16.5" customHeight="1">
      <c r="A741" s="2"/>
      <c r="B741" s="2"/>
      <c r="C741" s="2"/>
      <c r="D741" s="2"/>
      <c r="E741" s="2"/>
      <c r="F741" s="1"/>
      <c r="G741" s="1"/>
      <c r="H741" s="1"/>
      <c r="I741" s="3"/>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row>
    <row r="742" spans="1:57" ht="16.5" customHeight="1">
      <c r="A742" s="2"/>
      <c r="B742" s="2"/>
      <c r="C742" s="2"/>
      <c r="D742" s="2"/>
      <c r="E742" s="2"/>
      <c r="F742" s="1"/>
      <c r="G742" s="1"/>
      <c r="H742" s="1"/>
      <c r="I742" s="3"/>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row>
    <row r="743" spans="1:57" ht="16.5" customHeight="1">
      <c r="A743" s="2"/>
      <c r="B743" s="2"/>
      <c r="C743" s="2"/>
      <c r="D743" s="2"/>
      <c r="E743" s="2"/>
      <c r="F743" s="1"/>
      <c r="G743" s="1"/>
      <c r="H743" s="1"/>
      <c r="I743" s="3"/>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row>
    <row r="744" spans="1:57" ht="16.5" customHeight="1">
      <c r="A744" s="2"/>
      <c r="B744" s="2"/>
      <c r="C744" s="2"/>
      <c r="D744" s="2"/>
      <c r="E744" s="2"/>
      <c r="F744" s="1"/>
      <c r="G744" s="1"/>
      <c r="H744" s="1"/>
      <c r="I744" s="3"/>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row>
    <row r="745" spans="1:57" ht="16.5" customHeight="1">
      <c r="A745" s="2"/>
      <c r="B745" s="2"/>
      <c r="C745" s="2"/>
      <c r="D745" s="2"/>
      <c r="E745" s="2"/>
      <c r="F745" s="1"/>
      <c r="G745" s="1"/>
      <c r="H745" s="1"/>
      <c r="I745" s="3"/>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row>
    <row r="746" spans="1:57" ht="16.5" customHeight="1">
      <c r="A746" s="2"/>
      <c r="B746" s="2"/>
      <c r="C746" s="2"/>
      <c r="D746" s="2"/>
      <c r="E746" s="2"/>
      <c r="F746" s="1"/>
      <c r="G746" s="1"/>
      <c r="H746" s="1"/>
      <c r="I746" s="3"/>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row>
    <row r="747" spans="1:57" ht="16.5" customHeight="1">
      <c r="A747" s="2"/>
      <c r="B747" s="2"/>
      <c r="C747" s="2"/>
      <c r="D747" s="2"/>
      <c r="E747" s="2"/>
      <c r="F747" s="1"/>
      <c r="G747" s="1"/>
      <c r="H747" s="1"/>
      <c r="I747" s="3"/>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row>
    <row r="748" spans="1:57" ht="16.5" customHeight="1">
      <c r="A748" s="2"/>
      <c r="B748" s="2"/>
      <c r="C748" s="2"/>
      <c r="D748" s="2"/>
      <c r="E748" s="2"/>
      <c r="F748" s="1"/>
      <c r="G748" s="1"/>
      <c r="H748" s="1"/>
      <c r="I748" s="3"/>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row>
    <row r="749" spans="1:57" ht="16.5" customHeight="1">
      <c r="A749" s="2"/>
      <c r="B749" s="2"/>
      <c r="C749" s="2"/>
      <c r="D749" s="2"/>
      <c r="E749" s="2"/>
      <c r="F749" s="1"/>
      <c r="G749" s="1"/>
      <c r="H749" s="1"/>
      <c r="I749" s="3"/>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row>
    <row r="750" spans="1:57" ht="16.5" customHeight="1">
      <c r="A750" s="2"/>
      <c r="B750" s="2"/>
      <c r="C750" s="2"/>
      <c r="D750" s="2"/>
      <c r="E750" s="2"/>
      <c r="F750" s="1"/>
      <c r="G750" s="1"/>
      <c r="H750" s="1"/>
      <c r="I750" s="3"/>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row>
    <row r="751" spans="1:57" ht="16.5" customHeight="1">
      <c r="A751" s="2"/>
      <c r="B751" s="2"/>
      <c r="C751" s="2"/>
      <c r="D751" s="2"/>
      <c r="E751" s="2"/>
      <c r="F751" s="1"/>
      <c r="G751" s="1"/>
      <c r="H751" s="1"/>
      <c r="I751" s="3"/>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row>
    <row r="752" spans="1:57" ht="16.5" customHeight="1">
      <c r="A752" s="2"/>
      <c r="B752" s="2"/>
      <c r="C752" s="2"/>
      <c r="D752" s="2"/>
      <c r="E752" s="2"/>
      <c r="F752" s="1"/>
      <c r="G752" s="1"/>
      <c r="H752" s="1"/>
      <c r="I752" s="3"/>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row>
    <row r="753" spans="1:57" ht="16.5" customHeight="1">
      <c r="A753" s="2"/>
      <c r="B753" s="2"/>
      <c r="C753" s="2"/>
      <c r="D753" s="2"/>
      <c r="E753" s="2"/>
      <c r="F753" s="1"/>
      <c r="G753" s="1"/>
      <c r="H753" s="1"/>
      <c r="I753" s="3"/>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row>
    <row r="754" spans="1:57" ht="16.5" customHeight="1">
      <c r="A754" s="2"/>
      <c r="B754" s="2"/>
      <c r="C754" s="2"/>
      <c r="D754" s="2"/>
      <c r="E754" s="2"/>
      <c r="F754" s="1"/>
      <c r="G754" s="1"/>
      <c r="H754" s="1"/>
      <c r="I754" s="3"/>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row>
    <row r="755" spans="1:57" ht="16.5" customHeight="1">
      <c r="A755" s="2"/>
      <c r="B755" s="2"/>
      <c r="C755" s="2"/>
      <c r="D755" s="2"/>
      <c r="E755" s="2"/>
      <c r="F755" s="1"/>
      <c r="G755" s="1"/>
      <c r="H755" s="1"/>
      <c r="I755" s="3"/>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row>
    <row r="756" spans="1:57" ht="16.5" customHeight="1">
      <c r="A756" s="2"/>
      <c r="B756" s="2"/>
      <c r="C756" s="2"/>
      <c r="D756" s="2"/>
      <c r="E756" s="2"/>
      <c r="F756" s="1"/>
      <c r="G756" s="1"/>
      <c r="H756" s="1"/>
      <c r="I756" s="3"/>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row>
    <row r="757" spans="1:57" ht="16.5" customHeight="1">
      <c r="A757" s="2"/>
      <c r="B757" s="2"/>
      <c r="C757" s="2"/>
      <c r="D757" s="2"/>
      <c r="E757" s="2"/>
      <c r="F757" s="1"/>
      <c r="G757" s="1"/>
      <c r="H757" s="1"/>
      <c r="I757" s="3"/>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row>
    <row r="758" spans="1:57" ht="16.5" customHeight="1">
      <c r="A758" s="2"/>
      <c r="B758" s="2"/>
      <c r="C758" s="2"/>
      <c r="D758" s="2"/>
      <c r="E758" s="2"/>
      <c r="F758" s="1"/>
      <c r="G758" s="1"/>
      <c r="H758" s="1"/>
      <c r="I758" s="3"/>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row>
    <row r="759" spans="1:57" ht="16.5" customHeight="1">
      <c r="A759" s="2"/>
      <c r="B759" s="2"/>
      <c r="C759" s="2"/>
      <c r="D759" s="2"/>
      <c r="E759" s="2"/>
      <c r="F759" s="1"/>
      <c r="G759" s="1"/>
      <c r="H759" s="1"/>
      <c r="I759" s="3"/>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row>
    <row r="760" spans="1:57" ht="16.5" customHeight="1">
      <c r="A760" s="2"/>
      <c r="B760" s="2"/>
      <c r="C760" s="2"/>
      <c r="D760" s="2"/>
      <c r="E760" s="2"/>
      <c r="F760" s="1"/>
      <c r="G760" s="1"/>
      <c r="H760" s="1"/>
      <c r="I760" s="3"/>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row>
    <row r="761" spans="1:57" ht="16.5" customHeight="1">
      <c r="A761" s="2"/>
      <c r="B761" s="2"/>
      <c r="C761" s="2"/>
      <c r="D761" s="2"/>
      <c r="E761" s="2"/>
      <c r="F761" s="1"/>
      <c r="G761" s="1"/>
      <c r="H761" s="1"/>
      <c r="I761" s="3"/>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row>
    <row r="762" spans="1:57" ht="16.5" customHeight="1">
      <c r="A762" s="2"/>
      <c r="B762" s="2"/>
      <c r="C762" s="2"/>
      <c r="D762" s="2"/>
      <c r="E762" s="2"/>
      <c r="F762" s="1"/>
      <c r="G762" s="1"/>
      <c r="H762" s="1"/>
      <c r="I762" s="3"/>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row>
    <row r="763" spans="1:57" ht="16.5" customHeight="1">
      <c r="A763" s="2"/>
      <c r="B763" s="2"/>
      <c r="C763" s="2"/>
      <c r="D763" s="2"/>
      <c r="E763" s="2"/>
      <c r="F763" s="1"/>
      <c r="G763" s="1"/>
      <c r="H763" s="1"/>
      <c r="I763" s="3"/>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row>
    <row r="764" spans="1:57" ht="16.5" customHeight="1">
      <c r="A764" s="2"/>
      <c r="B764" s="2"/>
      <c r="C764" s="2"/>
      <c r="D764" s="2"/>
      <c r="E764" s="2"/>
      <c r="F764" s="1"/>
      <c r="G764" s="1"/>
      <c r="H764" s="1"/>
      <c r="I764" s="3"/>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row>
    <row r="765" spans="1:57" ht="16.5" customHeight="1">
      <c r="A765" s="2"/>
      <c r="B765" s="2"/>
      <c r="C765" s="2"/>
      <c r="D765" s="2"/>
      <c r="E765" s="2"/>
      <c r="F765" s="1"/>
      <c r="G765" s="1"/>
      <c r="H765" s="1"/>
      <c r="I765" s="3"/>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row>
    <row r="766" spans="1:57" ht="16.5" customHeight="1">
      <c r="A766" s="2"/>
      <c r="B766" s="2"/>
      <c r="C766" s="2"/>
      <c r="D766" s="2"/>
      <c r="E766" s="2"/>
      <c r="F766" s="1"/>
      <c r="G766" s="1"/>
      <c r="H766" s="1"/>
      <c r="I766" s="3"/>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row>
    <row r="767" spans="1:57" ht="16.5" customHeight="1">
      <c r="A767" s="2"/>
      <c r="B767" s="2"/>
      <c r="C767" s="2"/>
      <c r="D767" s="2"/>
      <c r="E767" s="2"/>
      <c r="F767" s="1"/>
      <c r="G767" s="1"/>
      <c r="H767" s="1"/>
      <c r="I767" s="3"/>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row>
    <row r="768" spans="1:57" ht="16.5" customHeight="1">
      <c r="A768" s="2"/>
      <c r="B768" s="2"/>
      <c r="C768" s="2"/>
      <c r="D768" s="2"/>
      <c r="E768" s="2"/>
      <c r="F768" s="1"/>
      <c r="G768" s="1"/>
      <c r="H768" s="1"/>
      <c r="I768" s="3"/>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row>
    <row r="769" spans="1:57" ht="16.5" customHeight="1">
      <c r="A769" s="2"/>
      <c r="B769" s="2"/>
      <c r="C769" s="2"/>
      <c r="D769" s="2"/>
      <c r="E769" s="2"/>
      <c r="F769" s="1"/>
      <c r="G769" s="1"/>
      <c r="H769" s="1"/>
      <c r="I769" s="3"/>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row>
    <row r="770" spans="1:57" ht="16.5" customHeight="1">
      <c r="A770" s="2"/>
      <c r="B770" s="2"/>
      <c r="C770" s="2"/>
      <c r="D770" s="2"/>
      <c r="E770" s="2"/>
      <c r="F770" s="1"/>
      <c r="G770" s="1"/>
      <c r="H770" s="1"/>
      <c r="I770" s="3"/>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row>
    <row r="771" spans="1:57" ht="16.5" customHeight="1">
      <c r="A771" s="2"/>
      <c r="B771" s="2"/>
      <c r="C771" s="2"/>
      <c r="D771" s="2"/>
      <c r="E771" s="2"/>
      <c r="F771" s="1"/>
      <c r="G771" s="1"/>
      <c r="H771" s="1"/>
      <c r="I771" s="3"/>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row>
    <row r="772" spans="1:57" ht="16.5" customHeight="1">
      <c r="A772" s="2"/>
      <c r="B772" s="2"/>
      <c r="C772" s="2"/>
      <c r="D772" s="2"/>
      <c r="E772" s="2"/>
      <c r="F772" s="1"/>
      <c r="G772" s="1"/>
      <c r="H772" s="1"/>
      <c r="I772" s="3"/>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row>
    <row r="773" spans="1:57" ht="16.5" customHeight="1">
      <c r="A773" s="2"/>
      <c r="B773" s="2"/>
      <c r="C773" s="2"/>
      <c r="D773" s="2"/>
      <c r="E773" s="2"/>
      <c r="F773" s="1"/>
      <c r="G773" s="1"/>
      <c r="H773" s="1"/>
      <c r="I773" s="3"/>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row>
    <row r="774" spans="1:57" ht="16.5" customHeight="1">
      <c r="A774" s="2"/>
      <c r="B774" s="2"/>
      <c r="C774" s="2"/>
      <c r="D774" s="2"/>
      <c r="E774" s="2"/>
      <c r="F774" s="1"/>
      <c r="G774" s="1"/>
      <c r="H774" s="1"/>
      <c r="I774" s="3"/>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row>
    <row r="775" spans="1:57" ht="16.5" customHeight="1">
      <c r="A775" s="2"/>
      <c r="B775" s="2"/>
      <c r="C775" s="2"/>
      <c r="D775" s="2"/>
      <c r="E775" s="2"/>
      <c r="F775" s="1"/>
      <c r="G775" s="1"/>
      <c r="H775" s="1"/>
      <c r="I775" s="3"/>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row>
    <row r="776" spans="1:57" ht="16.5" customHeight="1">
      <c r="A776" s="2"/>
      <c r="B776" s="2"/>
      <c r="C776" s="2"/>
      <c r="D776" s="2"/>
      <c r="E776" s="2"/>
      <c r="F776" s="1"/>
      <c r="G776" s="1"/>
      <c r="H776" s="1"/>
      <c r="I776" s="3"/>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row>
    <row r="777" spans="1:57" ht="16.5" customHeight="1">
      <c r="A777" s="2"/>
      <c r="B777" s="2"/>
      <c r="C777" s="2"/>
      <c r="D777" s="2"/>
      <c r="E777" s="2"/>
      <c r="F777" s="1"/>
      <c r="G777" s="1"/>
      <c r="H777" s="1"/>
      <c r="I777" s="3"/>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row>
    <row r="778" spans="1:57" ht="16.5" customHeight="1">
      <c r="A778" s="2"/>
      <c r="B778" s="2"/>
      <c r="C778" s="2"/>
      <c r="D778" s="2"/>
      <c r="E778" s="2"/>
      <c r="F778" s="1"/>
      <c r="G778" s="1"/>
      <c r="H778" s="1"/>
      <c r="I778" s="3"/>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row>
    <row r="779" spans="1:57" ht="16.5" customHeight="1">
      <c r="A779" s="2"/>
      <c r="B779" s="2"/>
      <c r="C779" s="2"/>
      <c r="D779" s="2"/>
      <c r="E779" s="2"/>
      <c r="F779" s="1"/>
      <c r="G779" s="1"/>
      <c r="H779" s="1"/>
      <c r="I779" s="3"/>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row>
    <row r="780" spans="1:57" ht="16.5" customHeight="1">
      <c r="A780" s="2"/>
      <c r="B780" s="2"/>
      <c r="C780" s="2"/>
      <c r="D780" s="2"/>
      <c r="E780" s="2"/>
      <c r="F780" s="1"/>
      <c r="G780" s="1"/>
      <c r="H780" s="1"/>
      <c r="I780" s="3"/>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row>
    <row r="781" spans="1:57" ht="16.5" customHeight="1">
      <c r="A781" s="2"/>
      <c r="B781" s="2"/>
      <c r="C781" s="2"/>
      <c r="D781" s="2"/>
      <c r="E781" s="2"/>
      <c r="F781" s="1"/>
      <c r="G781" s="1"/>
      <c r="H781" s="1"/>
      <c r="I781" s="3"/>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row>
    <row r="782" spans="1:57" ht="16.5" customHeight="1">
      <c r="A782" s="2"/>
      <c r="B782" s="2"/>
      <c r="C782" s="2"/>
      <c r="D782" s="2"/>
      <c r="E782" s="2"/>
      <c r="F782" s="1"/>
      <c r="G782" s="1"/>
      <c r="H782" s="1"/>
      <c r="I782" s="3"/>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row>
    <row r="783" spans="1:57" ht="16.5" customHeight="1">
      <c r="A783" s="2"/>
      <c r="B783" s="2"/>
      <c r="C783" s="2"/>
      <c r="D783" s="2"/>
      <c r="E783" s="2"/>
      <c r="F783" s="1"/>
      <c r="G783" s="1"/>
      <c r="H783" s="1"/>
      <c r="I783" s="3"/>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row>
    <row r="784" spans="1:57" ht="16.5" customHeight="1">
      <c r="A784" s="2"/>
      <c r="B784" s="2"/>
      <c r="C784" s="2"/>
      <c r="D784" s="2"/>
      <c r="E784" s="2"/>
      <c r="F784" s="1"/>
      <c r="G784" s="1"/>
      <c r="H784" s="1"/>
      <c r="I784" s="3"/>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row>
    <row r="785" spans="1:57" ht="16.5" customHeight="1">
      <c r="A785" s="2"/>
      <c r="B785" s="2"/>
      <c r="C785" s="2"/>
      <c r="D785" s="2"/>
      <c r="E785" s="2"/>
      <c r="F785" s="1"/>
      <c r="G785" s="1"/>
      <c r="H785" s="1"/>
      <c r="I785" s="3"/>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row>
    <row r="786" spans="1:57" ht="16.5" customHeight="1">
      <c r="A786" s="2"/>
      <c r="B786" s="2"/>
      <c r="C786" s="2"/>
      <c r="D786" s="2"/>
      <c r="E786" s="2"/>
      <c r="F786" s="1"/>
      <c r="G786" s="1"/>
      <c r="H786" s="1"/>
      <c r="I786" s="3"/>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row>
    <row r="787" spans="1:57" ht="16.5" customHeight="1">
      <c r="A787" s="2"/>
      <c r="B787" s="2"/>
      <c r="C787" s="2"/>
      <c r="D787" s="2"/>
      <c r="E787" s="2"/>
      <c r="F787" s="1"/>
      <c r="G787" s="1"/>
      <c r="H787" s="1"/>
      <c r="I787" s="3"/>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row>
    <row r="788" spans="1:57" ht="16.5" customHeight="1">
      <c r="A788" s="2"/>
      <c r="B788" s="2"/>
      <c r="C788" s="2"/>
      <c r="D788" s="2"/>
      <c r="E788" s="2"/>
      <c r="F788" s="1"/>
      <c r="G788" s="1"/>
      <c r="H788" s="1"/>
      <c r="I788" s="3"/>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row>
    <row r="789" spans="1:57" ht="16.5" customHeight="1">
      <c r="A789" s="2"/>
      <c r="B789" s="2"/>
      <c r="C789" s="2"/>
      <c r="D789" s="2"/>
      <c r="E789" s="2"/>
      <c r="F789" s="1"/>
      <c r="G789" s="1"/>
      <c r="H789" s="1"/>
      <c r="I789" s="3"/>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row>
    <row r="790" spans="1:57" ht="16.5" customHeight="1">
      <c r="A790" s="2"/>
      <c r="B790" s="2"/>
      <c r="C790" s="2"/>
      <c r="D790" s="2"/>
      <c r="E790" s="2"/>
      <c r="F790" s="1"/>
      <c r="G790" s="1"/>
      <c r="H790" s="1"/>
      <c r="I790" s="3"/>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row>
    <row r="791" spans="1:57" ht="16.5" customHeight="1">
      <c r="A791" s="2"/>
      <c r="B791" s="2"/>
      <c r="C791" s="2"/>
      <c r="D791" s="2"/>
      <c r="E791" s="2"/>
      <c r="F791" s="1"/>
      <c r="G791" s="1"/>
      <c r="H791" s="1"/>
      <c r="I791" s="3"/>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row>
    <row r="792" spans="1:57" ht="16.5" customHeight="1">
      <c r="A792" s="2"/>
      <c r="B792" s="2"/>
      <c r="C792" s="2"/>
      <c r="D792" s="2"/>
      <c r="E792" s="2"/>
      <c r="F792" s="1"/>
      <c r="G792" s="1"/>
      <c r="H792" s="1"/>
      <c r="I792" s="3"/>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row>
    <row r="793" spans="1:57" ht="16.5" customHeight="1">
      <c r="A793" s="2"/>
      <c r="B793" s="2"/>
      <c r="C793" s="2"/>
      <c r="D793" s="2"/>
      <c r="E793" s="2"/>
      <c r="F793" s="1"/>
      <c r="G793" s="1"/>
      <c r="H793" s="1"/>
      <c r="I793" s="3"/>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row>
    <row r="794" spans="1:57" ht="16.5" customHeight="1">
      <c r="A794" s="2"/>
      <c r="B794" s="2"/>
      <c r="C794" s="2"/>
      <c r="D794" s="2"/>
      <c r="E794" s="2"/>
      <c r="F794" s="1"/>
      <c r="G794" s="1"/>
      <c r="H794" s="1"/>
      <c r="I794" s="3"/>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row>
    <row r="795" spans="1:57" ht="16.5" customHeight="1">
      <c r="A795" s="2"/>
      <c r="B795" s="2"/>
      <c r="C795" s="2"/>
      <c r="D795" s="2"/>
      <c r="E795" s="2"/>
      <c r="F795" s="1"/>
      <c r="G795" s="1"/>
      <c r="H795" s="1"/>
      <c r="I795" s="3"/>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row>
    <row r="796" spans="1:57" ht="16.5" customHeight="1">
      <c r="A796" s="2"/>
      <c r="B796" s="2"/>
      <c r="C796" s="2"/>
      <c r="D796" s="2"/>
      <c r="E796" s="2"/>
      <c r="F796" s="1"/>
      <c r="G796" s="1"/>
      <c r="H796" s="1"/>
      <c r="I796" s="3"/>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row>
    <row r="797" spans="1:57" ht="16.5" customHeight="1">
      <c r="A797" s="2"/>
      <c r="B797" s="2"/>
      <c r="C797" s="2"/>
      <c r="D797" s="2"/>
      <c r="E797" s="2"/>
      <c r="F797" s="1"/>
      <c r="G797" s="1"/>
      <c r="H797" s="1"/>
      <c r="I797" s="3"/>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row>
    <row r="798" spans="1:57" ht="16.5" customHeight="1">
      <c r="A798" s="2"/>
      <c r="B798" s="2"/>
      <c r="C798" s="2"/>
      <c r="D798" s="2"/>
      <c r="E798" s="2"/>
      <c r="F798" s="1"/>
      <c r="G798" s="1"/>
      <c r="H798" s="1"/>
      <c r="I798" s="3"/>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row>
    <row r="799" spans="1:57" ht="16.5" customHeight="1">
      <c r="A799" s="2"/>
      <c r="B799" s="2"/>
      <c r="C799" s="2"/>
      <c r="D799" s="2"/>
      <c r="E799" s="2"/>
      <c r="F799" s="1"/>
      <c r="G799" s="1"/>
      <c r="H799" s="1"/>
      <c r="I799" s="3"/>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row>
    <row r="800" spans="1:57" ht="16.5" customHeight="1">
      <c r="A800" s="2"/>
      <c r="B800" s="2"/>
      <c r="C800" s="2"/>
      <c r="D800" s="2"/>
      <c r="E800" s="2"/>
      <c r="F800" s="1"/>
      <c r="G800" s="1"/>
      <c r="H800" s="1"/>
      <c r="I800" s="3"/>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row>
    <row r="801" spans="1:57" ht="16.5" customHeight="1">
      <c r="A801" s="2"/>
      <c r="B801" s="2"/>
      <c r="C801" s="2"/>
      <c r="D801" s="2"/>
      <c r="E801" s="2"/>
      <c r="F801" s="1"/>
      <c r="G801" s="1"/>
      <c r="H801" s="1"/>
      <c r="I801" s="3"/>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row>
    <row r="802" spans="1:57" ht="16.5" customHeight="1">
      <c r="A802" s="2"/>
      <c r="B802" s="2"/>
      <c r="C802" s="2"/>
      <c r="D802" s="2"/>
      <c r="E802" s="2"/>
      <c r="F802" s="1"/>
      <c r="G802" s="1"/>
      <c r="H802" s="1"/>
      <c r="I802" s="3"/>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row>
    <row r="803" spans="1:57" ht="16.5" customHeight="1">
      <c r="A803" s="2"/>
      <c r="B803" s="2"/>
      <c r="C803" s="2"/>
      <c r="D803" s="2"/>
      <c r="E803" s="2"/>
      <c r="F803" s="1"/>
      <c r="G803" s="1"/>
      <c r="H803" s="1"/>
      <c r="I803" s="3"/>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row>
    <row r="804" spans="1:57" ht="16.5" customHeight="1">
      <c r="A804" s="2"/>
      <c r="B804" s="2"/>
      <c r="C804" s="2"/>
      <c r="D804" s="2"/>
      <c r="E804" s="2"/>
      <c r="F804" s="1"/>
      <c r="G804" s="1"/>
      <c r="H804" s="1"/>
      <c r="I804" s="3"/>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row>
    <row r="805" spans="1:57" ht="16.5" customHeight="1">
      <c r="A805" s="2"/>
      <c r="B805" s="2"/>
      <c r="C805" s="2"/>
      <c r="D805" s="2"/>
      <c r="E805" s="2"/>
      <c r="F805" s="1"/>
      <c r="G805" s="1"/>
      <c r="H805" s="1"/>
      <c r="I805" s="3"/>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row>
    <row r="806" spans="1:57" ht="16.5" customHeight="1">
      <c r="A806" s="2"/>
      <c r="B806" s="2"/>
      <c r="C806" s="2"/>
      <c r="D806" s="2"/>
      <c r="E806" s="2"/>
      <c r="F806" s="1"/>
      <c r="G806" s="1"/>
      <c r="H806" s="1"/>
      <c r="I806" s="3"/>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row>
    <row r="807" spans="1:57" ht="16.5" customHeight="1">
      <c r="A807" s="2"/>
      <c r="B807" s="2"/>
      <c r="C807" s="2"/>
      <c r="D807" s="2"/>
      <c r="E807" s="2"/>
      <c r="F807" s="1"/>
      <c r="G807" s="1"/>
      <c r="H807" s="1"/>
      <c r="I807" s="3"/>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row>
    <row r="808" spans="1:57" ht="16.5" customHeight="1">
      <c r="A808" s="2"/>
      <c r="B808" s="2"/>
      <c r="C808" s="2"/>
      <c r="D808" s="2"/>
      <c r="E808" s="2"/>
      <c r="F808" s="1"/>
      <c r="G808" s="1"/>
      <c r="H808" s="1"/>
      <c r="I808" s="3"/>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row>
    <row r="809" spans="1:57" ht="16.5" customHeight="1">
      <c r="A809" s="2"/>
      <c r="B809" s="2"/>
      <c r="C809" s="2"/>
      <c r="D809" s="2"/>
      <c r="E809" s="2"/>
      <c r="F809" s="1"/>
      <c r="G809" s="1"/>
      <c r="H809" s="1"/>
      <c r="I809" s="3"/>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row>
    <row r="810" spans="1:57" ht="16.5" customHeight="1">
      <c r="A810" s="2"/>
      <c r="B810" s="2"/>
      <c r="C810" s="2"/>
      <c r="D810" s="2"/>
      <c r="E810" s="2"/>
      <c r="F810" s="1"/>
      <c r="G810" s="1"/>
      <c r="H810" s="1"/>
      <c r="I810" s="3"/>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row>
    <row r="811" spans="1:57" ht="16.5" customHeight="1">
      <c r="A811" s="2"/>
      <c r="B811" s="2"/>
      <c r="C811" s="2"/>
      <c r="D811" s="2"/>
      <c r="E811" s="2"/>
      <c r="F811" s="1"/>
      <c r="G811" s="1"/>
      <c r="H811" s="1"/>
      <c r="I811" s="3"/>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row>
    <row r="812" spans="1:57" ht="16.5" customHeight="1">
      <c r="A812" s="2"/>
      <c r="B812" s="2"/>
      <c r="C812" s="2"/>
      <c r="D812" s="2"/>
      <c r="E812" s="2"/>
      <c r="F812" s="1"/>
      <c r="G812" s="1"/>
      <c r="H812" s="1"/>
      <c r="I812" s="3"/>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row>
    <row r="813" spans="1:57" ht="16.5" customHeight="1">
      <c r="A813" s="2"/>
      <c r="B813" s="2"/>
      <c r="C813" s="2"/>
      <c r="D813" s="2"/>
      <c r="E813" s="2"/>
      <c r="F813" s="1"/>
      <c r="G813" s="1"/>
      <c r="H813" s="1"/>
      <c r="I813" s="3"/>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row>
    <row r="814" spans="1:57" ht="16.5" customHeight="1">
      <c r="A814" s="2"/>
      <c r="B814" s="2"/>
      <c r="C814" s="2"/>
      <c r="D814" s="2"/>
      <c r="E814" s="2"/>
      <c r="F814" s="1"/>
      <c r="G814" s="1"/>
      <c r="H814" s="1"/>
      <c r="I814" s="3"/>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row>
    <row r="815" spans="1:57" ht="16.5" customHeight="1">
      <c r="A815" s="2"/>
      <c r="B815" s="2"/>
      <c r="C815" s="2"/>
      <c r="D815" s="2"/>
      <c r="E815" s="2"/>
      <c r="F815" s="1"/>
      <c r="G815" s="1"/>
      <c r="H815" s="1"/>
      <c r="I815" s="3"/>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row>
    <row r="816" spans="1:57" ht="16.5" customHeight="1">
      <c r="A816" s="2"/>
      <c r="B816" s="2"/>
      <c r="C816" s="2"/>
      <c r="D816" s="2"/>
      <c r="E816" s="2"/>
      <c r="F816" s="1"/>
      <c r="G816" s="1"/>
      <c r="H816" s="1"/>
      <c r="I816" s="3"/>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row>
    <row r="817" spans="1:57" ht="16.5" customHeight="1">
      <c r="A817" s="2"/>
      <c r="B817" s="2"/>
      <c r="C817" s="2"/>
      <c r="D817" s="2"/>
      <c r="E817" s="2"/>
      <c r="F817" s="1"/>
      <c r="G817" s="1"/>
      <c r="H817" s="1"/>
      <c r="I817" s="3"/>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row>
    <row r="818" spans="1:57" ht="16.5" customHeight="1">
      <c r="A818" s="2"/>
      <c r="B818" s="2"/>
      <c r="C818" s="2"/>
      <c r="D818" s="2"/>
      <c r="E818" s="2"/>
      <c r="F818" s="1"/>
      <c r="G818" s="1"/>
      <c r="H818" s="1"/>
      <c r="I818" s="3"/>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row>
    <row r="819" spans="1:57" ht="16.5" customHeight="1">
      <c r="A819" s="2"/>
      <c r="B819" s="2"/>
      <c r="C819" s="2"/>
      <c r="D819" s="2"/>
      <c r="E819" s="2"/>
      <c r="F819" s="1"/>
      <c r="G819" s="1"/>
      <c r="H819" s="1"/>
      <c r="I819" s="3"/>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row>
    <row r="820" spans="1:57" ht="16.5" customHeight="1">
      <c r="A820" s="2"/>
      <c r="B820" s="2"/>
      <c r="C820" s="2"/>
      <c r="D820" s="2"/>
      <c r="E820" s="2"/>
      <c r="F820" s="1"/>
      <c r="G820" s="1"/>
      <c r="H820" s="1"/>
      <c r="I820" s="3"/>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row>
    <row r="821" spans="1:57" ht="16.5" customHeight="1">
      <c r="A821" s="2"/>
      <c r="B821" s="2"/>
      <c r="C821" s="2"/>
      <c r="D821" s="2"/>
      <c r="E821" s="2"/>
      <c r="F821" s="1"/>
      <c r="G821" s="1"/>
      <c r="H821" s="1"/>
      <c r="I821" s="3"/>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row>
    <row r="822" spans="1:57" ht="16.5" customHeight="1">
      <c r="A822" s="2"/>
      <c r="B822" s="2"/>
      <c r="C822" s="2"/>
      <c r="D822" s="2"/>
      <c r="E822" s="2"/>
      <c r="F822" s="1"/>
      <c r="G822" s="1"/>
      <c r="H822" s="1"/>
      <c r="I822" s="3"/>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row>
    <row r="823" spans="1:57" ht="16.5" customHeight="1">
      <c r="A823" s="2"/>
      <c r="B823" s="2"/>
      <c r="C823" s="2"/>
      <c r="D823" s="2"/>
      <c r="E823" s="2"/>
      <c r="F823" s="1"/>
      <c r="G823" s="1"/>
      <c r="H823" s="1"/>
      <c r="I823" s="3"/>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row>
    <row r="824" spans="1:57" ht="16.5" customHeight="1">
      <c r="A824" s="2"/>
      <c r="B824" s="2"/>
      <c r="C824" s="2"/>
      <c r="D824" s="2"/>
      <c r="E824" s="2"/>
      <c r="F824" s="1"/>
      <c r="G824" s="1"/>
      <c r="H824" s="1"/>
      <c r="I824" s="3"/>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row>
    <row r="825" spans="1:57" ht="16.5" customHeight="1">
      <c r="A825" s="2"/>
      <c r="B825" s="2"/>
      <c r="C825" s="2"/>
      <c r="D825" s="2"/>
      <c r="E825" s="2"/>
      <c r="F825" s="1"/>
      <c r="G825" s="1"/>
      <c r="H825" s="1"/>
      <c r="I825" s="3"/>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row>
    <row r="826" spans="1:57" ht="16.5" customHeight="1">
      <c r="A826" s="2"/>
      <c r="B826" s="2"/>
      <c r="C826" s="2"/>
      <c r="D826" s="2"/>
      <c r="E826" s="2"/>
      <c r="F826" s="1"/>
      <c r="G826" s="1"/>
      <c r="H826" s="1"/>
      <c r="I826" s="3"/>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row>
    <row r="827" spans="1:57" ht="16.5" customHeight="1">
      <c r="A827" s="2"/>
      <c r="B827" s="2"/>
      <c r="C827" s="2"/>
      <c r="D827" s="2"/>
      <c r="E827" s="2"/>
      <c r="F827" s="1"/>
      <c r="G827" s="1"/>
      <c r="H827" s="1"/>
      <c r="I827" s="3"/>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row>
    <row r="828" spans="1:57" ht="16.5" customHeight="1">
      <c r="A828" s="2"/>
      <c r="B828" s="2"/>
      <c r="C828" s="2"/>
      <c r="D828" s="2"/>
      <c r="E828" s="2"/>
      <c r="F828" s="1"/>
      <c r="G828" s="1"/>
      <c r="H828" s="1"/>
      <c r="I828" s="3"/>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row>
    <row r="829" spans="1:57" ht="16.5" customHeight="1">
      <c r="A829" s="2"/>
      <c r="B829" s="2"/>
      <c r="C829" s="2"/>
      <c r="D829" s="2"/>
      <c r="E829" s="2"/>
      <c r="F829" s="1"/>
      <c r="G829" s="1"/>
      <c r="H829" s="1"/>
      <c r="I829" s="3"/>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row>
    <row r="830" spans="1:57" ht="16.5" customHeight="1">
      <c r="A830" s="2"/>
      <c r="B830" s="2"/>
      <c r="C830" s="2"/>
      <c r="D830" s="2"/>
      <c r="E830" s="2"/>
      <c r="F830" s="1"/>
      <c r="G830" s="1"/>
      <c r="H830" s="1"/>
      <c r="I830" s="3"/>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row>
    <row r="831" spans="1:57" ht="16.5" customHeight="1">
      <c r="A831" s="2"/>
      <c r="B831" s="2"/>
      <c r="C831" s="2"/>
      <c r="D831" s="2"/>
      <c r="E831" s="2"/>
      <c r="F831" s="1"/>
      <c r="G831" s="1"/>
      <c r="H831" s="1"/>
      <c r="I831" s="3"/>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row>
    <row r="832" spans="1:57" ht="16.5" customHeight="1">
      <c r="A832" s="2"/>
      <c r="B832" s="2"/>
      <c r="C832" s="2"/>
      <c r="D832" s="2"/>
      <c r="E832" s="2"/>
      <c r="F832" s="1"/>
      <c r="G832" s="1"/>
      <c r="H832" s="1"/>
      <c r="I832" s="3"/>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row>
    <row r="833" spans="1:57" ht="16.5" customHeight="1">
      <c r="A833" s="2"/>
      <c r="B833" s="2"/>
      <c r="C833" s="2"/>
      <c r="D833" s="2"/>
      <c r="E833" s="2"/>
      <c r="F833" s="1"/>
      <c r="G833" s="1"/>
      <c r="H833" s="1"/>
      <c r="I833" s="3"/>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row>
    <row r="834" spans="1:57" ht="16.5" customHeight="1">
      <c r="A834" s="2"/>
      <c r="B834" s="2"/>
      <c r="C834" s="2"/>
      <c r="D834" s="2"/>
      <c r="E834" s="2"/>
      <c r="F834" s="1"/>
      <c r="G834" s="1"/>
      <c r="H834" s="1"/>
      <c r="I834" s="3"/>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row>
    <row r="835" spans="1:57" ht="16.5" customHeight="1">
      <c r="A835" s="2"/>
      <c r="B835" s="2"/>
      <c r="C835" s="2"/>
      <c r="D835" s="2"/>
      <c r="E835" s="2"/>
      <c r="F835" s="1"/>
      <c r="G835" s="1"/>
      <c r="H835" s="1"/>
      <c r="I835" s="3"/>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row>
    <row r="836" spans="1:57" ht="16.5" customHeight="1">
      <c r="A836" s="2"/>
      <c r="B836" s="2"/>
      <c r="C836" s="2"/>
      <c r="D836" s="2"/>
      <c r="E836" s="2"/>
      <c r="F836" s="1"/>
      <c r="G836" s="1"/>
      <c r="H836" s="1"/>
      <c r="I836" s="3"/>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row>
    <row r="837" spans="1:57" ht="16.5" customHeight="1">
      <c r="A837" s="2"/>
      <c r="B837" s="2"/>
      <c r="C837" s="2"/>
      <c r="D837" s="2"/>
      <c r="E837" s="2"/>
      <c r="F837" s="1"/>
      <c r="G837" s="1"/>
      <c r="H837" s="1"/>
      <c r="I837" s="3"/>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row>
    <row r="838" spans="1:57" ht="16.5" customHeight="1">
      <c r="A838" s="2"/>
      <c r="B838" s="2"/>
      <c r="C838" s="2"/>
      <c r="D838" s="2"/>
      <c r="E838" s="2"/>
      <c r="F838" s="1"/>
      <c r="G838" s="1"/>
      <c r="H838" s="1"/>
      <c r="I838" s="3"/>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row>
    <row r="839" spans="1:57" ht="16.5" customHeight="1">
      <c r="A839" s="2"/>
      <c r="B839" s="2"/>
      <c r="C839" s="2"/>
      <c r="D839" s="2"/>
      <c r="E839" s="2"/>
      <c r="F839" s="1"/>
      <c r="G839" s="1"/>
      <c r="H839" s="1"/>
      <c r="I839" s="3"/>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row>
    <row r="840" spans="1:57" ht="16.5" customHeight="1">
      <c r="A840" s="2"/>
      <c r="B840" s="2"/>
      <c r="C840" s="2"/>
      <c r="D840" s="2"/>
      <c r="E840" s="2"/>
      <c r="F840" s="1"/>
      <c r="G840" s="1"/>
      <c r="H840" s="1"/>
      <c r="I840" s="3"/>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row>
    <row r="841" spans="1:57" ht="16.5" customHeight="1">
      <c r="A841" s="2"/>
      <c r="B841" s="2"/>
      <c r="C841" s="2"/>
      <c r="D841" s="2"/>
      <c r="E841" s="2"/>
      <c r="F841" s="1"/>
      <c r="G841" s="1"/>
      <c r="H841" s="1"/>
      <c r="I841" s="3"/>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row>
    <row r="842" spans="1:57" ht="16.5" customHeight="1">
      <c r="A842" s="2"/>
      <c r="B842" s="2"/>
      <c r="C842" s="2"/>
      <c r="D842" s="2"/>
      <c r="E842" s="2"/>
      <c r="F842" s="1"/>
      <c r="G842" s="1"/>
      <c r="H842" s="1"/>
      <c r="I842" s="3"/>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row>
    <row r="843" spans="1:57" ht="16.5" customHeight="1">
      <c r="A843" s="2"/>
      <c r="B843" s="2"/>
      <c r="C843" s="2"/>
      <c r="D843" s="2"/>
      <c r="E843" s="2"/>
      <c r="F843" s="1"/>
      <c r="G843" s="1"/>
      <c r="H843" s="1"/>
      <c r="I843" s="3"/>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row>
    <row r="844" spans="1:57" ht="16.5" customHeight="1">
      <c r="A844" s="2"/>
      <c r="B844" s="2"/>
      <c r="C844" s="2"/>
      <c r="D844" s="2"/>
      <c r="E844" s="2"/>
      <c r="F844" s="1"/>
      <c r="G844" s="1"/>
      <c r="H844" s="1"/>
      <c r="I844" s="3"/>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row>
    <row r="845" spans="1:57" ht="16.5" customHeight="1">
      <c r="A845" s="2"/>
      <c r="B845" s="2"/>
      <c r="C845" s="2"/>
      <c r="D845" s="2"/>
      <c r="E845" s="2"/>
      <c r="F845" s="1"/>
      <c r="G845" s="1"/>
      <c r="H845" s="1"/>
      <c r="I845" s="3"/>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row>
    <row r="846" spans="1:57" ht="16.5" customHeight="1">
      <c r="A846" s="2"/>
      <c r="B846" s="2"/>
      <c r="C846" s="2"/>
      <c r="D846" s="2"/>
      <c r="E846" s="2"/>
      <c r="F846" s="1"/>
      <c r="G846" s="1"/>
      <c r="H846" s="1"/>
      <c r="I846" s="3"/>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row>
    <row r="847" spans="1:57" ht="16.5" customHeight="1">
      <c r="A847" s="2"/>
      <c r="B847" s="2"/>
      <c r="C847" s="2"/>
      <c r="D847" s="2"/>
      <c r="E847" s="2"/>
      <c r="F847" s="1"/>
      <c r="G847" s="1"/>
      <c r="H847" s="1"/>
      <c r="I847" s="3"/>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row>
    <row r="848" spans="1:57" ht="16.5" customHeight="1">
      <c r="A848" s="2"/>
      <c r="B848" s="2"/>
      <c r="C848" s="2"/>
      <c r="D848" s="2"/>
      <c r="E848" s="2"/>
      <c r="F848" s="1"/>
      <c r="G848" s="1"/>
      <c r="H848" s="1"/>
      <c r="I848" s="3"/>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row>
    <row r="849" spans="1:57" ht="16.5" customHeight="1">
      <c r="A849" s="2"/>
      <c r="B849" s="2"/>
      <c r="C849" s="2"/>
      <c r="D849" s="2"/>
      <c r="E849" s="2"/>
      <c r="F849" s="1"/>
      <c r="G849" s="1"/>
      <c r="H849" s="1"/>
      <c r="I849" s="3"/>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row>
    <row r="850" spans="1:57" ht="16.5" customHeight="1">
      <c r="A850" s="2"/>
      <c r="B850" s="2"/>
      <c r="C850" s="2"/>
      <c r="D850" s="2"/>
      <c r="E850" s="2"/>
      <c r="F850" s="1"/>
      <c r="G850" s="1"/>
      <c r="H850" s="1"/>
      <c r="I850" s="3"/>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row>
    <row r="851" spans="1:57" ht="16.5" customHeight="1">
      <c r="A851" s="2"/>
      <c r="B851" s="2"/>
      <c r="C851" s="2"/>
      <c r="D851" s="2"/>
      <c r="E851" s="2"/>
      <c r="F851" s="1"/>
      <c r="G851" s="1"/>
      <c r="H851" s="1"/>
      <c r="I851" s="3"/>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row>
    <row r="852" spans="1:57" ht="16.5" customHeight="1">
      <c r="A852" s="2"/>
      <c r="B852" s="2"/>
      <c r="C852" s="2"/>
      <c r="D852" s="2"/>
      <c r="E852" s="2"/>
      <c r="F852" s="1"/>
      <c r="G852" s="1"/>
      <c r="H852" s="1"/>
      <c r="I852" s="3"/>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row>
    <row r="853" spans="1:57" ht="16.5" customHeight="1">
      <c r="A853" s="2"/>
      <c r="B853" s="2"/>
      <c r="C853" s="2"/>
      <c r="D853" s="2"/>
      <c r="E853" s="2"/>
      <c r="F853" s="1"/>
      <c r="G853" s="1"/>
      <c r="H853" s="1"/>
      <c r="I853" s="3"/>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row>
    <row r="854" spans="1:57" ht="16.5" customHeight="1">
      <c r="A854" s="2"/>
      <c r="B854" s="2"/>
      <c r="C854" s="2"/>
      <c r="D854" s="2"/>
      <c r="E854" s="2"/>
      <c r="F854" s="1"/>
      <c r="G854" s="1"/>
      <c r="H854" s="1"/>
      <c r="I854" s="3"/>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row>
    <row r="855" spans="1:57" ht="16.5" customHeight="1">
      <c r="A855" s="2"/>
      <c r="B855" s="2"/>
      <c r="C855" s="2"/>
      <c r="D855" s="2"/>
      <c r="E855" s="2"/>
      <c r="F855" s="1"/>
      <c r="G855" s="1"/>
      <c r="H855" s="1"/>
      <c r="I855" s="3"/>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row>
    <row r="856" spans="1:57" ht="16.5" customHeight="1">
      <c r="A856" s="2"/>
      <c r="B856" s="2"/>
      <c r="C856" s="2"/>
      <c r="D856" s="2"/>
      <c r="E856" s="2"/>
      <c r="F856" s="1"/>
      <c r="G856" s="1"/>
      <c r="H856" s="1"/>
      <c r="I856" s="3"/>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row>
    <row r="857" spans="1:57" ht="16.5" customHeight="1">
      <c r="A857" s="2"/>
      <c r="B857" s="2"/>
      <c r="C857" s="2"/>
      <c r="D857" s="2"/>
      <c r="E857" s="2"/>
      <c r="F857" s="1"/>
      <c r="G857" s="1"/>
      <c r="H857" s="1"/>
      <c r="I857" s="3"/>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row>
    <row r="858" spans="1:57" ht="16.5" customHeight="1">
      <c r="A858" s="2"/>
      <c r="B858" s="2"/>
      <c r="C858" s="2"/>
      <c r="D858" s="2"/>
      <c r="E858" s="2"/>
      <c r="F858" s="1"/>
      <c r="G858" s="1"/>
      <c r="H858" s="1"/>
      <c r="I858" s="3"/>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row>
    <row r="859" spans="1:57" ht="16.5" customHeight="1">
      <c r="A859" s="2"/>
      <c r="B859" s="2"/>
      <c r="C859" s="2"/>
      <c r="D859" s="2"/>
      <c r="E859" s="2"/>
      <c r="F859" s="1"/>
      <c r="G859" s="1"/>
      <c r="H859" s="1"/>
      <c r="I859" s="3"/>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row>
    <row r="860" spans="1:57" ht="16.5" customHeight="1">
      <c r="A860" s="2"/>
      <c r="B860" s="2"/>
      <c r="C860" s="2"/>
      <c r="D860" s="2"/>
      <c r="E860" s="2"/>
      <c r="F860" s="1"/>
      <c r="G860" s="1"/>
      <c r="H860" s="1"/>
      <c r="I860" s="3"/>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row>
    <row r="861" spans="1:57" ht="16.5" customHeight="1">
      <c r="A861" s="2"/>
      <c r="B861" s="2"/>
      <c r="C861" s="2"/>
      <c r="D861" s="2"/>
      <c r="E861" s="2"/>
      <c r="F861" s="1"/>
      <c r="G861" s="1"/>
      <c r="H861" s="1"/>
      <c r="I861" s="3"/>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row>
    <row r="862" spans="1:57" ht="16.5" customHeight="1">
      <c r="A862" s="2"/>
      <c r="B862" s="2"/>
      <c r="C862" s="2"/>
      <c r="D862" s="2"/>
      <c r="E862" s="2"/>
      <c r="F862" s="1"/>
      <c r="G862" s="1"/>
      <c r="H862" s="1"/>
      <c r="I862" s="3"/>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row>
    <row r="863" spans="1:57" ht="16.5" customHeight="1">
      <c r="A863" s="2"/>
      <c r="B863" s="2"/>
      <c r="C863" s="2"/>
      <c r="D863" s="2"/>
      <c r="E863" s="2"/>
      <c r="F863" s="1"/>
      <c r="G863" s="1"/>
      <c r="H863" s="1"/>
      <c r="I863" s="3"/>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row>
    <row r="864" spans="1:57" ht="16.5" customHeight="1">
      <c r="A864" s="2"/>
      <c r="B864" s="2"/>
      <c r="C864" s="2"/>
      <c r="D864" s="2"/>
      <c r="E864" s="2"/>
      <c r="F864" s="1"/>
      <c r="G864" s="1"/>
      <c r="H864" s="1"/>
      <c r="I864" s="3"/>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row>
    <row r="865" spans="1:57" ht="16.5" customHeight="1">
      <c r="A865" s="2"/>
      <c r="B865" s="2"/>
      <c r="C865" s="2"/>
      <c r="D865" s="2"/>
      <c r="E865" s="2"/>
      <c r="F865" s="1"/>
      <c r="G865" s="1"/>
      <c r="H865" s="1"/>
      <c r="I865" s="3"/>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row>
    <row r="866" spans="1:57" ht="16.5" customHeight="1">
      <c r="A866" s="2"/>
      <c r="B866" s="2"/>
      <c r="C866" s="2"/>
      <c r="D866" s="2"/>
      <c r="E866" s="2"/>
      <c r="F866" s="1"/>
      <c r="G866" s="1"/>
      <c r="H866" s="1"/>
      <c r="I866" s="3"/>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row>
    <row r="867" spans="1:57" ht="16.5" customHeight="1">
      <c r="A867" s="2"/>
      <c r="B867" s="2"/>
      <c r="C867" s="2"/>
      <c r="D867" s="2"/>
      <c r="E867" s="2"/>
      <c r="F867" s="1"/>
      <c r="G867" s="1"/>
      <c r="H867" s="1"/>
      <c r="I867" s="3"/>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row>
    <row r="868" spans="1:57" ht="16.5" customHeight="1">
      <c r="A868" s="2"/>
      <c r="B868" s="2"/>
      <c r="C868" s="2"/>
      <c r="D868" s="2"/>
      <c r="E868" s="2"/>
      <c r="F868" s="1"/>
      <c r="G868" s="1"/>
      <c r="H868" s="1"/>
      <c r="I868" s="3"/>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row>
    <row r="869" spans="1:57" ht="16.5" customHeight="1">
      <c r="A869" s="2"/>
      <c r="B869" s="2"/>
      <c r="C869" s="2"/>
      <c r="D869" s="2"/>
      <c r="E869" s="2"/>
      <c r="F869" s="1"/>
      <c r="G869" s="1"/>
      <c r="H869" s="1"/>
      <c r="I869" s="3"/>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row>
    <row r="870" spans="1:57" ht="16.5" customHeight="1">
      <c r="A870" s="2"/>
      <c r="B870" s="2"/>
      <c r="C870" s="2"/>
      <c r="D870" s="2"/>
      <c r="E870" s="2"/>
      <c r="F870" s="1"/>
      <c r="G870" s="1"/>
      <c r="H870" s="1"/>
      <c r="I870" s="3"/>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row>
    <row r="871" spans="1:57" ht="16.5" customHeight="1">
      <c r="A871" s="2"/>
      <c r="B871" s="2"/>
      <c r="C871" s="2"/>
      <c r="D871" s="2"/>
      <c r="E871" s="2"/>
      <c r="F871" s="1"/>
      <c r="G871" s="1"/>
      <c r="H871" s="1"/>
      <c r="I871" s="3"/>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row>
    <row r="872" spans="1:57" ht="16.5" customHeight="1">
      <c r="A872" s="2"/>
      <c r="B872" s="2"/>
      <c r="C872" s="2"/>
      <c r="D872" s="2"/>
      <c r="E872" s="2"/>
      <c r="F872" s="1"/>
      <c r="G872" s="1"/>
      <c r="H872" s="1"/>
      <c r="I872" s="3"/>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row>
    <row r="873" spans="1:57" ht="16.5" customHeight="1">
      <c r="A873" s="2"/>
      <c r="B873" s="2"/>
      <c r="C873" s="2"/>
      <c r="D873" s="2"/>
      <c r="E873" s="2"/>
      <c r="F873" s="1"/>
      <c r="G873" s="1"/>
      <c r="H873" s="1"/>
      <c r="I873" s="3"/>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row>
    <row r="874" spans="1:57" ht="16.5" customHeight="1">
      <c r="A874" s="2"/>
      <c r="B874" s="2"/>
      <c r="C874" s="2"/>
      <c r="D874" s="2"/>
      <c r="E874" s="2"/>
      <c r="F874" s="1"/>
      <c r="G874" s="1"/>
      <c r="H874" s="1"/>
      <c r="I874" s="3"/>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row>
    <row r="875" spans="1:57" ht="16.5" customHeight="1">
      <c r="A875" s="2"/>
      <c r="B875" s="2"/>
      <c r="C875" s="2"/>
      <c r="D875" s="2"/>
      <c r="E875" s="2"/>
      <c r="F875" s="1"/>
      <c r="G875" s="1"/>
      <c r="H875" s="1"/>
      <c r="I875" s="3"/>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row>
    <row r="876" spans="1:57" ht="16.5" customHeight="1">
      <c r="A876" s="2"/>
      <c r="B876" s="2"/>
      <c r="C876" s="2"/>
      <c r="D876" s="2"/>
      <c r="E876" s="2"/>
      <c r="F876" s="1"/>
      <c r="G876" s="1"/>
      <c r="H876" s="1"/>
      <c r="I876" s="3"/>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row>
    <row r="877" spans="1:57" ht="16.5" customHeight="1">
      <c r="A877" s="2"/>
      <c r="B877" s="2"/>
      <c r="C877" s="2"/>
      <c r="D877" s="2"/>
      <c r="E877" s="2"/>
      <c r="F877" s="1"/>
      <c r="G877" s="1"/>
      <c r="H877" s="1"/>
      <c r="I877" s="3"/>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row>
    <row r="878" spans="1:57" ht="16.5" customHeight="1">
      <c r="A878" s="2"/>
      <c r="B878" s="2"/>
      <c r="C878" s="2"/>
      <c r="D878" s="2"/>
      <c r="E878" s="2"/>
      <c r="F878" s="1"/>
      <c r="G878" s="1"/>
      <c r="H878" s="1"/>
      <c r="I878" s="3"/>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row>
    <row r="879" spans="1:57" ht="16.5" customHeight="1">
      <c r="A879" s="2"/>
      <c r="B879" s="2"/>
      <c r="C879" s="2"/>
      <c r="D879" s="2"/>
      <c r="E879" s="2"/>
      <c r="F879" s="1"/>
      <c r="G879" s="1"/>
      <c r="H879" s="1"/>
      <c r="I879" s="3"/>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row>
    <row r="880" spans="1:57" ht="16.5" customHeight="1">
      <c r="A880" s="2"/>
      <c r="B880" s="2"/>
      <c r="C880" s="2"/>
      <c r="D880" s="2"/>
      <c r="E880" s="2"/>
      <c r="F880" s="1"/>
      <c r="G880" s="1"/>
      <c r="H880" s="1"/>
      <c r="I880" s="3"/>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row>
    <row r="881" spans="1:57" ht="16.5" customHeight="1">
      <c r="A881" s="2"/>
      <c r="B881" s="2"/>
      <c r="C881" s="2"/>
      <c r="D881" s="2"/>
      <c r="E881" s="2"/>
      <c r="F881" s="1"/>
      <c r="G881" s="1"/>
      <c r="H881" s="1"/>
      <c r="I881" s="3"/>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row>
    <row r="882" spans="1:57" ht="16.5" customHeight="1">
      <c r="A882" s="2"/>
      <c r="B882" s="2"/>
      <c r="C882" s="2"/>
      <c r="D882" s="2"/>
      <c r="E882" s="2"/>
      <c r="F882" s="1"/>
      <c r="G882" s="1"/>
      <c r="H882" s="1"/>
      <c r="I882" s="3"/>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row>
    <row r="883" spans="1:57" ht="16.5" customHeight="1">
      <c r="A883" s="2"/>
      <c r="B883" s="2"/>
      <c r="C883" s="2"/>
      <c r="D883" s="2"/>
      <c r="E883" s="2"/>
      <c r="F883" s="1"/>
      <c r="G883" s="1"/>
      <c r="H883" s="1"/>
      <c r="I883" s="3"/>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row>
    <row r="884" spans="1:57" ht="16.5" customHeight="1">
      <c r="A884" s="2"/>
      <c r="B884" s="2"/>
      <c r="C884" s="2"/>
      <c r="D884" s="2"/>
      <c r="E884" s="2"/>
      <c r="F884" s="1"/>
      <c r="G884" s="1"/>
      <c r="H884" s="1"/>
      <c r="I884" s="3"/>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row>
    <row r="885" spans="1:57" ht="16.5" customHeight="1">
      <c r="A885" s="2"/>
      <c r="B885" s="2"/>
      <c r="C885" s="2"/>
      <c r="D885" s="2"/>
      <c r="E885" s="2"/>
      <c r="F885" s="1"/>
      <c r="G885" s="1"/>
      <c r="H885" s="1"/>
      <c r="I885" s="3"/>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row>
    <row r="886" spans="1:57" ht="16.5" customHeight="1">
      <c r="A886" s="2"/>
      <c r="B886" s="2"/>
      <c r="C886" s="2"/>
      <c r="D886" s="2"/>
      <c r="E886" s="2"/>
      <c r="F886" s="1"/>
      <c r="G886" s="1"/>
      <c r="H886" s="1"/>
      <c r="I886" s="3"/>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row>
    <row r="887" spans="1:57" ht="16.5" customHeight="1">
      <c r="A887" s="2"/>
      <c r="B887" s="2"/>
      <c r="C887" s="2"/>
      <c r="D887" s="2"/>
      <c r="E887" s="2"/>
      <c r="F887" s="1"/>
      <c r="G887" s="1"/>
      <c r="H887" s="1"/>
      <c r="I887" s="3"/>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row>
    <row r="888" spans="1:57" ht="16.5" customHeight="1">
      <c r="A888" s="2"/>
      <c r="B888" s="2"/>
      <c r="C888" s="2"/>
      <c r="D888" s="2"/>
      <c r="E888" s="2"/>
      <c r="F888" s="1"/>
      <c r="G888" s="1"/>
      <c r="H888" s="1"/>
      <c r="I888" s="3"/>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row>
    <row r="889" spans="1:57" ht="16.5" customHeight="1">
      <c r="A889" s="2"/>
      <c r="B889" s="2"/>
      <c r="C889" s="2"/>
      <c r="D889" s="2"/>
      <c r="E889" s="2"/>
      <c r="F889" s="1"/>
      <c r="G889" s="1"/>
      <c r="H889" s="1"/>
      <c r="I889" s="3"/>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row>
    <row r="890" spans="1:57" ht="16.5" customHeight="1">
      <c r="A890" s="2"/>
      <c r="B890" s="2"/>
      <c r="C890" s="2"/>
      <c r="D890" s="2"/>
      <c r="E890" s="2"/>
      <c r="F890" s="1"/>
      <c r="G890" s="1"/>
      <c r="H890" s="1"/>
      <c r="I890" s="3"/>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row>
    <row r="891" spans="1:57" ht="16.5" customHeight="1">
      <c r="A891" s="2"/>
      <c r="B891" s="2"/>
      <c r="C891" s="2"/>
      <c r="D891" s="2"/>
      <c r="E891" s="2"/>
      <c r="F891" s="1"/>
      <c r="G891" s="1"/>
      <c r="H891" s="1"/>
      <c r="I891" s="3"/>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row>
    <row r="892" spans="1:57" ht="16.5" customHeight="1">
      <c r="A892" s="2"/>
      <c r="B892" s="2"/>
      <c r="C892" s="2"/>
      <c r="D892" s="2"/>
      <c r="E892" s="2"/>
      <c r="F892" s="1"/>
      <c r="G892" s="1"/>
      <c r="H892" s="1"/>
      <c r="I892" s="3"/>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row>
    <row r="893" spans="1:57" ht="16.5" customHeight="1">
      <c r="A893" s="2"/>
      <c r="B893" s="2"/>
      <c r="C893" s="2"/>
      <c r="D893" s="2"/>
      <c r="E893" s="2"/>
      <c r="F893" s="1"/>
      <c r="G893" s="1"/>
      <c r="H893" s="1"/>
      <c r="I893" s="3"/>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row>
    <row r="894" spans="1:57" ht="16.5" customHeight="1">
      <c r="A894" s="2"/>
      <c r="B894" s="2"/>
      <c r="C894" s="2"/>
      <c r="D894" s="2"/>
      <c r="E894" s="2"/>
      <c r="F894" s="1"/>
      <c r="G894" s="1"/>
      <c r="H894" s="1"/>
      <c r="I894" s="3"/>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row>
    <row r="895" spans="1:57" ht="16.5" customHeight="1">
      <c r="A895" s="2"/>
      <c r="B895" s="2"/>
      <c r="C895" s="2"/>
      <c r="D895" s="2"/>
      <c r="E895" s="2"/>
      <c r="F895" s="1"/>
      <c r="G895" s="1"/>
      <c r="H895" s="1"/>
      <c r="I895" s="3"/>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row>
    <row r="896" spans="1:57" ht="16.5" customHeight="1">
      <c r="A896" s="2"/>
      <c r="B896" s="2"/>
      <c r="C896" s="2"/>
      <c r="D896" s="2"/>
      <c r="E896" s="2"/>
      <c r="F896" s="1"/>
      <c r="G896" s="1"/>
      <c r="H896" s="1"/>
      <c r="I896" s="3"/>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row>
    <row r="897" spans="1:57" ht="16.5" customHeight="1">
      <c r="A897" s="2"/>
      <c r="B897" s="2"/>
      <c r="C897" s="2"/>
      <c r="D897" s="2"/>
      <c r="E897" s="2"/>
      <c r="F897" s="1"/>
      <c r="G897" s="1"/>
      <c r="H897" s="1"/>
      <c r="I897" s="3"/>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row>
    <row r="898" spans="1:57" ht="16.5" customHeight="1">
      <c r="A898" s="2"/>
      <c r="B898" s="2"/>
      <c r="C898" s="2"/>
      <c r="D898" s="2"/>
      <c r="E898" s="2"/>
      <c r="F898" s="1"/>
      <c r="G898" s="1"/>
      <c r="H898" s="1"/>
      <c r="I898" s="3"/>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row>
    <row r="899" spans="1:57" ht="16.5" customHeight="1">
      <c r="A899" s="2"/>
      <c r="B899" s="2"/>
      <c r="C899" s="2"/>
      <c r="D899" s="2"/>
      <c r="E899" s="2"/>
      <c r="F899" s="1"/>
      <c r="G899" s="1"/>
      <c r="H899" s="1"/>
      <c r="I899" s="3"/>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row>
    <row r="900" spans="1:57" ht="16.5" customHeight="1">
      <c r="A900" s="2"/>
      <c r="B900" s="2"/>
      <c r="C900" s="2"/>
      <c r="D900" s="2"/>
      <c r="E900" s="2"/>
      <c r="F900" s="1"/>
      <c r="G900" s="1"/>
      <c r="H900" s="1"/>
      <c r="I900" s="3"/>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row>
    <row r="901" spans="1:57" ht="16.5" customHeight="1">
      <c r="A901" s="2"/>
      <c r="B901" s="2"/>
      <c r="C901" s="2"/>
      <c r="D901" s="2"/>
      <c r="E901" s="2"/>
      <c r="F901" s="1"/>
      <c r="G901" s="1"/>
      <c r="H901" s="1"/>
      <c r="I901" s="3"/>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row>
    <row r="902" spans="1:57" ht="16.5" customHeight="1">
      <c r="A902" s="2"/>
      <c r="B902" s="2"/>
      <c r="C902" s="2"/>
      <c r="D902" s="2"/>
      <c r="E902" s="2"/>
      <c r="F902" s="1"/>
      <c r="G902" s="1"/>
      <c r="H902" s="1"/>
      <c r="I902" s="3"/>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row>
    <row r="903" spans="1:57" ht="16.5" customHeight="1">
      <c r="A903" s="2"/>
      <c r="B903" s="2"/>
      <c r="C903" s="2"/>
      <c r="D903" s="2"/>
      <c r="E903" s="2"/>
      <c r="F903" s="1"/>
      <c r="G903" s="1"/>
      <c r="H903" s="1"/>
      <c r="I903" s="3"/>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row>
    <row r="904" spans="1:57" ht="16.5" customHeight="1">
      <c r="A904" s="2"/>
      <c r="B904" s="2"/>
      <c r="C904" s="2"/>
      <c r="D904" s="2"/>
      <c r="E904" s="2"/>
      <c r="F904" s="1"/>
      <c r="G904" s="1"/>
      <c r="H904" s="1"/>
      <c r="I904" s="3"/>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row>
    <row r="905" spans="1:57" ht="16.5" customHeight="1">
      <c r="A905" s="2"/>
      <c r="B905" s="2"/>
      <c r="C905" s="2"/>
      <c r="D905" s="2"/>
      <c r="E905" s="2"/>
      <c r="F905" s="1"/>
      <c r="G905" s="1"/>
      <c r="H905" s="1"/>
      <c r="I905" s="3"/>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row>
    <row r="906" spans="1:57" ht="16.5" customHeight="1">
      <c r="A906" s="2"/>
      <c r="B906" s="2"/>
      <c r="C906" s="2"/>
      <c r="D906" s="2"/>
      <c r="E906" s="2"/>
      <c r="F906" s="1"/>
      <c r="G906" s="1"/>
      <c r="H906" s="1"/>
      <c r="I906" s="3"/>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row>
    <row r="907" spans="1:57" ht="16.5" customHeight="1">
      <c r="A907" s="2"/>
      <c r="B907" s="2"/>
      <c r="C907" s="2"/>
      <c r="D907" s="2"/>
      <c r="E907" s="2"/>
      <c r="F907" s="1"/>
      <c r="G907" s="1"/>
      <c r="H907" s="1"/>
      <c r="I907" s="3"/>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row>
    <row r="908" spans="1:57" ht="16.5" customHeight="1">
      <c r="A908" s="2"/>
      <c r="B908" s="2"/>
      <c r="C908" s="2"/>
      <c r="D908" s="2"/>
      <c r="E908" s="2"/>
      <c r="F908" s="1"/>
      <c r="G908" s="1"/>
      <c r="H908" s="1"/>
      <c r="I908" s="3"/>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row>
    <row r="909" spans="1:57" ht="16.5" customHeight="1">
      <c r="A909" s="2"/>
      <c r="B909" s="2"/>
      <c r="C909" s="2"/>
      <c r="D909" s="2"/>
      <c r="E909" s="2"/>
      <c r="F909" s="1"/>
      <c r="G909" s="1"/>
      <c r="H909" s="1"/>
      <c r="I909" s="3"/>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row>
    <row r="910" spans="1:57" ht="16.5" customHeight="1">
      <c r="A910" s="2"/>
      <c r="B910" s="2"/>
      <c r="C910" s="2"/>
      <c r="D910" s="2"/>
      <c r="E910" s="2"/>
      <c r="F910" s="1"/>
      <c r="G910" s="1"/>
      <c r="H910" s="1"/>
      <c r="I910" s="3"/>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row>
    <row r="911" spans="1:57" ht="16.5" customHeight="1">
      <c r="A911" s="2"/>
      <c r="B911" s="2"/>
      <c r="C911" s="2"/>
      <c r="D911" s="2"/>
      <c r="E911" s="2"/>
      <c r="F911" s="1"/>
      <c r="G911" s="1"/>
      <c r="H911" s="1"/>
      <c r="I911" s="3"/>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row>
    <row r="912" spans="1:57" ht="16.5" customHeight="1">
      <c r="A912" s="2"/>
      <c r="B912" s="2"/>
      <c r="C912" s="2"/>
      <c r="D912" s="2"/>
      <c r="E912" s="2"/>
      <c r="F912" s="1"/>
      <c r="G912" s="1"/>
      <c r="H912" s="1"/>
      <c r="I912" s="3"/>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row>
    <row r="913" spans="1:57" ht="16.5" customHeight="1">
      <c r="A913" s="2"/>
      <c r="B913" s="2"/>
      <c r="C913" s="2"/>
      <c r="D913" s="2"/>
      <c r="E913" s="2"/>
      <c r="F913" s="1"/>
      <c r="G913" s="1"/>
      <c r="H913" s="1"/>
      <c r="I913" s="3"/>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row>
    <row r="914" spans="1:57" ht="16.5" customHeight="1">
      <c r="A914" s="2"/>
      <c r="B914" s="2"/>
      <c r="C914" s="2"/>
      <c r="D914" s="2"/>
      <c r="E914" s="2"/>
      <c r="F914" s="1"/>
      <c r="G914" s="1"/>
      <c r="H914" s="1"/>
      <c r="I914" s="3"/>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row>
    <row r="915" spans="1:57" ht="16.5" customHeight="1">
      <c r="A915" s="2"/>
      <c r="B915" s="2"/>
      <c r="C915" s="2"/>
      <c r="D915" s="2"/>
      <c r="E915" s="2"/>
      <c r="F915" s="1"/>
      <c r="G915" s="1"/>
      <c r="H915" s="1"/>
      <c r="I915" s="3"/>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row>
    <row r="916" spans="1:57" ht="16.5" customHeight="1">
      <c r="A916" s="2"/>
      <c r="B916" s="2"/>
      <c r="C916" s="2"/>
      <c r="D916" s="2"/>
      <c r="E916" s="2"/>
      <c r="F916" s="1"/>
      <c r="G916" s="1"/>
      <c r="H916" s="1"/>
      <c r="I916" s="3"/>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row>
    <row r="917" spans="1:57" ht="16.5" customHeight="1">
      <c r="A917" s="2"/>
      <c r="B917" s="2"/>
      <c r="C917" s="2"/>
      <c r="D917" s="2"/>
      <c r="E917" s="2"/>
      <c r="F917" s="1"/>
      <c r="G917" s="1"/>
      <c r="H917" s="1"/>
      <c r="I917" s="3"/>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row>
    <row r="918" spans="1:57" ht="16.5" customHeight="1">
      <c r="A918" s="2"/>
      <c r="B918" s="2"/>
      <c r="C918" s="2"/>
      <c r="D918" s="2"/>
      <c r="E918" s="2"/>
      <c r="F918" s="1"/>
      <c r="G918" s="1"/>
      <c r="H918" s="1"/>
      <c r="I918" s="3"/>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row>
    <row r="919" spans="1:57" ht="16.5" customHeight="1">
      <c r="A919" s="2"/>
      <c r="B919" s="2"/>
      <c r="C919" s="2"/>
      <c r="D919" s="2"/>
      <c r="E919" s="2"/>
      <c r="F919" s="1"/>
      <c r="G919" s="1"/>
      <c r="H919" s="1"/>
      <c r="I919" s="3"/>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row>
    <row r="920" spans="1:57" ht="16.5" customHeight="1">
      <c r="A920" s="2"/>
      <c r="B920" s="2"/>
      <c r="C920" s="2"/>
      <c r="D920" s="2"/>
      <c r="E920" s="2"/>
      <c r="F920" s="1"/>
      <c r="G920" s="1"/>
      <c r="H920" s="1"/>
      <c r="I920" s="3"/>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row>
    <row r="921" spans="1:57" ht="16.5" customHeight="1">
      <c r="A921" s="2"/>
      <c r="B921" s="2"/>
      <c r="C921" s="2"/>
      <c r="D921" s="2"/>
      <c r="E921" s="2"/>
      <c r="F921" s="1"/>
      <c r="G921" s="1"/>
      <c r="H921" s="1"/>
      <c r="I921" s="3"/>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row>
    <row r="922" spans="1:57" ht="16.5" customHeight="1">
      <c r="A922" s="2"/>
      <c r="B922" s="2"/>
      <c r="C922" s="2"/>
      <c r="D922" s="2"/>
      <c r="E922" s="2"/>
      <c r="F922" s="1"/>
      <c r="G922" s="1"/>
      <c r="H922" s="1"/>
      <c r="I922" s="3"/>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row>
    <row r="923" spans="1:57" ht="16.5" customHeight="1">
      <c r="A923" s="2"/>
      <c r="B923" s="2"/>
      <c r="C923" s="2"/>
      <c r="D923" s="2"/>
      <c r="E923" s="2"/>
      <c r="F923" s="1"/>
      <c r="G923" s="1"/>
      <c r="H923" s="1"/>
      <c r="I923" s="3"/>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row>
    <row r="924" spans="1:57" ht="16.5" customHeight="1">
      <c r="A924" s="2"/>
      <c r="B924" s="2"/>
      <c r="C924" s="2"/>
      <c r="D924" s="2"/>
      <c r="E924" s="2"/>
      <c r="F924" s="1"/>
      <c r="G924" s="1"/>
      <c r="H924" s="1"/>
      <c r="I924" s="3"/>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row>
    <row r="925" spans="1:57" ht="16.5" customHeight="1">
      <c r="A925" s="2"/>
      <c r="B925" s="2"/>
      <c r="C925" s="2"/>
      <c r="D925" s="2"/>
      <c r="E925" s="2"/>
      <c r="F925" s="1"/>
      <c r="G925" s="1"/>
      <c r="H925" s="1"/>
      <c r="I925" s="3"/>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row>
    <row r="926" spans="1:57" ht="16.5" customHeight="1">
      <c r="A926" s="2"/>
      <c r="B926" s="2"/>
      <c r="C926" s="2"/>
      <c r="D926" s="2"/>
      <c r="E926" s="2"/>
      <c r="F926" s="1"/>
      <c r="G926" s="1"/>
      <c r="H926" s="1"/>
      <c r="I926" s="3"/>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row>
    <row r="927" spans="1:57" ht="16.5" customHeight="1">
      <c r="A927" s="2"/>
      <c r="B927" s="2"/>
      <c r="C927" s="2"/>
      <c r="D927" s="2"/>
      <c r="E927" s="2"/>
      <c r="F927" s="1"/>
      <c r="G927" s="1"/>
      <c r="H927" s="1"/>
      <c r="I927" s="3"/>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row>
    <row r="928" spans="1:57" ht="16.5" customHeight="1">
      <c r="A928" s="2"/>
      <c r="B928" s="2"/>
      <c r="C928" s="2"/>
      <c r="D928" s="2"/>
      <c r="E928" s="2"/>
      <c r="F928" s="1"/>
      <c r="G928" s="1"/>
      <c r="H928" s="1"/>
      <c r="I928" s="3"/>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row>
    <row r="929" spans="1:57" ht="16.5" customHeight="1">
      <c r="A929" s="2"/>
      <c r="B929" s="2"/>
      <c r="C929" s="2"/>
      <c r="D929" s="2"/>
      <c r="E929" s="2"/>
      <c r="F929" s="1"/>
      <c r="G929" s="1"/>
      <c r="H929" s="1"/>
      <c r="I929" s="3"/>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row>
    <row r="930" spans="1:57" ht="16.5" customHeight="1">
      <c r="A930" s="2"/>
      <c r="B930" s="2"/>
      <c r="C930" s="2"/>
      <c r="D930" s="2"/>
      <c r="E930" s="2"/>
      <c r="F930" s="1"/>
      <c r="G930" s="1"/>
      <c r="H930" s="1"/>
      <c r="I930" s="3"/>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row>
    <row r="931" spans="1:57" ht="16.5" customHeight="1">
      <c r="A931" s="2"/>
      <c r="B931" s="2"/>
      <c r="C931" s="2"/>
      <c r="D931" s="2"/>
      <c r="E931" s="2"/>
      <c r="F931" s="1"/>
      <c r="G931" s="1"/>
      <c r="H931" s="1"/>
      <c r="I931" s="3"/>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row>
    <row r="932" spans="1:57" ht="16.5" customHeight="1">
      <c r="A932" s="2"/>
      <c r="B932" s="2"/>
      <c r="C932" s="2"/>
      <c r="D932" s="2"/>
      <c r="E932" s="2"/>
      <c r="F932" s="1"/>
      <c r="G932" s="1"/>
      <c r="H932" s="1"/>
      <c r="I932" s="3"/>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row>
    <row r="933" spans="1:57" ht="16.5" customHeight="1">
      <c r="A933" s="2"/>
      <c r="B933" s="2"/>
      <c r="C933" s="2"/>
      <c r="D933" s="2"/>
      <c r="E933" s="2"/>
      <c r="F933" s="1"/>
      <c r="G933" s="1"/>
      <c r="H933" s="1"/>
      <c r="I933" s="3"/>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row>
    <row r="934" spans="1:57" ht="16.5" customHeight="1">
      <c r="A934" s="2"/>
      <c r="B934" s="2"/>
      <c r="C934" s="2"/>
      <c r="D934" s="2"/>
      <c r="E934" s="2"/>
      <c r="F934" s="1"/>
      <c r="G934" s="1"/>
      <c r="H934" s="1"/>
      <c r="I934" s="3"/>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row>
    <row r="935" spans="1:57" ht="16.5" customHeight="1">
      <c r="A935" s="2"/>
      <c r="B935" s="2"/>
      <c r="C935" s="2"/>
      <c r="D935" s="2"/>
      <c r="E935" s="2"/>
      <c r="F935" s="1"/>
      <c r="G935" s="1"/>
      <c r="H935" s="1"/>
      <c r="I935" s="3"/>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row>
    <row r="936" spans="1:57" ht="16.5" customHeight="1">
      <c r="A936" s="2"/>
      <c r="B936" s="2"/>
      <c r="C936" s="2"/>
      <c r="D936" s="2"/>
      <c r="E936" s="2"/>
      <c r="F936" s="1"/>
      <c r="G936" s="1"/>
      <c r="H936" s="1"/>
      <c r="I936" s="3"/>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row>
    <row r="937" spans="1:57" ht="16.5" customHeight="1">
      <c r="A937" s="2"/>
      <c r="B937" s="2"/>
      <c r="C937" s="2"/>
      <c r="D937" s="2"/>
      <c r="E937" s="2"/>
      <c r="F937" s="1"/>
      <c r="G937" s="1"/>
      <c r="H937" s="1"/>
      <c r="I937" s="3"/>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row>
    <row r="938" spans="1:57" ht="16.5" customHeight="1">
      <c r="A938" s="2"/>
      <c r="B938" s="2"/>
      <c r="C938" s="2"/>
      <c r="D938" s="2"/>
      <c r="E938" s="2"/>
      <c r="F938" s="1"/>
      <c r="G938" s="1"/>
      <c r="H938" s="1"/>
      <c r="I938" s="3"/>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row>
    <row r="939" spans="1:57" ht="16.5" customHeight="1">
      <c r="A939" s="2"/>
      <c r="B939" s="2"/>
      <c r="C939" s="2"/>
      <c r="D939" s="2"/>
      <c r="E939" s="2"/>
      <c r="F939" s="1"/>
      <c r="G939" s="1"/>
      <c r="H939" s="1"/>
      <c r="I939" s="3"/>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row>
    <row r="940" spans="1:57" ht="16.5" customHeight="1">
      <c r="A940" s="2"/>
      <c r="B940" s="2"/>
      <c r="C940" s="2"/>
      <c r="D940" s="2"/>
      <c r="E940" s="2"/>
      <c r="F940" s="1"/>
      <c r="G940" s="1"/>
      <c r="H940" s="1"/>
      <c r="I940" s="3"/>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row>
    <row r="941" spans="1:57" ht="16.5" customHeight="1">
      <c r="A941" s="2"/>
      <c r="B941" s="2"/>
      <c r="C941" s="2"/>
      <c r="D941" s="2"/>
      <c r="E941" s="2"/>
      <c r="F941" s="1"/>
      <c r="G941" s="1"/>
      <c r="H941" s="1"/>
      <c r="I941" s="3"/>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row>
    <row r="942" spans="1:57" ht="16.5" customHeight="1">
      <c r="A942" s="2"/>
      <c r="B942" s="2"/>
      <c r="C942" s="2"/>
      <c r="D942" s="2"/>
      <c r="E942" s="2"/>
      <c r="F942" s="1"/>
      <c r="G942" s="1"/>
      <c r="H942" s="1"/>
      <c r="I942" s="3"/>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row>
    <row r="943" spans="1:57" ht="16.5" customHeight="1">
      <c r="A943" s="2"/>
      <c r="B943" s="2"/>
      <c r="C943" s="2"/>
      <c r="D943" s="2"/>
      <c r="E943" s="2"/>
      <c r="F943" s="1"/>
      <c r="G943" s="1"/>
      <c r="H943" s="1"/>
      <c r="I943" s="3"/>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row>
    <row r="944" spans="1:57" ht="16.5" customHeight="1">
      <c r="A944" s="2"/>
      <c r="B944" s="2"/>
      <c r="C944" s="2"/>
      <c r="D944" s="2"/>
      <c r="E944" s="2"/>
      <c r="F944" s="1"/>
      <c r="G944" s="1"/>
      <c r="H944" s="1"/>
      <c r="I944" s="3"/>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row>
    <row r="945" spans="1:57" ht="16.5" customHeight="1">
      <c r="A945" s="2"/>
      <c r="B945" s="2"/>
      <c r="C945" s="2"/>
      <c r="D945" s="2"/>
      <c r="E945" s="2"/>
      <c r="F945" s="1"/>
      <c r="G945" s="1"/>
      <c r="H945" s="1"/>
      <c r="I945" s="3"/>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row>
    <row r="946" spans="1:57" ht="16.5" customHeight="1">
      <c r="A946" s="2"/>
      <c r="B946" s="2"/>
      <c r="C946" s="2"/>
      <c r="D946" s="2"/>
      <c r="E946" s="2"/>
      <c r="F946" s="1"/>
      <c r="G946" s="1"/>
      <c r="H946" s="1"/>
      <c r="I946" s="3"/>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row>
    <row r="947" spans="1:57" ht="16.5" customHeight="1">
      <c r="A947" s="2"/>
      <c r="B947" s="2"/>
      <c r="C947" s="2"/>
      <c r="D947" s="2"/>
      <c r="E947" s="2"/>
      <c r="F947" s="1"/>
      <c r="G947" s="1"/>
      <c r="H947" s="1"/>
      <c r="I947" s="3"/>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row>
    <row r="948" spans="1:57" ht="16.5" customHeight="1">
      <c r="A948" s="2"/>
      <c r="B948" s="2"/>
      <c r="C948" s="2"/>
      <c r="D948" s="2"/>
      <c r="E948" s="2"/>
      <c r="F948" s="1"/>
      <c r="G948" s="1"/>
      <c r="H948" s="1"/>
      <c r="I948" s="3"/>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row>
    <row r="949" spans="1:57" ht="16.5" customHeight="1">
      <c r="A949" s="2"/>
      <c r="B949" s="2"/>
      <c r="C949" s="2"/>
      <c r="D949" s="2"/>
      <c r="E949" s="2"/>
      <c r="F949" s="1"/>
      <c r="G949" s="1"/>
      <c r="H949" s="1"/>
      <c r="I949" s="3"/>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row>
    <row r="950" spans="1:57" ht="16.5" customHeight="1">
      <c r="A950" s="2"/>
      <c r="B950" s="2"/>
      <c r="C950" s="2"/>
      <c r="D950" s="2"/>
      <c r="E950" s="2"/>
      <c r="F950" s="1"/>
      <c r="G950" s="1"/>
      <c r="H950" s="1"/>
      <c r="I950" s="3"/>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row>
    <row r="951" spans="1:57" ht="16.5" customHeight="1">
      <c r="A951" s="2"/>
      <c r="B951" s="2"/>
      <c r="C951" s="2"/>
      <c r="D951" s="2"/>
      <c r="E951" s="2"/>
      <c r="F951" s="1"/>
      <c r="G951" s="1"/>
      <c r="H951" s="1"/>
      <c r="I951" s="3"/>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row>
    <row r="952" spans="1:57" ht="16.5" customHeight="1">
      <c r="A952" s="2"/>
      <c r="B952" s="2"/>
      <c r="C952" s="2"/>
      <c r="D952" s="2"/>
      <c r="E952" s="2"/>
      <c r="F952" s="1"/>
      <c r="G952" s="1"/>
      <c r="H952" s="1"/>
      <c r="I952" s="3"/>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row>
    <row r="953" spans="1:57" ht="16.5" customHeight="1">
      <c r="A953" s="2"/>
      <c r="B953" s="2"/>
      <c r="C953" s="2"/>
      <c r="D953" s="2"/>
      <c r="E953" s="2"/>
      <c r="F953" s="1"/>
      <c r="G953" s="1"/>
      <c r="H953" s="1"/>
      <c r="I953" s="3"/>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row>
    <row r="954" spans="1:57" ht="16.5" customHeight="1">
      <c r="A954" s="2"/>
      <c r="B954" s="2"/>
      <c r="C954" s="2"/>
      <c r="D954" s="2"/>
      <c r="E954" s="2"/>
      <c r="F954" s="1"/>
      <c r="G954" s="1"/>
      <c r="H954" s="1"/>
      <c r="I954" s="3"/>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row>
    <row r="955" spans="1:57" ht="16.5" customHeight="1">
      <c r="A955" s="2"/>
      <c r="B955" s="2"/>
      <c r="C955" s="2"/>
      <c r="D955" s="2"/>
      <c r="E955" s="2"/>
      <c r="F955" s="1"/>
      <c r="G955" s="1"/>
      <c r="H955" s="1"/>
      <c r="I955" s="3"/>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row>
    <row r="956" spans="1:57" ht="16.5" customHeight="1">
      <c r="A956" s="2"/>
      <c r="B956" s="2"/>
      <c r="C956" s="2"/>
      <c r="D956" s="2"/>
      <c r="E956" s="2"/>
      <c r="F956" s="1"/>
      <c r="G956" s="1"/>
      <c r="H956" s="1"/>
      <c r="I956" s="3"/>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row>
    <row r="957" spans="1:57" ht="16.5" customHeight="1">
      <c r="A957" s="2"/>
      <c r="B957" s="2"/>
      <c r="C957" s="2"/>
      <c r="D957" s="2"/>
      <c r="E957" s="2"/>
      <c r="F957" s="1"/>
      <c r="G957" s="1"/>
      <c r="H957" s="1"/>
      <c r="I957" s="3"/>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row>
    <row r="958" spans="1:57" ht="16.5" customHeight="1">
      <c r="A958" s="2"/>
      <c r="B958" s="2"/>
      <c r="C958" s="2"/>
      <c r="D958" s="2"/>
      <c r="E958" s="2"/>
      <c r="F958" s="1"/>
      <c r="G958" s="1"/>
      <c r="H958" s="1"/>
      <c r="I958" s="3"/>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row>
    <row r="959" spans="1:57" ht="16.5" customHeight="1">
      <c r="A959" s="2"/>
      <c r="B959" s="2"/>
      <c r="C959" s="2"/>
      <c r="D959" s="2"/>
      <c r="E959" s="2"/>
      <c r="F959" s="1"/>
      <c r="G959" s="1"/>
      <c r="H959" s="1"/>
      <c r="I959" s="3"/>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row>
    <row r="960" spans="1:57" ht="16.5" customHeight="1">
      <c r="A960" s="2"/>
      <c r="B960" s="2"/>
      <c r="C960" s="2"/>
      <c r="D960" s="2"/>
      <c r="E960" s="2"/>
      <c r="F960" s="1"/>
      <c r="G960" s="1"/>
      <c r="H960" s="1"/>
      <c r="I960" s="3"/>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row>
    <row r="961" spans="1:57" ht="16.5" customHeight="1">
      <c r="A961" s="2"/>
      <c r="B961" s="2"/>
      <c r="C961" s="2"/>
      <c r="D961" s="2"/>
      <c r="E961" s="2"/>
      <c r="F961" s="1"/>
      <c r="G961" s="1"/>
      <c r="H961" s="1"/>
      <c r="I961" s="3"/>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row>
    <row r="962" spans="1:57" ht="16.5" customHeight="1">
      <c r="A962" s="2"/>
      <c r="B962" s="2"/>
      <c r="C962" s="2"/>
      <c r="D962" s="2"/>
      <c r="E962" s="2"/>
      <c r="F962" s="1"/>
      <c r="G962" s="1"/>
      <c r="H962" s="1"/>
      <c r="I962" s="3"/>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row>
    <row r="963" spans="1:57" ht="16.5" customHeight="1">
      <c r="A963" s="2"/>
      <c r="B963" s="2"/>
      <c r="C963" s="2"/>
      <c r="D963" s="2"/>
      <c r="E963" s="2"/>
      <c r="F963" s="1"/>
      <c r="G963" s="1"/>
      <c r="H963" s="1"/>
      <c r="I963" s="3"/>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row>
    <row r="964" spans="1:57" ht="16.5" customHeight="1">
      <c r="A964" s="2"/>
      <c r="B964" s="2"/>
      <c r="C964" s="2"/>
      <c r="D964" s="2"/>
      <c r="E964" s="2"/>
      <c r="F964" s="1"/>
      <c r="G964" s="1"/>
      <c r="H964" s="1"/>
      <c r="I964" s="3"/>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row>
    <row r="965" spans="1:57" ht="16.5" customHeight="1">
      <c r="A965" s="2"/>
      <c r="B965" s="2"/>
      <c r="C965" s="2"/>
      <c r="D965" s="2"/>
      <c r="E965" s="2"/>
      <c r="F965" s="1"/>
      <c r="G965" s="1"/>
      <c r="H965" s="1"/>
      <c r="I965" s="3"/>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row>
    <row r="966" spans="1:57" ht="16.5" customHeight="1">
      <c r="A966" s="2"/>
      <c r="B966" s="2"/>
      <c r="C966" s="2"/>
      <c r="D966" s="2"/>
      <c r="E966" s="2"/>
      <c r="F966" s="1"/>
      <c r="G966" s="1"/>
      <c r="H966" s="1"/>
      <c r="I966" s="3"/>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row>
    <row r="967" spans="1:57" ht="16.5" customHeight="1">
      <c r="A967" s="2"/>
      <c r="B967" s="2"/>
      <c r="C967" s="2"/>
      <c r="D967" s="2"/>
      <c r="E967" s="2"/>
      <c r="F967" s="1"/>
      <c r="G967" s="1"/>
      <c r="H967" s="1"/>
      <c r="I967" s="3"/>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row>
    <row r="968" spans="1:57" ht="16.5" customHeight="1">
      <c r="A968" s="2"/>
      <c r="B968" s="2"/>
      <c r="C968" s="2"/>
      <c r="D968" s="2"/>
      <c r="E968" s="2"/>
      <c r="F968" s="1"/>
      <c r="G968" s="1"/>
      <c r="H968" s="1"/>
      <c r="I968" s="3"/>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row>
    <row r="969" spans="1:57" ht="16.5" customHeight="1">
      <c r="A969" s="2"/>
      <c r="B969" s="2"/>
      <c r="C969" s="2"/>
      <c r="D969" s="2"/>
      <c r="E969" s="2"/>
      <c r="F969" s="1"/>
      <c r="G969" s="1"/>
      <c r="H969" s="1"/>
      <c r="I969" s="3"/>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row>
    <row r="970" spans="1:57" ht="16.5" customHeight="1">
      <c r="A970" s="2"/>
      <c r="B970" s="2"/>
      <c r="C970" s="2"/>
      <c r="D970" s="2"/>
      <c r="E970" s="2"/>
      <c r="F970" s="1"/>
      <c r="G970" s="1"/>
      <c r="H970" s="1"/>
      <c r="I970" s="3"/>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row>
    <row r="971" spans="1:57" ht="16.5" customHeight="1">
      <c r="A971" s="2"/>
      <c r="B971" s="2"/>
      <c r="C971" s="2"/>
      <c r="D971" s="2"/>
      <c r="E971" s="2"/>
      <c r="F971" s="1"/>
      <c r="G971" s="1"/>
      <c r="H971" s="1"/>
      <c r="I971" s="3"/>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row>
    <row r="972" spans="1:57" ht="16.5" customHeight="1">
      <c r="A972" s="2"/>
      <c r="B972" s="2"/>
      <c r="C972" s="2"/>
      <c r="D972" s="2"/>
      <c r="E972" s="2"/>
      <c r="F972" s="1"/>
      <c r="G972" s="1"/>
      <c r="H972" s="1"/>
      <c r="I972" s="3"/>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row>
    <row r="973" spans="1:57" ht="16.5" customHeight="1">
      <c r="A973" s="2"/>
      <c r="B973" s="2"/>
      <c r="C973" s="2"/>
      <c r="D973" s="2"/>
      <c r="E973" s="2"/>
      <c r="F973" s="1"/>
      <c r="G973" s="1"/>
      <c r="H973" s="1"/>
      <c r="I973" s="3"/>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row>
    <row r="974" spans="1:57" ht="16.5" customHeight="1">
      <c r="A974" s="2"/>
      <c r="B974" s="2"/>
      <c r="C974" s="2"/>
      <c r="D974" s="2"/>
      <c r="E974" s="2"/>
      <c r="F974" s="1"/>
      <c r="G974" s="1"/>
      <c r="H974" s="1"/>
      <c r="I974" s="3"/>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row>
    <row r="975" spans="1:57" ht="16.5" customHeight="1">
      <c r="A975" s="2"/>
      <c r="B975" s="2"/>
      <c r="C975" s="2"/>
      <c r="D975" s="2"/>
      <c r="E975" s="2"/>
      <c r="F975" s="1"/>
      <c r="G975" s="1"/>
      <c r="H975" s="1"/>
      <c r="I975" s="3"/>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row>
    <row r="976" spans="1:57" ht="16.5" customHeight="1">
      <c r="A976" s="2"/>
      <c r="B976" s="2"/>
      <c r="C976" s="2"/>
      <c r="D976" s="2"/>
      <c r="E976" s="2"/>
      <c r="F976" s="1"/>
      <c r="G976" s="1"/>
      <c r="H976" s="1"/>
      <c r="I976" s="3"/>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row>
    <row r="977" spans="1:57" ht="16.5" customHeight="1">
      <c r="A977" s="2"/>
      <c r="B977" s="2"/>
      <c r="C977" s="2"/>
      <c r="D977" s="2"/>
      <c r="E977" s="2"/>
      <c r="F977" s="1"/>
      <c r="G977" s="1"/>
      <c r="H977" s="1"/>
      <c r="I977" s="3"/>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row>
    <row r="978" spans="1:57" ht="16.5" customHeight="1">
      <c r="A978" s="2"/>
      <c r="B978" s="2"/>
      <c r="C978" s="2"/>
      <c r="D978" s="2"/>
      <c r="E978" s="2"/>
      <c r="F978" s="1"/>
      <c r="G978" s="1"/>
      <c r="H978" s="1"/>
      <c r="I978" s="3"/>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row>
    <row r="979" spans="1:57" ht="16.5" customHeight="1">
      <c r="A979" s="2"/>
      <c r="B979" s="2"/>
      <c r="C979" s="2"/>
      <c r="D979" s="2"/>
      <c r="E979" s="2"/>
      <c r="F979" s="1"/>
      <c r="G979" s="1"/>
      <c r="H979" s="1"/>
      <c r="I979" s="3"/>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row>
    <row r="980" spans="1:57" ht="16.5" customHeight="1">
      <c r="A980" s="2"/>
      <c r="B980" s="2"/>
      <c r="C980" s="2"/>
      <c r="D980" s="2"/>
      <c r="E980" s="2"/>
      <c r="F980" s="1"/>
      <c r="G980" s="1"/>
      <c r="H980" s="1"/>
      <c r="I980" s="3"/>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row>
    <row r="981" spans="1:57" ht="16.5" customHeight="1">
      <c r="A981" s="2"/>
      <c r="B981" s="2"/>
      <c r="C981" s="2"/>
      <c r="D981" s="2"/>
      <c r="E981" s="2"/>
      <c r="F981" s="1"/>
      <c r="G981" s="1"/>
      <c r="H981" s="1"/>
      <c r="I981" s="3"/>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row>
    <row r="982" spans="1:57" ht="16.5" customHeight="1">
      <c r="A982" s="2"/>
      <c r="B982" s="2"/>
      <c r="C982" s="2"/>
      <c r="D982" s="2"/>
      <c r="E982" s="2"/>
      <c r="F982" s="1"/>
      <c r="G982" s="1"/>
      <c r="H982" s="1"/>
      <c r="I982" s="3"/>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row>
    <row r="983" spans="1:57" ht="16.5" customHeight="1">
      <c r="A983" s="2"/>
      <c r="B983" s="2"/>
      <c r="C983" s="2"/>
      <c r="D983" s="2"/>
      <c r="E983" s="2"/>
      <c r="F983" s="1"/>
      <c r="G983" s="1"/>
      <c r="H983" s="1"/>
      <c r="I983" s="3"/>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row>
    <row r="984" spans="1:57" ht="16.5" customHeight="1">
      <c r="A984" s="2"/>
      <c r="B984" s="2"/>
      <c r="C984" s="2"/>
      <c r="D984" s="2"/>
      <c r="E984" s="2"/>
      <c r="F984" s="1"/>
      <c r="G984" s="1"/>
      <c r="H984" s="1"/>
      <c r="I984" s="3"/>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row>
    <row r="985" spans="1:57" ht="16.5" customHeight="1">
      <c r="A985" s="2"/>
      <c r="B985" s="2"/>
      <c r="C985" s="2"/>
      <c r="D985" s="2"/>
      <c r="E985" s="2"/>
      <c r="F985" s="1"/>
      <c r="G985" s="1"/>
      <c r="H985" s="1"/>
      <c r="I985" s="3"/>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row>
    <row r="986" spans="1:57" ht="16.5" customHeight="1">
      <c r="A986" s="2"/>
      <c r="B986" s="2"/>
      <c r="C986" s="2"/>
      <c r="D986" s="2"/>
      <c r="E986" s="2"/>
      <c r="F986" s="1"/>
      <c r="G986" s="1"/>
      <c r="H986" s="1"/>
      <c r="I986" s="3"/>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row>
    <row r="987" spans="1:57" ht="16.5" customHeight="1">
      <c r="A987" s="2"/>
      <c r="B987" s="2"/>
      <c r="C987" s="2"/>
      <c r="D987" s="2"/>
      <c r="E987" s="2"/>
      <c r="F987" s="1"/>
      <c r="G987" s="1"/>
      <c r="H987" s="1"/>
      <c r="I987" s="3"/>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row>
    <row r="988" spans="1:57" ht="16.5" customHeight="1">
      <c r="A988" s="2"/>
      <c r="B988" s="2"/>
      <c r="C988" s="2"/>
      <c r="D988" s="2"/>
      <c r="E988" s="2"/>
      <c r="F988" s="1"/>
      <c r="G988" s="1"/>
      <c r="H988" s="1"/>
      <c r="I988" s="3"/>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row>
    <row r="989" spans="1:57" ht="16.5" customHeight="1">
      <c r="A989" s="2"/>
      <c r="B989" s="2"/>
      <c r="C989" s="2"/>
      <c r="D989" s="2"/>
      <c r="E989" s="2"/>
      <c r="F989" s="1"/>
      <c r="G989" s="1"/>
      <c r="H989" s="1"/>
      <c r="I989" s="3"/>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row>
    <row r="990" spans="1:57" ht="16.5" customHeight="1">
      <c r="A990" s="2"/>
      <c r="B990" s="2"/>
      <c r="C990" s="2"/>
      <c r="D990" s="2"/>
      <c r="E990" s="2"/>
      <c r="F990" s="1"/>
      <c r="G990" s="1"/>
      <c r="H990" s="1"/>
      <c r="I990" s="3"/>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row>
    <row r="991" spans="1:57" ht="16.5" customHeight="1">
      <c r="A991" s="2"/>
      <c r="B991" s="2"/>
      <c r="C991" s="2"/>
      <c r="D991" s="2"/>
      <c r="E991" s="2"/>
      <c r="F991" s="1"/>
      <c r="G991" s="1"/>
      <c r="H991" s="1"/>
      <c r="I991" s="3"/>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row>
    <row r="992" spans="1:57" ht="16.5" customHeight="1">
      <c r="A992" s="2"/>
      <c r="B992" s="2"/>
      <c r="C992" s="2"/>
      <c r="D992" s="2"/>
      <c r="E992" s="2"/>
      <c r="F992" s="1"/>
      <c r="G992" s="1"/>
      <c r="H992" s="1"/>
      <c r="I992" s="3"/>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row>
    <row r="993" spans="1:57" ht="16.5" customHeight="1">
      <c r="A993" s="2"/>
      <c r="B993" s="2"/>
      <c r="C993" s="2"/>
      <c r="D993" s="2"/>
      <c r="E993" s="2"/>
      <c r="F993" s="1"/>
      <c r="G993" s="1"/>
      <c r="H993" s="1"/>
      <c r="I993" s="3"/>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row>
    <row r="994" spans="1:57" ht="16.5" customHeight="1">
      <c r="A994" s="2"/>
      <c r="B994" s="2"/>
      <c r="C994" s="2"/>
      <c r="D994" s="2"/>
      <c r="E994" s="2"/>
      <c r="F994" s="1"/>
      <c r="G994" s="1"/>
      <c r="H994" s="1"/>
      <c r="I994" s="3"/>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row>
    <row r="995" spans="1:57" ht="16.5" customHeight="1">
      <c r="A995" s="2"/>
      <c r="B995" s="2"/>
      <c r="C995" s="2"/>
      <c r="D995" s="2"/>
      <c r="E995" s="2"/>
      <c r="F995" s="1"/>
      <c r="G995" s="1"/>
      <c r="H995" s="1"/>
      <c r="I995" s="3"/>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row>
  </sheetData>
  <mergeCells count="261">
    <mergeCell ref="O59:O64"/>
    <mergeCell ref="P59:P64"/>
    <mergeCell ref="Q59:Q64"/>
    <mergeCell ref="B65:AK65"/>
    <mergeCell ref="I59:I64"/>
    <mergeCell ref="J59:J64"/>
    <mergeCell ref="K59:K64"/>
    <mergeCell ref="L59:L64"/>
    <mergeCell ref="M59:M64"/>
    <mergeCell ref="N59:N64"/>
    <mergeCell ref="A59:A64"/>
    <mergeCell ref="B59:B64"/>
    <mergeCell ref="C59:C64"/>
    <mergeCell ref="D59:D64"/>
    <mergeCell ref="F59:F64"/>
    <mergeCell ref="G59:G64"/>
    <mergeCell ref="L53:L58"/>
    <mergeCell ref="M53:M58"/>
    <mergeCell ref="N53:N58"/>
    <mergeCell ref="O53:O58"/>
    <mergeCell ref="P53:P58"/>
    <mergeCell ref="Q53:Q58"/>
    <mergeCell ref="Q47:Q52"/>
    <mergeCell ref="A53:A58"/>
    <mergeCell ref="B53:B58"/>
    <mergeCell ref="C53:C58"/>
    <mergeCell ref="D53:D58"/>
    <mergeCell ref="F53:F58"/>
    <mergeCell ref="G53:G58"/>
    <mergeCell ref="I53:I58"/>
    <mergeCell ref="J53:J58"/>
    <mergeCell ref="K53:K58"/>
    <mergeCell ref="K47:K52"/>
    <mergeCell ref="L47:L52"/>
    <mergeCell ref="M47:M52"/>
    <mergeCell ref="N47:N52"/>
    <mergeCell ref="O47:O52"/>
    <mergeCell ref="P47:P52"/>
    <mergeCell ref="P41:P46"/>
    <mergeCell ref="Q41:Q46"/>
    <mergeCell ref="A47:A52"/>
    <mergeCell ref="B47:B52"/>
    <mergeCell ref="C47:C52"/>
    <mergeCell ref="D47:D52"/>
    <mergeCell ref="F47:F52"/>
    <mergeCell ref="G47:G52"/>
    <mergeCell ref="I47:I52"/>
    <mergeCell ref="J47:J52"/>
    <mergeCell ref="J41:J46"/>
    <mergeCell ref="K41:K46"/>
    <mergeCell ref="L41:L46"/>
    <mergeCell ref="M41:M46"/>
    <mergeCell ref="N41:N46"/>
    <mergeCell ref="O41:O46"/>
    <mergeCell ref="O35:O40"/>
    <mergeCell ref="P35:P40"/>
    <mergeCell ref="Q35:Q40"/>
    <mergeCell ref="A41:A46"/>
    <mergeCell ref="B41:B46"/>
    <mergeCell ref="C41:C46"/>
    <mergeCell ref="D41:D46"/>
    <mergeCell ref="F41:F46"/>
    <mergeCell ref="G41:G46"/>
    <mergeCell ref="I41:I46"/>
    <mergeCell ref="I35:I40"/>
    <mergeCell ref="J35:J40"/>
    <mergeCell ref="K35:K40"/>
    <mergeCell ref="L35:L40"/>
    <mergeCell ref="M35:M40"/>
    <mergeCell ref="N35:N40"/>
    <mergeCell ref="A35:A40"/>
    <mergeCell ref="B35:B40"/>
    <mergeCell ref="C35:C40"/>
    <mergeCell ref="D35:D40"/>
    <mergeCell ref="F35:F40"/>
    <mergeCell ref="G35:G40"/>
    <mergeCell ref="L29:L34"/>
    <mergeCell ref="M29:M34"/>
    <mergeCell ref="N29:N34"/>
    <mergeCell ref="O29:O34"/>
    <mergeCell ref="P29:P34"/>
    <mergeCell ref="Q29:Q34"/>
    <mergeCell ref="Q23:Q28"/>
    <mergeCell ref="A29:A34"/>
    <mergeCell ref="B29:B34"/>
    <mergeCell ref="C29:C34"/>
    <mergeCell ref="D29:D34"/>
    <mergeCell ref="F29:F34"/>
    <mergeCell ref="G29:G34"/>
    <mergeCell ref="I29:I34"/>
    <mergeCell ref="J29:J34"/>
    <mergeCell ref="K29:K34"/>
    <mergeCell ref="K23:K28"/>
    <mergeCell ref="L23:L28"/>
    <mergeCell ref="M23:M28"/>
    <mergeCell ref="N23:N28"/>
    <mergeCell ref="O23:O28"/>
    <mergeCell ref="P23:P28"/>
    <mergeCell ref="BH17:BH18"/>
    <mergeCell ref="BI17:BI18"/>
    <mergeCell ref="A23:A28"/>
    <mergeCell ref="B23:B28"/>
    <mergeCell ref="C23:C28"/>
    <mergeCell ref="D23:D28"/>
    <mergeCell ref="F23:F28"/>
    <mergeCell ref="G23:G28"/>
    <mergeCell ref="I23:I28"/>
    <mergeCell ref="J23:J28"/>
    <mergeCell ref="AZ17:AZ18"/>
    <mergeCell ref="BB17:BB18"/>
    <mergeCell ref="BC17:BC18"/>
    <mergeCell ref="BD17:BD18"/>
    <mergeCell ref="BE17:BE18"/>
    <mergeCell ref="BF17:BF18"/>
    <mergeCell ref="N17:N22"/>
    <mergeCell ref="O17:O22"/>
    <mergeCell ref="P17:P22"/>
    <mergeCell ref="Q17:Q22"/>
    <mergeCell ref="AH17:AH18"/>
    <mergeCell ref="AM17:AM18"/>
    <mergeCell ref="H17:H18"/>
    <mergeCell ref="I17:I22"/>
    <mergeCell ref="J17:J22"/>
    <mergeCell ref="K17:K22"/>
    <mergeCell ref="L17:L22"/>
    <mergeCell ref="M17:M22"/>
    <mergeCell ref="A17:A22"/>
    <mergeCell ref="B17:B22"/>
    <mergeCell ref="C17:C22"/>
    <mergeCell ref="D17:D22"/>
    <mergeCell ref="F17:F22"/>
    <mergeCell ref="G17:G22"/>
    <mergeCell ref="BC11:BC12"/>
    <mergeCell ref="BD11:BD12"/>
    <mergeCell ref="BE11:BE12"/>
    <mergeCell ref="BF11:BF12"/>
    <mergeCell ref="BH11:BH12"/>
    <mergeCell ref="BI11:BI12"/>
    <mergeCell ref="AM11:AM12"/>
    <mergeCell ref="AN11:AN12"/>
    <mergeCell ref="AP11:AP12"/>
    <mergeCell ref="AS11:AS12"/>
    <mergeCell ref="BA11:BA12"/>
    <mergeCell ref="BB11:BB12"/>
    <mergeCell ref="I11:I16"/>
    <mergeCell ref="J11:J16"/>
    <mergeCell ref="K11:K16"/>
    <mergeCell ref="L11:L16"/>
    <mergeCell ref="M11:M16"/>
    <mergeCell ref="N11:N16"/>
    <mergeCell ref="BF5:BF6"/>
    <mergeCell ref="BG5:BG6"/>
    <mergeCell ref="BJ5:BJ18"/>
    <mergeCell ref="A11:A16"/>
    <mergeCell ref="B11:B16"/>
    <mergeCell ref="C11:C16"/>
    <mergeCell ref="D11:D16"/>
    <mergeCell ref="F11:F16"/>
    <mergeCell ref="G11:G16"/>
    <mergeCell ref="H11:H12"/>
    <mergeCell ref="AZ5:AZ6"/>
    <mergeCell ref="BA5:BA6"/>
    <mergeCell ref="BB5:BB6"/>
    <mergeCell ref="BC5:BC6"/>
    <mergeCell ref="BD5:BD6"/>
    <mergeCell ref="BE5:BE6"/>
    <mergeCell ref="AN5:AN6"/>
    <mergeCell ref="AO5:AO18"/>
    <mergeCell ref="AP5:AP6"/>
    <mergeCell ref="AQ5:AQ18"/>
    <mergeCell ref="AR5:AR18"/>
    <mergeCell ref="AS5:AS6"/>
    <mergeCell ref="AN17:AN18"/>
    <mergeCell ref="AP17:AP18"/>
    <mergeCell ref="AS17:AS18"/>
    <mergeCell ref="N5:N10"/>
    <mergeCell ref="O5:O10"/>
    <mergeCell ref="P5:P10"/>
    <mergeCell ref="Q5:Q10"/>
    <mergeCell ref="AL5:AL18"/>
    <mergeCell ref="AM5:AM6"/>
    <mergeCell ref="O11:O16"/>
    <mergeCell ref="P11:P16"/>
    <mergeCell ref="Q11:Q16"/>
    <mergeCell ref="AH11:AH12"/>
    <mergeCell ref="H5:H10"/>
    <mergeCell ref="I5:I10"/>
    <mergeCell ref="J5:J10"/>
    <mergeCell ref="K5:K10"/>
    <mergeCell ref="L5:L10"/>
    <mergeCell ref="M5:M10"/>
    <mergeCell ref="A5:A10"/>
    <mergeCell ref="B5:B10"/>
    <mergeCell ref="C5:C10"/>
    <mergeCell ref="D5:D10"/>
    <mergeCell ref="F5:F10"/>
    <mergeCell ref="G5:G10"/>
    <mergeCell ref="BD3:BD4"/>
    <mergeCell ref="BE3:BE4"/>
    <mergeCell ref="BF3:BF4"/>
    <mergeCell ref="BG3:BG4"/>
    <mergeCell ref="BH3:BH4"/>
    <mergeCell ref="BI3:BI4"/>
    <mergeCell ref="AX3:AX4"/>
    <mergeCell ref="AY3:AY4"/>
    <mergeCell ref="AZ3:AZ4"/>
    <mergeCell ref="BA3:BA4"/>
    <mergeCell ref="BB3:BB4"/>
    <mergeCell ref="BC3:BC4"/>
    <mergeCell ref="AR3:AR4"/>
    <mergeCell ref="AS3:AS4"/>
    <mergeCell ref="AT3:AT4"/>
    <mergeCell ref="AU3:AU4"/>
    <mergeCell ref="AV3:AV4"/>
    <mergeCell ref="AW3:AW4"/>
    <mergeCell ref="AL3:AL4"/>
    <mergeCell ref="AM3:AM4"/>
    <mergeCell ref="AN3:AN4"/>
    <mergeCell ref="AO3:AO4"/>
    <mergeCell ref="AP3:AP4"/>
    <mergeCell ref="AQ3:AQ4"/>
    <mergeCell ref="AF3:AF4"/>
    <mergeCell ref="AG3:AG4"/>
    <mergeCell ref="AH3:AH4"/>
    <mergeCell ref="AI3:AI4"/>
    <mergeCell ref="AJ3:AJ4"/>
    <mergeCell ref="AK3:AK4"/>
    <mergeCell ref="U3:Z3"/>
    <mergeCell ref="AA3:AA4"/>
    <mergeCell ref="AB3:AB4"/>
    <mergeCell ref="AC3:AC4"/>
    <mergeCell ref="AD3:AD4"/>
    <mergeCell ref="AE3:AE4"/>
    <mergeCell ref="O3:O4"/>
    <mergeCell ref="P3:P4"/>
    <mergeCell ref="Q3:Q4"/>
    <mergeCell ref="R3:R4"/>
    <mergeCell ref="S3:S4"/>
    <mergeCell ref="T3:T4"/>
    <mergeCell ref="I3:I4"/>
    <mergeCell ref="J3:J4"/>
    <mergeCell ref="K3:K4"/>
    <mergeCell ref="L3:L4"/>
    <mergeCell ref="M3:M4"/>
    <mergeCell ref="N3:N4"/>
    <mergeCell ref="AO1:AS2"/>
    <mergeCell ref="AT1:BA2"/>
    <mergeCell ref="BB1:BI2"/>
    <mergeCell ref="BJ1:BJ4"/>
    <mergeCell ref="A3:A4"/>
    <mergeCell ref="B3:B4"/>
    <mergeCell ref="C3:C4"/>
    <mergeCell ref="D3:D4"/>
    <mergeCell ref="E3:E4"/>
    <mergeCell ref="F3:F4"/>
    <mergeCell ref="A1:J2"/>
    <mergeCell ref="K1:Q2"/>
    <mergeCell ref="R1:Z2"/>
    <mergeCell ref="AA1:AG2"/>
    <mergeCell ref="AH1:AK2"/>
    <mergeCell ref="AL1:AN2"/>
  </mergeCells>
  <conditionalFormatting sqref="K5 K11 K17 K23 K29 K35 K41 K47 K53 K59">
    <cfRule type="cellIs" dxfId="187" priority="1" operator="equal">
      <formula>"Muy Alta"</formula>
    </cfRule>
    <cfRule type="cellIs" dxfId="186" priority="2" operator="equal">
      <formula>"Alta"</formula>
    </cfRule>
    <cfRule type="cellIs" dxfId="185" priority="3" operator="equal">
      <formula>"Media"</formula>
    </cfRule>
    <cfRule type="cellIs" dxfId="184" priority="4" operator="equal">
      <formula>"Baja"</formula>
    </cfRule>
    <cfRule type="cellIs" dxfId="183" priority="5" operator="equal">
      <formula>"Muy Baja"</formula>
    </cfRule>
  </conditionalFormatting>
  <conditionalFormatting sqref="N5:N64">
    <cfRule type="containsText" dxfId="182" priority="6" operator="containsText" text="❌">
      <formula>NOT(ISERROR(SEARCH(("❌"),(N5))))</formula>
    </cfRule>
  </conditionalFormatting>
  <conditionalFormatting sqref="O5 O11 O17 O23 O29 O35 O41 O47 O53 O59">
    <cfRule type="cellIs" dxfId="181" priority="7" operator="equal">
      <formula>"Catastrófico"</formula>
    </cfRule>
    <cfRule type="cellIs" dxfId="180" priority="8" operator="equal">
      <formula>"Mayor"</formula>
    </cfRule>
    <cfRule type="cellIs" dxfId="179" priority="9" operator="equal">
      <formula>"Moderado"</formula>
    </cfRule>
    <cfRule type="cellIs" dxfId="178" priority="10" operator="equal">
      <formula>"Menor"</formula>
    </cfRule>
    <cfRule type="cellIs" dxfId="177" priority="11" operator="equal">
      <formula>"Leve"</formula>
    </cfRule>
  </conditionalFormatting>
  <conditionalFormatting sqref="Q5">
    <cfRule type="cellIs" dxfId="176" priority="12" operator="equal">
      <formula>"Extremo"</formula>
    </cfRule>
    <cfRule type="cellIs" dxfId="175" priority="13" operator="equal">
      <formula>"Alto"</formula>
    </cfRule>
    <cfRule type="cellIs" dxfId="174" priority="14" operator="equal">
      <formula>"Moderado"</formula>
    </cfRule>
    <cfRule type="cellIs" dxfId="173" priority="15" operator="equal">
      <formula>"Bajo"</formula>
    </cfRule>
  </conditionalFormatting>
  <conditionalFormatting sqref="Q11 Q17 Q23 Q29 Q35 Q41 Q47 Q53 Q59">
    <cfRule type="cellIs" dxfId="172" priority="16" operator="equal">
      <formula>"Extremo"</formula>
    </cfRule>
    <cfRule type="cellIs" dxfId="171" priority="17" operator="equal">
      <formula>"Alto"</formula>
    </cfRule>
    <cfRule type="cellIs" dxfId="170" priority="18" operator="equal">
      <formula>"Moderado"</formula>
    </cfRule>
    <cfRule type="cellIs" dxfId="169" priority="19" operator="equal">
      <formula>"Bajo"</formula>
    </cfRule>
  </conditionalFormatting>
  <conditionalFormatting sqref="AB5:AB64">
    <cfRule type="cellIs" dxfId="168" priority="20" operator="equal">
      <formula>"Muy Alta"</formula>
    </cfRule>
    <cfRule type="cellIs" dxfId="167" priority="21" operator="equal">
      <formula>"Alta"</formula>
    </cfRule>
    <cfRule type="cellIs" dxfId="166" priority="22" operator="equal">
      <formula>"Media"</formula>
    </cfRule>
    <cfRule type="cellIs" dxfId="165" priority="23" operator="equal">
      <formula>"Baja"</formula>
    </cfRule>
    <cfRule type="cellIs" dxfId="164" priority="24" operator="equal">
      <formula>"Muy Baja"</formula>
    </cfRule>
  </conditionalFormatting>
  <conditionalFormatting sqref="AD5:AD64">
    <cfRule type="cellIs" dxfId="163" priority="25" operator="equal">
      <formula>"Catastrófico"</formula>
    </cfRule>
    <cfRule type="cellIs" dxfId="162" priority="26" operator="equal">
      <formula>"Mayor"</formula>
    </cfRule>
    <cfRule type="cellIs" dxfId="161" priority="27" operator="equal">
      <formula>"Moderado"</formula>
    </cfRule>
    <cfRule type="cellIs" dxfId="160" priority="28" operator="equal">
      <formula>"Menor"</formula>
    </cfRule>
    <cfRule type="cellIs" dxfId="159" priority="29" operator="equal">
      <formula>"Leve"</formula>
    </cfRule>
  </conditionalFormatting>
  <conditionalFormatting sqref="AF5:AF64">
    <cfRule type="cellIs" dxfId="158" priority="30" operator="equal">
      <formula>"Extremo"</formula>
    </cfRule>
    <cfRule type="cellIs" dxfId="157" priority="31" operator="equal">
      <formula>"Alto"</formula>
    </cfRule>
    <cfRule type="cellIs" dxfId="156" priority="32" operator="equal">
      <formula>"Moderado"</formula>
    </cfRule>
    <cfRule type="cellIs" dxfId="155" priority="33" operator="equal">
      <formula>"Bajo"</formula>
    </cfRule>
  </conditionalFormatting>
  <dataValidations count="2">
    <dataValidation type="list" allowBlank="1" showErrorMessage="1" sqref="G5 G11 G17 G23 G29 G35 G41 G47 G53 G59">
      <formula1>"Gestión,FISCAL"</formula1>
    </dataValidation>
    <dataValidation type="list" allowBlank="1" showInputMessage="1" showErrorMessage="1" sqref="AN5 AN7:AN11 AN13:AN17">
      <formula1>"En curso, Finalizado"</formula1>
    </dataValidation>
  </dataValidations>
  <pageMargins left="0.7" right="0.7" top="0.75" bottom="0.75" header="0" footer="0"/>
  <pageSetup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H16"/>
  <sheetViews>
    <sheetView zoomScale="50" zoomScaleNormal="50" workbookViewId="0">
      <selection activeCell="A4" sqref="A4:A7"/>
    </sheetView>
  </sheetViews>
  <sheetFormatPr baseColWidth="10" defaultRowHeight="15"/>
  <cols>
    <col min="1" max="1" width="6.5703125" customWidth="1"/>
    <col min="5" max="5" width="35.42578125" customWidth="1"/>
    <col min="6" max="6" width="30.42578125" customWidth="1"/>
    <col min="7" max="7" width="25.42578125" customWidth="1"/>
    <col min="8" max="8" width="33.7109375" customWidth="1"/>
    <col min="9" max="9" width="22.7109375" customWidth="1"/>
    <col min="19" max="19" width="64.28515625" customWidth="1"/>
    <col min="34" max="34" width="48.28515625" customWidth="1"/>
    <col min="37" max="37" width="19.85546875" customWidth="1"/>
    <col min="38" max="38" width="62.140625" customWidth="1"/>
    <col min="39" max="39" width="19.7109375" customWidth="1"/>
    <col min="40" max="40" width="31.140625" customWidth="1"/>
    <col min="41" max="41" width="52.7109375" customWidth="1"/>
    <col min="42" max="42" width="44" customWidth="1"/>
    <col min="43" max="43" width="50.7109375" customWidth="1"/>
    <col min="44" max="44" width="56" customWidth="1"/>
    <col min="45" max="45" width="40.85546875" customWidth="1"/>
    <col min="46" max="46" width="33" customWidth="1"/>
    <col min="47" max="47" width="27.28515625" customWidth="1"/>
    <col min="48" max="48" width="22.7109375" customWidth="1"/>
    <col min="49" max="49" width="21.7109375" customWidth="1"/>
    <col min="50" max="50" width="22.85546875" customWidth="1"/>
    <col min="51" max="51" width="46.28515625" customWidth="1"/>
    <col min="52" max="52" width="44" customWidth="1"/>
    <col min="53" max="53" width="25.7109375" customWidth="1"/>
    <col min="54" max="55" width="23.42578125" customWidth="1"/>
    <col min="56" max="56" width="21.85546875" customWidth="1"/>
    <col min="57" max="57" width="22.7109375" customWidth="1"/>
    <col min="58" max="58" width="23.42578125" customWidth="1"/>
    <col min="59" max="59" width="26.28515625" customWidth="1"/>
    <col min="60" max="60" width="55.140625" customWidth="1"/>
  </cols>
  <sheetData>
    <row r="1" spans="1:60" ht="16.5">
      <c r="A1" s="1124" t="s">
        <v>38</v>
      </c>
      <c r="B1" s="1125"/>
      <c r="C1" s="1126"/>
      <c r="D1" s="1126"/>
      <c r="E1" s="1126"/>
      <c r="F1" s="1126"/>
      <c r="G1" s="1126"/>
      <c r="H1" s="1127"/>
      <c r="I1" s="1126"/>
      <c r="J1" s="1128"/>
      <c r="K1" s="910" t="s">
        <v>39</v>
      </c>
      <c r="L1" s="1126"/>
      <c r="M1" s="1126"/>
      <c r="N1" s="1127"/>
      <c r="O1" s="1127"/>
      <c r="P1" s="1127"/>
      <c r="Q1" s="1127"/>
      <c r="R1" s="910" t="s">
        <v>40</v>
      </c>
      <c r="S1" s="1126"/>
      <c r="T1" s="1126"/>
      <c r="U1" s="1127"/>
      <c r="V1" s="1127"/>
      <c r="W1" s="1127"/>
      <c r="X1" s="1127"/>
      <c r="Y1" s="1127"/>
      <c r="Z1" s="1129"/>
      <c r="AA1" s="910" t="s">
        <v>41</v>
      </c>
      <c r="AB1" s="1126"/>
      <c r="AC1" s="1126"/>
      <c r="AD1" s="1126"/>
      <c r="AE1" s="1126"/>
      <c r="AF1" s="1126"/>
      <c r="AG1" s="1128"/>
      <c r="AH1" s="910" t="s">
        <v>42</v>
      </c>
      <c r="AI1" s="1130"/>
      <c r="AJ1" s="1130"/>
      <c r="AK1" s="1708" t="s">
        <v>43</v>
      </c>
      <c r="AL1" s="1709"/>
      <c r="AM1" s="1709"/>
      <c r="AN1" s="1708" t="s">
        <v>44</v>
      </c>
      <c r="AO1" s="1709"/>
      <c r="AP1" s="1709"/>
      <c r="AQ1" s="1709"/>
      <c r="AR1" s="1710"/>
      <c r="AS1" s="1708" t="s">
        <v>45</v>
      </c>
      <c r="AT1" s="1709"/>
      <c r="AU1" s="1709"/>
      <c r="AV1" s="1709"/>
      <c r="AW1" s="1709"/>
      <c r="AX1" s="1709"/>
      <c r="AY1" s="1709"/>
      <c r="AZ1" s="1710"/>
      <c r="BA1" s="1708" t="s">
        <v>46</v>
      </c>
      <c r="BB1" s="1709"/>
      <c r="BC1" s="1709"/>
      <c r="BD1" s="1709"/>
      <c r="BE1" s="1709"/>
      <c r="BF1" s="1709"/>
      <c r="BG1" s="1709"/>
      <c r="BH1" s="1710"/>
    </row>
    <row r="2" spans="1:60" ht="125.45" customHeight="1">
      <c r="A2" s="1158" t="s">
        <v>47</v>
      </c>
      <c r="B2" s="925" t="s">
        <v>24</v>
      </c>
      <c r="C2" s="911" t="s">
        <v>48</v>
      </c>
      <c r="D2" s="911" t="s">
        <v>49</v>
      </c>
      <c r="E2" s="912" t="s">
        <v>50</v>
      </c>
      <c r="F2" s="927" t="s">
        <v>51</v>
      </c>
      <c r="G2" s="134"/>
      <c r="H2" s="134"/>
      <c r="I2" s="912" t="s">
        <v>53</v>
      </c>
      <c r="J2" s="912" t="s">
        <v>54</v>
      </c>
      <c r="K2" s="912" t="s">
        <v>55</v>
      </c>
      <c r="L2" s="912" t="s">
        <v>56</v>
      </c>
      <c r="M2" s="912" t="s">
        <v>57</v>
      </c>
      <c r="N2" s="912" t="s">
        <v>58</v>
      </c>
      <c r="O2" s="931" t="s">
        <v>59</v>
      </c>
      <c r="P2" s="910" t="s">
        <v>56</v>
      </c>
      <c r="Q2" s="911" t="s">
        <v>60</v>
      </c>
      <c r="R2" s="913" t="s">
        <v>61</v>
      </c>
      <c r="S2" s="915" t="s">
        <v>62</v>
      </c>
      <c r="T2" s="912" t="s">
        <v>63</v>
      </c>
      <c r="U2" s="915" t="s">
        <v>64</v>
      </c>
      <c r="V2" s="915"/>
      <c r="W2" s="915"/>
      <c r="X2" s="915"/>
      <c r="Y2" s="915"/>
      <c r="Z2" s="915"/>
      <c r="AA2" s="918" t="s">
        <v>65</v>
      </c>
      <c r="AB2" s="918" t="s">
        <v>66</v>
      </c>
      <c r="AC2" s="918" t="s">
        <v>56</v>
      </c>
      <c r="AD2" s="918" t="s">
        <v>67</v>
      </c>
      <c r="AE2" s="918" t="s">
        <v>56</v>
      </c>
      <c r="AF2" s="918" t="s">
        <v>68</v>
      </c>
      <c r="AG2" s="913" t="s">
        <v>69</v>
      </c>
      <c r="AH2" s="912" t="s">
        <v>524</v>
      </c>
      <c r="AI2" s="912" t="s">
        <v>25</v>
      </c>
      <c r="AJ2" s="1103" t="s">
        <v>525</v>
      </c>
      <c r="AK2" s="1150" t="s">
        <v>72</v>
      </c>
      <c r="AL2" s="1704" t="s">
        <v>73</v>
      </c>
      <c r="AM2" s="1704" t="s">
        <v>74</v>
      </c>
      <c r="AN2" s="1705" t="s">
        <v>26</v>
      </c>
      <c r="AO2" s="1703" t="s">
        <v>186</v>
      </c>
      <c r="AP2" s="1703" t="s">
        <v>76</v>
      </c>
      <c r="AQ2" s="1703" t="s">
        <v>144</v>
      </c>
      <c r="AR2" s="1706" t="s">
        <v>187</v>
      </c>
      <c r="AS2" s="1703" t="s">
        <v>27</v>
      </c>
      <c r="AT2" s="1703" t="s">
        <v>28</v>
      </c>
      <c r="AU2" s="1703" t="s">
        <v>29</v>
      </c>
      <c r="AV2" s="1703" t="s">
        <v>79</v>
      </c>
      <c r="AW2" s="1703" t="s">
        <v>30</v>
      </c>
      <c r="AX2" s="1703" t="s">
        <v>80</v>
      </c>
      <c r="AY2" s="1703" t="s">
        <v>126</v>
      </c>
      <c r="AZ2" s="1703" t="s">
        <v>31</v>
      </c>
      <c r="BA2" s="1701" t="s">
        <v>81</v>
      </c>
      <c r="BB2" s="1701" t="s">
        <v>82</v>
      </c>
      <c r="BC2" s="1701" t="s">
        <v>83</v>
      </c>
      <c r="BD2" s="1701" t="s">
        <v>84</v>
      </c>
      <c r="BE2" s="1701" t="s">
        <v>85</v>
      </c>
      <c r="BF2" s="1701" t="s">
        <v>122</v>
      </c>
      <c r="BG2" s="1701" t="s">
        <v>86</v>
      </c>
      <c r="BH2" s="1701" t="s">
        <v>143</v>
      </c>
    </row>
    <row r="3" spans="1:60" ht="92.45" customHeight="1">
      <c r="A3" s="1159"/>
      <c r="B3" s="925"/>
      <c r="C3" s="915"/>
      <c r="D3" s="915"/>
      <c r="E3" s="922"/>
      <c r="F3" s="926"/>
      <c r="G3" s="134" t="s">
        <v>477</v>
      </c>
      <c r="H3" s="134" t="s">
        <v>52</v>
      </c>
      <c r="I3" s="911"/>
      <c r="J3" s="911"/>
      <c r="K3" s="911"/>
      <c r="L3" s="911"/>
      <c r="M3" s="911"/>
      <c r="N3" s="911"/>
      <c r="O3" s="1153"/>
      <c r="P3" s="1153"/>
      <c r="Q3" s="915"/>
      <c r="R3" s="1152"/>
      <c r="S3" s="915"/>
      <c r="T3" s="911"/>
      <c r="U3" s="366" t="s">
        <v>88</v>
      </c>
      <c r="V3" s="366" t="s">
        <v>89</v>
      </c>
      <c r="W3" s="366" t="s">
        <v>90</v>
      </c>
      <c r="X3" s="366" t="s">
        <v>91</v>
      </c>
      <c r="Y3" s="366" t="s">
        <v>92</v>
      </c>
      <c r="Z3" s="366" t="s">
        <v>93</v>
      </c>
      <c r="AA3" s="918"/>
      <c r="AB3" s="918"/>
      <c r="AC3" s="918"/>
      <c r="AD3" s="918"/>
      <c r="AE3" s="918"/>
      <c r="AF3" s="918"/>
      <c r="AG3" s="1152"/>
      <c r="AH3" s="911"/>
      <c r="AI3" s="911"/>
      <c r="AJ3" s="1707"/>
      <c r="AK3" s="1150"/>
      <c r="AL3" s="1704"/>
      <c r="AM3" s="1704"/>
      <c r="AN3" s="1705"/>
      <c r="AO3" s="1703"/>
      <c r="AP3" s="1703"/>
      <c r="AQ3" s="1703"/>
      <c r="AR3" s="1706"/>
      <c r="AS3" s="1703"/>
      <c r="AT3" s="1703"/>
      <c r="AU3" s="1703"/>
      <c r="AV3" s="1703"/>
      <c r="AW3" s="1703"/>
      <c r="AX3" s="1703"/>
      <c r="AY3" s="1703"/>
      <c r="AZ3" s="1703"/>
      <c r="BA3" s="1701"/>
      <c r="BB3" s="1701"/>
      <c r="BC3" s="1701"/>
      <c r="BD3" s="1701"/>
      <c r="BE3" s="1701"/>
      <c r="BF3" s="1701"/>
      <c r="BG3" s="1701"/>
      <c r="BH3" s="1701"/>
    </row>
    <row r="4" spans="1:60" ht="219" customHeight="1">
      <c r="A4" s="641">
        <v>1</v>
      </c>
      <c r="B4" s="687" t="s">
        <v>94</v>
      </c>
      <c r="C4" s="687" t="s">
        <v>526</v>
      </c>
      <c r="D4" s="1702" t="s">
        <v>527</v>
      </c>
      <c r="E4" s="367" t="s">
        <v>528</v>
      </c>
      <c r="F4" s="1653" t="s">
        <v>529</v>
      </c>
      <c r="G4" s="1637" t="s">
        <v>520</v>
      </c>
      <c r="H4" s="1694" t="s">
        <v>530</v>
      </c>
      <c r="I4" s="687" t="s">
        <v>138</v>
      </c>
      <c r="J4" s="1697">
        <v>500</v>
      </c>
      <c r="K4" s="1686" t="s">
        <v>231</v>
      </c>
      <c r="L4" s="1684">
        <v>0.6</v>
      </c>
      <c r="M4" s="1699" t="s">
        <v>531</v>
      </c>
      <c r="N4" s="1684" t="s">
        <v>531</v>
      </c>
      <c r="O4" s="1686" t="s">
        <v>254</v>
      </c>
      <c r="P4" s="1684">
        <v>0.6</v>
      </c>
      <c r="Q4" s="1688" t="s">
        <v>254</v>
      </c>
      <c r="R4" s="6">
        <v>1</v>
      </c>
      <c r="S4" s="368" t="s">
        <v>532</v>
      </c>
      <c r="T4" s="369" t="s">
        <v>137</v>
      </c>
      <c r="U4" s="370" t="s">
        <v>99</v>
      </c>
      <c r="V4" s="370" t="s">
        <v>35</v>
      </c>
      <c r="W4" s="371" t="s">
        <v>229</v>
      </c>
      <c r="X4" s="370" t="s">
        <v>100</v>
      </c>
      <c r="Y4" s="370" t="s">
        <v>111</v>
      </c>
      <c r="Z4" s="370" t="s">
        <v>102</v>
      </c>
      <c r="AA4" s="372">
        <v>0.36</v>
      </c>
      <c r="AB4" s="373" t="s">
        <v>232</v>
      </c>
      <c r="AC4" s="374">
        <v>0.36</v>
      </c>
      <c r="AD4" s="373" t="s">
        <v>254</v>
      </c>
      <c r="AE4" s="374">
        <v>0.6</v>
      </c>
      <c r="AF4" s="375" t="s">
        <v>254</v>
      </c>
      <c r="AG4" s="303" t="s">
        <v>533</v>
      </c>
      <c r="AH4" s="376" t="s">
        <v>534</v>
      </c>
      <c r="AI4" s="377" t="s">
        <v>535</v>
      </c>
      <c r="AJ4" s="378" t="s">
        <v>536</v>
      </c>
      <c r="AK4" s="1690">
        <v>44830</v>
      </c>
      <c r="AL4" s="379" t="s">
        <v>537</v>
      </c>
      <c r="AM4" s="380" t="s">
        <v>103</v>
      </c>
      <c r="AN4" s="1692" t="s">
        <v>538</v>
      </c>
      <c r="AO4" s="1141" t="s">
        <v>539</v>
      </c>
      <c r="AP4" s="1141" t="s">
        <v>389</v>
      </c>
      <c r="AQ4" s="1141" t="s">
        <v>540</v>
      </c>
      <c r="AR4" s="1141" t="s">
        <v>541</v>
      </c>
      <c r="AS4" s="350" t="s">
        <v>37</v>
      </c>
      <c r="AT4" s="350" t="s">
        <v>32</v>
      </c>
      <c r="AU4" s="350" t="s">
        <v>32</v>
      </c>
      <c r="AV4" s="350" t="s">
        <v>32</v>
      </c>
      <c r="AW4" s="350" t="s">
        <v>37</v>
      </c>
      <c r="AX4" s="350" t="s">
        <v>32</v>
      </c>
      <c r="AY4" s="1683" t="s">
        <v>542</v>
      </c>
      <c r="AZ4" s="1137" t="s">
        <v>493</v>
      </c>
      <c r="BA4" s="1583"/>
      <c r="BB4" s="1582"/>
      <c r="BC4" s="1587">
        <v>0</v>
      </c>
      <c r="BD4" s="1136">
        <v>500</v>
      </c>
      <c r="BE4" s="1136">
        <v>0</v>
      </c>
      <c r="BF4" s="1077" t="s">
        <v>414</v>
      </c>
      <c r="BG4" s="1141" t="s">
        <v>494</v>
      </c>
      <c r="BH4" s="1141" t="s">
        <v>543</v>
      </c>
    </row>
    <row r="5" spans="1:60" ht="242.45" customHeight="1">
      <c r="A5" s="642"/>
      <c r="B5" s="1093"/>
      <c r="C5" s="1093"/>
      <c r="D5" s="1093"/>
      <c r="E5" s="1626" t="s">
        <v>544</v>
      </c>
      <c r="F5" s="1638"/>
      <c r="G5" s="1638"/>
      <c r="H5" s="1695"/>
      <c r="I5" s="1093"/>
      <c r="J5" s="1698"/>
      <c r="K5" s="1687"/>
      <c r="L5" s="1685"/>
      <c r="M5" s="1700"/>
      <c r="N5" s="1685">
        <v>0</v>
      </c>
      <c r="O5" s="1687"/>
      <c r="P5" s="1685"/>
      <c r="Q5" s="1689"/>
      <c r="R5" s="641">
        <v>2</v>
      </c>
      <c r="S5" s="1646" t="s">
        <v>545</v>
      </c>
      <c r="T5" s="1677" t="s">
        <v>137</v>
      </c>
      <c r="U5" s="1680" t="s">
        <v>99</v>
      </c>
      <c r="V5" s="1680" t="s">
        <v>35</v>
      </c>
      <c r="W5" s="1666" t="s">
        <v>229</v>
      </c>
      <c r="X5" s="1680" t="s">
        <v>100</v>
      </c>
      <c r="Y5" s="1680" t="s">
        <v>111</v>
      </c>
      <c r="Z5" s="1680" t="s">
        <v>102</v>
      </c>
      <c r="AA5" s="1613">
        <v>0.216</v>
      </c>
      <c r="AB5" s="1688" t="s">
        <v>232</v>
      </c>
      <c r="AC5" s="1660">
        <v>0.216</v>
      </c>
      <c r="AD5" s="1663" t="s">
        <v>254</v>
      </c>
      <c r="AE5" s="1666">
        <v>0.6</v>
      </c>
      <c r="AF5" s="1669" t="s">
        <v>254</v>
      </c>
      <c r="AG5" s="1672" t="s">
        <v>533</v>
      </c>
      <c r="AH5" s="1675" t="s">
        <v>546</v>
      </c>
      <c r="AI5" s="1656" t="s">
        <v>547</v>
      </c>
      <c r="AJ5" s="1658" t="s">
        <v>536</v>
      </c>
      <c r="AK5" s="1691"/>
      <c r="AL5" s="1137" t="s">
        <v>548</v>
      </c>
      <c r="AM5" s="1587" t="s">
        <v>103</v>
      </c>
      <c r="AN5" s="1692"/>
      <c r="AO5" s="1141"/>
      <c r="AP5" s="1141"/>
      <c r="AQ5" s="1141"/>
      <c r="AR5" s="1141"/>
      <c r="AS5" s="1588" t="s">
        <v>37</v>
      </c>
      <c r="AT5" s="1136" t="s">
        <v>32</v>
      </c>
      <c r="AU5" s="1588" t="s">
        <v>32</v>
      </c>
      <c r="AV5" s="1588" t="s">
        <v>32</v>
      </c>
      <c r="AW5" s="1588" t="s">
        <v>32</v>
      </c>
      <c r="AX5" s="1588" t="s">
        <v>32</v>
      </c>
      <c r="AY5" s="1683"/>
      <c r="AZ5" s="1644"/>
      <c r="BA5" s="1584"/>
      <c r="BB5" s="1582"/>
      <c r="BC5" s="1045"/>
      <c r="BD5" s="1136"/>
      <c r="BE5" s="1136"/>
      <c r="BF5" s="1077"/>
      <c r="BG5" s="1141"/>
      <c r="BH5" s="1141"/>
    </row>
    <row r="6" spans="1:60" ht="134.44999999999999" customHeight="1">
      <c r="A6" s="642"/>
      <c r="B6" s="1093"/>
      <c r="C6" s="1093"/>
      <c r="D6" s="1093"/>
      <c r="E6" s="1626"/>
      <c r="F6" s="1638"/>
      <c r="G6" s="1638"/>
      <c r="H6" s="1695"/>
      <c r="I6" s="1093"/>
      <c r="J6" s="1698"/>
      <c r="K6" s="1687"/>
      <c r="L6" s="1685"/>
      <c r="M6" s="1700"/>
      <c r="N6" s="1685">
        <v>0</v>
      </c>
      <c r="O6" s="1687"/>
      <c r="P6" s="1685"/>
      <c r="Q6" s="1689"/>
      <c r="R6" s="642"/>
      <c r="S6" s="1647"/>
      <c r="T6" s="1678"/>
      <c r="U6" s="1681"/>
      <c r="V6" s="1681"/>
      <c r="W6" s="1667"/>
      <c r="X6" s="1681"/>
      <c r="Y6" s="1681"/>
      <c r="Z6" s="1681"/>
      <c r="AA6" s="1614"/>
      <c r="AB6" s="1689"/>
      <c r="AC6" s="1661"/>
      <c r="AD6" s="1664"/>
      <c r="AE6" s="1667"/>
      <c r="AF6" s="1670"/>
      <c r="AG6" s="1673"/>
      <c r="AH6" s="1675"/>
      <c r="AI6" s="1656"/>
      <c r="AJ6" s="1658"/>
      <c r="AK6" s="1691"/>
      <c r="AL6" s="1644"/>
      <c r="AM6" s="1045"/>
      <c r="AN6" s="1692"/>
      <c r="AO6" s="1141"/>
      <c r="AP6" s="1141"/>
      <c r="AQ6" s="1141"/>
      <c r="AR6" s="1141"/>
      <c r="AS6" s="1589"/>
      <c r="AT6" s="1136"/>
      <c r="AU6" s="1589"/>
      <c r="AV6" s="1589"/>
      <c r="AW6" s="1589"/>
      <c r="AX6" s="1589"/>
      <c r="AY6" s="1683"/>
      <c r="AZ6" s="1644"/>
      <c r="BA6" s="1584"/>
      <c r="BB6" s="1582"/>
      <c r="BC6" s="1045"/>
      <c r="BD6" s="1136"/>
      <c r="BE6" s="1136"/>
      <c r="BF6" s="1077"/>
      <c r="BG6" s="1141"/>
      <c r="BH6" s="1141"/>
    </row>
    <row r="7" spans="1:60" ht="209.45" customHeight="1">
      <c r="A7" s="642"/>
      <c r="B7" s="1093"/>
      <c r="C7" s="1093"/>
      <c r="D7" s="1093"/>
      <c r="E7" s="1676"/>
      <c r="F7" s="1638"/>
      <c r="G7" s="1639"/>
      <c r="H7" s="1696"/>
      <c r="I7" s="1093"/>
      <c r="J7" s="1698"/>
      <c r="K7" s="1687"/>
      <c r="L7" s="1685"/>
      <c r="M7" s="1700"/>
      <c r="N7" s="1685">
        <v>0</v>
      </c>
      <c r="O7" s="1687"/>
      <c r="P7" s="1685"/>
      <c r="Q7" s="1689"/>
      <c r="R7" s="643"/>
      <c r="S7" s="1647"/>
      <c r="T7" s="1679"/>
      <c r="U7" s="1682"/>
      <c r="V7" s="1682"/>
      <c r="W7" s="1668"/>
      <c r="X7" s="1682"/>
      <c r="Y7" s="1682"/>
      <c r="Z7" s="1682"/>
      <c r="AA7" s="1615"/>
      <c r="AB7" s="1693"/>
      <c r="AC7" s="1662"/>
      <c r="AD7" s="1665"/>
      <c r="AE7" s="1668"/>
      <c r="AF7" s="1671"/>
      <c r="AG7" s="1674"/>
      <c r="AH7" s="1675"/>
      <c r="AI7" s="1657"/>
      <c r="AJ7" s="1659"/>
      <c r="AK7" s="1691"/>
      <c r="AL7" s="1138"/>
      <c r="AM7" s="1142"/>
      <c r="AN7" s="1692"/>
      <c r="AO7" s="1141"/>
      <c r="AP7" s="1141"/>
      <c r="AQ7" s="1141"/>
      <c r="AR7" s="1141"/>
      <c r="AS7" s="1590"/>
      <c r="AT7" s="1136"/>
      <c r="AU7" s="1590"/>
      <c r="AV7" s="1590"/>
      <c r="AW7" s="1590"/>
      <c r="AX7" s="1590"/>
      <c r="AY7" s="1683"/>
      <c r="AZ7" s="1644"/>
      <c r="BA7" s="1585"/>
      <c r="BB7" s="1582"/>
      <c r="BC7" s="1142"/>
      <c r="BD7" s="1136"/>
      <c r="BE7" s="1136"/>
      <c r="BF7" s="1077"/>
      <c r="BG7" s="1141"/>
      <c r="BH7" s="1141"/>
    </row>
    <row r="8" spans="1:60" ht="280.14999999999998" customHeight="1">
      <c r="A8" s="641">
        <v>2</v>
      </c>
      <c r="B8" s="1078" t="s">
        <v>134</v>
      </c>
      <c r="C8" s="687" t="s">
        <v>526</v>
      </c>
      <c r="D8" s="1650" t="s">
        <v>549</v>
      </c>
      <c r="E8" s="383" t="s">
        <v>550</v>
      </c>
      <c r="F8" s="1653" t="s">
        <v>551</v>
      </c>
      <c r="G8" s="1637" t="s">
        <v>377</v>
      </c>
      <c r="H8" s="1641" t="s">
        <v>552</v>
      </c>
      <c r="I8" s="1078" t="s">
        <v>138</v>
      </c>
      <c r="J8" s="1631">
        <v>24</v>
      </c>
      <c r="K8" s="1616" t="s">
        <v>232</v>
      </c>
      <c r="L8" s="1619">
        <v>0.4</v>
      </c>
      <c r="M8" s="1634" t="s">
        <v>553</v>
      </c>
      <c r="N8" s="1619" t="s">
        <v>553</v>
      </c>
      <c r="O8" s="1616" t="s">
        <v>174</v>
      </c>
      <c r="P8" s="1619">
        <v>0.4</v>
      </c>
      <c r="Q8" s="1622" t="s">
        <v>254</v>
      </c>
      <c r="R8" s="1649">
        <v>1</v>
      </c>
      <c r="S8" s="384" t="s">
        <v>554</v>
      </c>
      <c r="T8" s="385" t="s">
        <v>137</v>
      </c>
      <c r="U8" s="386" t="s">
        <v>99</v>
      </c>
      <c r="V8" s="387" t="s">
        <v>35</v>
      </c>
      <c r="W8" s="387" t="s">
        <v>229</v>
      </c>
      <c r="X8" s="387" t="s">
        <v>100</v>
      </c>
      <c r="Y8" s="387" t="s">
        <v>111</v>
      </c>
      <c r="Z8" s="387" t="s">
        <v>102</v>
      </c>
      <c r="AA8" s="372">
        <v>0.24</v>
      </c>
      <c r="AB8" s="388" t="s">
        <v>232</v>
      </c>
      <c r="AC8" s="389">
        <v>0.24</v>
      </c>
      <c r="AD8" s="388" t="s">
        <v>174</v>
      </c>
      <c r="AE8" s="389">
        <v>0.4</v>
      </c>
      <c r="AF8" s="390" t="s">
        <v>254</v>
      </c>
      <c r="AG8" s="391" t="s">
        <v>533</v>
      </c>
      <c r="AH8" s="392" t="s">
        <v>555</v>
      </c>
      <c r="AI8" s="393" t="s">
        <v>556</v>
      </c>
      <c r="AJ8" s="378" t="s">
        <v>536</v>
      </c>
      <c r="AK8" s="1691"/>
      <c r="AL8" s="379" t="s">
        <v>557</v>
      </c>
      <c r="AM8" s="380" t="s">
        <v>103</v>
      </c>
      <c r="AN8" s="1692"/>
      <c r="AO8" s="1582"/>
      <c r="AP8" s="1141"/>
      <c r="AQ8" s="1141"/>
      <c r="AR8" s="1141"/>
      <c r="AS8" s="350" t="s">
        <v>37</v>
      </c>
      <c r="AT8" s="350" t="s">
        <v>32</v>
      </c>
      <c r="AU8" s="350" t="s">
        <v>32</v>
      </c>
      <c r="AV8" s="350" t="s">
        <v>32</v>
      </c>
      <c r="AW8" s="394" t="s">
        <v>37</v>
      </c>
      <c r="AX8" s="394" t="s">
        <v>32</v>
      </c>
      <c r="AY8" s="1683"/>
      <c r="AZ8" s="1644"/>
      <c r="BA8" s="1582"/>
      <c r="BB8" s="1583"/>
      <c r="BC8" s="1136">
        <v>0</v>
      </c>
      <c r="BD8" s="1136">
        <v>24</v>
      </c>
      <c r="BE8" s="1136">
        <v>0</v>
      </c>
      <c r="BF8" s="1077" t="s">
        <v>414</v>
      </c>
      <c r="BG8" s="1141" t="s">
        <v>494</v>
      </c>
      <c r="BH8" s="1136"/>
    </row>
    <row r="9" spans="1:60" ht="149.44999999999999" customHeight="1">
      <c r="A9" s="642"/>
      <c r="B9" s="1079"/>
      <c r="C9" s="1093"/>
      <c r="D9" s="1651"/>
      <c r="E9" s="1645" t="s">
        <v>558</v>
      </c>
      <c r="F9" s="1654"/>
      <c r="G9" s="1638"/>
      <c r="H9" s="1642"/>
      <c r="I9" s="1079"/>
      <c r="J9" s="1632"/>
      <c r="K9" s="1617"/>
      <c r="L9" s="1620"/>
      <c r="M9" s="1635"/>
      <c r="N9" s="1620">
        <v>0</v>
      </c>
      <c r="O9" s="1617"/>
      <c r="P9" s="1620"/>
      <c r="Q9" s="1623"/>
      <c r="R9" s="643"/>
      <c r="S9" s="395" t="s">
        <v>559</v>
      </c>
      <c r="T9" s="1646" t="s">
        <v>137</v>
      </c>
      <c r="U9" s="1610" t="s">
        <v>99</v>
      </c>
      <c r="V9" s="1610" t="s">
        <v>35</v>
      </c>
      <c r="W9" s="1610" t="s">
        <v>229</v>
      </c>
      <c r="X9" s="1610" t="s">
        <v>100</v>
      </c>
      <c r="Y9" s="1610" t="s">
        <v>111</v>
      </c>
      <c r="Z9" s="1610" t="s">
        <v>102</v>
      </c>
      <c r="AA9" s="1613">
        <v>0</v>
      </c>
      <c r="AB9" s="1601" t="s">
        <v>665</v>
      </c>
      <c r="AC9" s="1604">
        <v>0</v>
      </c>
      <c r="AD9" s="1601" t="s">
        <v>253</v>
      </c>
      <c r="AE9" s="1604">
        <v>0</v>
      </c>
      <c r="AF9" s="1607" t="s">
        <v>256</v>
      </c>
      <c r="AG9" s="1610" t="s">
        <v>533</v>
      </c>
      <c r="AH9" s="1592" t="s">
        <v>560</v>
      </c>
      <c r="AI9" s="1079" t="s">
        <v>561</v>
      </c>
      <c r="AJ9" s="1596" t="s">
        <v>536</v>
      </c>
      <c r="AK9" s="1691"/>
      <c r="AL9" s="1137" t="s">
        <v>557</v>
      </c>
      <c r="AM9" s="380" t="s">
        <v>103</v>
      </c>
      <c r="AN9" s="1692"/>
      <c r="AO9" s="1582"/>
      <c r="AP9" s="1141"/>
      <c r="AQ9" s="1141"/>
      <c r="AR9" s="1141"/>
      <c r="AS9" s="1588" t="s">
        <v>37</v>
      </c>
      <c r="AT9" s="1136" t="s">
        <v>32</v>
      </c>
      <c r="AU9" s="1588" t="s">
        <v>32</v>
      </c>
      <c r="AV9" s="1588" t="s">
        <v>32</v>
      </c>
      <c r="AW9" s="1588" t="s">
        <v>37</v>
      </c>
      <c r="AX9" s="1588" t="s">
        <v>32</v>
      </c>
      <c r="AY9" s="1683"/>
      <c r="AZ9" s="1644"/>
      <c r="BA9" s="1582"/>
      <c r="BB9" s="1584"/>
      <c r="BC9" s="1136"/>
      <c r="BD9" s="1136"/>
      <c r="BE9" s="1136"/>
      <c r="BF9" s="1077"/>
      <c r="BG9" s="1141"/>
      <c r="BH9" s="1136"/>
    </row>
    <row r="10" spans="1:60" ht="119.45" customHeight="1">
      <c r="A10" s="642"/>
      <c r="B10" s="1079"/>
      <c r="C10" s="1093"/>
      <c r="D10" s="1651"/>
      <c r="E10" s="1645"/>
      <c r="F10" s="1654"/>
      <c r="G10" s="1638"/>
      <c r="H10" s="1642"/>
      <c r="I10" s="1079"/>
      <c r="J10" s="1632"/>
      <c r="K10" s="1617"/>
      <c r="L10" s="1620"/>
      <c r="M10" s="1635"/>
      <c r="N10" s="396"/>
      <c r="O10" s="1617"/>
      <c r="P10" s="1620"/>
      <c r="Q10" s="1623"/>
      <c r="R10" s="641">
        <v>2</v>
      </c>
      <c r="S10" s="397" t="s">
        <v>562</v>
      </c>
      <c r="T10" s="1647"/>
      <c r="U10" s="1611"/>
      <c r="V10" s="1611"/>
      <c r="W10" s="1611"/>
      <c r="X10" s="1611"/>
      <c r="Y10" s="1611"/>
      <c r="Z10" s="1611"/>
      <c r="AA10" s="1614"/>
      <c r="AB10" s="1602"/>
      <c r="AC10" s="1605"/>
      <c r="AD10" s="1602"/>
      <c r="AE10" s="1605"/>
      <c r="AF10" s="1608"/>
      <c r="AG10" s="1611"/>
      <c r="AH10" s="1592"/>
      <c r="AI10" s="1079"/>
      <c r="AJ10" s="1596"/>
      <c r="AK10" s="1691"/>
      <c r="AL10" s="1644"/>
      <c r="AM10" s="1136" t="s">
        <v>103</v>
      </c>
      <c r="AN10" s="1692"/>
      <c r="AO10" s="1582"/>
      <c r="AP10" s="1141"/>
      <c r="AQ10" s="1141"/>
      <c r="AR10" s="1141"/>
      <c r="AS10" s="1589"/>
      <c r="AT10" s="1136"/>
      <c r="AU10" s="1589"/>
      <c r="AV10" s="1589"/>
      <c r="AW10" s="1589"/>
      <c r="AX10" s="1589"/>
      <c r="AY10" s="1683"/>
      <c r="AZ10" s="1644"/>
      <c r="BA10" s="1582"/>
      <c r="BB10" s="1584"/>
      <c r="BC10" s="1136"/>
      <c r="BD10" s="1136"/>
      <c r="BE10" s="1136"/>
      <c r="BF10" s="1077"/>
      <c r="BG10" s="1141"/>
      <c r="BH10" s="1136"/>
    </row>
    <row r="11" spans="1:60" ht="71.45" customHeight="1">
      <c r="A11" s="642"/>
      <c r="B11" s="1594"/>
      <c r="C11" s="1093"/>
      <c r="D11" s="1652"/>
      <c r="E11" s="1645"/>
      <c r="F11" s="1655"/>
      <c r="G11" s="1639"/>
      <c r="H11" s="1643"/>
      <c r="I11" s="1594"/>
      <c r="J11" s="1633"/>
      <c r="K11" s="1618"/>
      <c r="L11" s="1621"/>
      <c r="M11" s="1636"/>
      <c r="N11" s="396"/>
      <c r="O11" s="1618"/>
      <c r="P11" s="1621"/>
      <c r="Q11" s="1624"/>
      <c r="R11" s="643"/>
      <c r="S11" s="395"/>
      <c r="T11" s="1648"/>
      <c r="U11" s="1612"/>
      <c r="V11" s="1612"/>
      <c r="W11" s="1612"/>
      <c r="X11" s="1612"/>
      <c r="Y11" s="1612"/>
      <c r="Z11" s="1612"/>
      <c r="AA11" s="1615"/>
      <c r="AB11" s="1603"/>
      <c r="AC11" s="1606"/>
      <c r="AD11" s="1603"/>
      <c r="AE11" s="1606"/>
      <c r="AF11" s="1609"/>
      <c r="AG11" s="1612"/>
      <c r="AH11" s="1593"/>
      <c r="AI11" s="1594"/>
      <c r="AJ11" s="1597"/>
      <c r="AK11" s="1691"/>
      <c r="AL11" s="1138"/>
      <c r="AM11" s="1136"/>
      <c r="AN11" s="1692"/>
      <c r="AO11" s="1582"/>
      <c r="AP11" s="1141"/>
      <c r="AQ11" s="1141"/>
      <c r="AR11" s="1141"/>
      <c r="AS11" s="1590"/>
      <c r="AT11" s="1136"/>
      <c r="AU11" s="1590"/>
      <c r="AV11" s="1590"/>
      <c r="AW11" s="1590"/>
      <c r="AX11" s="1590"/>
      <c r="AY11" s="1683"/>
      <c r="AZ11" s="1644"/>
      <c r="BA11" s="1582"/>
      <c r="BB11" s="1585"/>
      <c r="BC11" s="1136"/>
      <c r="BD11" s="1136"/>
      <c r="BE11" s="1136"/>
      <c r="BF11" s="1077"/>
      <c r="BG11" s="1141"/>
      <c r="BH11" s="1136"/>
    </row>
    <row r="12" spans="1:60" ht="79.900000000000006" customHeight="1">
      <c r="A12" s="641">
        <v>3</v>
      </c>
      <c r="B12" s="1078" t="s">
        <v>134</v>
      </c>
      <c r="C12" s="398" t="s">
        <v>526</v>
      </c>
      <c r="D12" s="1078" t="s">
        <v>563</v>
      </c>
      <c r="E12" s="1626" t="s">
        <v>564</v>
      </c>
      <c r="F12" s="1637" t="s">
        <v>565</v>
      </c>
      <c r="G12" s="1637" t="s">
        <v>520</v>
      </c>
      <c r="H12" s="1641" t="s">
        <v>552</v>
      </c>
      <c r="I12" s="1078" t="s">
        <v>138</v>
      </c>
      <c r="J12" s="1631">
        <v>2</v>
      </c>
      <c r="K12" s="1616" t="s">
        <v>665</v>
      </c>
      <c r="L12" s="1619">
        <v>0.2</v>
      </c>
      <c r="M12" s="1634" t="s">
        <v>566</v>
      </c>
      <c r="N12" s="1619" t="s">
        <v>566</v>
      </c>
      <c r="O12" s="1616" t="s">
        <v>253</v>
      </c>
      <c r="P12" s="1619">
        <v>0.2</v>
      </c>
      <c r="Q12" s="1622" t="s">
        <v>256</v>
      </c>
      <c r="R12" s="6">
        <v>1</v>
      </c>
      <c r="S12" s="1625" t="s">
        <v>567</v>
      </c>
      <c r="T12" s="1628" t="s">
        <v>137</v>
      </c>
      <c r="U12" s="1610" t="s">
        <v>99</v>
      </c>
      <c r="V12" s="1610" t="s">
        <v>35</v>
      </c>
      <c r="W12" s="1610" t="s">
        <v>229</v>
      </c>
      <c r="X12" s="1610" t="s">
        <v>100</v>
      </c>
      <c r="Y12" s="1610" t="s">
        <v>111</v>
      </c>
      <c r="Z12" s="1610" t="s">
        <v>102</v>
      </c>
      <c r="AA12" s="1613">
        <v>0.12</v>
      </c>
      <c r="AB12" s="1601" t="s">
        <v>665</v>
      </c>
      <c r="AC12" s="1604">
        <v>0.12</v>
      </c>
      <c r="AD12" s="1601" t="s">
        <v>253</v>
      </c>
      <c r="AE12" s="1604">
        <v>0.2</v>
      </c>
      <c r="AF12" s="1607" t="s">
        <v>256</v>
      </c>
      <c r="AG12" s="1610" t="s">
        <v>533</v>
      </c>
      <c r="AH12" s="1591" t="s">
        <v>568</v>
      </c>
      <c r="AI12" s="1078" t="s">
        <v>569</v>
      </c>
      <c r="AJ12" s="1595" t="s">
        <v>536</v>
      </c>
      <c r="AK12" s="1691"/>
      <c r="AL12" s="1598" t="s">
        <v>568</v>
      </c>
      <c r="AM12" s="1136" t="s">
        <v>103</v>
      </c>
      <c r="AN12" s="1692"/>
      <c r="AO12" s="1582"/>
      <c r="AP12" s="1141"/>
      <c r="AQ12" s="1141"/>
      <c r="AR12" s="1141"/>
      <c r="AS12" s="1588" t="s">
        <v>37</v>
      </c>
      <c r="AT12" s="1136" t="s">
        <v>32</v>
      </c>
      <c r="AU12" s="1588" t="s">
        <v>32</v>
      </c>
      <c r="AV12" s="1588" t="s">
        <v>32</v>
      </c>
      <c r="AW12" s="1588" t="s">
        <v>37</v>
      </c>
      <c r="AX12" s="1588" t="s">
        <v>32</v>
      </c>
      <c r="AY12" s="1683"/>
      <c r="AZ12" s="1644"/>
      <c r="BA12" s="1582"/>
      <c r="BB12" s="1583"/>
      <c r="BC12" s="1136">
        <v>0</v>
      </c>
      <c r="BD12" s="1586">
        <v>2</v>
      </c>
      <c r="BE12" s="1587">
        <v>0</v>
      </c>
      <c r="BF12" s="1077" t="s">
        <v>414</v>
      </c>
      <c r="BG12" s="1141" t="s">
        <v>494</v>
      </c>
      <c r="BH12" s="1136"/>
    </row>
    <row r="13" spans="1:60" ht="66.599999999999994" customHeight="1">
      <c r="A13" s="642"/>
      <c r="B13" s="1079"/>
      <c r="C13" s="399"/>
      <c r="D13" s="1079"/>
      <c r="E13" s="1626"/>
      <c r="F13" s="1638"/>
      <c r="G13" s="1638"/>
      <c r="H13" s="1642"/>
      <c r="I13" s="1079"/>
      <c r="J13" s="1632"/>
      <c r="K13" s="1617"/>
      <c r="L13" s="1620"/>
      <c r="M13" s="1635"/>
      <c r="N13" s="1620"/>
      <c r="O13" s="1617"/>
      <c r="P13" s="1620"/>
      <c r="Q13" s="1623"/>
      <c r="R13" s="6"/>
      <c r="S13" s="1626"/>
      <c r="T13" s="1629"/>
      <c r="U13" s="1611"/>
      <c r="V13" s="1611"/>
      <c r="W13" s="1611"/>
      <c r="X13" s="1611"/>
      <c r="Y13" s="1611"/>
      <c r="Z13" s="1611"/>
      <c r="AA13" s="1614"/>
      <c r="AB13" s="1602"/>
      <c r="AC13" s="1605"/>
      <c r="AD13" s="1602"/>
      <c r="AE13" s="1605"/>
      <c r="AF13" s="1608"/>
      <c r="AG13" s="1611"/>
      <c r="AH13" s="1592"/>
      <c r="AI13" s="1079"/>
      <c r="AJ13" s="1596"/>
      <c r="AK13" s="1691"/>
      <c r="AL13" s="1599"/>
      <c r="AM13" s="1136"/>
      <c r="AN13" s="1692"/>
      <c r="AO13" s="1582"/>
      <c r="AP13" s="1141"/>
      <c r="AQ13" s="1141"/>
      <c r="AR13" s="1141"/>
      <c r="AS13" s="1589"/>
      <c r="AT13" s="1136"/>
      <c r="AU13" s="1589"/>
      <c r="AV13" s="1589"/>
      <c r="AW13" s="1589"/>
      <c r="AX13" s="1589"/>
      <c r="AY13" s="1683"/>
      <c r="AZ13" s="1644"/>
      <c r="BA13" s="1582"/>
      <c r="BB13" s="1584"/>
      <c r="BC13" s="1136"/>
      <c r="BD13" s="1586"/>
      <c r="BE13" s="1045"/>
      <c r="BF13" s="1077"/>
      <c r="BG13" s="1141"/>
      <c r="BH13" s="1136"/>
    </row>
    <row r="14" spans="1:60" ht="132.6" customHeight="1">
      <c r="A14" s="642"/>
      <c r="B14" s="1079"/>
      <c r="C14" s="399"/>
      <c r="D14" s="1079"/>
      <c r="E14" s="1626"/>
      <c r="F14" s="1638"/>
      <c r="G14" s="1638"/>
      <c r="H14" s="1642"/>
      <c r="I14" s="1079"/>
      <c r="J14" s="1632"/>
      <c r="K14" s="1617"/>
      <c r="L14" s="1620"/>
      <c r="M14" s="1635"/>
      <c r="N14" s="1620"/>
      <c r="O14" s="1617"/>
      <c r="P14" s="1620"/>
      <c r="Q14" s="1623"/>
      <c r="R14" s="6"/>
      <c r="S14" s="1626"/>
      <c r="T14" s="1629"/>
      <c r="U14" s="1611"/>
      <c r="V14" s="1611"/>
      <c r="W14" s="1611"/>
      <c r="X14" s="1611"/>
      <c r="Y14" s="1611"/>
      <c r="Z14" s="1611"/>
      <c r="AA14" s="1614"/>
      <c r="AB14" s="1602"/>
      <c r="AC14" s="1605"/>
      <c r="AD14" s="1602"/>
      <c r="AE14" s="1605"/>
      <c r="AF14" s="1608"/>
      <c r="AG14" s="1611"/>
      <c r="AH14" s="1592"/>
      <c r="AI14" s="1079"/>
      <c r="AJ14" s="1596"/>
      <c r="AK14" s="1691"/>
      <c r="AL14" s="1599"/>
      <c r="AM14" s="1136"/>
      <c r="AN14" s="1692"/>
      <c r="AO14" s="1582"/>
      <c r="AP14" s="1141"/>
      <c r="AQ14" s="1141"/>
      <c r="AR14" s="1141"/>
      <c r="AS14" s="1589"/>
      <c r="AT14" s="1136"/>
      <c r="AU14" s="1589"/>
      <c r="AV14" s="1589"/>
      <c r="AW14" s="1589"/>
      <c r="AX14" s="1589"/>
      <c r="AY14" s="1683"/>
      <c r="AZ14" s="1644"/>
      <c r="BA14" s="1582"/>
      <c r="BB14" s="1584"/>
      <c r="BC14" s="1136"/>
      <c r="BD14" s="1586"/>
      <c r="BE14" s="1045"/>
      <c r="BF14" s="1077"/>
      <c r="BG14" s="1141"/>
      <c r="BH14" s="1136"/>
    </row>
    <row r="15" spans="1:60" ht="138.6" customHeight="1">
      <c r="A15" s="642"/>
      <c r="B15" s="1594"/>
      <c r="C15" s="399"/>
      <c r="D15" s="1594"/>
      <c r="E15" s="1627"/>
      <c r="F15" s="1639"/>
      <c r="G15" s="1640"/>
      <c r="H15" s="1643"/>
      <c r="I15" s="1594"/>
      <c r="J15" s="1633"/>
      <c r="K15" s="1618"/>
      <c r="L15" s="1621"/>
      <c r="M15" s="1636"/>
      <c r="N15" s="1621"/>
      <c r="O15" s="1618"/>
      <c r="P15" s="1621"/>
      <c r="Q15" s="1624"/>
      <c r="R15" s="6"/>
      <c r="S15" s="1627"/>
      <c r="T15" s="1630"/>
      <c r="U15" s="1612"/>
      <c r="V15" s="1612"/>
      <c r="W15" s="1612"/>
      <c r="X15" s="1612"/>
      <c r="Y15" s="1612"/>
      <c r="Z15" s="1612"/>
      <c r="AA15" s="1615"/>
      <c r="AB15" s="1603"/>
      <c r="AC15" s="1606"/>
      <c r="AD15" s="1603"/>
      <c r="AE15" s="1606"/>
      <c r="AF15" s="1609"/>
      <c r="AG15" s="1612"/>
      <c r="AH15" s="1593"/>
      <c r="AI15" s="1594"/>
      <c r="AJ15" s="1597"/>
      <c r="AK15" s="1691"/>
      <c r="AL15" s="1600"/>
      <c r="AM15" s="1136"/>
      <c r="AN15" s="1692"/>
      <c r="AO15" s="1582"/>
      <c r="AP15" s="1141"/>
      <c r="AQ15" s="1141"/>
      <c r="AR15" s="1141"/>
      <c r="AS15" s="1590"/>
      <c r="AT15" s="1136"/>
      <c r="AU15" s="1590"/>
      <c r="AV15" s="1590"/>
      <c r="AW15" s="1590"/>
      <c r="AX15" s="1590"/>
      <c r="AY15" s="1683"/>
      <c r="AZ15" s="1138"/>
      <c r="BA15" s="1582"/>
      <c r="BB15" s="1585"/>
      <c r="BC15" s="1136"/>
      <c r="BD15" s="1586"/>
      <c r="BE15" s="1142"/>
      <c r="BF15" s="1077"/>
      <c r="BG15" s="1141"/>
      <c r="BH15" s="1136"/>
    </row>
    <row r="16" spans="1:60" ht="65.45" customHeight="1"/>
  </sheetData>
  <mergeCells count="226">
    <mergeCell ref="A2:A3"/>
    <mergeCell ref="B2:B3"/>
    <mergeCell ref="C2:C3"/>
    <mergeCell ref="D2:D3"/>
    <mergeCell ref="E2:E3"/>
    <mergeCell ref="F2:F3"/>
    <mergeCell ref="I2:I3"/>
    <mergeCell ref="A1:J1"/>
    <mergeCell ref="K1:Q1"/>
    <mergeCell ref="J2:J3"/>
    <mergeCell ref="K2:K3"/>
    <mergeCell ref="L2:L3"/>
    <mergeCell ref="M2:M3"/>
    <mergeCell ref="N2:N3"/>
    <mergeCell ref="O2:O3"/>
    <mergeCell ref="AN1:AR1"/>
    <mergeCell ref="AS1:AZ1"/>
    <mergeCell ref="BA1:BH1"/>
    <mergeCell ref="R1:Z1"/>
    <mergeCell ref="AA1:AG1"/>
    <mergeCell ref="AH1:AJ1"/>
    <mergeCell ref="AK1:AM1"/>
    <mergeCell ref="AA2:AA3"/>
    <mergeCell ref="AB2:AB3"/>
    <mergeCell ref="AC2:AC3"/>
    <mergeCell ref="AD2:AD3"/>
    <mergeCell ref="AE2:AE3"/>
    <mergeCell ref="AF2:AF3"/>
    <mergeCell ref="P2:P3"/>
    <mergeCell ref="Q2:Q3"/>
    <mergeCell ref="R2:R3"/>
    <mergeCell ref="S2:S3"/>
    <mergeCell ref="T2:T3"/>
    <mergeCell ref="U2:Z2"/>
    <mergeCell ref="AO2:AO3"/>
    <mergeCell ref="AP2:AP3"/>
    <mergeCell ref="AQ2:AQ3"/>
    <mergeCell ref="AR2:AR3"/>
    <mergeCell ref="AG2:AG3"/>
    <mergeCell ref="AH2:AH3"/>
    <mergeCell ref="AI2:AI3"/>
    <mergeCell ref="AJ2:AJ3"/>
    <mergeCell ref="AK2:AK3"/>
    <mergeCell ref="AL2:AL3"/>
    <mergeCell ref="BE2:BE3"/>
    <mergeCell ref="BF2:BF3"/>
    <mergeCell ref="BG2:BG3"/>
    <mergeCell ref="BH2:BH3"/>
    <mergeCell ref="A4:A7"/>
    <mergeCell ref="B4:B7"/>
    <mergeCell ref="C4:C7"/>
    <mergeCell ref="D4:D7"/>
    <mergeCell ref="F4:F7"/>
    <mergeCell ref="G4:G7"/>
    <mergeCell ref="AY2:AY3"/>
    <mergeCell ref="AZ2:AZ3"/>
    <mergeCell ref="BA2:BA3"/>
    <mergeCell ref="BB2:BB3"/>
    <mergeCell ref="BC2:BC3"/>
    <mergeCell ref="BD2:BD3"/>
    <mergeCell ref="AS2:AS3"/>
    <mergeCell ref="AT2:AT3"/>
    <mergeCell ref="AU2:AU3"/>
    <mergeCell ref="AV2:AV3"/>
    <mergeCell ref="AW2:AW3"/>
    <mergeCell ref="AX2:AX3"/>
    <mergeCell ref="AM2:AM3"/>
    <mergeCell ref="AN2:AN3"/>
    <mergeCell ref="BH4:BH7"/>
    <mergeCell ref="E5:E7"/>
    <mergeCell ref="R5:R7"/>
    <mergeCell ref="S5:S7"/>
    <mergeCell ref="T5:T7"/>
    <mergeCell ref="U5:U7"/>
    <mergeCell ref="V5:V7"/>
    <mergeCell ref="W5:W7"/>
    <mergeCell ref="X5:X7"/>
    <mergeCell ref="BA4:BA7"/>
    <mergeCell ref="BB4:BB7"/>
    <mergeCell ref="BC4:BC7"/>
    <mergeCell ref="BD4:BD7"/>
    <mergeCell ref="BE4:BE7"/>
    <mergeCell ref="BF4:BF7"/>
    <mergeCell ref="AO4:AO7"/>
    <mergeCell ref="AP4:AP15"/>
    <mergeCell ref="AQ4:AQ15"/>
    <mergeCell ref="AR4:AR15"/>
    <mergeCell ref="AY4:AY15"/>
    <mergeCell ref="AZ4:AZ15"/>
    <mergeCell ref="AU5:AU7"/>
    <mergeCell ref="AV5:AV7"/>
    <mergeCell ref="AW5:AW7"/>
    <mergeCell ref="AS5:AS7"/>
    <mergeCell ref="AT5:AT7"/>
    <mergeCell ref="AC5:AC7"/>
    <mergeCell ref="AD5:AD7"/>
    <mergeCell ref="AE5:AE7"/>
    <mergeCell ref="AF5:AF7"/>
    <mergeCell ref="AG5:AG7"/>
    <mergeCell ref="AH5:AH7"/>
    <mergeCell ref="BG4:BG7"/>
    <mergeCell ref="AX5:AX7"/>
    <mergeCell ref="AK4:AK15"/>
    <mergeCell ref="AN4:AN15"/>
    <mergeCell ref="B8:B11"/>
    <mergeCell ref="C8:C11"/>
    <mergeCell ref="D8:D11"/>
    <mergeCell ref="F8:F11"/>
    <mergeCell ref="G8:G11"/>
    <mergeCell ref="AI5:AI7"/>
    <mergeCell ref="AJ5:AJ7"/>
    <mergeCell ref="AL5:AL7"/>
    <mergeCell ref="AM5:AM7"/>
    <mergeCell ref="N4:N7"/>
    <mergeCell ref="O4:O7"/>
    <mergeCell ref="P4:P7"/>
    <mergeCell ref="Q4:Q7"/>
    <mergeCell ref="Y5:Y7"/>
    <mergeCell ref="Z5:Z7"/>
    <mergeCell ref="AA5:AA7"/>
    <mergeCell ref="AB5:AB7"/>
    <mergeCell ref="H4:H7"/>
    <mergeCell ref="I4:I7"/>
    <mergeCell ref="J4:J7"/>
    <mergeCell ref="K4:K7"/>
    <mergeCell ref="L4:L7"/>
    <mergeCell ref="M4:M7"/>
    <mergeCell ref="BG8:BG11"/>
    <mergeCell ref="BH8:BH11"/>
    <mergeCell ref="E9:E11"/>
    <mergeCell ref="T9:T11"/>
    <mergeCell ref="U9:U11"/>
    <mergeCell ref="V9:V11"/>
    <mergeCell ref="W9:W11"/>
    <mergeCell ref="X9:X11"/>
    <mergeCell ref="Y9:Y11"/>
    <mergeCell ref="Z9:Z11"/>
    <mergeCell ref="BA8:BA11"/>
    <mergeCell ref="BB8:BB11"/>
    <mergeCell ref="BC8:BC11"/>
    <mergeCell ref="BD8:BD11"/>
    <mergeCell ref="BE8:BE11"/>
    <mergeCell ref="BF8:BF11"/>
    <mergeCell ref="N8:N9"/>
    <mergeCell ref="O8:O11"/>
    <mergeCell ref="P8:P11"/>
    <mergeCell ref="Q8:Q11"/>
    <mergeCell ref="R8:R9"/>
    <mergeCell ref="AO8:AO11"/>
    <mergeCell ref="AA9:AA11"/>
    <mergeCell ref="AB9:AB11"/>
    <mergeCell ref="A12:A15"/>
    <mergeCell ref="B12:B15"/>
    <mergeCell ref="D12:D15"/>
    <mergeCell ref="E12:E15"/>
    <mergeCell ref="F12:F15"/>
    <mergeCell ref="G12:G15"/>
    <mergeCell ref="H12:H15"/>
    <mergeCell ref="AL9:AL11"/>
    <mergeCell ref="AS9:AS11"/>
    <mergeCell ref="AE9:AE11"/>
    <mergeCell ref="AF9:AF11"/>
    <mergeCell ref="AG9:AG11"/>
    <mergeCell ref="AH9:AH11"/>
    <mergeCell ref="AI9:AI11"/>
    <mergeCell ref="AJ9:AJ11"/>
    <mergeCell ref="AC9:AC11"/>
    <mergeCell ref="AD9:AD11"/>
    <mergeCell ref="H8:H11"/>
    <mergeCell ref="I8:I11"/>
    <mergeCell ref="J8:J11"/>
    <mergeCell ref="K8:K11"/>
    <mergeCell ref="L8:L11"/>
    <mergeCell ref="M8:M11"/>
    <mergeCell ref="A8:A11"/>
    <mergeCell ref="I12:I15"/>
    <mergeCell ref="J12:J15"/>
    <mergeCell ref="K12:K15"/>
    <mergeCell ref="L12:L15"/>
    <mergeCell ref="M12:M15"/>
    <mergeCell ref="N12:N15"/>
    <mergeCell ref="AX9:AX11"/>
    <mergeCell ref="R10:R11"/>
    <mergeCell ref="AM10:AM11"/>
    <mergeCell ref="AT9:AT11"/>
    <mergeCell ref="AU9:AU11"/>
    <mergeCell ref="AV9:AV11"/>
    <mergeCell ref="AW9:AW11"/>
    <mergeCell ref="V12:V15"/>
    <mergeCell ref="W12:W15"/>
    <mergeCell ref="X12:X15"/>
    <mergeCell ref="Y12:Y15"/>
    <mergeCell ref="Z12:Z15"/>
    <mergeCell ref="AA12:AA15"/>
    <mergeCell ref="O12:O15"/>
    <mergeCell ref="P12:P15"/>
    <mergeCell ref="Q12:Q15"/>
    <mergeCell ref="S12:S15"/>
    <mergeCell ref="T12:T15"/>
    <mergeCell ref="U12:U15"/>
    <mergeCell ref="AH12:AH15"/>
    <mergeCell ref="AI12:AI15"/>
    <mergeCell ref="AJ12:AJ15"/>
    <mergeCell ref="AL12:AL15"/>
    <mergeCell ref="AM12:AM15"/>
    <mergeCell ref="AO12:AO15"/>
    <mergeCell ref="AB12:AB15"/>
    <mergeCell ref="AC12:AC15"/>
    <mergeCell ref="AD12:AD15"/>
    <mergeCell ref="AE12:AE15"/>
    <mergeCell ref="AF12:AF15"/>
    <mergeCell ref="AG12:AG15"/>
    <mergeCell ref="BG12:BG15"/>
    <mergeCell ref="BH12:BH15"/>
    <mergeCell ref="BA12:BA15"/>
    <mergeCell ref="BB12:BB15"/>
    <mergeCell ref="BC12:BC15"/>
    <mergeCell ref="BD12:BD15"/>
    <mergeCell ref="BE12:BE15"/>
    <mergeCell ref="BF12:BF15"/>
    <mergeCell ref="AS12:AS15"/>
    <mergeCell ref="AT12:AT15"/>
    <mergeCell ref="AU12:AU15"/>
    <mergeCell ref="AV12:AV15"/>
    <mergeCell ref="AW12:AW15"/>
    <mergeCell ref="AX12:AX15"/>
  </mergeCells>
  <conditionalFormatting sqref="N12">
    <cfRule type="containsText" dxfId="506" priority="1" operator="containsText" text="❌">
      <formula>NOT(ISERROR(SEARCH("❌",N12)))</formula>
    </cfRule>
  </conditionalFormatting>
  <conditionalFormatting sqref="K4">
    <cfRule type="cellIs" dxfId="505" priority="83" operator="equal">
      <formula>"Muy Alta"</formula>
    </cfRule>
    <cfRule type="cellIs" dxfId="504" priority="84" operator="equal">
      <formula>"Alta"</formula>
    </cfRule>
    <cfRule type="cellIs" dxfId="503" priority="85" operator="equal">
      <formula>"Media"</formula>
    </cfRule>
    <cfRule type="cellIs" dxfId="502" priority="86" operator="equal">
      <formula>"Baja"</formula>
    </cfRule>
    <cfRule type="cellIs" dxfId="501" priority="87" operator="equal">
      <formula>"Muy Baja"</formula>
    </cfRule>
  </conditionalFormatting>
  <conditionalFormatting sqref="N4:N7">
    <cfRule type="containsText" dxfId="500" priority="59" operator="containsText" text="❌">
      <formula>NOT(ISERROR(SEARCH("❌",N4)))</formula>
    </cfRule>
  </conditionalFormatting>
  <conditionalFormatting sqref="O4">
    <cfRule type="cellIs" dxfId="499" priority="78" operator="equal">
      <formula>"Catastrófico"</formula>
    </cfRule>
    <cfRule type="cellIs" dxfId="498" priority="79" operator="equal">
      <formula>"Mayor"</formula>
    </cfRule>
    <cfRule type="cellIs" dxfId="497" priority="80" operator="equal">
      <formula>"Moderado"</formula>
    </cfRule>
    <cfRule type="cellIs" dxfId="496" priority="81" operator="equal">
      <formula>"Menor"</formula>
    </cfRule>
    <cfRule type="cellIs" dxfId="495" priority="82" operator="equal">
      <formula>"Leve"</formula>
    </cfRule>
  </conditionalFormatting>
  <conditionalFormatting sqref="Q4">
    <cfRule type="cellIs" dxfId="494" priority="74" operator="equal">
      <formula>"Extremo"</formula>
    </cfRule>
    <cfRule type="cellIs" dxfId="493" priority="75" operator="equal">
      <formula>"Alto"</formula>
    </cfRule>
    <cfRule type="cellIs" dxfId="492" priority="76" operator="equal">
      <formula>"Moderado"</formula>
    </cfRule>
    <cfRule type="cellIs" dxfId="491" priority="77" operator="equal">
      <formula>"Bajo"</formula>
    </cfRule>
  </conditionalFormatting>
  <conditionalFormatting sqref="AB4:AB5">
    <cfRule type="cellIs" dxfId="490" priority="69" operator="equal">
      <formula>"Muy Alta"</formula>
    </cfRule>
    <cfRule type="cellIs" dxfId="489" priority="70" operator="equal">
      <formula>"Alta"</formula>
    </cfRule>
    <cfRule type="cellIs" dxfId="488" priority="71" operator="equal">
      <formula>"Media"</formula>
    </cfRule>
    <cfRule type="cellIs" dxfId="487" priority="72" operator="equal">
      <formula>"Baja"</formula>
    </cfRule>
    <cfRule type="cellIs" dxfId="486" priority="73" operator="equal">
      <formula>"Muy Baja"</formula>
    </cfRule>
  </conditionalFormatting>
  <conditionalFormatting sqref="AD4:AD5">
    <cfRule type="cellIs" dxfId="485" priority="64" operator="equal">
      <formula>"Catastrófico"</formula>
    </cfRule>
    <cfRule type="cellIs" dxfId="484" priority="65" operator="equal">
      <formula>"Mayor"</formula>
    </cfRule>
    <cfRule type="cellIs" dxfId="483" priority="66" operator="equal">
      <formula>"Moderado"</formula>
    </cfRule>
    <cfRule type="cellIs" dxfId="482" priority="67" operator="equal">
      <formula>"Menor"</formula>
    </cfRule>
    <cfRule type="cellIs" dxfId="481" priority="68" operator="equal">
      <formula>"Leve"</formula>
    </cfRule>
  </conditionalFormatting>
  <conditionalFormatting sqref="AF4:AF5">
    <cfRule type="cellIs" dxfId="480" priority="60" operator="equal">
      <formula>"Extremo"</formula>
    </cfRule>
    <cfRule type="cellIs" dxfId="479" priority="61" operator="equal">
      <formula>"Alto"</formula>
    </cfRule>
    <cfRule type="cellIs" dxfId="478" priority="62" operator="equal">
      <formula>"Moderado"</formula>
    </cfRule>
    <cfRule type="cellIs" dxfId="477" priority="63" operator="equal">
      <formula>"Bajo"</formula>
    </cfRule>
  </conditionalFormatting>
  <conditionalFormatting sqref="K8">
    <cfRule type="cellIs" dxfId="476" priority="54" operator="equal">
      <formula>"Muy Alta"</formula>
    </cfRule>
    <cfRule type="cellIs" dxfId="475" priority="55" operator="equal">
      <formula>"Alta"</formula>
    </cfRule>
    <cfRule type="cellIs" dxfId="474" priority="56" operator="equal">
      <formula>"Media"</formula>
    </cfRule>
    <cfRule type="cellIs" dxfId="473" priority="57" operator="equal">
      <formula>"Baja"</formula>
    </cfRule>
    <cfRule type="cellIs" dxfId="472" priority="58" operator="equal">
      <formula>"Muy Baja"</formula>
    </cfRule>
  </conditionalFormatting>
  <conditionalFormatting sqref="N8:N11">
    <cfRule type="containsText" dxfId="471" priority="30" operator="containsText" text="❌">
      <formula>NOT(ISERROR(SEARCH("❌",N8)))</formula>
    </cfRule>
  </conditionalFormatting>
  <conditionalFormatting sqref="O8">
    <cfRule type="cellIs" dxfId="470" priority="49" operator="equal">
      <formula>"Catastrófico"</formula>
    </cfRule>
    <cfRule type="cellIs" dxfId="469" priority="50" operator="equal">
      <formula>"Mayor"</formula>
    </cfRule>
    <cfRule type="cellIs" dxfId="468" priority="51" operator="equal">
      <formula>"Moderado"</formula>
    </cfRule>
    <cfRule type="cellIs" dxfId="467" priority="52" operator="equal">
      <formula>"Menor"</formula>
    </cfRule>
    <cfRule type="cellIs" dxfId="466" priority="53" operator="equal">
      <formula>"Leve"</formula>
    </cfRule>
  </conditionalFormatting>
  <conditionalFormatting sqref="Q8">
    <cfRule type="cellIs" dxfId="465" priority="45" operator="equal">
      <formula>"Extremo"</formula>
    </cfRule>
    <cfRule type="cellIs" dxfId="464" priority="46" operator="equal">
      <formula>"Alto"</formula>
    </cfRule>
    <cfRule type="cellIs" dxfId="463" priority="47" operator="equal">
      <formula>"Moderado"</formula>
    </cfRule>
    <cfRule type="cellIs" dxfId="462" priority="48" operator="equal">
      <formula>"Bajo"</formula>
    </cfRule>
  </conditionalFormatting>
  <conditionalFormatting sqref="AB8:AB9">
    <cfRule type="cellIs" dxfId="461" priority="40" operator="equal">
      <formula>"Muy Alta"</formula>
    </cfRule>
    <cfRule type="cellIs" dxfId="460" priority="41" operator="equal">
      <formula>"Alta"</formula>
    </cfRule>
    <cfRule type="cellIs" dxfId="459" priority="42" operator="equal">
      <formula>"Media"</formula>
    </cfRule>
    <cfRule type="cellIs" dxfId="458" priority="43" operator="equal">
      <formula>"Baja"</formula>
    </cfRule>
    <cfRule type="cellIs" dxfId="457" priority="44" operator="equal">
      <formula>"Muy Baja"</formula>
    </cfRule>
  </conditionalFormatting>
  <conditionalFormatting sqref="AD8:AD9">
    <cfRule type="cellIs" dxfId="456" priority="35" operator="equal">
      <formula>"Catastrófico"</formula>
    </cfRule>
    <cfRule type="cellIs" dxfId="455" priority="36" operator="equal">
      <formula>"Mayor"</formula>
    </cfRule>
    <cfRule type="cellIs" dxfId="454" priority="37" operator="equal">
      <formula>"Moderado"</formula>
    </cfRule>
    <cfRule type="cellIs" dxfId="453" priority="38" operator="equal">
      <formula>"Menor"</formula>
    </cfRule>
    <cfRule type="cellIs" dxfId="452" priority="39" operator="equal">
      <formula>"Leve"</formula>
    </cfRule>
  </conditionalFormatting>
  <conditionalFormatting sqref="AF8:AF9">
    <cfRule type="cellIs" dxfId="451" priority="31" operator="equal">
      <formula>"Extremo"</formula>
    </cfRule>
    <cfRule type="cellIs" dxfId="450" priority="32" operator="equal">
      <formula>"Alto"</formula>
    </cfRule>
    <cfRule type="cellIs" dxfId="449" priority="33" operator="equal">
      <formula>"Moderado"</formula>
    </cfRule>
    <cfRule type="cellIs" dxfId="448" priority="34" operator="equal">
      <formula>"Bajo"</formula>
    </cfRule>
  </conditionalFormatting>
  <conditionalFormatting sqref="K12">
    <cfRule type="cellIs" dxfId="447" priority="25" operator="equal">
      <formula>"Muy Alta"</formula>
    </cfRule>
    <cfRule type="cellIs" dxfId="446" priority="26" operator="equal">
      <formula>"Alta"</formula>
    </cfRule>
    <cfRule type="cellIs" dxfId="445" priority="27" operator="equal">
      <formula>"Media"</formula>
    </cfRule>
    <cfRule type="cellIs" dxfId="444" priority="28" operator="equal">
      <formula>"Baja"</formula>
    </cfRule>
    <cfRule type="cellIs" dxfId="443" priority="29" operator="equal">
      <formula>"Muy Baja"</formula>
    </cfRule>
  </conditionalFormatting>
  <conditionalFormatting sqref="O12">
    <cfRule type="cellIs" dxfId="442" priority="20" operator="equal">
      <formula>"Catastrófico"</formula>
    </cfRule>
    <cfRule type="cellIs" dxfId="441" priority="21" operator="equal">
      <formula>"Mayor"</formula>
    </cfRule>
    <cfRule type="cellIs" dxfId="440" priority="22" operator="equal">
      <formula>"Moderado"</formula>
    </cfRule>
    <cfRule type="cellIs" dxfId="439" priority="23" operator="equal">
      <formula>"Menor"</formula>
    </cfRule>
    <cfRule type="cellIs" dxfId="438" priority="24" operator="equal">
      <formula>"Leve"</formula>
    </cfRule>
  </conditionalFormatting>
  <conditionalFormatting sqref="Q12">
    <cfRule type="cellIs" dxfId="437" priority="16" operator="equal">
      <formula>"Extremo"</formula>
    </cfRule>
    <cfRule type="cellIs" dxfId="436" priority="17" operator="equal">
      <formula>"Alto"</formula>
    </cfRule>
    <cfRule type="cellIs" dxfId="435" priority="18" operator="equal">
      <formula>"Moderado"</formula>
    </cfRule>
    <cfRule type="cellIs" dxfId="434" priority="19" operator="equal">
      <formula>"Bajo"</formula>
    </cfRule>
  </conditionalFormatting>
  <conditionalFormatting sqref="AB12">
    <cfRule type="cellIs" dxfId="433" priority="11" operator="equal">
      <formula>"Muy Alta"</formula>
    </cfRule>
    <cfRule type="cellIs" dxfId="432" priority="12" operator="equal">
      <formula>"Alta"</formula>
    </cfRule>
    <cfRule type="cellIs" dxfId="431" priority="13" operator="equal">
      <formula>"Media"</formula>
    </cfRule>
    <cfRule type="cellIs" dxfId="430" priority="14" operator="equal">
      <formula>"Baja"</formula>
    </cfRule>
    <cfRule type="cellIs" dxfId="429" priority="15" operator="equal">
      <formula>"Muy Baja"</formula>
    </cfRule>
  </conditionalFormatting>
  <conditionalFormatting sqref="AD12">
    <cfRule type="cellIs" dxfId="428" priority="6" operator="equal">
      <formula>"Catastrófico"</formula>
    </cfRule>
    <cfRule type="cellIs" dxfId="427" priority="7" operator="equal">
      <formula>"Mayor"</formula>
    </cfRule>
    <cfRule type="cellIs" dxfId="426" priority="8" operator="equal">
      <formula>"Moderado"</formula>
    </cfRule>
    <cfRule type="cellIs" dxfId="425" priority="9" operator="equal">
      <formula>"Menor"</formula>
    </cfRule>
    <cfRule type="cellIs" dxfId="424" priority="10" operator="equal">
      <formula>"Leve"</formula>
    </cfRule>
  </conditionalFormatting>
  <conditionalFormatting sqref="AF12">
    <cfRule type="cellIs" dxfId="423" priority="2" operator="equal">
      <formula>"Extremo"</formula>
    </cfRule>
    <cfRule type="cellIs" dxfId="422" priority="3" operator="equal">
      <formula>"Alto"</formula>
    </cfRule>
    <cfRule type="cellIs" dxfId="421" priority="4" operator="equal">
      <formula>"Moderado"</formula>
    </cfRule>
    <cfRule type="cellIs" dxfId="420" priority="5" operator="equal">
      <formula>"Bajo"</formula>
    </cfRule>
  </conditionalFormatting>
  <dataValidations count="3">
    <dataValidation type="list" allowBlank="1" showInputMessage="1" showErrorMessage="1" sqref="AS12 AS4:AS5 AS8:AS9 AT4:AX4 AT8:AX8 AU5:AX5 AU9:AX9 AU12:AX12">
      <formula1>"Si,No"</formula1>
    </dataValidation>
    <dataValidation type="list" allowBlank="1" showInputMessage="1" showErrorMessage="1" sqref="AM4 AM8:AM9">
      <formula1>"Sin  avance,En curso,Finalizado "</formula1>
    </dataValidation>
    <dataValidation type="list" allowBlank="1" showInputMessage="1" showErrorMessage="1" sqref="G4 G8 G12">
      <formula1>"Gestión, FISCAL,"</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custom" allowBlank="1" showInputMessage="1" showErrorMessage="1" error="Recuerde que las acciones se generan bajo la medida de mitigar el riesgo">
          <x14:formula1>
            <xm:f>IF(OR(#REF!='E:\Downloads\[seguimiento contratacion.xlsx]Opciones Tratamiento'!#REF!,#REF!='E:\Downloads\[seguimiento contratacion.xlsx]Opciones Tratamiento'!#REF!,#REF!='E:\Downloads\[seguimiento contratacion.xlsx]Opciones Tratamiento'!#REF!),ISBLANK(#REF!),ISTEXT(#REF!))</xm:f>
          </x14:formula1>
          <xm:sqref>AK4</xm:sqref>
        </x14:dataValidation>
        <x14:dataValidation type="list" allowBlank="1" showInputMessage="1" showErrorMessage="1">
          <x14:formula1>
            <xm:f>'C:\Users\Marcela\Downloads\[MARCELA MAPA GESTION.xlsx año 2023 ok.xlsx]Tabla Impacto'!#REF!</xm:f>
          </x14:formula1>
          <xm:sqref>M4:M8 M12</xm:sqref>
        </x14:dataValidation>
        <x14:dataValidation type="list" allowBlank="1" showInputMessage="1" showErrorMessage="1">
          <x14:formula1>
            <xm:f>'C:\Users\Marcela\Downloads\[MARCELA MAPA GESTION.xlsx año 2023 ok.xlsx]Tabla Valoración controles'!#REF!</xm:f>
          </x14:formula1>
          <xm:sqref>X4:Z5 U4:V5 X8:Z9 U8:V9 X12:Z12 U12:V12</xm:sqref>
        </x14:dataValidation>
        <x14:dataValidation type="list" allowBlank="1" showInputMessage="1" showErrorMessage="1">
          <x14:formula1>
            <xm:f>'C:\Users\Marcela\Downloads\[MARCELA MAPA GESTION.xlsx año 2023 ok.xlsx]Opciones Tratamiento'!#REF!</xm:f>
          </x14:formula1>
          <xm:sqref>B4:B8 I4:I8 AG4:AG5 AG8:AG9 B12 I12 AG12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FS39"/>
  <sheetViews>
    <sheetView topLeftCell="C1" zoomScale="50" zoomScaleNormal="50" workbookViewId="0">
      <selection activeCell="E7" sqref="E7"/>
    </sheetView>
  </sheetViews>
  <sheetFormatPr baseColWidth="10" defaultColWidth="11.42578125" defaultRowHeight="16.5"/>
  <cols>
    <col min="1" max="1" width="4" style="2" bestFit="1" customWidth="1"/>
    <col min="2" max="2" width="16.28515625" style="2" customWidth="1"/>
    <col min="3" max="3" width="20.42578125" style="2" customWidth="1"/>
    <col min="4" max="4" width="19.42578125" style="2" customWidth="1"/>
    <col min="5" max="5" width="30.28515625" style="2" customWidth="1"/>
    <col min="6" max="7" width="35" style="1" customWidth="1"/>
    <col min="8" max="8" width="18.140625" style="3" customWidth="1"/>
    <col min="9" max="9" width="14.28515625" style="1" customWidth="1"/>
    <col min="10" max="10" width="12" style="1" customWidth="1"/>
    <col min="11" max="11" width="6.28515625" style="1" bestFit="1" customWidth="1"/>
    <col min="12" max="12" width="24.42578125" style="1" bestFit="1" customWidth="1"/>
    <col min="13" max="13" width="28.28515625" style="1" hidden="1" customWidth="1"/>
    <col min="14" max="14" width="17.5703125" style="1" customWidth="1"/>
    <col min="15" max="15" width="9.140625" style="1" customWidth="1"/>
    <col min="16" max="16" width="16" style="1" customWidth="1"/>
    <col min="17" max="17" width="5.85546875" style="1" customWidth="1"/>
    <col min="18" max="18" width="55" style="1" customWidth="1"/>
    <col min="19" max="19" width="15.140625" style="1" bestFit="1" customWidth="1"/>
    <col min="20" max="20" width="6.85546875" style="1" customWidth="1"/>
    <col min="21" max="21" width="5" style="1" customWidth="1"/>
    <col min="22" max="22" width="5.5703125" style="1" customWidth="1"/>
    <col min="23" max="23" width="7.140625" style="1" customWidth="1"/>
    <col min="24" max="24" width="6.7109375" style="1" customWidth="1"/>
    <col min="25" max="25" width="4.7109375" style="1" bestFit="1" customWidth="1"/>
    <col min="26" max="26" width="38.5703125" style="1" bestFit="1" customWidth="1"/>
    <col min="27" max="27" width="8.7109375" style="1" customWidth="1"/>
    <col min="28" max="28" width="10.42578125" style="1" customWidth="1"/>
    <col min="29" max="29" width="9.28515625" style="1" customWidth="1"/>
    <col min="30" max="30" width="9.140625" style="1" customWidth="1"/>
    <col min="31" max="31" width="8.42578125" style="1" customWidth="1"/>
    <col min="32" max="32" width="7.28515625" style="1" customWidth="1"/>
    <col min="33" max="33" width="35.28515625" style="1" customWidth="1"/>
    <col min="34" max="34" width="26.28515625" style="1" customWidth="1"/>
    <col min="35" max="35" width="20.7109375" style="1" customWidth="1"/>
    <col min="36" max="36" width="25.28515625" style="1" customWidth="1"/>
    <col min="37" max="37" width="28.7109375" style="1" customWidth="1"/>
    <col min="38" max="38" width="59.85546875" style="1" customWidth="1"/>
    <col min="39" max="39" width="38.5703125" style="1" customWidth="1"/>
    <col min="40" max="40" width="52.28515625" style="1" customWidth="1"/>
    <col min="41" max="41" width="42.85546875" style="1" customWidth="1"/>
    <col min="42" max="42" width="41.140625" style="1" customWidth="1"/>
    <col min="43" max="43" width="56.28515625" style="1" customWidth="1"/>
    <col min="44" max="44" width="32.28515625" style="1" customWidth="1"/>
    <col min="45" max="45" width="27.5703125" style="1" customWidth="1"/>
    <col min="46" max="46" width="31" style="1" customWidth="1"/>
    <col min="47" max="47" width="26" style="1" customWidth="1"/>
    <col min="48" max="48" width="30" style="1" customWidth="1"/>
    <col min="49" max="49" width="27.5703125" style="1" customWidth="1"/>
    <col min="50" max="50" width="40.85546875" style="1" customWidth="1"/>
    <col min="51" max="51" width="42.28515625" style="1" customWidth="1"/>
    <col min="52" max="52" width="36.85546875" style="1" customWidth="1"/>
    <col min="53" max="53" width="30" style="1" customWidth="1"/>
    <col min="54" max="54" width="25.42578125" style="1" customWidth="1"/>
    <col min="55" max="55" width="27" style="1" customWidth="1"/>
    <col min="56" max="56" width="24.85546875" style="1" customWidth="1"/>
    <col min="57" max="57" width="30" style="1" customWidth="1"/>
    <col min="58" max="58" width="34.28515625" style="1" customWidth="1"/>
    <col min="59" max="59" width="31.28515625" style="1" customWidth="1"/>
    <col min="60" max="60" width="43.7109375" style="1" customWidth="1"/>
    <col min="61" max="67" width="11.42578125" style="1"/>
    <col min="68" max="175" width="11.42578125" style="28"/>
    <col min="176" max="16384" width="11.42578125" style="1"/>
  </cols>
  <sheetData>
    <row r="1" spans="1:175" ht="24.6" customHeight="1">
      <c r="A1" s="1156" t="s">
        <v>38</v>
      </c>
      <c r="B1" s="1157"/>
      <c r="C1" s="1127"/>
      <c r="D1" s="1127"/>
      <c r="E1" s="1127"/>
      <c r="F1" s="1127"/>
      <c r="G1" s="1127"/>
      <c r="H1" s="1127"/>
      <c r="I1" s="1129"/>
      <c r="J1" s="1153" t="s">
        <v>39</v>
      </c>
      <c r="K1" s="1127"/>
      <c r="L1" s="1127"/>
      <c r="M1" s="1127"/>
      <c r="N1" s="1127"/>
      <c r="O1" s="1127"/>
      <c r="P1" s="1129"/>
      <c r="Q1" s="1153" t="s">
        <v>40</v>
      </c>
      <c r="R1" s="1127"/>
      <c r="S1" s="1127"/>
      <c r="T1" s="1127"/>
      <c r="U1" s="1127"/>
      <c r="V1" s="1127"/>
      <c r="W1" s="1127"/>
      <c r="X1" s="1127"/>
      <c r="Y1" s="1129"/>
      <c r="Z1" s="1153" t="s">
        <v>41</v>
      </c>
      <c r="AA1" s="1127"/>
      <c r="AB1" s="1127"/>
      <c r="AC1" s="1127"/>
      <c r="AD1" s="1127"/>
      <c r="AE1" s="1127"/>
      <c r="AF1" s="1129"/>
      <c r="AG1" s="1153" t="s">
        <v>42</v>
      </c>
      <c r="AH1" s="1127"/>
      <c r="AI1" s="1127"/>
      <c r="AJ1" s="1127"/>
      <c r="AK1" s="1229" t="s">
        <v>43</v>
      </c>
      <c r="AL1" s="1230"/>
      <c r="AM1" s="1231"/>
      <c r="AN1" s="1727" t="s">
        <v>44</v>
      </c>
      <c r="AO1" s="891"/>
      <c r="AP1" s="891"/>
      <c r="AQ1" s="891"/>
      <c r="AR1" s="892"/>
      <c r="AS1" s="1727" t="s">
        <v>45</v>
      </c>
      <c r="AT1" s="891"/>
      <c r="AU1" s="891"/>
      <c r="AV1" s="891"/>
      <c r="AW1" s="891"/>
      <c r="AX1" s="891"/>
      <c r="AY1" s="891"/>
      <c r="AZ1" s="1728"/>
      <c r="BA1" s="1727" t="s">
        <v>46</v>
      </c>
      <c r="BB1" s="891"/>
      <c r="BC1" s="891"/>
      <c r="BD1" s="891"/>
      <c r="BE1" s="891"/>
      <c r="BF1" s="891"/>
      <c r="BG1" s="891"/>
      <c r="BH1" s="1728"/>
      <c r="BI1" s="472"/>
      <c r="BJ1" s="472"/>
      <c r="BK1" s="472"/>
      <c r="BL1" s="472"/>
      <c r="BM1" s="472"/>
      <c r="BN1" s="472"/>
      <c r="BO1" s="472"/>
    </row>
    <row r="2" spans="1:175" ht="49.9" customHeight="1">
      <c r="A2" s="1158" t="s">
        <v>47</v>
      </c>
      <c r="B2" s="925" t="s">
        <v>24</v>
      </c>
      <c r="C2" s="911" t="s">
        <v>48</v>
      </c>
      <c r="D2" s="911" t="s">
        <v>49</v>
      </c>
      <c r="E2" s="912" t="s">
        <v>50</v>
      </c>
      <c r="F2" s="927" t="s">
        <v>51</v>
      </c>
      <c r="G2" s="134"/>
      <c r="H2" s="912" t="s">
        <v>53</v>
      </c>
      <c r="I2" s="911" t="s">
        <v>54</v>
      </c>
      <c r="J2" s="922" t="s">
        <v>55</v>
      </c>
      <c r="K2" s="910" t="s">
        <v>56</v>
      </c>
      <c r="L2" s="912" t="s">
        <v>57</v>
      </c>
      <c r="M2" s="912" t="s">
        <v>58</v>
      </c>
      <c r="N2" s="931" t="s">
        <v>59</v>
      </c>
      <c r="O2" s="910" t="s">
        <v>56</v>
      </c>
      <c r="P2" s="911" t="s">
        <v>60</v>
      </c>
      <c r="Q2" s="913" t="s">
        <v>61</v>
      </c>
      <c r="R2" s="915" t="s">
        <v>62</v>
      </c>
      <c r="S2" s="912" t="s">
        <v>63</v>
      </c>
      <c r="T2" s="915" t="s">
        <v>64</v>
      </c>
      <c r="U2" s="915"/>
      <c r="V2" s="915"/>
      <c r="W2" s="915"/>
      <c r="X2" s="915"/>
      <c r="Y2" s="915"/>
      <c r="Z2" s="918" t="s">
        <v>65</v>
      </c>
      <c r="AA2" s="918" t="s">
        <v>66</v>
      </c>
      <c r="AB2" s="918" t="s">
        <v>56</v>
      </c>
      <c r="AC2" s="918" t="s">
        <v>67</v>
      </c>
      <c r="AD2" s="918" t="s">
        <v>56</v>
      </c>
      <c r="AE2" s="918" t="s">
        <v>68</v>
      </c>
      <c r="AF2" s="913" t="s">
        <v>69</v>
      </c>
      <c r="AG2" s="915" t="s">
        <v>42</v>
      </c>
      <c r="AH2" s="915" t="s">
        <v>25</v>
      </c>
      <c r="AI2" s="915" t="s">
        <v>70</v>
      </c>
      <c r="AJ2" s="915" t="s">
        <v>142</v>
      </c>
      <c r="AK2" s="1150" t="s">
        <v>72</v>
      </c>
      <c r="AL2" s="1150" t="s">
        <v>73</v>
      </c>
      <c r="AM2" s="1150" t="s">
        <v>74</v>
      </c>
      <c r="AN2" s="1146" t="s">
        <v>26</v>
      </c>
      <c r="AO2" s="1148" t="s">
        <v>75</v>
      </c>
      <c r="AP2" s="1148" t="s">
        <v>434</v>
      </c>
      <c r="AQ2" s="1148" t="s">
        <v>77</v>
      </c>
      <c r="AR2" s="1148" t="s">
        <v>78</v>
      </c>
      <c r="AS2" s="1148" t="s">
        <v>27</v>
      </c>
      <c r="AT2" s="1148" t="s">
        <v>28</v>
      </c>
      <c r="AU2" s="1148" t="s">
        <v>29</v>
      </c>
      <c r="AV2" s="1148" t="s">
        <v>79</v>
      </c>
      <c r="AW2" s="1148" t="s">
        <v>30</v>
      </c>
      <c r="AX2" s="1148" t="s">
        <v>80</v>
      </c>
      <c r="AY2" s="1146" t="s">
        <v>126</v>
      </c>
      <c r="AZ2" s="1146" t="s">
        <v>31</v>
      </c>
      <c r="BA2" s="853" t="s">
        <v>81</v>
      </c>
      <c r="BB2" s="844" t="s">
        <v>82</v>
      </c>
      <c r="BC2" s="844" t="s">
        <v>83</v>
      </c>
      <c r="BD2" s="844" t="s">
        <v>84</v>
      </c>
      <c r="BE2" s="844" t="s">
        <v>85</v>
      </c>
      <c r="BF2" s="844" t="s">
        <v>122</v>
      </c>
      <c r="BG2" s="844" t="s">
        <v>86</v>
      </c>
      <c r="BH2" s="845" t="s">
        <v>87</v>
      </c>
      <c r="BI2" s="472"/>
      <c r="BJ2" s="472"/>
      <c r="BK2" s="472"/>
      <c r="BL2" s="472"/>
      <c r="BM2" s="472"/>
      <c r="BN2" s="472"/>
      <c r="BO2" s="472"/>
    </row>
    <row r="3" spans="1:175" s="49" customFormat="1" ht="73.150000000000006" customHeight="1">
      <c r="A3" s="1159"/>
      <c r="B3" s="925"/>
      <c r="C3" s="915"/>
      <c r="D3" s="915"/>
      <c r="E3" s="922"/>
      <c r="F3" s="926"/>
      <c r="G3" s="134" t="s">
        <v>52</v>
      </c>
      <c r="H3" s="911"/>
      <c r="I3" s="915"/>
      <c r="J3" s="911"/>
      <c r="K3" s="1153"/>
      <c r="L3" s="911"/>
      <c r="M3" s="911"/>
      <c r="N3" s="1153"/>
      <c r="O3" s="1153"/>
      <c r="P3" s="915"/>
      <c r="Q3" s="1152"/>
      <c r="R3" s="915"/>
      <c r="S3" s="911"/>
      <c r="T3" s="366" t="s">
        <v>88</v>
      </c>
      <c r="U3" s="366" t="s">
        <v>89</v>
      </c>
      <c r="V3" s="366" t="s">
        <v>90</v>
      </c>
      <c r="W3" s="366" t="s">
        <v>91</v>
      </c>
      <c r="X3" s="366" t="s">
        <v>92</v>
      </c>
      <c r="Y3" s="366" t="s">
        <v>93</v>
      </c>
      <c r="Z3" s="918"/>
      <c r="AA3" s="918"/>
      <c r="AB3" s="918"/>
      <c r="AC3" s="918"/>
      <c r="AD3" s="918"/>
      <c r="AE3" s="918"/>
      <c r="AF3" s="1152"/>
      <c r="AG3" s="915"/>
      <c r="AH3" s="915"/>
      <c r="AI3" s="915"/>
      <c r="AJ3" s="915"/>
      <c r="AK3" s="1150"/>
      <c r="AL3" s="1151"/>
      <c r="AM3" s="1151"/>
      <c r="AN3" s="1146"/>
      <c r="AO3" s="1148"/>
      <c r="AP3" s="1148"/>
      <c r="AQ3" s="1148"/>
      <c r="AR3" s="1148"/>
      <c r="AS3" s="1148"/>
      <c r="AT3" s="1148"/>
      <c r="AU3" s="1148"/>
      <c r="AV3" s="1148"/>
      <c r="AW3" s="1148"/>
      <c r="AX3" s="1148"/>
      <c r="AY3" s="1146"/>
      <c r="AZ3" s="1146"/>
      <c r="BA3" s="853"/>
      <c r="BB3" s="844"/>
      <c r="BC3" s="844"/>
      <c r="BD3" s="844"/>
      <c r="BE3" s="844"/>
      <c r="BF3" s="844"/>
      <c r="BG3" s="844"/>
      <c r="BH3" s="845"/>
      <c r="BI3" s="342"/>
      <c r="BJ3" s="342"/>
      <c r="BK3" s="342"/>
      <c r="BL3" s="342"/>
      <c r="BM3" s="342"/>
      <c r="BN3" s="342"/>
      <c r="BO3" s="342"/>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row>
    <row r="4" spans="1:175" s="25" customFormat="1" ht="133.9" customHeight="1">
      <c r="A4" s="713">
        <v>1</v>
      </c>
      <c r="B4" s="675" t="s">
        <v>94</v>
      </c>
      <c r="C4" s="675" t="s">
        <v>640</v>
      </c>
      <c r="D4" s="740" t="s">
        <v>641</v>
      </c>
      <c r="E4" s="2557" t="s">
        <v>642</v>
      </c>
      <c r="F4" s="681" t="s">
        <v>643</v>
      </c>
      <c r="G4" s="681" t="s">
        <v>644</v>
      </c>
      <c r="H4" s="672" t="s">
        <v>138</v>
      </c>
      <c r="I4" s="742">
        <v>360</v>
      </c>
      <c r="J4" s="735" t="s">
        <v>231</v>
      </c>
      <c r="K4" s="731">
        <v>0.6</v>
      </c>
      <c r="L4" s="733" t="s">
        <v>578</v>
      </c>
      <c r="M4" s="731" t="s">
        <v>578</v>
      </c>
      <c r="N4" s="735" t="s">
        <v>795</v>
      </c>
      <c r="O4" s="731">
        <v>1</v>
      </c>
      <c r="P4" s="737" t="s">
        <v>796</v>
      </c>
      <c r="Q4" s="26">
        <v>1</v>
      </c>
      <c r="R4" s="455" t="s">
        <v>645</v>
      </c>
      <c r="S4" s="5" t="s">
        <v>137</v>
      </c>
      <c r="T4" s="286" t="s">
        <v>123</v>
      </c>
      <c r="U4" s="286" t="s">
        <v>35</v>
      </c>
      <c r="V4" s="287" t="s">
        <v>228</v>
      </c>
      <c r="W4" s="286" t="s">
        <v>121</v>
      </c>
      <c r="X4" s="286" t="s">
        <v>111</v>
      </c>
      <c r="Y4" s="286" t="s">
        <v>102</v>
      </c>
      <c r="Z4" s="288">
        <v>0.42</v>
      </c>
      <c r="AA4" s="289" t="s">
        <v>231</v>
      </c>
      <c r="AB4" s="290">
        <v>0.42</v>
      </c>
      <c r="AC4" s="289" t="s">
        <v>795</v>
      </c>
      <c r="AD4" s="290">
        <v>1</v>
      </c>
      <c r="AE4" s="291" t="s">
        <v>796</v>
      </c>
      <c r="AF4" s="292"/>
      <c r="AG4" s="675" t="s">
        <v>646</v>
      </c>
      <c r="AH4" s="742" t="s">
        <v>647</v>
      </c>
      <c r="AI4" s="1724">
        <v>45444</v>
      </c>
      <c r="AJ4" s="1724">
        <v>45537</v>
      </c>
      <c r="AK4" s="473">
        <v>45555</v>
      </c>
      <c r="AL4" s="474" t="s">
        <v>648</v>
      </c>
      <c r="AM4" s="475" t="s">
        <v>103</v>
      </c>
      <c r="AN4" s="1216" t="s">
        <v>649</v>
      </c>
      <c r="AO4" s="1214" t="s">
        <v>650</v>
      </c>
      <c r="AP4" s="1215" t="s">
        <v>389</v>
      </c>
      <c r="AQ4" s="1216" t="s">
        <v>651</v>
      </c>
      <c r="AR4" s="1213" t="s">
        <v>36</v>
      </c>
      <c r="AS4" s="476" t="s">
        <v>37</v>
      </c>
      <c r="AT4" s="476" t="s">
        <v>32</v>
      </c>
      <c r="AU4" s="476" t="s">
        <v>32</v>
      </c>
      <c r="AV4" s="476" t="s">
        <v>32</v>
      </c>
      <c r="AW4" s="476" t="s">
        <v>37</v>
      </c>
      <c r="AX4" s="476" t="s">
        <v>32</v>
      </c>
      <c r="AY4" s="1215" t="s">
        <v>652</v>
      </c>
      <c r="AZ4" s="477" t="s">
        <v>653</v>
      </c>
      <c r="BA4" s="1715" t="s">
        <v>37</v>
      </c>
      <c r="BB4" s="1718" t="s">
        <v>37</v>
      </c>
      <c r="BC4" s="1721">
        <v>0</v>
      </c>
      <c r="BD4" s="1711">
        <v>360</v>
      </c>
      <c r="BE4" s="1711">
        <v>0</v>
      </c>
      <c r="BF4" s="780" t="s">
        <v>414</v>
      </c>
      <c r="BG4" s="1715" t="s">
        <v>114</v>
      </c>
      <c r="BH4" s="478" t="s">
        <v>622</v>
      </c>
      <c r="BI4" s="325"/>
      <c r="BJ4" s="325"/>
      <c r="BK4" s="325"/>
      <c r="BL4" s="325"/>
      <c r="BM4" s="325"/>
      <c r="BN4" s="325"/>
      <c r="BO4" s="325"/>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row>
    <row r="5" spans="1:175" ht="159" customHeight="1">
      <c r="A5" s="1454"/>
      <c r="B5" s="676"/>
      <c r="C5" s="676"/>
      <c r="D5" s="741"/>
      <c r="E5" s="2558"/>
      <c r="F5" s="681"/>
      <c r="G5" s="681"/>
      <c r="H5" s="673"/>
      <c r="I5" s="743"/>
      <c r="J5" s="736"/>
      <c r="K5" s="732"/>
      <c r="L5" s="734"/>
      <c r="M5" s="732">
        <v>0</v>
      </c>
      <c r="N5" s="736"/>
      <c r="O5" s="732"/>
      <c r="P5" s="738"/>
      <c r="Q5" s="26">
        <v>2</v>
      </c>
      <c r="R5" s="306" t="s">
        <v>654</v>
      </c>
      <c r="S5" s="5" t="s">
        <v>137</v>
      </c>
      <c r="T5" s="286" t="s">
        <v>123</v>
      </c>
      <c r="U5" s="286" t="s">
        <v>35</v>
      </c>
      <c r="V5" s="287" t="s">
        <v>228</v>
      </c>
      <c r="W5" s="286" t="s">
        <v>100</v>
      </c>
      <c r="X5" s="286" t="s">
        <v>111</v>
      </c>
      <c r="Y5" s="286" t="s">
        <v>102</v>
      </c>
      <c r="Z5" s="288">
        <v>0.29399999999999998</v>
      </c>
      <c r="AA5" s="289" t="s">
        <v>232</v>
      </c>
      <c r="AB5" s="290">
        <v>0.29399999999999998</v>
      </c>
      <c r="AC5" s="27" t="s">
        <v>795</v>
      </c>
      <c r="AD5" s="139">
        <v>1</v>
      </c>
      <c r="AE5" s="291" t="s">
        <v>796</v>
      </c>
      <c r="AF5" s="292"/>
      <c r="AG5" s="676"/>
      <c r="AH5" s="743"/>
      <c r="AI5" s="1725"/>
      <c r="AJ5" s="1725"/>
      <c r="AK5" s="473">
        <v>45555</v>
      </c>
      <c r="AL5" s="474" t="s">
        <v>648</v>
      </c>
      <c r="AM5" s="475" t="s">
        <v>103</v>
      </c>
      <c r="AN5" s="1216"/>
      <c r="AO5" s="1214"/>
      <c r="AP5" s="1215"/>
      <c r="AQ5" s="1216"/>
      <c r="AR5" s="1213"/>
      <c r="AS5" s="476" t="s">
        <v>37</v>
      </c>
      <c r="AT5" s="476" t="s">
        <v>37</v>
      </c>
      <c r="AU5" s="476" t="s">
        <v>32</v>
      </c>
      <c r="AV5" s="476" t="s">
        <v>32</v>
      </c>
      <c r="AW5" s="476" t="s">
        <v>37</v>
      </c>
      <c r="AX5" s="476" t="s">
        <v>32</v>
      </c>
      <c r="AY5" s="1215"/>
      <c r="AZ5" s="477" t="s">
        <v>653</v>
      </c>
      <c r="BA5" s="1716" t="s">
        <v>32</v>
      </c>
      <c r="BB5" s="1719"/>
      <c r="BC5" s="1722"/>
      <c r="BD5" s="1712"/>
      <c r="BE5" s="1712"/>
      <c r="BF5" s="1714"/>
      <c r="BG5" s="1716"/>
      <c r="BH5" s="478" t="s">
        <v>655</v>
      </c>
      <c r="BI5" s="472"/>
      <c r="BJ5" s="472"/>
      <c r="BK5" s="472"/>
      <c r="BL5" s="472"/>
      <c r="BM5" s="472"/>
      <c r="BN5" s="472"/>
      <c r="BO5" s="472"/>
    </row>
    <row r="6" spans="1:175" ht="129.6" customHeight="1">
      <c r="A6" s="1454"/>
      <c r="B6" s="676"/>
      <c r="C6" s="676"/>
      <c r="D6" s="741"/>
      <c r="E6" s="2559" t="s">
        <v>656</v>
      </c>
      <c r="F6" s="681"/>
      <c r="G6" s="681"/>
      <c r="H6" s="673"/>
      <c r="I6" s="743"/>
      <c r="J6" s="736"/>
      <c r="K6" s="732"/>
      <c r="L6" s="734"/>
      <c r="M6" s="732">
        <v>0</v>
      </c>
      <c r="N6" s="736"/>
      <c r="O6" s="732"/>
      <c r="P6" s="738"/>
      <c r="Q6" s="26">
        <v>3</v>
      </c>
      <c r="R6" s="459" t="s">
        <v>657</v>
      </c>
      <c r="S6" s="5" t="s">
        <v>137</v>
      </c>
      <c r="T6" s="286" t="s">
        <v>99</v>
      </c>
      <c r="U6" s="286" t="s">
        <v>35</v>
      </c>
      <c r="V6" s="287" t="s">
        <v>229</v>
      </c>
      <c r="W6" s="286" t="s">
        <v>100</v>
      </c>
      <c r="X6" s="286" t="s">
        <v>111</v>
      </c>
      <c r="Y6" s="286" t="s">
        <v>102</v>
      </c>
      <c r="Z6" s="288">
        <v>0.1764</v>
      </c>
      <c r="AA6" s="289" t="s">
        <v>665</v>
      </c>
      <c r="AB6" s="290">
        <v>0.1764</v>
      </c>
      <c r="AC6" s="27" t="s">
        <v>795</v>
      </c>
      <c r="AD6" s="139">
        <v>1</v>
      </c>
      <c r="AE6" s="291" t="s">
        <v>796</v>
      </c>
      <c r="AF6" s="292"/>
      <c r="AG6" s="677"/>
      <c r="AH6" s="842"/>
      <c r="AI6" s="1726"/>
      <c r="AJ6" s="1726"/>
      <c r="AK6" s="473">
        <v>45555</v>
      </c>
      <c r="AL6" s="474" t="s">
        <v>648</v>
      </c>
      <c r="AM6" s="475" t="s">
        <v>103</v>
      </c>
      <c r="AN6" s="1216"/>
      <c r="AO6" s="1214"/>
      <c r="AP6" s="1215"/>
      <c r="AQ6" s="1216"/>
      <c r="AR6" s="1213"/>
      <c r="AS6" s="476" t="s">
        <v>37</v>
      </c>
      <c r="AT6" s="476" t="s">
        <v>37</v>
      </c>
      <c r="AU6" s="476" t="s">
        <v>32</v>
      </c>
      <c r="AV6" s="476" t="s">
        <v>32</v>
      </c>
      <c r="AW6" s="476" t="s">
        <v>37</v>
      </c>
      <c r="AX6" s="476" t="s">
        <v>32</v>
      </c>
      <c r="AY6" s="1215"/>
      <c r="AZ6" s="477" t="s">
        <v>653</v>
      </c>
      <c r="BA6" s="1716"/>
      <c r="BB6" s="1719"/>
      <c r="BC6" s="1722"/>
      <c r="BD6" s="1712"/>
      <c r="BE6" s="1712"/>
      <c r="BF6" s="1714"/>
      <c r="BG6" s="1716"/>
      <c r="BH6" s="478" t="s">
        <v>655</v>
      </c>
      <c r="BI6" s="472"/>
      <c r="BJ6" s="472"/>
      <c r="BK6" s="472"/>
      <c r="BL6" s="472"/>
      <c r="BM6" s="472"/>
      <c r="BN6" s="472"/>
      <c r="BO6" s="472"/>
    </row>
    <row r="7" spans="1:175" ht="187.9" customHeight="1">
      <c r="A7" s="1454"/>
      <c r="B7" s="676"/>
      <c r="C7" s="676"/>
      <c r="D7" s="741"/>
      <c r="E7" s="2559" t="s">
        <v>658</v>
      </c>
      <c r="F7" s="681"/>
      <c r="G7" s="681"/>
      <c r="H7" s="673"/>
      <c r="I7" s="743"/>
      <c r="J7" s="736"/>
      <c r="K7" s="732"/>
      <c r="L7" s="734"/>
      <c r="M7" s="732">
        <v>0</v>
      </c>
      <c r="N7" s="736"/>
      <c r="O7" s="732"/>
      <c r="P7" s="738"/>
      <c r="Q7" s="26">
        <v>4</v>
      </c>
      <c r="R7" s="480" t="s">
        <v>659</v>
      </c>
      <c r="S7" s="5" t="s">
        <v>24</v>
      </c>
      <c r="T7" s="286" t="s">
        <v>426</v>
      </c>
      <c r="U7" s="286" t="s">
        <v>35</v>
      </c>
      <c r="V7" s="287" t="s">
        <v>593</v>
      </c>
      <c r="W7" s="286" t="s">
        <v>100</v>
      </c>
      <c r="X7" s="286" t="s">
        <v>101</v>
      </c>
      <c r="Y7" s="286" t="s">
        <v>102</v>
      </c>
      <c r="Z7" s="288">
        <v>0.1764</v>
      </c>
      <c r="AA7" s="289" t="s">
        <v>665</v>
      </c>
      <c r="AB7" s="290">
        <v>0.1764</v>
      </c>
      <c r="AC7" s="27" t="s">
        <v>227</v>
      </c>
      <c r="AD7" s="139">
        <v>0.75</v>
      </c>
      <c r="AE7" s="291" t="s">
        <v>141</v>
      </c>
      <c r="AF7" s="292"/>
      <c r="AG7" s="293" t="s">
        <v>660</v>
      </c>
      <c r="AH7" s="422" t="s">
        <v>647</v>
      </c>
      <c r="AI7" s="470"/>
      <c r="AJ7" s="481" t="s">
        <v>661</v>
      </c>
      <c r="AK7" s="473">
        <v>45555</v>
      </c>
      <c r="AL7" s="474" t="s">
        <v>662</v>
      </c>
      <c r="AM7" s="475" t="s">
        <v>103</v>
      </c>
      <c r="AN7" s="1216"/>
      <c r="AO7" s="1214"/>
      <c r="AP7" s="1215"/>
      <c r="AQ7" s="1216"/>
      <c r="AR7" s="1213"/>
      <c r="AS7" s="476" t="s">
        <v>37</v>
      </c>
      <c r="AT7" s="476" t="s">
        <v>37</v>
      </c>
      <c r="AU7" s="476" t="s">
        <v>37</v>
      </c>
      <c r="AV7" s="476" t="s">
        <v>32</v>
      </c>
      <c r="AW7" s="476" t="s">
        <v>37</v>
      </c>
      <c r="AX7" s="476" t="s">
        <v>37</v>
      </c>
      <c r="AY7" s="1215"/>
      <c r="AZ7" s="478" t="s">
        <v>653</v>
      </c>
      <c r="BA7" s="1716" t="s">
        <v>37</v>
      </c>
      <c r="BB7" s="1719"/>
      <c r="BC7" s="1722"/>
      <c r="BD7" s="1712"/>
      <c r="BE7" s="1712"/>
      <c r="BF7" s="1714"/>
      <c r="BG7" s="1716"/>
      <c r="BH7" s="478" t="s">
        <v>622</v>
      </c>
      <c r="BI7" s="472"/>
      <c r="BJ7" s="472"/>
      <c r="BK7" s="472"/>
      <c r="BL7" s="472"/>
      <c r="BM7" s="472"/>
      <c r="BN7" s="472"/>
      <c r="BO7" s="472"/>
    </row>
    <row r="8" spans="1:175" ht="169.9" customHeight="1">
      <c r="A8" s="1454"/>
      <c r="B8" s="676"/>
      <c r="C8" s="676"/>
      <c r="D8" s="741"/>
      <c r="E8" s="431" t="s">
        <v>663</v>
      </c>
      <c r="F8" s="681"/>
      <c r="G8" s="681"/>
      <c r="H8" s="673"/>
      <c r="I8" s="743"/>
      <c r="J8" s="736"/>
      <c r="K8" s="732"/>
      <c r="L8" s="734"/>
      <c r="M8" s="732">
        <v>0</v>
      </c>
      <c r="N8" s="736"/>
      <c r="O8" s="732"/>
      <c r="P8" s="738"/>
      <c r="Q8" s="26">
        <v>5</v>
      </c>
      <c r="R8" s="306" t="s">
        <v>664</v>
      </c>
      <c r="S8" s="5" t="s">
        <v>137</v>
      </c>
      <c r="T8" s="286" t="s">
        <v>99</v>
      </c>
      <c r="U8" s="286" t="s">
        <v>35</v>
      </c>
      <c r="V8" s="287" t="s">
        <v>229</v>
      </c>
      <c r="W8" s="286" t="s">
        <v>100</v>
      </c>
      <c r="X8" s="286" t="s">
        <v>111</v>
      </c>
      <c r="Y8" s="286" t="s">
        <v>102</v>
      </c>
      <c r="Z8" s="288">
        <v>0.10584</v>
      </c>
      <c r="AA8" s="289" t="s">
        <v>665</v>
      </c>
      <c r="AB8" s="290">
        <v>0.10584</v>
      </c>
      <c r="AC8" s="27" t="s">
        <v>666</v>
      </c>
      <c r="AD8" s="139">
        <v>0.75</v>
      </c>
      <c r="AE8" s="291" t="s">
        <v>141</v>
      </c>
      <c r="AF8" s="292"/>
      <c r="AG8" s="422" t="s">
        <v>667</v>
      </c>
      <c r="AH8" s="422" t="s">
        <v>668</v>
      </c>
      <c r="AI8" s="423"/>
      <c r="AJ8" s="482">
        <v>45555</v>
      </c>
      <c r="AK8" s="473">
        <v>45555</v>
      </c>
      <c r="AL8" s="483" t="s">
        <v>669</v>
      </c>
      <c r="AM8" s="475" t="s">
        <v>670</v>
      </c>
      <c r="AN8" s="1216"/>
      <c r="AO8" s="1214"/>
      <c r="AP8" s="1215"/>
      <c r="AQ8" s="1216"/>
      <c r="AR8" s="1213"/>
      <c r="AS8" s="476" t="s">
        <v>37</v>
      </c>
      <c r="AT8" s="476" t="s">
        <v>37</v>
      </c>
      <c r="AU8" s="476" t="s">
        <v>32</v>
      </c>
      <c r="AV8" s="476" t="s">
        <v>32</v>
      </c>
      <c r="AW8" s="476" t="s">
        <v>37</v>
      </c>
      <c r="AX8" s="476" t="s">
        <v>37</v>
      </c>
      <c r="AY8" s="1215"/>
      <c r="AZ8" s="478" t="s">
        <v>653</v>
      </c>
      <c r="BA8" s="1717" t="s">
        <v>37</v>
      </c>
      <c r="BB8" s="1720"/>
      <c r="BC8" s="1723"/>
      <c r="BD8" s="1713"/>
      <c r="BE8" s="1713"/>
      <c r="BF8" s="781"/>
      <c r="BG8" s="1717"/>
      <c r="BH8" s="478" t="s">
        <v>622</v>
      </c>
      <c r="BI8" s="472"/>
      <c r="BJ8" s="472"/>
      <c r="BK8" s="472"/>
      <c r="BL8" s="472"/>
      <c r="BM8" s="472"/>
      <c r="BN8" s="472"/>
      <c r="BO8" s="472"/>
    </row>
    <row r="9" spans="1:175" ht="26.25" customHeight="1">
      <c r="A9" s="642"/>
      <c r="B9" s="645"/>
      <c r="C9" s="645"/>
      <c r="D9" s="657"/>
      <c r="E9" s="363"/>
      <c r="F9" s="659"/>
      <c r="G9" s="469"/>
      <c r="H9" s="654"/>
      <c r="I9" s="651"/>
      <c r="J9" s="633"/>
      <c r="K9" s="636"/>
      <c r="L9" s="639"/>
      <c r="M9" s="636">
        <f ca="1">IF(NOT(ISERROR(MATCH(L9,_xlfn.ANCHORARRAY(F20),0))),K22&amp;"Por favor no seleccionar los criterios de impacto",L9)</f>
        <v>0</v>
      </c>
      <c r="N9" s="633"/>
      <c r="O9" s="636"/>
      <c r="P9" s="628"/>
      <c r="Q9" s="26">
        <v>3</v>
      </c>
      <c r="R9" s="459"/>
      <c r="S9" s="5" t="s">
        <v>671</v>
      </c>
      <c r="T9" s="23"/>
      <c r="U9" s="23"/>
      <c r="V9" s="24" t="s">
        <v>671</v>
      </c>
      <c r="W9" s="23"/>
      <c r="X9" s="23"/>
      <c r="Y9" s="23"/>
      <c r="Z9" s="288" t="s">
        <v>671</v>
      </c>
      <c r="AA9" s="27" t="s">
        <v>671</v>
      </c>
      <c r="AB9" s="139" t="s">
        <v>671</v>
      </c>
      <c r="AC9" s="27" t="s">
        <v>671</v>
      </c>
      <c r="AD9" s="139" t="s">
        <v>671</v>
      </c>
      <c r="AE9" s="484" t="s">
        <v>671</v>
      </c>
      <c r="AF9" s="138"/>
      <c r="AG9" s="422"/>
      <c r="AH9" s="466"/>
      <c r="AI9" s="470"/>
      <c r="AJ9" s="470"/>
      <c r="AK9" s="472"/>
      <c r="AL9" s="472"/>
      <c r="AM9" s="472"/>
      <c r="AN9" s="472"/>
      <c r="AO9" s="472"/>
      <c r="AP9" s="472"/>
      <c r="AQ9" s="472"/>
      <c r="AR9" s="472"/>
      <c r="AS9" s="472"/>
      <c r="AT9" s="472"/>
      <c r="AU9" s="472"/>
      <c r="AV9" s="472"/>
      <c r="AW9" s="472"/>
      <c r="AX9" s="472"/>
      <c r="AY9" s="472"/>
      <c r="AZ9" s="472"/>
      <c r="BA9" s="472"/>
      <c r="BB9" s="472"/>
      <c r="BC9" s="472"/>
      <c r="BD9" s="472"/>
      <c r="BE9" s="472"/>
      <c r="BF9" s="472"/>
      <c r="BG9" s="472"/>
      <c r="BH9" s="472"/>
      <c r="BI9" s="472"/>
      <c r="BJ9" s="472"/>
      <c r="BK9" s="472"/>
      <c r="BL9" s="472"/>
      <c r="BM9" s="472"/>
      <c r="BN9" s="472"/>
      <c r="BO9" s="472"/>
    </row>
    <row r="10" spans="1:175" ht="26.25" customHeight="1">
      <c r="A10" s="642"/>
      <c r="B10" s="645"/>
      <c r="C10" s="645"/>
      <c r="D10" s="657"/>
      <c r="E10" s="363"/>
      <c r="F10" s="659"/>
      <c r="G10" s="469"/>
      <c r="H10" s="654"/>
      <c r="I10" s="651"/>
      <c r="J10" s="633"/>
      <c r="K10" s="636"/>
      <c r="L10" s="639"/>
      <c r="M10" s="636">
        <f ca="1">IF(NOT(ISERROR(MATCH(L10,_xlfn.ANCHORARRAY(F21),0))),K23&amp;"Por favor no seleccionar los criterios de impacto",L10)</f>
        <v>0</v>
      </c>
      <c r="N10" s="633"/>
      <c r="O10" s="636"/>
      <c r="P10" s="628"/>
      <c r="Q10" s="26">
        <v>4</v>
      </c>
      <c r="R10" s="306"/>
      <c r="S10" s="5" t="s">
        <v>671</v>
      </c>
      <c r="T10" s="23"/>
      <c r="U10" s="23"/>
      <c r="V10" s="24" t="s">
        <v>671</v>
      </c>
      <c r="W10" s="23"/>
      <c r="X10" s="23"/>
      <c r="Y10" s="23"/>
      <c r="Z10" s="288" t="s">
        <v>671</v>
      </c>
      <c r="AA10" s="27" t="s">
        <v>671</v>
      </c>
      <c r="AB10" s="139" t="s">
        <v>671</v>
      </c>
      <c r="AC10" s="27" t="s">
        <v>671</v>
      </c>
      <c r="AD10" s="139" t="s">
        <v>671</v>
      </c>
      <c r="AE10" s="484" t="s">
        <v>671</v>
      </c>
      <c r="AF10" s="138"/>
      <c r="AG10" s="422"/>
      <c r="AH10" s="466"/>
      <c r="AI10" s="470"/>
      <c r="AJ10" s="470"/>
      <c r="AK10" s="472"/>
      <c r="AL10" s="472"/>
      <c r="AM10" s="472"/>
      <c r="AN10" s="472"/>
      <c r="AO10" s="472"/>
      <c r="AP10" s="472"/>
      <c r="AQ10" s="472"/>
      <c r="AR10" s="472"/>
      <c r="AS10" s="472"/>
      <c r="AT10" s="472"/>
      <c r="AU10" s="472"/>
      <c r="AV10" s="472"/>
      <c r="AW10" s="472"/>
      <c r="AX10" s="472"/>
      <c r="AY10" s="472"/>
      <c r="AZ10" s="472"/>
      <c r="BA10" s="472"/>
      <c r="BB10" s="472"/>
      <c r="BC10" s="472"/>
      <c r="BD10" s="472"/>
      <c r="BE10" s="472"/>
      <c r="BF10" s="472"/>
      <c r="BG10" s="472"/>
      <c r="BH10" s="472"/>
      <c r="BI10" s="472"/>
      <c r="BJ10" s="472"/>
      <c r="BK10" s="472"/>
      <c r="BL10" s="472"/>
      <c r="BM10" s="472"/>
      <c r="BN10" s="472"/>
      <c r="BO10" s="472"/>
    </row>
    <row r="11" spans="1:175" ht="26.25" customHeight="1">
      <c r="A11" s="642"/>
      <c r="B11" s="645"/>
      <c r="C11" s="645"/>
      <c r="D11" s="657"/>
      <c r="E11" s="363"/>
      <c r="F11" s="659"/>
      <c r="G11" s="469"/>
      <c r="H11" s="654"/>
      <c r="I11" s="651"/>
      <c r="J11" s="633"/>
      <c r="K11" s="636"/>
      <c r="L11" s="639"/>
      <c r="M11" s="636">
        <f ca="1">IF(NOT(ISERROR(MATCH(L11,_xlfn.ANCHORARRAY(F22),0))),K24&amp;"Por favor no seleccionar los criterios de impacto",L11)</f>
        <v>0</v>
      </c>
      <c r="N11" s="633"/>
      <c r="O11" s="636"/>
      <c r="P11" s="628"/>
      <c r="Q11" s="26">
        <v>5</v>
      </c>
      <c r="R11" s="306"/>
      <c r="S11" s="5" t="s">
        <v>671</v>
      </c>
      <c r="T11" s="23"/>
      <c r="U11" s="23"/>
      <c r="V11" s="24" t="s">
        <v>671</v>
      </c>
      <c r="W11" s="23"/>
      <c r="X11" s="23"/>
      <c r="Y11" s="23"/>
      <c r="Z11" s="288" t="s">
        <v>671</v>
      </c>
      <c r="AA11" s="27" t="s">
        <v>671</v>
      </c>
      <c r="AB11" s="139" t="s">
        <v>671</v>
      </c>
      <c r="AC11" s="27" t="s">
        <v>671</v>
      </c>
      <c r="AD11" s="139" t="s">
        <v>671</v>
      </c>
      <c r="AE11" s="484" t="s">
        <v>671</v>
      </c>
      <c r="AF11" s="138"/>
      <c r="AG11" s="422"/>
      <c r="AH11" s="466"/>
      <c r="AI11" s="470"/>
      <c r="AJ11" s="470"/>
      <c r="AK11" s="472"/>
      <c r="AL11" s="472"/>
      <c r="AM11" s="472"/>
      <c r="AN11" s="472"/>
      <c r="AO11" s="472"/>
      <c r="AP11" s="472"/>
      <c r="AQ11" s="472"/>
      <c r="AR11" s="472"/>
      <c r="AS11" s="472"/>
      <c r="AT11" s="472"/>
      <c r="AU11" s="472"/>
      <c r="AV11" s="472"/>
      <c r="AW11" s="472"/>
      <c r="AX11" s="472"/>
      <c r="AY11" s="472"/>
      <c r="AZ11" s="472"/>
      <c r="BA11" s="472"/>
      <c r="BB11" s="472"/>
      <c r="BC11" s="472"/>
      <c r="BD11" s="472"/>
      <c r="BE11" s="472"/>
      <c r="BF11" s="472"/>
      <c r="BG11" s="472"/>
      <c r="BH11" s="472"/>
      <c r="BI11" s="472"/>
      <c r="BJ11" s="472"/>
      <c r="BK11" s="472"/>
      <c r="BL11" s="472"/>
      <c r="BM11" s="472"/>
      <c r="BN11" s="472"/>
      <c r="BO11" s="472"/>
    </row>
    <row r="12" spans="1:175" ht="26.25" customHeight="1">
      <c r="A12" s="643"/>
      <c r="B12" s="646"/>
      <c r="C12" s="646"/>
      <c r="D12" s="658"/>
      <c r="E12" s="363"/>
      <c r="F12" s="659"/>
      <c r="G12" s="469"/>
      <c r="H12" s="655"/>
      <c r="I12" s="652"/>
      <c r="J12" s="634"/>
      <c r="K12" s="637"/>
      <c r="L12" s="640"/>
      <c r="M12" s="637">
        <f ca="1">IF(NOT(ISERROR(MATCH(L12,_xlfn.ANCHORARRAY(F23),0))),K25&amp;"Por favor no seleccionar los criterios de impacto",L12)</f>
        <v>0</v>
      </c>
      <c r="N12" s="634"/>
      <c r="O12" s="637"/>
      <c r="P12" s="629"/>
      <c r="Q12" s="26">
        <v>6</v>
      </c>
      <c r="R12" s="306"/>
      <c r="S12" s="5" t="s">
        <v>671</v>
      </c>
      <c r="T12" s="23"/>
      <c r="U12" s="23"/>
      <c r="V12" s="24" t="s">
        <v>671</v>
      </c>
      <c r="W12" s="23"/>
      <c r="X12" s="23"/>
      <c r="Y12" s="23"/>
      <c r="Z12" s="288" t="s">
        <v>671</v>
      </c>
      <c r="AA12" s="27" t="s">
        <v>671</v>
      </c>
      <c r="AB12" s="139" t="s">
        <v>671</v>
      </c>
      <c r="AC12" s="27" t="s">
        <v>671</v>
      </c>
      <c r="AD12" s="139" t="s">
        <v>671</v>
      </c>
      <c r="AE12" s="484" t="s">
        <v>671</v>
      </c>
      <c r="AF12" s="138"/>
      <c r="AG12" s="422"/>
      <c r="AH12" s="466"/>
      <c r="AI12" s="470"/>
      <c r="AJ12" s="470"/>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row>
    <row r="13" spans="1:175" ht="26.25" customHeight="1">
      <c r="A13" s="641">
        <v>7</v>
      </c>
      <c r="B13" s="644"/>
      <c r="C13" s="644"/>
      <c r="D13" s="644"/>
      <c r="E13" s="136"/>
      <c r="F13" s="648"/>
      <c r="G13" s="141"/>
      <c r="H13" s="644"/>
      <c r="I13" s="650"/>
      <c r="J13" s="632" t="str">
        <f t="shared" ref="J13" si="0">IF(I13&lt;=0,"",IF(I13&lt;=2,"Muy Baja",IF(I13&lt;=24,"Baja",IF(I13&lt;=500,"Media",IF(I13&lt;=5000,"Alta","Muy Alta")))))</f>
        <v/>
      </c>
      <c r="K13" s="635" t="str">
        <f t="shared" ref="K13" si="1">IF(J13="","",IF(J13="Muy Baja",0.2,IF(J13="Baja",0.4,IF(J13="Media",0.6,IF(J13="Alta",0.8,IF(J13="Muy Alta",1,))))))</f>
        <v/>
      </c>
      <c r="L13" s="638"/>
      <c r="M13" s="635">
        <f>IF(NOT(ISERROR(MATCH(L13,'[24]Tabla Impacto'!$B$221:$B$223,0))),'[24]Tabla Impacto'!$F$223&amp;"Por favor no seleccionar los criterios de impacto(Afectación Económica o presupuestal y Pérdida Reputacional)",L13)</f>
        <v>0</v>
      </c>
      <c r="N13" s="632" t="str">
        <f>IF(OR(M13='[24]Tabla Impacto'!$C$11,M13='[24]Tabla Impacto'!$D$11),"Leve",IF(OR(M13='[24]Tabla Impacto'!$C$12,M13='[24]Tabla Impacto'!$D$12),"Menor",IF(OR(M13='[24]Tabla Impacto'!$C$13,M13='[24]Tabla Impacto'!$D$13),"Moderado",IF(OR(M13='[24]Tabla Impacto'!$C$14,M13='[24]Tabla Impacto'!$D$14),"Mayor",IF(OR(M13='[24]Tabla Impacto'!$C$15,M13='[24]Tabla Impacto'!$D$15),"Catastrófico","")))))</f>
        <v/>
      </c>
      <c r="O13" s="635" t="str">
        <f t="shared" ref="O13" si="2">IF(N13="","",IF(N13="Leve",0.2,IF(N13="Menor",0.4,IF(N13="Moderado",0.6,IF(N13="Mayor",0.8,IF(N13="Catastrófico",1,))))))</f>
        <v/>
      </c>
      <c r="P13" s="627" t="str">
        <f t="shared" ref="P13" si="3">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26">
        <v>1</v>
      </c>
      <c r="R13" s="306"/>
      <c r="S13" s="5" t="s">
        <v>671</v>
      </c>
      <c r="T13" s="23"/>
      <c r="U13" s="23"/>
      <c r="V13" s="24" t="s">
        <v>671</v>
      </c>
      <c r="W13" s="23"/>
      <c r="X13" s="23"/>
      <c r="Y13" s="23"/>
      <c r="Z13" s="288" t="s">
        <v>671</v>
      </c>
      <c r="AA13" s="27" t="s">
        <v>671</v>
      </c>
      <c r="AB13" s="139" t="s">
        <v>671</v>
      </c>
      <c r="AC13" s="27" t="s">
        <v>671</v>
      </c>
      <c r="AD13" s="139" t="s">
        <v>671</v>
      </c>
      <c r="AE13" s="484" t="s">
        <v>671</v>
      </c>
      <c r="AF13" s="138"/>
      <c r="AG13" s="422"/>
      <c r="AH13" s="466"/>
      <c r="AI13" s="470"/>
      <c r="AJ13" s="470"/>
      <c r="AK13" s="472"/>
      <c r="AL13" s="47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row>
    <row r="14" spans="1:175" ht="26.25" customHeight="1">
      <c r="A14" s="642"/>
      <c r="B14" s="645"/>
      <c r="C14" s="645"/>
      <c r="D14" s="645"/>
      <c r="E14" s="136"/>
      <c r="F14" s="648"/>
      <c r="G14" s="141"/>
      <c r="H14" s="645"/>
      <c r="I14" s="651"/>
      <c r="J14" s="633"/>
      <c r="K14" s="636"/>
      <c r="L14" s="639"/>
      <c r="M14" s="636">
        <f ca="1">IF(NOT(ISERROR(MATCH(L14,_xlfn.ANCHORARRAY(F25),0))),K27&amp;"Por favor no seleccionar los criterios de impacto",L14)</f>
        <v>0</v>
      </c>
      <c r="N14" s="633"/>
      <c r="O14" s="636"/>
      <c r="P14" s="628"/>
      <c r="Q14" s="26">
        <v>2</v>
      </c>
      <c r="R14" s="306"/>
      <c r="S14" s="5" t="s">
        <v>671</v>
      </c>
      <c r="T14" s="23"/>
      <c r="U14" s="23"/>
      <c r="V14" s="24" t="s">
        <v>671</v>
      </c>
      <c r="W14" s="23"/>
      <c r="X14" s="23"/>
      <c r="Y14" s="23"/>
      <c r="Z14" s="288" t="s">
        <v>671</v>
      </c>
      <c r="AA14" s="27" t="s">
        <v>671</v>
      </c>
      <c r="AB14" s="139" t="s">
        <v>671</v>
      </c>
      <c r="AC14" s="27" t="s">
        <v>671</v>
      </c>
      <c r="AD14" s="139" t="s">
        <v>671</v>
      </c>
      <c r="AE14" s="484" t="s">
        <v>671</v>
      </c>
      <c r="AF14" s="138"/>
      <c r="AG14" s="422"/>
      <c r="AH14" s="466"/>
      <c r="AI14" s="470"/>
      <c r="AJ14" s="470"/>
      <c r="AK14" s="472"/>
      <c r="AL14" s="472"/>
      <c r="AM14" s="472"/>
      <c r="AN14" s="472"/>
      <c r="AO14" s="472"/>
      <c r="AP14" s="472"/>
      <c r="AQ14" s="472"/>
      <c r="AR14" s="472"/>
      <c r="AS14" s="472"/>
      <c r="AT14" s="472"/>
      <c r="AU14" s="472"/>
      <c r="AV14" s="472"/>
      <c r="AW14" s="472"/>
      <c r="AX14" s="472"/>
      <c r="AY14" s="472"/>
      <c r="AZ14" s="472"/>
      <c r="BA14" s="472"/>
      <c r="BB14" s="472"/>
      <c r="BC14" s="472"/>
      <c r="BD14" s="472"/>
      <c r="BE14" s="472"/>
      <c r="BF14" s="472"/>
      <c r="BG14" s="472"/>
      <c r="BH14" s="472"/>
      <c r="BI14" s="472"/>
      <c r="BJ14" s="472"/>
      <c r="BK14" s="472"/>
      <c r="BL14" s="472"/>
      <c r="BM14" s="472"/>
      <c r="BN14" s="472"/>
      <c r="BO14" s="472"/>
    </row>
    <row r="15" spans="1:175" ht="26.25" customHeight="1">
      <c r="A15" s="642"/>
      <c r="B15" s="645"/>
      <c r="C15" s="645"/>
      <c r="D15" s="645"/>
      <c r="E15" s="136"/>
      <c r="F15" s="648"/>
      <c r="G15" s="141"/>
      <c r="H15" s="645"/>
      <c r="I15" s="651"/>
      <c r="J15" s="633"/>
      <c r="K15" s="636"/>
      <c r="L15" s="639"/>
      <c r="M15" s="636">
        <f ca="1">IF(NOT(ISERROR(MATCH(L15,_xlfn.ANCHORARRAY(F26),0))),K28&amp;"Por favor no seleccionar los criterios de impacto",L15)</f>
        <v>0</v>
      </c>
      <c r="N15" s="633"/>
      <c r="O15" s="636"/>
      <c r="P15" s="628"/>
      <c r="Q15" s="26">
        <v>3</v>
      </c>
      <c r="R15" s="459"/>
      <c r="S15" s="5" t="s">
        <v>671</v>
      </c>
      <c r="T15" s="23"/>
      <c r="U15" s="23"/>
      <c r="V15" s="24" t="s">
        <v>671</v>
      </c>
      <c r="W15" s="23"/>
      <c r="X15" s="23"/>
      <c r="Y15" s="23"/>
      <c r="Z15" s="288" t="s">
        <v>671</v>
      </c>
      <c r="AA15" s="27" t="s">
        <v>671</v>
      </c>
      <c r="AB15" s="139" t="s">
        <v>671</v>
      </c>
      <c r="AC15" s="27" t="s">
        <v>671</v>
      </c>
      <c r="AD15" s="139" t="s">
        <v>671</v>
      </c>
      <c r="AE15" s="484" t="s">
        <v>671</v>
      </c>
      <c r="AF15" s="138"/>
      <c r="AG15" s="422"/>
      <c r="AH15" s="466"/>
      <c r="AI15" s="470"/>
      <c r="AJ15" s="470"/>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row>
    <row r="16" spans="1:175" ht="26.25" customHeight="1">
      <c r="A16" s="642"/>
      <c r="B16" s="645"/>
      <c r="C16" s="645"/>
      <c r="D16" s="645"/>
      <c r="E16" s="136"/>
      <c r="F16" s="648"/>
      <c r="G16" s="141"/>
      <c r="H16" s="645"/>
      <c r="I16" s="651"/>
      <c r="J16" s="633"/>
      <c r="K16" s="636"/>
      <c r="L16" s="639"/>
      <c r="M16" s="636">
        <f ca="1">IF(NOT(ISERROR(MATCH(L16,_xlfn.ANCHORARRAY(F27),0))),K29&amp;"Por favor no seleccionar los criterios de impacto",L16)</f>
        <v>0</v>
      </c>
      <c r="N16" s="633"/>
      <c r="O16" s="636"/>
      <c r="P16" s="628"/>
      <c r="Q16" s="26">
        <v>4</v>
      </c>
      <c r="R16" s="306"/>
      <c r="S16" s="5" t="s">
        <v>671</v>
      </c>
      <c r="T16" s="23"/>
      <c r="U16" s="23"/>
      <c r="V16" s="24" t="s">
        <v>671</v>
      </c>
      <c r="W16" s="23"/>
      <c r="X16" s="23"/>
      <c r="Y16" s="23"/>
      <c r="Z16" s="288" t="s">
        <v>671</v>
      </c>
      <c r="AA16" s="27" t="s">
        <v>671</v>
      </c>
      <c r="AB16" s="139" t="s">
        <v>671</v>
      </c>
      <c r="AC16" s="27" t="s">
        <v>671</v>
      </c>
      <c r="AD16" s="139" t="s">
        <v>671</v>
      </c>
      <c r="AE16" s="484" t="s">
        <v>671</v>
      </c>
      <c r="AF16" s="138"/>
      <c r="AG16" s="422"/>
      <c r="AH16" s="466"/>
      <c r="AI16" s="470"/>
      <c r="AJ16" s="470"/>
      <c r="AK16" s="472"/>
      <c r="AL16" s="472"/>
      <c r="AM16" s="472"/>
      <c r="AN16" s="472"/>
      <c r="AO16" s="472"/>
      <c r="AP16" s="472"/>
      <c r="AQ16" s="472"/>
      <c r="AR16" s="472"/>
      <c r="AS16" s="472"/>
      <c r="AT16" s="472"/>
      <c r="AU16" s="472"/>
      <c r="AV16" s="472"/>
      <c r="AW16" s="472"/>
      <c r="AX16" s="472"/>
      <c r="AY16" s="472"/>
      <c r="AZ16" s="472"/>
      <c r="BA16" s="472"/>
      <c r="BB16" s="472"/>
      <c r="BC16" s="472"/>
      <c r="BD16" s="472"/>
      <c r="BE16" s="472"/>
      <c r="BF16" s="472"/>
      <c r="BG16" s="472"/>
      <c r="BH16" s="472"/>
      <c r="BI16" s="472"/>
      <c r="BJ16" s="472"/>
      <c r="BK16" s="472"/>
      <c r="BL16" s="472"/>
      <c r="BM16" s="472"/>
      <c r="BN16" s="472"/>
      <c r="BO16" s="472"/>
    </row>
    <row r="17" spans="1:67" ht="26.25" customHeight="1">
      <c r="A17" s="642"/>
      <c r="B17" s="645"/>
      <c r="C17" s="645"/>
      <c r="D17" s="645"/>
      <c r="E17" s="136"/>
      <c r="F17" s="648"/>
      <c r="G17" s="141"/>
      <c r="H17" s="645"/>
      <c r="I17" s="651"/>
      <c r="J17" s="633"/>
      <c r="K17" s="636"/>
      <c r="L17" s="639"/>
      <c r="M17" s="636">
        <f ca="1">IF(NOT(ISERROR(MATCH(L17,_xlfn.ANCHORARRAY(F28),0))),K30&amp;"Por favor no seleccionar los criterios de impacto",L17)</f>
        <v>0</v>
      </c>
      <c r="N17" s="633"/>
      <c r="O17" s="636"/>
      <c r="P17" s="628"/>
      <c r="Q17" s="26">
        <v>5</v>
      </c>
      <c r="R17" s="306"/>
      <c r="S17" s="5" t="s">
        <v>671</v>
      </c>
      <c r="T17" s="23"/>
      <c r="U17" s="23"/>
      <c r="V17" s="24" t="s">
        <v>671</v>
      </c>
      <c r="W17" s="23"/>
      <c r="X17" s="23"/>
      <c r="Y17" s="23"/>
      <c r="Z17" s="288" t="s">
        <v>671</v>
      </c>
      <c r="AA17" s="27" t="s">
        <v>671</v>
      </c>
      <c r="AB17" s="139" t="s">
        <v>671</v>
      </c>
      <c r="AC17" s="27" t="s">
        <v>671</v>
      </c>
      <c r="AD17" s="139" t="s">
        <v>671</v>
      </c>
      <c r="AE17" s="484" t="s">
        <v>671</v>
      </c>
      <c r="AF17" s="138"/>
      <c r="AG17" s="422"/>
      <c r="AH17" s="466"/>
      <c r="AI17" s="470"/>
      <c r="AJ17" s="470"/>
      <c r="AK17" s="472"/>
      <c r="AL17" s="472"/>
      <c r="AM17" s="472"/>
      <c r="AN17" s="472"/>
      <c r="AO17" s="472"/>
      <c r="AP17" s="472"/>
      <c r="AQ17" s="472"/>
      <c r="AR17" s="472"/>
      <c r="AS17" s="472"/>
      <c r="AT17" s="472"/>
      <c r="AU17" s="472"/>
      <c r="AV17" s="472"/>
      <c r="AW17" s="472"/>
      <c r="AX17" s="472"/>
      <c r="AY17" s="472"/>
      <c r="AZ17" s="472"/>
      <c r="BA17" s="472"/>
      <c r="BB17" s="472"/>
      <c r="BC17" s="472"/>
      <c r="BD17" s="472"/>
      <c r="BE17" s="472"/>
      <c r="BF17" s="472"/>
      <c r="BG17" s="472"/>
      <c r="BH17" s="472"/>
      <c r="BI17" s="472"/>
      <c r="BJ17" s="472"/>
      <c r="BK17" s="472"/>
      <c r="BL17" s="472"/>
      <c r="BM17" s="472"/>
      <c r="BN17" s="472"/>
      <c r="BO17" s="472"/>
    </row>
    <row r="18" spans="1:67" ht="26.25" customHeight="1">
      <c r="A18" s="643"/>
      <c r="B18" s="646"/>
      <c r="C18" s="646"/>
      <c r="D18" s="646"/>
      <c r="E18" s="137"/>
      <c r="F18" s="649"/>
      <c r="G18" s="485"/>
      <c r="H18" s="646"/>
      <c r="I18" s="652"/>
      <c r="J18" s="634"/>
      <c r="K18" s="637"/>
      <c r="L18" s="640"/>
      <c r="M18" s="637">
        <f ca="1">IF(NOT(ISERROR(MATCH(L18,_xlfn.ANCHORARRAY(F29),0))),K31&amp;"Por favor no seleccionar los criterios de impacto",L18)</f>
        <v>0</v>
      </c>
      <c r="N18" s="634"/>
      <c r="O18" s="637"/>
      <c r="P18" s="629"/>
      <c r="Q18" s="26">
        <v>6</v>
      </c>
      <c r="R18" s="306"/>
      <c r="S18" s="5" t="s">
        <v>671</v>
      </c>
      <c r="T18" s="23"/>
      <c r="U18" s="23"/>
      <c r="V18" s="24" t="s">
        <v>671</v>
      </c>
      <c r="W18" s="23"/>
      <c r="X18" s="23"/>
      <c r="Y18" s="23"/>
      <c r="Z18" s="288" t="s">
        <v>671</v>
      </c>
      <c r="AA18" s="27" t="s">
        <v>671</v>
      </c>
      <c r="AB18" s="139" t="s">
        <v>671</v>
      </c>
      <c r="AC18" s="27" t="s">
        <v>671</v>
      </c>
      <c r="AD18" s="139" t="s">
        <v>671</v>
      </c>
      <c r="AE18" s="484" t="s">
        <v>671</v>
      </c>
      <c r="AF18" s="138"/>
      <c r="AG18" s="422"/>
      <c r="AH18" s="466"/>
      <c r="AI18" s="470"/>
      <c r="AJ18" s="470"/>
      <c r="AK18" s="472"/>
      <c r="AL18" s="472"/>
      <c r="AM18" s="472"/>
      <c r="AN18" s="472"/>
      <c r="AO18" s="472"/>
      <c r="AP18" s="472"/>
      <c r="AQ18" s="472"/>
      <c r="AR18" s="472"/>
      <c r="AS18" s="472"/>
      <c r="AT18" s="472"/>
      <c r="AU18" s="472"/>
      <c r="AV18" s="472"/>
      <c r="AW18" s="472"/>
      <c r="AX18" s="472"/>
      <c r="AY18" s="472"/>
      <c r="AZ18" s="472"/>
      <c r="BA18" s="472"/>
      <c r="BB18" s="472"/>
      <c r="BC18" s="472"/>
      <c r="BD18" s="472"/>
      <c r="BE18" s="472"/>
      <c r="BF18" s="472"/>
      <c r="BG18" s="472"/>
      <c r="BH18" s="472"/>
      <c r="BI18" s="472"/>
      <c r="BJ18" s="472"/>
      <c r="BK18" s="472"/>
      <c r="BL18" s="472"/>
      <c r="BM18" s="472"/>
      <c r="BN18" s="472"/>
      <c r="BO18" s="472"/>
    </row>
    <row r="19" spans="1:67" ht="26.25" customHeight="1">
      <c r="A19" s="641">
        <v>8</v>
      </c>
      <c r="B19" s="644"/>
      <c r="C19" s="644"/>
      <c r="D19" s="644"/>
      <c r="E19" s="135"/>
      <c r="F19" s="647"/>
      <c r="G19" s="140"/>
      <c r="H19" s="644"/>
      <c r="I19" s="650"/>
      <c r="J19" s="632" t="str">
        <f t="shared" ref="J19" si="4">IF(I19&lt;=0,"",IF(I19&lt;=2,"Muy Baja",IF(I19&lt;=24,"Baja",IF(I19&lt;=500,"Media",IF(I19&lt;=5000,"Alta","Muy Alta")))))</f>
        <v/>
      </c>
      <c r="K19" s="635" t="str">
        <f t="shared" ref="K19" si="5">IF(J19="","",IF(J19="Muy Baja",0.2,IF(J19="Baja",0.4,IF(J19="Media",0.6,IF(J19="Alta",0.8,IF(J19="Muy Alta",1,))))))</f>
        <v/>
      </c>
      <c r="L19" s="638"/>
      <c r="M19" s="635">
        <f>IF(NOT(ISERROR(MATCH(L19,'[24]Tabla Impacto'!$B$221:$B$223,0))),'[24]Tabla Impacto'!$F$223&amp;"Por favor no seleccionar los criterios de impacto(Afectación Económica o presupuestal y Pérdida Reputacional)",L19)</f>
        <v>0</v>
      </c>
      <c r="N19" s="632" t="str">
        <f>IF(OR(M19='[24]Tabla Impacto'!$C$11,M19='[24]Tabla Impacto'!$D$11),"Leve",IF(OR(M19='[24]Tabla Impacto'!$C$12,M19='[24]Tabla Impacto'!$D$12),"Menor",IF(OR(M19='[24]Tabla Impacto'!$C$13,M19='[24]Tabla Impacto'!$D$13),"Moderado",IF(OR(M19='[24]Tabla Impacto'!$C$14,M19='[24]Tabla Impacto'!$D$14),"Mayor",IF(OR(M19='[24]Tabla Impacto'!$C$15,M19='[24]Tabla Impacto'!$D$15),"Catastrófico","")))))</f>
        <v/>
      </c>
      <c r="O19" s="635" t="str">
        <f t="shared" ref="O19" si="6">IF(N19="","",IF(N19="Leve",0.2,IF(N19="Menor",0.4,IF(N19="Moderado",0.6,IF(N19="Mayor",0.8,IF(N19="Catastrófico",1,))))))</f>
        <v/>
      </c>
      <c r="P19" s="627" t="str">
        <f t="shared" ref="P19" si="7">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26">
        <v>1</v>
      </c>
      <c r="R19" s="306"/>
      <c r="S19" s="5" t="str">
        <f>IF(OR(T19="Preventivo",T19="Detectivo"),"Probabilidad",IF(T19="Correctivo","Impacto",""))</f>
        <v/>
      </c>
      <c r="T19" s="23"/>
      <c r="U19" s="23"/>
      <c r="V19" s="24" t="str">
        <f>IF(AND(T19="Preventivo",U19="Automático"),"50%",IF(AND(T19="Preventivo",U19="Manual"),"40%",IF(AND(T19="Detectivo",U19="Automático"),"40%",IF(AND(T19="Detectivo",U19="Manual"),"30%",IF(AND(T19="Correctivo",U19="Automático"),"35%",IF(AND(T19="Correctivo",U19="Manual"),"25%",""))))))</f>
        <v/>
      </c>
      <c r="W19" s="23"/>
      <c r="X19" s="23"/>
      <c r="Y19" s="23"/>
      <c r="Z19" s="288" t="str">
        <f>IFERROR(IF(S19="Probabilidad",(K19-(+K19*V19)),IF(S19="Impacto",K19,"")),"")</f>
        <v/>
      </c>
      <c r="AA19" s="27" t="str">
        <f>IFERROR(IF(Z19="","",IF(Z19&lt;=0.2,"Muy Baja",IF(Z19&lt;=0.4,"Baja",IF(Z19&lt;=0.6,"Media",IF(Z19&lt;=0.8,"Alta","Muy Alta"))))),"")</f>
        <v/>
      </c>
      <c r="AB19" s="139" t="str">
        <f>+Z19</f>
        <v/>
      </c>
      <c r="AC19" s="27" t="str">
        <f>IFERROR(IF(AD19="","",IF(AD19&lt;=0.2,"Leve",IF(AD19&lt;=0.4,"Menor",IF(AD19&lt;=0.6,"Moderado",IF(AD19&lt;=0.8,"Mayor","Catastrófico"))))),"")</f>
        <v/>
      </c>
      <c r="AD19" s="139" t="str">
        <f>IFERROR(IF(S19="Impacto",(O19-(+O19*V19)),IF(S19="Probabilidad",O19,"")),"")</f>
        <v/>
      </c>
      <c r="AE19" s="484" t="str">
        <f>IFERROR(IF(OR(AND(AA19="Muy Baja",AC19="Leve"),AND(AA19="Muy Baja",AC19="Menor"),AND(AA19="Baja",AC19="Leve")),"Bajo",IF(OR(AND(AA19="Muy baja",AC19="Moderado"),AND(AA19="Baja",AC19="Menor"),AND(AA19="Baja",AC19="Moderado"),AND(AA19="Media",AC19="Leve"),AND(AA19="Media",AC19="Menor"),AND(AA19="Media",AC19="Moderado"),AND(AA19="Alta",AC19="Leve"),AND(AA19="Alta",AC19="Menor")),"Moderado",IF(OR(AND(AA19="Muy Baja",AC19="Mayor"),AND(AA19="Baja",AC19="Mayor"),AND(AA19="Media",AC19="Mayor"),AND(AA19="Alta",AC19="Moderado"),AND(AA19="Alta",AC19="Mayor"),AND(AA19="Muy Alta",AC19="Leve"),AND(AA19="Muy Alta",AC19="Menor"),AND(AA19="Muy Alta",AC19="Moderado"),AND(AA19="Muy Alta",AC19="Mayor")),"Alto",IF(OR(AND(AA19="Muy Baja",AC19="Catastrófico"),AND(AA19="Baja",AC19="Catastrófico"),AND(AA19="Media",AC19="Catastrófico"),AND(AA19="Alta",AC19="Catastrófico"),AND(AA19="Muy Alta",AC19="Catastrófico")),"Extremo","")))),"")</f>
        <v/>
      </c>
      <c r="AF19" s="138"/>
      <c r="AG19" s="422"/>
      <c r="AH19" s="466"/>
      <c r="AI19" s="470"/>
      <c r="AJ19" s="470"/>
      <c r="AK19" s="472"/>
      <c r="AL19" s="472"/>
      <c r="AM19" s="472"/>
      <c r="AN19" s="472"/>
      <c r="AO19" s="472"/>
      <c r="AP19" s="472"/>
      <c r="AQ19" s="472"/>
      <c r="AR19" s="472"/>
      <c r="AS19" s="472"/>
      <c r="AT19" s="472"/>
      <c r="AU19" s="472"/>
      <c r="AV19" s="472"/>
      <c r="AW19" s="472"/>
      <c r="AX19" s="472"/>
      <c r="AY19" s="472"/>
      <c r="AZ19" s="472"/>
      <c r="BA19" s="472"/>
      <c r="BB19" s="472"/>
      <c r="BC19" s="472"/>
      <c r="BD19" s="472"/>
      <c r="BE19" s="472"/>
      <c r="BF19" s="472"/>
      <c r="BG19" s="472"/>
      <c r="BH19" s="472"/>
      <c r="BI19" s="472"/>
      <c r="BJ19" s="472"/>
      <c r="BK19" s="472"/>
      <c r="BL19" s="472"/>
      <c r="BM19" s="472"/>
      <c r="BN19" s="472"/>
      <c r="BO19" s="472"/>
    </row>
    <row r="20" spans="1:67" ht="26.25" customHeight="1">
      <c r="A20" s="642"/>
      <c r="B20" s="645"/>
      <c r="C20" s="645"/>
      <c r="D20" s="645"/>
      <c r="E20" s="136"/>
      <c r="F20" s="648"/>
      <c r="G20" s="141"/>
      <c r="H20" s="645"/>
      <c r="I20" s="651"/>
      <c r="J20" s="633"/>
      <c r="K20" s="636"/>
      <c r="L20" s="639"/>
      <c r="M20" s="636">
        <f ca="1">IF(NOT(ISERROR(MATCH(L20,_xlfn.ANCHORARRAY(F31),0))),K33&amp;"Por favor no seleccionar los criterios de impacto",L20)</f>
        <v>0</v>
      </c>
      <c r="N20" s="633"/>
      <c r="O20" s="636"/>
      <c r="P20" s="628"/>
      <c r="Q20" s="26">
        <v>2</v>
      </c>
      <c r="R20" s="306"/>
      <c r="S20" s="5" t="str">
        <f>IF(OR(T20="Preventivo",T20="Detectivo"),"Probabilidad",IF(T20="Correctivo","Impacto",""))</f>
        <v/>
      </c>
      <c r="T20" s="23"/>
      <c r="U20" s="23"/>
      <c r="V20" s="24" t="str">
        <f t="shared" ref="V20:V24" si="8">IF(AND(T20="Preventivo",U20="Automático"),"50%",IF(AND(T20="Preventivo",U20="Manual"),"40%",IF(AND(T20="Detectivo",U20="Automático"),"40%",IF(AND(T20="Detectivo",U20="Manual"),"30%",IF(AND(T20="Correctivo",U20="Automático"),"35%",IF(AND(T20="Correctivo",U20="Manual"),"25%",""))))))</f>
        <v/>
      </c>
      <c r="W20" s="23"/>
      <c r="X20" s="23"/>
      <c r="Y20" s="23"/>
      <c r="Z20" s="288" t="str">
        <f>IFERROR(IF(AND(S19="Probabilidad",S20="Probabilidad"),(AB19-(+AB19*V20)),IF(S20="Probabilidad",(K19-(+K19*V20)),IF(S20="Impacto",AB19,""))),"")</f>
        <v/>
      </c>
      <c r="AA20" s="27" t="str">
        <f t="shared" ref="AA20:AA36" si="9">IFERROR(IF(Z20="","",IF(Z20&lt;=0.2,"Muy Baja",IF(Z20&lt;=0.4,"Baja",IF(Z20&lt;=0.6,"Media",IF(Z20&lt;=0.8,"Alta","Muy Alta"))))),"")</f>
        <v/>
      </c>
      <c r="AB20" s="139" t="str">
        <f t="shared" ref="AB20:AB24" si="10">+Z20</f>
        <v/>
      </c>
      <c r="AC20" s="27" t="str">
        <f t="shared" ref="AC20:AC36" si="11">IFERROR(IF(AD20="","",IF(AD20&lt;=0.2,"Leve",IF(AD20&lt;=0.4,"Menor",IF(AD20&lt;=0.6,"Moderado",IF(AD20&lt;=0.8,"Mayor","Catastrófico"))))),"")</f>
        <v/>
      </c>
      <c r="AD20" s="139" t="str">
        <f>IFERROR(IF(AND(S19="Impacto",S20="Impacto"),(AD19-(+AD19*V20)),IF(S20="Impacto",(O19-(+O19*V20)),IF(S20="Probabilidad",AD19,""))),"")</f>
        <v/>
      </c>
      <c r="AE20" s="484" t="str">
        <f t="shared" ref="AE20:AE21" si="12">IFERROR(IF(OR(AND(AA20="Muy Baja",AC20="Leve"),AND(AA20="Muy Baja",AC20="Menor"),AND(AA20="Baja",AC20="Leve")),"Bajo",IF(OR(AND(AA20="Muy baja",AC20="Moderado"),AND(AA20="Baja",AC20="Menor"),AND(AA20="Baja",AC20="Moderado"),AND(AA20="Media",AC20="Leve"),AND(AA20="Media",AC20="Menor"),AND(AA20="Media",AC20="Moderado"),AND(AA20="Alta",AC20="Leve"),AND(AA20="Alta",AC20="Menor")),"Moderado",IF(OR(AND(AA20="Muy Baja",AC20="Mayor"),AND(AA20="Baja",AC20="Mayor"),AND(AA20="Media",AC20="Mayor"),AND(AA20="Alta",AC20="Moderado"),AND(AA20="Alta",AC20="Mayor"),AND(AA20="Muy Alta",AC20="Leve"),AND(AA20="Muy Alta",AC20="Menor"),AND(AA20="Muy Alta",AC20="Moderado"),AND(AA20="Muy Alta",AC20="Mayor")),"Alto",IF(OR(AND(AA20="Muy Baja",AC20="Catastrófico"),AND(AA20="Baja",AC20="Catastrófico"),AND(AA20="Media",AC20="Catastrófico"),AND(AA20="Alta",AC20="Catastrófico"),AND(AA20="Muy Alta",AC20="Catastrófico")),"Extremo","")))),"")</f>
        <v/>
      </c>
      <c r="AF20" s="138"/>
      <c r="AG20" s="422"/>
      <c r="AH20" s="466"/>
      <c r="AI20" s="470"/>
      <c r="AJ20" s="470"/>
      <c r="AK20" s="472"/>
      <c r="AL20" s="472"/>
      <c r="AM20" s="472"/>
      <c r="AN20" s="472"/>
      <c r="AO20" s="472"/>
      <c r="AP20" s="472"/>
      <c r="AQ20" s="472"/>
      <c r="AR20" s="472"/>
      <c r="AS20" s="472"/>
      <c r="AT20" s="472"/>
      <c r="AU20" s="472"/>
      <c r="AV20" s="472"/>
      <c r="AW20" s="472"/>
      <c r="AX20" s="472"/>
      <c r="AY20" s="472"/>
      <c r="AZ20" s="472"/>
      <c r="BA20" s="472"/>
      <c r="BB20" s="472"/>
      <c r="BC20" s="472"/>
      <c r="BD20" s="472"/>
      <c r="BE20" s="472"/>
      <c r="BF20" s="472"/>
      <c r="BG20" s="472"/>
      <c r="BH20" s="472"/>
      <c r="BI20" s="472"/>
      <c r="BJ20" s="472"/>
      <c r="BK20" s="472"/>
      <c r="BL20" s="472"/>
      <c r="BM20" s="472"/>
      <c r="BN20" s="472"/>
      <c r="BO20" s="472"/>
    </row>
    <row r="21" spans="1:67" ht="26.25" customHeight="1">
      <c r="A21" s="642"/>
      <c r="B21" s="645"/>
      <c r="C21" s="645"/>
      <c r="D21" s="645"/>
      <c r="E21" s="136"/>
      <c r="F21" s="648"/>
      <c r="G21" s="141"/>
      <c r="H21" s="645"/>
      <c r="I21" s="651"/>
      <c r="J21" s="633"/>
      <c r="K21" s="636"/>
      <c r="L21" s="639"/>
      <c r="M21" s="636">
        <f ca="1">IF(NOT(ISERROR(MATCH(L21,_xlfn.ANCHORARRAY(F32),0))),K34&amp;"Por favor no seleccionar los criterios de impacto",L21)</f>
        <v>0</v>
      </c>
      <c r="N21" s="633"/>
      <c r="O21" s="636"/>
      <c r="P21" s="628"/>
      <c r="Q21" s="26">
        <v>3</v>
      </c>
      <c r="R21" s="459"/>
      <c r="S21" s="5" t="str">
        <f>IF(OR(T21="Preventivo",T21="Detectivo"),"Probabilidad",IF(T21="Correctivo","Impacto",""))</f>
        <v/>
      </c>
      <c r="T21" s="23"/>
      <c r="U21" s="23"/>
      <c r="V21" s="24" t="str">
        <f t="shared" si="8"/>
        <v/>
      </c>
      <c r="W21" s="23"/>
      <c r="X21" s="23"/>
      <c r="Y21" s="23"/>
      <c r="Z21" s="288" t="str">
        <f>IFERROR(IF(AND(S20="Probabilidad",S21="Probabilidad"),(AB20-(+AB20*V21)),IF(AND(S20="Impacto",S21="Probabilidad"),(AB19-(+AB19*V21)),IF(S21="Impacto",AB20,""))),"")</f>
        <v/>
      </c>
      <c r="AA21" s="27" t="str">
        <f t="shared" si="9"/>
        <v/>
      </c>
      <c r="AB21" s="139" t="str">
        <f t="shared" si="10"/>
        <v/>
      </c>
      <c r="AC21" s="27" t="str">
        <f t="shared" si="11"/>
        <v/>
      </c>
      <c r="AD21" s="139" t="str">
        <f>IFERROR(IF(AND(S20="Impacto",S21="Impacto"),(AD20-(+AD20*V21)),IF(AND(S20="Probabilidad",S21="Impacto"),(AD19-(+AD19*V21)),IF(S21="Probabilidad",AD20,""))),"")</f>
        <v/>
      </c>
      <c r="AE21" s="484" t="str">
        <f t="shared" si="12"/>
        <v/>
      </c>
      <c r="AF21" s="138"/>
      <c r="AG21" s="422"/>
      <c r="AH21" s="466"/>
      <c r="AI21" s="470"/>
      <c r="AJ21" s="470"/>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row>
    <row r="22" spans="1:67" ht="26.25" customHeight="1">
      <c r="A22" s="642"/>
      <c r="B22" s="645"/>
      <c r="C22" s="645"/>
      <c r="D22" s="645"/>
      <c r="E22" s="136"/>
      <c r="F22" s="648"/>
      <c r="G22" s="141"/>
      <c r="H22" s="645"/>
      <c r="I22" s="651"/>
      <c r="J22" s="633"/>
      <c r="K22" s="636"/>
      <c r="L22" s="639"/>
      <c r="M22" s="636">
        <f ca="1">IF(NOT(ISERROR(MATCH(L22,_xlfn.ANCHORARRAY(F33),0))),K35&amp;"Por favor no seleccionar los criterios de impacto",L22)</f>
        <v>0</v>
      </c>
      <c r="N22" s="633"/>
      <c r="O22" s="636"/>
      <c r="P22" s="628"/>
      <c r="Q22" s="26">
        <v>4</v>
      </c>
      <c r="R22" s="306"/>
      <c r="S22" s="5" t="str">
        <f t="shared" ref="S22:S24" si="13">IF(OR(T22="Preventivo",T22="Detectivo"),"Probabilidad",IF(T22="Correctivo","Impacto",""))</f>
        <v/>
      </c>
      <c r="T22" s="23"/>
      <c r="U22" s="23"/>
      <c r="V22" s="24" t="str">
        <f t="shared" si="8"/>
        <v/>
      </c>
      <c r="W22" s="23"/>
      <c r="X22" s="23"/>
      <c r="Y22" s="23"/>
      <c r="Z22" s="288" t="str">
        <f t="shared" ref="Z22:Z24" si="14">IFERROR(IF(AND(S21="Probabilidad",S22="Probabilidad"),(AB21-(+AB21*V22)),IF(AND(S21="Impacto",S22="Probabilidad"),(AB20-(+AB20*V22)),IF(S22="Impacto",AB21,""))),"")</f>
        <v/>
      </c>
      <c r="AA22" s="27" t="str">
        <f t="shared" si="9"/>
        <v/>
      </c>
      <c r="AB22" s="139" t="str">
        <f t="shared" si="10"/>
        <v/>
      </c>
      <c r="AC22" s="27" t="str">
        <f t="shared" si="11"/>
        <v/>
      </c>
      <c r="AD22" s="139" t="str">
        <f t="shared" ref="AD22:AD24" si="15">IFERROR(IF(AND(S21="Impacto",S22="Impacto"),(AD21-(+AD21*V22)),IF(AND(S21="Probabilidad",S22="Impacto"),(AD20-(+AD20*V22)),IF(S22="Probabilidad",AD21,""))),"")</f>
        <v/>
      </c>
      <c r="AE22" s="484" t="str">
        <f>IFERROR(IF(OR(AND(AA22="Muy Baja",AC22="Leve"),AND(AA22="Muy Baja",AC22="Menor"),AND(AA22="Baja",AC22="Leve")),"Bajo",IF(OR(AND(AA22="Muy baja",AC22="Moderado"),AND(AA22="Baja",AC22="Menor"),AND(AA22="Baja",AC22="Moderado"),AND(AA22="Media",AC22="Leve"),AND(AA22="Media",AC22="Menor"),AND(AA22="Media",AC22="Moderado"),AND(AA22="Alta",AC22="Leve"),AND(AA22="Alta",AC22="Menor")),"Moderado",IF(OR(AND(AA22="Muy Baja",AC22="Mayor"),AND(AA22="Baja",AC22="Mayor"),AND(AA22="Media",AC22="Mayor"),AND(AA22="Alta",AC22="Moderado"),AND(AA22="Alta",AC22="Mayor"),AND(AA22="Muy Alta",AC22="Leve"),AND(AA22="Muy Alta",AC22="Menor"),AND(AA22="Muy Alta",AC22="Moderado"),AND(AA22="Muy Alta",AC22="Mayor")),"Alto",IF(OR(AND(AA22="Muy Baja",AC22="Catastrófico"),AND(AA22="Baja",AC22="Catastrófico"),AND(AA22="Media",AC22="Catastrófico"),AND(AA22="Alta",AC22="Catastrófico"),AND(AA22="Muy Alta",AC22="Catastrófico")),"Extremo","")))),"")</f>
        <v/>
      </c>
      <c r="AF22" s="138"/>
      <c r="AG22" s="422"/>
      <c r="AH22" s="466"/>
      <c r="AI22" s="470"/>
      <c r="AJ22" s="470"/>
      <c r="AK22" s="472"/>
      <c r="AL22" s="472"/>
      <c r="AM22" s="472"/>
      <c r="AN22" s="472"/>
      <c r="AO22" s="472"/>
      <c r="AP22" s="472"/>
      <c r="AQ22" s="472"/>
      <c r="AR22" s="472"/>
      <c r="AS22" s="472"/>
      <c r="AT22" s="472"/>
      <c r="AU22" s="472"/>
      <c r="AV22" s="472"/>
      <c r="AW22" s="472"/>
      <c r="AX22" s="472"/>
      <c r="AY22" s="472"/>
      <c r="AZ22" s="472"/>
      <c r="BA22" s="472"/>
      <c r="BB22" s="472"/>
      <c r="BC22" s="472"/>
      <c r="BD22" s="472"/>
      <c r="BE22" s="472"/>
      <c r="BF22" s="472"/>
      <c r="BG22" s="472"/>
      <c r="BH22" s="472"/>
      <c r="BI22" s="472"/>
      <c r="BJ22" s="472"/>
      <c r="BK22" s="472"/>
      <c r="BL22" s="472"/>
      <c r="BM22" s="472"/>
      <c r="BN22" s="472"/>
      <c r="BO22" s="472"/>
    </row>
    <row r="23" spans="1:67" ht="26.25" customHeight="1">
      <c r="A23" s="642"/>
      <c r="B23" s="645"/>
      <c r="C23" s="645"/>
      <c r="D23" s="645"/>
      <c r="E23" s="136"/>
      <c r="F23" s="648"/>
      <c r="G23" s="141"/>
      <c r="H23" s="645"/>
      <c r="I23" s="651"/>
      <c r="J23" s="633"/>
      <c r="K23" s="636"/>
      <c r="L23" s="639"/>
      <c r="M23" s="636">
        <f ca="1">IF(NOT(ISERROR(MATCH(L23,_xlfn.ANCHORARRAY(F34),0))),K36&amp;"Por favor no seleccionar los criterios de impacto",L23)</f>
        <v>0</v>
      </c>
      <c r="N23" s="633"/>
      <c r="O23" s="636"/>
      <c r="P23" s="628"/>
      <c r="Q23" s="26">
        <v>5</v>
      </c>
      <c r="R23" s="306"/>
      <c r="S23" s="5" t="str">
        <f t="shared" si="13"/>
        <v/>
      </c>
      <c r="T23" s="23"/>
      <c r="U23" s="23"/>
      <c r="V23" s="24" t="str">
        <f t="shared" si="8"/>
        <v/>
      </c>
      <c r="W23" s="23"/>
      <c r="X23" s="23"/>
      <c r="Y23" s="23"/>
      <c r="Z23" s="288" t="str">
        <f t="shared" si="14"/>
        <v/>
      </c>
      <c r="AA23" s="27" t="str">
        <f t="shared" si="9"/>
        <v/>
      </c>
      <c r="AB23" s="139" t="str">
        <f t="shared" si="10"/>
        <v/>
      </c>
      <c r="AC23" s="27" t="str">
        <f t="shared" si="11"/>
        <v/>
      </c>
      <c r="AD23" s="139" t="str">
        <f t="shared" si="15"/>
        <v/>
      </c>
      <c r="AE23" s="484" t="str">
        <f t="shared" ref="AE23:AE24" si="16">IFERROR(IF(OR(AND(AA23="Muy Baja",AC23="Leve"),AND(AA23="Muy Baja",AC23="Menor"),AND(AA23="Baja",AC23="Leve")),"Bajo",IF(OR(AND(AA23="Muy baja",AC23="Moderado"),AND(AA23="Baja",AC23="Menor"),AND(AA23="Baja",AC23="Moderado"),AND(AA23="Media",AC23="Leve"),AND(AA23="Media",AC23="Menor"),AND(AA23="Media",AC23="Moderado"),AND(AA23="Alta",AC23="Leve"),AND(AA23="Alta",AC23="Menor")),"Moderado",IF(OR(AND(AA23="Muy Baja",AC23="Mayor"),AND(AA23="Baja",AC23="Mayor"),AND(AA23="Media",AC23="Mayor"),AND(AA23="Alta",AC23="Moderado"),AND(AA23="Alta",AC23="Mayor"),AND(AA23="Muy Alta",AC23="Leve"),AND(AA23="Muy Alta",AC23="Menor"),AND(AA23="Muy Alta",AC23="Moderado"),AND(AA23="Muy Alta",AC23="Mayor")),"Alto",IF(OR(AND(AA23="Muy Baja",AC23="Catastrófico"),AND(AA23="Baja",AC23="Catastrófico"),AND(AA23="Media",AC23="Catastrófico"),AND(AA23="Alta",AC23="Catastrófico"),AND(AA23="Muy Alta",AC23="Catastrófico")),"Extremo","")))),"")</f>
        <v/>
      </c>
      <c r="AF23" s="138"/>
      <c r="AG23" s="422"/>
      <c r="AH23" s="466"/>
      <c r="AI23" s="470"/>
      <c r="AJ23" s="470"/>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row>
    <row r="24" spans="1:67" ht="26.25" customHeight="1">
      <c r="A24" s="643"/>
      <c r="B24" s="646"/>
      <c r="C24" s="646"/>
      <c r="D24" s="646"/>
      <c r="E24" s="137"/>
      <c r="F24" s="649"/>
      <c r="G24" s="485"/>
      <c r="H24" s="646"/>
      <c r="I24" s="652"/>
      <c r="J24" s="634"/>
      <c r="K24" s="637"/>
      <c r="L24" s="640"/>
      <c r="M24" s="637">
        <f ca="1">IF(NOT(ISERROR(MATCH(L24,_xlfn.ANCHORARRAY(F35),0))),K37&amp;"Por favor no seleccionar los criterios de impacto",L24)</f>
        <v>0</v>
      </c>
      <c r="N24" s="634"/>
      <c r="O24" s="637"/>
      <c r="P24" s="629"/>
      <c r="Q24" s="26">
        <v>6</v>
      </c>
      <c r="R24" s="306"/>
      <c r="S24" s="5" t="str">
        <f t="shared" si="13"/>
        <v/>
      </c>
      <c r="T24" s="23"/>
      <c r="U24" s="23"/>
      <c r="V24" s="24" t="str">
        <f t="shared" si="8"/>
        <v/>
      </c>
      <c r="W24" s="23"/>
      <c r="X24" s="23"/>
      <c r="Y24" s="23"/>
      <c r="Z24" s="288" t="str">
        <f t="shared" si="14"/>
        <v/>
      </c>
      <c r="AA24" s="27" t="str">
        <f t="shared" si="9"/>
        <v/>
      </c>
      <c r="AB24" s="139" t="str">
        <f t="shared" si="10"/>
        <v/>
      </c>
      <c r="AC24" s="27" t="str">
        <f t="shared" si="11"/>
        <v/>
      </c>
      <c r="AD24" s="139" t="str">
        <f t="shared" si="15"/>
        <v/>
      </c>
      <c r="AE24" s="484" t="str">
        <f t="shared" si="16"/>
        <v/>
      </c>
      <c r="AF24" s="138"/>
      <c r="AG24" s="422"/>
      <c r="AH24" s="466"/>
      <c r="AI24" s="470"/>
      <c r="AJ24" s="470"/>
      <c r="AK24" s="472"/>
      <c r="AL24" s="472"/>
      <c r="AM24" s="472"/>
      <c r="AN24" s="472"/>
      <c r="AO24" s="472"/>
      <c r="AP24" s="472"/>
      <c r="AQ24" s="472"/>
      <c r="AR24" s="472"/>
      <c r="AS24" s="472"/>
      <c r="AT24" s="472"/>
      <c r="AU24" s="472"/>
      <c r="AV24" s="472"/>
      <c r="AW24" s="472"/>
      <c r="AX24" s="472"/>
      <c r="AY24" s="472"/>
      <c r="AZ24" s="472"/>
      <c r="BA24" s="472"/>
      <c r="BB24" s="472"/>
      <c r="BC24" s="472"/>
      <c r="BD24" s="472"/>
      <c r="BE24" s="472"/>
      <c r="BF24" s="472"/>
      <c r="BG24" s="472"/>
      <c r="BH24" s="472"/>
      <c r="BI24" s="472"/>
      <c r="BJ24" s="472"/>
      <c r="BK24" s="472"/>
      <c r="BL24" s="472"/>
      <c r="BM24" s="472"/>
      <c r="BN24" s="472"/>
      <c r="BO24" s="472"/>
    </row>
    <row r="25" spans="1:67" ht="26.25" customHeight="1">
      <c r="A25" s="641">
        <v>9</v>
      </c>
      <c r="B25" s="644"/>
      <c r="C25" s="644"/>
      <c r="D25" s="644"/>
      <c r="E25" s="135"/>
      <c r="F25" s="647"/>
      <c r="G25" s="140"/>
      <c r="H25" s="644"/>
      <c r="I25" s="650"/>
      <c r="J25" s="632" t="str">
        <f t="shared" ref="J25" si="17">IF(I25&lt;=0,"",IF(I25&lt;=2,"Muy Baja",IF(I25&lt;=24,"Baja",IF(I25&lt;=500,"Media",IF(I25&lt;=5000,"Alta","Muy Alta")))))</f>
        <v/>
      </c>
      <c r="K25" s="635" t="str">
        <f t="shared" ref="K25" si="18">IF(J25="","",IF(J25="Muy Baja",0.2,IF(J25="Baja",0.4,IF(J25="Media",0.6,IF(J25="Alta",0.8,IF(J25="Muy Alta",1,))))))</f>
        <v/>
      </c>
      <c r="L25" s="638"/>
      <c r="M25" s="635">
        <f>IF(NOT(ISERROR(MATCH(L25,'[24]Tabla Impacto'!$B$221:$B$223,0))),'[24]Tabla Impacto'!$F$223&amp;"Por favor no seleccionar los criterios de impacto(Afectación Económica o presupuestal y Pérdida Reputacional)",L25)</f>
        <v>0</v>
      </c>
      <c r="N25" s="632" t="str">
        <f>IF(OR(M25='[24]Tabla Impacto'!$C$11,M25='[24]Tabla Impacto'!$D$11),"Leve",IF(OR(M25='[24]Tabla Impacto'!$C$12,M25='[24]Tabla Impacto'!$D$12),"Menor",IF(OR(M25='[24]Tabla Impacto'!$C$13,M25='[24]Tabla Impacto'!$D$13),"Moderado",IF(OR(M25='[24]Tabla Impacto'!$C$14,M25='[24]Tabla Impacto'!$D$14),"Mayor",IF(OR(M25='[24]Tabla Impacto'!$C$15,M25='[24]Tabla Impacto'!$D$15),"Catastrófico","")))))</f>
        <v/>
      </c>
      <c r="O25" s="635" t="str">
        <f t="shared" ref="O25" si="19">IF(N25="","",IF(N25="Leve",0.2,IF(N25="Menor",0.4,IF(N25="Moderado",0.6,IF(N25="Mayor",0.8,IF(N25="Catastrófico",1,))))))</f>
        <v/>
      </c>
      <c r="P25" s="627" t="str">
        <f t="shared" ref="P25" si="20">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26">
        <v>1</v>
      </c>
      <c r="R25" s="306"/>
      <c r="S25" s="5" t="str">
        <f>IF(OR(T25="Preventivo",T25="Detectivo"),"Probabilidad",IF(T25="Correctivo","Impacto",""))</f>
        <v/>
      </c>
      <c r="T25" s="23"/>
      <c r="U25" s="23"/>
      <c r="V25" s="24" t="str">
        <f>IF(AND(T25="Preventivo",U25="Automático"),"50%",IF(AND(T25="Preventivo",U25="Manual"),"40%",IF(AND(T25="Detectivo",U25="Automático"),"40%",IF(AND(T25="Detectivo",U25="Manual"),"30%",IF(AND(T25="Correctivo",U25="Automático"),"35%",IF(AND(T25="Correctivo",U25="Manual"),"25%",""))))))</f>
        <v/>
      </c>
      <c r="W25" s="23"/>
      <c r="X25" s="23"/>
      <c r="Y25" s="23"/>
      <c r="Z25" s="288" t="str">
        <f>IFERROR(IF(S25="Probabilidad",(K25-(+K25*V25)),IF(S25="Impacto",K25,"")),"")</f>
        <v/>
      </c>
      <c r="AA25" s="27" t="str">
        <f>IFERROR(IF(Z25="","",IF(Z25&lt;=0.2,"Muy Baja",IF(Z25&lt;=0.4,"Baja",IF(Z25&lt;=0.6,"Media",IF(Z25&lt;=0.8,"Alta","Muy Alta"))))),"")</f>
        <v/>
      </c>
      <c r="AB25" s="139" t="str">
        <f>+Z25</f>
        <v/>
      </c>
      <c r="AC25" s="27" t="str">
        <f>IFERROR(IF(AD25="","",IF(AD25&lt;=0.2,"Leve",IF(AD25&lt;=0.4,"Menor",IF(AD25&lt;=0.6,"Moderado",IF(AD25&lt;=0.8,"Mayor","Catastrófico"))))),"")</f>
        <v/>
      </c>
      <c r="AD25" s="139" t="str">
        <f>IFERROR(IF(S25="Impacto",(O25-(+O25*V25)),IF(S25="Probabilidad",O25,"")),"")</f>
        <v/>
      </c>
      <c r="AE25" s="484" t="str">
        <f>IFERROR(IF(OR(AND(AA25="Muy Baja",AC25="Leve"),AND(AA25="Muy Baja",AC25="Menor"),AND(AA25="Baja",AC25="Leve")),"Bajo",IF(OR(AND(AA25="Muy baja",AC25="Moderado"),AND(AA25="Baja",AC25="Menor"),AND(AA25="Baja",AC25="Moderado"),AND(AA25="Media",AC25="Leve"),AND(AA25="Media",AC25="Menor"),AND(AA25="Media",AC25="Moderado"),AND(AA25="Alta",AC25="Leve"),AND(AA25="Alta",AC25="Menor")),"Moderado",IF(OR(AND(AA25="Muy Baja",AC25="Mayor"),AND(AA25="Baja",AC25="Mayor"),AND(AA25="Media",AC25="Mayor"),AND(AA25="Alta",AC25="Moderado"),AND(AA25="Alta",AC25="Mayor"),AND(AA25="Muy Alta",AC25="Leve"),AND(AA25="Muy Alta",AC25="Menor"),AND(AA25="Muy Alta",AC25="Moderado"),AND(AA25="Muy Alta",AC25="Mayor")),"Alto",IF(OR(AND(AA25="Muy Baja",AC25="Catastrófico"),AND(AA25="Baja",AC25="Catastrófico"),AND(AA25="Media",AC25="Catastrófico"),AND(AA25="Alta",AC25="Catastrófico"),AND(AA25="Muy Alta",AC25="Catastrófico")),"Extremo","")))),"")</f>
        <v/>
      </c>
      <c r="AF25" s="138"/>
      <c r="AG25" s="422"/>
      <c r="AH25" s="466"/>
      <c r="AI25" s="470"/>
      <c r="AJ25" s="470"/>
      <c r="AK25" s="472"/>
      <c r="AL25" s="472"/>
      <c r="AM25" s="472"/>
      <c r="AN25" s="472"/>
      <c r="AO25" s="472"/>
      <c r="AP25" s="472"/>
      <c r="AQ25" s="472"/>
      <c r="AR25" s="472"/>
      <c r="AS25" s="472"/>
      <c r="AT25" s="472"/>
      <c r="AU25" s="472"/>
      <c r="AV25" s="472"/>
      <c r="AW25" s="472"/>
      <c r="AX25" s="472"/>
      <c r="AY25" s="472"/>
      <c r="AZ25" s="472"/>
      <c r="BA25" s="472"/>
      <c r="BB25" s="472"/>
      <c r="BC25" s="472"/>
      <c r="BD25" s="472"/>
      <c r="BE25" s="472"/>
      <c r="BF25" s="472"/>
      <c r="BG25" s="472"/>
      <c r="BH25" s="472"/>
      <c r="BI25" s="472"/>
      <c r="BJ25" s="472"/>
      <c r="BK25" s="472"/>
      <c r="BL25" s="472"/>
      <c r="BM25" s="472"/>
      <c r="BN25" s="472"/>
      <c r="BO25" s="472"/>
    </row>
    <row r="26" spans="1:67" ht="26.25" customHeight="1">
      <c r="A26" s="642"/>
      <c r="B26" s="645"/>
      <c r="C26" s="645"/>
      <c r="D26" s="645"/>
      <c r="E26" s="136"/>
      <c r="F26" s="648"/>
      <c r="G26" s="141"/>
      <c r="H26" s="645"/>
      <c r="I26" s="651"/>
      <c r="J26" s="633"/>
      <c r="K26" s="636"/>
      <c r="L26" s="639"/>
      <c r="M26" s="636">
        <f ca="1">IF(NOT(ISERROR(MATCH(L26,_xlfn.ANCHORARRAY(F37),0))),K39&amp;"Por favor no seleccionar los criterios de impacto",L26)</f>
        <v>0</v>
      </c>
      <c r="N26" s="633"/>
      <c r="O26" s="636"/>
      <c r="P26" s="628"/>
      <c r="Q26" s="26">
        <v>2</v>
      </c>
      <c r="R26" s="306"/>
      <c r="S26" s="5" t="str">
        <f>IF(OR(T26="Preventivo",T26="Detectivo"),"Probabilidad",IF(T26="Correctivo","Impacto",""))</f>
        <v/>
      </c>
      <c r="T26" s="23"/>
      <c r="U26" s="23"/>
      <c r="V26" s="24" t="str">
        <f t="shared" ref="V26:V30" si="21">IF(AND(T26="Preventivo",U26="Automático"),"50%",IF(AND(T26="Preventivo",U26="Manual"),"40%",IF(AND(T26="Detectivo",U26="Automático"),"40%",IF(AND(T26="Detectivo",U26="Manual"),"30%",IF(AND(T26="Correctivo",U26="Automático"),"35%",IF(AND(T26="Correctivo",U26="Manual"),"25%",""))))))</f>
        <v/>
      </c>
      <c r="W26" s="23"/>
      <c r="X26" s="23"/>
      <c r="Y26" s="23"/>
      <c r="Z26" s="288" t="str">
        <f>IFERROR(IF(AND(S25="Probabilidad",S26="Probabilidad"),(AB25-(+AB25*V26)),IF(S26="Probabilidad",(K25-(+K25*V26)),IF(S26="Impacto",AB25,""))),"")</f>
        <v/>
      </c>
      <c r="AA26" s="27" t="str">
        <f t="shared" si="9"/>
        <v/>
      </c>
      <c r="AB26" s="139" t="str">
        <f t="shared" ref="AB26:AB30" si="22">+Z26</f>
        <v/>
      </c>
      <c r="AC26" s="27" t="str">
        <f t="shared" si="11"/>
        <v/>
      </c>
      <c r="AD26" s="139" t="str">
        <f>IFERROR(IF(AND(S25="Impacto",S26="Impacto"),(AD25-(+AD25*V26)),IF(S26="Impacto",(O25-(+O25*V26)),IF(S26="Probabilidad",AD25,""))),"")</f>
        <v/>
      </c>
      <c r="AE26" s="484" t="str">
        <f t="shared" ref="AE26:AE27" si="23">IFERROR(IF(OR(AND(AA26="Muy Baja",AC26="Leve"),AND(AA26="Muy Baja",AC26="Menor"),AND(AA26="Baja",AC26="Leve")),"Bajo",IF(OR(AND(AA26="Muy baja",AC26="Moderado"),AND(AA26="Baja",AC26="Menor"),AND(AA26="Baja",AC26="Moderado"),AND(AA26="Media",AC26="Leve"),AND(AA26="Media",AC26="Menor"),AND(AA26="Media",AC26="Moderado"),AND(AA26="Alta",AC26="Leve"),AND(AA26="Alta",AC26="Menor")),"Moderado",IF(OR(AND(AA26="Muy Baja",AC26="Mayor"),AND(AA26="Baja",AC26="Mayor"),AND(AA26="Media",AC26="Mayor"),AND(AA26="Alta",AC26="Moderado"),AND(AA26="Alta",AC26="Mayor"),AND(AA26="Muy Alta",AC26="Leve"),AND(AA26="Muy Alta",AC26="Menor"),AND(AA26="Muy Alta",AC26="Moderado"),AND(AA26="Muy Alta",AC26="Mayor")),"Alto",IF(OR(AND(AA26="Muy Baja",AC26="Catastrófico"),AND(AA26="Baja",AC26="Catastrófico"),AND(AA26="Media",AC26="Catastrófico"),AND(AA26="Alta",AC26="Catastrófico"),AND(AA26="Muy Alta",AC26="Catastrófico")),"Extremo","")))),"")</f>
        <v/>
      </c>
      <c r="AF26" s="138"/>
      <c r="AG26" s="422"/>
      <c r="AH26" s="466"/>
      <c r="AI26" s="470"/>
      <c r="AJ26" s="470"/>
      <c r="AK26" s="472"/>
      <c r="AL26" s="472"/>
      <c r="AM26" s="472"/>
      <c r="AN26" s="472"/>
      <c r="AO26" s="472"/>
      <c r="AP26" s="472"/>
      <c r="AQ26" s="472"/>
      <c r="AR26" s="472"/>
      <c r="AS26" s="472"/>
      <c r="AT26" s="472"/>
      <c r="AU26" s="472"/>
      <c r="AV26" s="472"/>
      <c r="AW26" s="472"/>
      <c r="AX26" s="472"/>
      <c r="AY26" s="472"/>
      <c r="AZ26" s="472"/>
      <c r="BA26" s="472"/>
      <c r="BB26" s="472"/>
      <c r="BC26" s="472"/>
      <c r="BD26" s="472"/>
      <c r="BE26" s="472"/>
      <c r="BF26" s="472"/>
      <c r="BG26" s="472"/>
      <c r="BH26" s="472"/>
      <c r="BI26" s="472"/>
      <c r="BJ26" s="472"/>
      <c r="BK26" s="472"/>
      <c r="BL26" s="472"/>
      <c r="BM26" s="472"/>
      <c r="BN26" s="472"/>
      <c r="BO26" s="472"/>
    </row>
    <row r="27" spans="1:67" ht="26.25" customHeight="1">
      <c r="A27" s="642"/>
      <c r="B27" s="645"/>
      <c r="C27" s="645"/>
      <c r="D27" s="645"/>
      <c r="E27" s="136"/>
      <c r="F27" s="648"/>
      <c r="G27" s="141"/>
      <c r="H27" s="645"/>
      <c r="I27" s="651"/>
      <c r="J27" s="633"/>
      <c r="K27" s="636"/>
      <c r="L27" s="639"/>
      <c r="M27" s="636">
        <f ca="1">IF(NOT(ISERROR(MATCH(L27,_xlfn.ANCHORARRAY(F38),0))),K40&amp;"Por favor no seleccionar los criterios de impacto",L27)</f>
        <v>0</v>
      </c>
      <c r="N27" s="633"/>
      <c r="O27" s="636"/>
      <c r="P27" s="628"/>
      <c r="Q27" s="26">
        <v>3</v>
      </c>
      <c r="R27" s="459"/>
      <c r="S27" s="5" t="str">
        <f>IF(OR(T27="Preventivo",T27="Detectivo"),"Probabilidad",IF(T27="Correctivo","Impacto",""))</f>
        <v/>
      </c>
      <c r="T27" s="23"/>
      <c r="U27" s="23"/>
      <c r="V27" s="24" t="str">
        <f t="shared" si="21"/>
        <v/>
      </c>
      <c r="W27" s="23"/>
      <c r="X27" s="23"/>
      <c r="Y27" s="23"/>
      <c r="Z27" s="288" t="str">
        <f>IFERROR(IF(AND(S26="Probabilidad",S27="Probabilidad"),(AB26-(+AB26*V27)),IF(AND(S26="Impacto",S27="Probabilidad"),(AB25-(+AB25*V27)),IF(S27="Impacto",AB26,""))),"")</f>
        <v/>
      </c>
      <c r="AA27" s="27" t="str">
        <f t="shared" si="9"/>
        <v/>
      </c>
      <c r="AB27" s="139" t="str">
        <f t="shared" si="22"/>
        <v/>
      </c>
      <c r="AC27" s="27" t="str">
        <f t="shared" si="11"/>
        <v/>
      </c>
      <c r="AD27" s="139" t="str">
        <f>IFERROR(IF(AND(S26="Impacto",S27="Impacto"),(AD26-(+AD26*V27)),IF(AND(S26="Probabilidad",S27="Impacto"),(AD25-(+AD25*V27)),IF(S27="Probabilidad",AD26,""))),"")</f>
        <v/>
      </c>
      <c r="AE27" s="484" t="str">
        <f t="shared" si="23"/>
        <v/>
      </c>
      <c r="AF27" s="138"/>
      <c r="AG27" s="422"/>
      <c r="AH27" s="466"/>
      <c r="AI27" s="470"/>
      <c r="AJ27" s="470"/>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row>
    <row r="28" spans="1:67" ht="26.25" customHeight="1">
      <c r="A28" s="642"/>
      <c r="B28" s="645"/>
      <c r="C28" s="645"/>
      <c r="D28" s="645"/>
      <c r="E28" s="136"/>
      <c r="F28" s="648"/>
      <c r="G28" s="141"/>
      <c r="H28" s="645"/>
      <c r="I28" s="651"/>
      <c r="J28" s="633"/>
      <c r="K28" s="636"/>
      <c r="L28" s="639"/>
      <c r="M28" s="636">
        <f ca="1">IF(NOT(ISERROR(MATCH(L28,_xlfn.ANCHORARRAY(F39),0))),K41&amp;"Por favor no seleccionar los criterios de impacto",L28)</f>
        <v>0</v>
      </c>
      <c r="N28" s="633"/>
      <c r="O28" s="636"/>
      <c r="P28" s="628"/>
      <c r="Q28" s="26">
        <v>4</v>
      </c>
      <c r="R28" s="306"/>
      <c r="S28" s="5" t="str">
        <f t="shared" ref="S28:S30" si="24">IF(OR(T28="Preventivo",T28="Detectivo"),"Probabilidad",IF(T28="Correctivo","Impacto",""))</f>
        <v/>
      </c>
      <c r="T28" s="23"/>
      <c r="U28" s="23"/>
      <c r="V28" s="24" t="str">
        <f t="shared" si="21"/>
        <v/>
      </c>
      <c r="W28" s="23"/>
      <c r="X28" s="23"/>
      <c r="Y28" s="23"/>
      <c r="Z28" s="288" t="str">
        <f t="shared" ref="Z28:Z30" si="25">IFERROR(IF(AND(S27="Probabilidad",S28="Probabilidad"),(AB27-(+AB27*V28)),IF(AND(S27="Impacto",S28="Probabilidad"),(AB26-(+AB26*V28)),IF(S28="Impacto",AB27,""))),"")</f>
        <v/>
      </c>
      <c r="AA28" s="27" t="str">
        <f t="shared" si="9"/>
        <v/>
      </c>
      <c r="AB28" s="139" t="str">
        <f t="shared" si="22"/>
        <v/>
      </c>
      <c r="AC28" s="27" t="str">
        <f t="shared" si="11"/>
        <v/>
      </c>
      <c r="AD28" s="139" t="str">
        <f t="shared" ref="AD28:AD30" si="26">IFERROR(IF(AND(S27="Impacto",S28="Impacto"),(AD27-(+AD27*V28)),IF(AND(S27="Probabilidad",S28="Impacto"),(AD26-(+AD26*V28)),IF(S28="Probabilidad",AD27,""))),"")</f>
        <v/>
      </c>
      <c r="AE28" s="484" t="str">
        <f>IFERROR(IF(OR(AND(AA28="Muy Baja",AC28="Leve"),AND(AA28="Muy Baja",AC28="Menor"),AND(AA28="Baja",AC28="Leve")),"Bajo",IF(OR(AND(AA28="Muy baja",AC28="Moderado"),AND(AA28="Baja",AC28="Menor"),AND(AA28="Baja",AC28="Moderado"),AND(AA28="Media",AC28="Leve"),AND(AA28="Media",AC28="Menor"),AND(AA28="Media",AC28="Moderado"),AND(AA28="Alta",AC28="Leve"),AND(AA28="Alta",AC28="Menor")),"Moderado",IF(OR(AND(AA28="Muy Baja",AC28="Mayor"),AND(AA28="Baja",AC28="Mayor"),AND(AA28="Media",AC28="Mayor"),AND(AA28="Alta",AC28="Moderado"),AND(AA28="Alta",AC28="Mayor"),AND(AA28="Muy Alta",AC28="Leve"),AND(AA28="Muy Alta",AC28="Menor"),AND(AA28="Muy Alta",AC28="Moderado"),AND(AA28="Muy Alta",AC28="Mayor")),"Alto",IF(OR(AND(AA28="Muy Baja",AC28="Catastrófico"),AND(AA28="Baja",AC28="Catastrófico"),AND(AA28="Media",AC28="Catastrófico"),AND(AA28="Alta",AC28="Catastrófico"),AND(AA28="Muy Alta",AC28="Catastrófico")),"Extremo","")))),"")</f>
        <v/>
      </c>
      <c r="AF28" s="138"/>
      <c r="AG28" s="422"/>
      <c r="AH28" s="466"/>
      <c r="AI28" s="470"/>
      <c r="AJ28" s="470"/>
      <c r="AK28" s="472"/>
      <c r="AL28" s="472"/>
      <c r="AM28" s="472"/>
      <c r="AN28" s="472"/>
      <c r="AO28" s="472"/>
      <c r="AP28" s="472"/>
      <c r="AQ28" s="472"/>
      <c r="AR28" s="472"/>
      <c r="AS28" s="472"/>
      <c r="AT28" s="472"/>
      <c r="AU28" s="472"/>
      <c r="AV28" s="472"/>
      <c r="AW28" s="472"/>
      <c r="AX28" s="472"/>
      <c r="AY28" s="472"/>
      <c r="AZ28" s="472"/>
      <c r="BA28" s="472"/>
      <c r="BB28" s="472"/>
      <c r="BC28" s="472"/>
      <c r="BD28" s="472"/>
      <c r="BE28" s="472"/>
      <c r="BF28" s="472"/>
      <c r="BG28" s="472"/>
      <c r="BH28" s="472"/>
      <c r="BI28" s="472"/>
      <c r="BJ28" s="472"/>
      <c r="BK28" s="472"/>
      <c r="BL28" s="472"/>
      <c r="BM28" s="472"/>
      <c r="BN28" s="472"/>
      <c r="BO28" s="472"/>
    </row>
    <row r="29" spans="1:67" ht="26.25" customHeight="1">
      <c r="A29" s="642"/>
      <c r="B29" s="645"/>
      <c r="C29" s="645"/>
      <c r="D29" s="645"/>
      <c r="E29" s="136"/>
      <c r="F29" s="648"/>
      <c r="G29" s="141"/>
      <c r="H29" s="645"/>
      <c r="I29" s="651"/>
      <c r="J29" s="633"/>
      <c r="K29" s="636"/>
      <c r="L29" s="639"/>
      <c r="M29" s="636">
        <f ca="1">IF(NOT(ISERROR(MATCH(L29,_xlfn.ANCHORARRAY(F40),0))),K42&amp;"Por favor no seleccionar los criterios de impacto",L29)</f>
        <v>0</v>
      </c>
      <c r="N29" s="633"/>
      <c r="O29" s="636"/>
      <c r="P29" s="628"/>
      <c r="Q29" s="26">
        <v>5</v>
      </c>
      <c r="R29" s="306"/>
      <c r="S29" s="5" t="str">
        <f t="shared" si="24"/>
        <v/>
      </c>
      <c r="T29" s="23"/>
      <c r="U29" s="23"/>
      <c r="V29" s="24" t="str">
        <f t="shared" si="21"/>
        <v/>
      </c>
      <c r="W29" s="23"/>
      <c r="X29" s="23"/>
      <c r="Y29" s="23"/>
      <c r="Z29" s="288" t="str">
        <f t="shared" si="25"/>
        <v/>
      </c>
      <c r="AA29" s="27" t="str">
        <f t="shared" si="9"/>
        <v/>
      </c>
      <c r="AB29" s="139" t="str">
        <f t="shared" si="22"/>
        <v/>
      </c>
      <c r="AC29" s="27" t="str">
        <f t="shared" si="11"/>
        <v/>
      </c>
      <c r="AD29" s="139" t="str">
        <f t="shared" si="26"/>
        <v/>
      </c>
      <c r="AE29" s="484" t="str">
        <f t="shared" ref="AE29:AE30" si="27">IFERROR(IF(OR(AND(AA29="Muy Baja",AC29="Leve"),AND(AA29="Muy Baja",AC29="Menor"),AND(AA29="Baja",AC29="Leve")),"Bajo",IF(OR(AND(AA29="Muy baja",AC29="Moderado"),AND(AA29="Baja",AC29="Menor"),AND(AA29="Baja",AC29="Moderado"),AND(AA29="Media",AC29="Leve"),AND(AA29="Media",AC29="Menor"),AND(AA29="Media",AC29="Moderado"),AND(AA29="Alta",AC29="Leve"),AND(AA29="Alta",AC29="Menor")),"Moderado",IF(OR(AND(AA29="Muy Baja",AC29="Mayor"),AND(AA29="Baja",AC29="Mayor"),AND(AA29="Media",AC29="Mayor"),AND(AA29="Alta",AC29="Moderado"),AND(AA29="Alta",AC29="Mayor"),AND(AA29="Muy Alta",AC29="Leve"),AND(AA29="Muy Alta",AC29="Menor"),AND(AA29="Muy Alta",AC29="Moderado"),AND(AA29="Muy Alta",AC29="Mayor")),"Alto",IF(OR(AND(AA29="Muy Baja",AC29="Catastrófico"),AND(AA29="Baja",AC29="Catastrófico"),AND(AA29="Media",AC29="Catastrófico"),AND(AA29="Alta",AC29="Catastrófico"),AND(AA29="Muy Alta",AC29="Catastrófico")),"Extremo","")))),"")</f>
        <v/>
      </c>
      <c r="AF29" s="138"/>
      <c r="AG29" s="422"/>
      <c r="AH29" s="466"/>
      <c r="AI29" s="470"/>
      <c r="AJ29" s="470"/>
      <c r="AK29" s="472"/>
      <c r="AL29" s="472"/>
      <c r="AM29" s="472"/>
      <c r="AN29" s="472"/>
      <c r="AO29" s="472"/>
      <c r="AP29" s="472"/>
      <c r="AQ29" s="472"/>
      <c r="AR29" s="472"/>
      <c r="AS29" s="472"/>
      <c r="AT29" s="472"/>
      <c r="AU29" s="472"/>
      <c r="AV29" s="472"/>
      <c r="AW29" s="472"/>
      <c r="AX29" s="472"/>
      <c r="AY29" s="472"/>
      <c r="AZ29" s="472"/>
      <c r="BA29" s="472"/>
      <c r="BB29" s="472"/>
      <c r="BC29" s="472"/>
      <c r="BD29" s="472"/>
      <c r="BE29" s="472"/>
      <c r="BF29" s="472"/>
      <c r="BG29" s="472"/>
      <c r="BH29" s="472"/>
      <c r="BI29" s="472"/>
      <c r="BJ29" s="472"/>
      <c r="BK29" s="472"/>
      <c r="BL29" s="472"/>
      <c r="BM29" s="472"/>
      <c r="BN29" s="472"/>
      <c r="BO29" s="472"/>
    </row>
    <row r="30" spans="1:67" ht="26.25" customHeight="1">
      <c r="A30" s="643"/>
      <c r="B30" s="646"/>
      <c r="C30" s="646"/>
      <c r="D30" s="646"/>
      <c r="E30" s="137"/>
      <c r="F30" s="649"/>
      <c r="G30" s="485"/>
      <c r="H30" s="646"/>
      <c r="I30" s="652"/>
      <c r="J30" s="634"/>
      <c r="K30" s="637"/>
      <c r="L30" s="640"/>
      <c r="M30" s="637">
        <f ca="1">IF(NOT(ISERROR(MATCH(L30,_xlfn.ANCHORARRAY(F41),0))),K43&amp;"Por favor no seleccionar los criterios de impacto",L30)</f>
        <v>0</v>
      </c>
      <c r="N30" s="634"/>
      <c r="O30" s="637"/>
      <c r="P30" s="629"/>
      <c r="Q30" s="26">
        <v>6</v>
      </c>
      <c r="R30" s="306"/>
      <c r="S30" s="5" t="str">
        <f t="shared" si="24"/>
        <v/>
      </c>
      <c r="T30" s="23"/>
      <c r="U30" s="23"/>
      <c r="V30" s="24" t="str">
        <f t="shared" si="21"/>
        <v/>
      </c>
      <c r="W30" s="23"/>
      <c r="X30" s="23"/>
      <c r="Y30" s="23"/>
      <c r="Z30" s="288" t="str">
        <f t="shared" si="25"/>
        <v/>
      </c>
      <c r="AA30" s="27" t="str">
        <f t="shared" si="9"/>
        <v/>
      </c>
      <c r="AB30" s="139" t="str">
        <f t="shared" si="22"/>
        <v/>
      </c>
      <c r="AC30" s="27" t="str">
        <f t="shared" si="11"/>
        <v/>
      </c>
      <c r="AD30" s="139" t="str">
        <f t="shared" si="26"/>
        <v/>
      </c>
      <c r="AE30" s="484" t="str">
        <f t="shared" si="27"/>
        <v/>
      </c>
      <c r="AF30" s="138"/>
      <c r="AG30" s="422"/>
      <c r="AH30" s="466"/>
      <c r="AI30" s="470"/>
      <c r="AJ30" s="470"/>
      <c r="AK30" s="472"/>
      <c r="AL30" s="472"/>
      <c r="AM30" s="472"/>
      <c r="AN30" s="472"/>
      <c r="AO30" s="472"/>
      <c r="AP30" s="472"/>
      <c r="AQ30" s="472"/>
      <c r="AR30" s="472"/>
      <c r="AS30" s="472"/>
      <c r="AT30" s="472"/>
      <c r="AU30" s="472"/>
      <c r="AV30" s="472"/>
      <c r="AW30" s="472"/>
      <c r="AX30" s="472"/>
      <c r="AY30" s="472"/>
      <c r="AZ30" s="472"/>
      <c r="BA30" s="472"/>
      <c r="BB30" s="472"/>
      <c r="BC30" s="472"/>
      <c r="BD30" s="472"/>
      <c r="BE30" s="472"/>
      <c r="BF30" s="472"/>
      <c r="BG30" s="472"/>
      <c r="BH30" s="472"/>
      <c r="BI30" s="472"/>
      <c r="BJ30" s="472"/>
      <c r="BK30" s="472"/>
      <c r="BL30" s="472"/>
      <c r="BM30" s="472"/>
      <c r="BN30" s="472"/>
      <c r="BO30" s="472"/>
    </row>
    <row r="31" spans="1:67" ht="19.5" customHeight="1">
      <c r="A31" s="641">
        <v>10</v>
      </c>
      <c r="B31" s="644"/>
      <c r="C31" s="644"/>
      <c r="D31" s="644"/>
      <c r="E31" s="135"/>
      <c r="F31" s="647"/>
      <c r="G31" s="140"/>
      <c r="H31" s="644"/>
      <c r="I31" s="650"/>
      <c r="J31" s="632" t="str">
        <f t="shared" ref="J31" si="28">IF(I31&lt;=0,"",IF(I31&lt;=2,"Muy Baja",IF(I31&lt;=24,"Baja",IF(I31&lt;=500,"Media",IF(I31&lt;=5000,"Alta","Muy Alta")))))</f>
        <v/>
      </c>
      <c r="K31" s="635" t="str">
        <f t="shared" ref="K31" si="29">IF(J31="","",IF(J31="Muy Baja",0.2,IF(J31="Baja",0.4,IF(J31="Media",0.6,IF(J31="Alta",0.8,IF(J31="Muy Alta",1,))))))</f>
        <v/>
      </c>
      <c r="L31" s="638"/>
      <c r="M31" s="635">
        <f>IF(NOT(ISERROR(MATCH(L31,'[24]Tabla Impacto'!$B$221:$B$223,0))),'[24]Tabla Impacto'!$F$223&amp;"Por favor no seleccionar los criterios de impacto(Afectación Económica o presupuestal y Pérdida Reputacional)",L31)</f>
        <v>0</v>
      </c>
      <c r="N31" s="632" t="str">
        <f>IF(OR(M31='[24]Tabla Impacto'!$C$11,M31='[24]Tabla Impacto'!$D$11),"Leve",IF(OR(M31='[24]Tabla Impacto'!$C$12,M31='[24]Tabla Impacto'!$D$12),"Menor",IF(OR(M31='[24]Tabla Impacto'!$C$13,M31='[24]Tabla Impacto'!$D$13),"Moderado",IF(OR(M31='[24]Tabla Impacto'!$C$14,M31='[24]Tabla Impacto'!$D$14),"Mayor",IF(OR(M31='[24]Tabla Impacto'!$C$15,M31='[24]Tabla Impacto'!$D$15),"Catastrófico","")))))</f>
        <v/>
      </c>
      <c r="O31" s="635" t="str">
        <f t="shared" ref="O31" si="30">IF(N31="","",IF(N31="Leve",0.2,IF(N31="Menor",0.4,IF(N31="Moderado",0.6,IF(N31="Mayor",0.8,IF(N31="Catastrófico",1,))))))</f>
        <v/>
      </c>
      <c r="P31" s="627" t="str">
        <f t="shared" ref="P31" si="31">IF(OR(AND(J31="Muy Baja",N31="Leve"),AND(J31="Muy Baja",N31="Menor"),AND(J31="Baja",N31="Leve")),"Bajo",IF(OR(AND(J31="Muy baja",N31="Moderado"),AND(J31="Baja",N31="Menor"),AND(J31="Baja",N31="Moderado"),AND(J31="Media",N31="Leve"),AND(J31="Media",N31="Menor"),AND(J31="Media",N31="Moderado"),AND(J31="Alta",N31="Leve"),AND(J31="Alta",N31="Menor")),"Moderado",IF(OR(AND(J31="Muy Baja",N31="Mayor"),AND(J31="Baja",N31="Mayor"),AND(J31="Media",N31="Mayor"),AND(J31="Alta",N31="Moderado"),AND(J31="Alta",N31="Mayor"),AND(J31="Muy Alta",N31="Leve"),AND(J31="Muy Alta",N31="Menor"),AND(J31="Muy Alta",N31="Moderado"),AND(J31="Muy Alta",N31="Mayor")),"Alto",IF(OR(AND(J31="Muy Baja",N31="Catastrófico"),AND(J31="Baja",N31="Catastrófico"),AND(J31="Media",N31="Catastrófico"),AND(J31="Alta",N31="Catastrófico"),AND(J31="Muy Alta",N31="Catastrófico")),"Extremo",""))))</f>
        <v/>
      </c>
      <c r="Q31" s="26">
        <v>1</v>
      </c>
      <c r="R31" s="306"/>
      <c r="S31" s="5" t="str">
        <f>IF(OR(T31="Preventivo",T31="Detectivo"),"Probabilidad",IF(T31="Correctivo","Impacto",""))</f>
        <v/>
      </c>
      <c r="T31" s="23"/>
      <c r="U31" s="23"/>
      <c r="V31" s="24" t="str">
        <f>IF(AND(T31="Preventivo",U31="Automático"),"50%",IF(AND(T31="Preventivo",U31="Manual"),"40%",IF(AND(T31="Detectivo",U31="Automático"),"40%",IF(AND(T31="Detectivo",U31="Manual"),"30%",IF(AND(T31="Correctivo",U31="Automático"),"35%",IF(AND(T31="Correctivo",U31="Manual"),"25%",""))))))</f>
        <v/>
      </c>
      <c r="W31" s="23"/>
      <c r="X31" s="23"/>
      <c r="Y31" s="23"/>
      <c r="Z31" s="288" t="str">
        <f>IFERROR(IF(S31="Probabilidad",(K31-(+K31*V31)),IF(S31="Impacto",K31,"")),"")</f>
        <v/>
      </c>
      <c r="AA31" s="27" t="str">
        <f>IFERROR(IF(Z31="","",IF(Z31&lt;=0.2,"Muy Baja",IF(Z31&lt;=0.4,"Baja",IF(Z31&lt;=0.6,"Media",IF(Z31&lt;=0.8,"Alta","Muy Alta"))))),"")</f>
        <v/>
      </c>
      <c r="AB31" s="139" t="str">
        <f>+Z31</f>
        <v/>
      </c>
      <c r="AC31" s="27" t="str">
        <f>IFERROR(IF(AD31="","",IF(AD31&lt;=0.2,"Leve",IF(AD31&lt;=0.4,"Menor",IF(AD31&lt;=0.6,"Moderado",IF(AD31&lt;=0.8,"Mayor","Catastrófico"))))),"")</f>
        <v/>
      </c>
      <c r="AD31" s="139" t="str">
        <f>IFERROR(IF(S31="Impacto",(O31-(+O31*V31)),IF(S31="Probabilidad",O31,"")),"")</f>
        <v/>
      </c>
      <c r="AE31" s="484" t="str">
        <f>IFERROR(IF(OR(AND(AA31="Muy Baja",AC31="Leve"),AND(AA31="Muy Baja",AC31="Menor"),AND(AA31="Baja",AC31="Leve")),"Bajo",IF(OR(AND(AA31="Muy baja",AC31="Moderado"),AND(AA31="Baja",AC31="Menor"),AND(AA31="Baja",AC31="Moderado"),AND(AA31="Media",AC31="Leve"),AND(AA31="Media",AC31="Menor"),AND(AA31="Media",AC31="Moderado"),AND(AA31="Alta",AC31="Leve"),AND(AA31="Alta",AC31="Menor")),"Moderado",IF(OR(AND(AA31="Muy Baja",AC31="Mayor"),AND(AA31="Baja",AC31="Mayor"),AND(AA31="Media",AC31="Mayor"),AND(AA31="Alta",AC31="Moderado"),AND(AA31="Alta",AC31="Mayor"),AND(AA31="Muy Alta",AC31="Leve"),AND(AA31="Muy Alta",AC31="Menor"),AND(AA31="Muy Alta",AC31="Moderado"),AND(AA31="Muy Alta",AC31="Mayor")),"Alto",IF(OR(AND(AA31="Muy Baja",AC31="Catastrófico"),AND(AA31="Baja",AC31="Catastrófico"),AND(AA31="Media",AC31="Catastrófico"),AND(AA31="Alta",AC31="Catastrófico"),AND(AA31="Muy Alta",AC31="Catastrófico")),"Extremo","")))),"")</f>
        <v/>
      </c>
      <c r="AF31" s="138"/>
      <c r="AG31" s="422"/>
      <c r="AH31" s="466"/>
      <c r="AI31" s="470"/>
      <c r="AJ31" s="470"/>
      <c r="AK31" s="472"/>
      <c r="AL31" s="472"/>
      <c r="AM31" s="472"/>
      <c r="AN31" s="472"/>
      <c r="AO31" s="472"/>
      <c r="AP31" s="472"/>
      <c r="AQ31" s="472"/>
      <c r="AR31" s="472"/>
      <c r="AS31" s="472"/>
      <c r="AT31" s="472"/>
      <c r="AU31" s="472"/>
      <c r="AV31" s="472"/>
      <c r="AW31" s="472"/>
      <c r="AX31" s="472"/>
      <c r="AY31" s="472"/>
      <c r="AZ31" s="472"/>
      <c r="BA31" s="472"/>
      <c r="BB31" s="472"/>
      <c r="BC31" s="472"/>
      <c r="BD31" s="472"/>
      <c r="BE31" s="472"/>
      <c r="BF31" s="472"/>
      <c r="BG31" s="472"/>
      <c r="BH31" s="472"/>
      <c r="BI31" s="472"/>
      <c r="BJ31" s="472"/>
      <c r="BK31" s="472"/>
      <c r="BL31" s="472"/>
      <c r="BM31" s="472"/>
      <c r="BN31" s="472"/>
      <c r="BO31" s="472"/>
    </row>
    <row r="32" spans="1:67" ht="19.5" customHeight="1">
      <c r="A32" s="642"/>
      <c r="B32" s="645"/>
      <c r="C32" s="645"/>
      <c r="D32" s="645"/>
      <c r="E32" s="136"/>
      <c r="F32" s="648"/>
      <c r="G32" s="141"/>
      <c r="H32" s="645"/>
      <c r="I32" s="651"/>
      <c r="J32" s="633"/>
      <c r="K32" s="636"/>
      <c r="L32" s="639"/>
      <c r="M32" s="636">
        <f ca="1">IF(NOT(ISERROR(MATCH(L32,_xlfn.ANCHORARRAY(F43),0))),K45&amp;"Por favor no seleccionar los criterios de impacto",L32)</f>
        <v>0</v>
      </c>
      <c r="N32" s="633"/>
      <c r="O32" s="636"/>
      <c r="P32" s="628"/>
      <c r="Q32" s="26">
        <v>2</v>
      </c>
      <c r="R32" s="306"/>
      <c r="S32" s="5" t="str">
        <f>IF(OR(T32="Preventivo",T32="Detectivo"),"Probabilidad",IF(T32="Correctivo","Impacto",""))</f>
        <v/>
      </c>
      <c r="T32" s="23"/>
      <c r="U32" s="23"/>
      <c r="V32" s="24" t="str">
        <f t="shared" ref="V32:V36" si="32">IF(AND(T32="Preventivo",U32="Automático"),"50%",IF(AND(T32="Preventivo",U32="Manual"),"40%",IF(AND(T32="Detectivo",U32="Automático"),"40%",IF(AND(T32="Detectivo",U32="Manual"),"30%",IF(AND(T32="Correctivo",U32="Automático"),"35%",IF(AND(T32="Correctivo",U32="Manual"),"25%",""))))))</f>
        <v/>
      </c>
      <c r="W32" s="23"/>
      <c r="X32" s="23"/>
      <c r="Y32" s="23"/>
      <c r="Z32" s="288" t="str">
        <f>IFERROR(IF(AND(S31="Probabilidad",S32="Probabilidad"),(AB31-(+AB31*V32)),IF(S32="Probabilidad",(K31-(+K31*V32)),IF(S32="Impacto",AB31,""))),"")</f>
        <v/>
      </c>
      <c r="AA32" s="27" t="str">
        <f t="shared" si="9"/>
        <v/>
      </c>
      <c r="AB32" s="139" t="str">
        <f t="shared" ref="AB32:AB36" si="33">+Z32</f>
        <v/>
      </c>
      <c r="AC32" s="27" t="str">
        <f t="shared" si="11"/>
        <v/>
      </c>
      <c r="AD32" s="139" t="str">
        <f>IFERROR(IF(AND(S31="Impacto",S32="Impacto"),(AD31-(+AD31*V32)),IF(S32="Impacto",(O31-(+O31*V32)),IF(S32="Probabilidad",AD31,""))),"")</f>
        <v/>
      </c>
      <c r="AE32" s="484" t="str">
        <f t="shared" ref="AE32:AE33" si="34">IFERROR(IF(OR(AND(AA32="Muy Baja",AC32="Leve"),AND(AA32="Muy Baja",AC32="Menor"),AND(AA32="Baja",AC32="Leve")),"Bajo",IF(OR(AND(AA32="Muy baja",AC32="Moderado"),AND(AA32="Baja",AC32="Menor"),AND(AA32="Baja",AC32="Moderado"),AND(AA32="Media",AC32="Leve"),AND(AA32="Media",AC32="Menor"),AND(AA32="Media",AC32="Moderado"),AND(AA32="Alta",AC32="Leve"),AND(AA32="Alta",AC32="Menor")),"Moderado",IF(OR(AND(AA32="Muy Baja",AC32="Mayor"),AND(AA32="Baja",AC32="Mayor"),AND(AA32="Media",AC32="Mayor"),AND(AA32="Alta",AC32="Moderado"),AND(AA32="Alta",AC32="Mayor"),AND(AA32="Muy Alta",AC32="Leve"),AND(AA32="Muy Alta",AC32="Menor"),AND(AA32="Muy Alta",AC32="Moderado"),AND(AA32="Muy Alta",AC32="Mayor")),"Alto",IF(OR(AND(AA32="Muy Baja",AC32="Catastrófico"),AND(AA32="Baja",AC32="Catastrófico"),AND(AA32="Media",AC32="Catastrófico"),AND(AA32="Alta",AC32="Catastrófico"),AND(AA32="Muy Alta",AC32="Catastrófico")),"Extremo","")))),"")</f>
        <v/>
      </c>
      <c r="AF32" s="138"/>
      <c r="AG32" s="422"/>
      <c r="AH32" s="466"/>
      <c r="AI32" s="470"/>
      <c r="AJ32" s="470"/>
    </row>
    <row r="33" spans="1:36" ht="19.5" customHeight="1">
      <c r="A33" s="642"/>
      <c r="B33" s="645"/>
      <c r="C33" s="645"/>
      <c r="D33" s="645"/>
      <c r="E33" s="136"/>
      <c r="F33" s="648"/>
      <c r="G33" s="141"/>
      <c r="H33" s="645"/>
      <c r="I33" s="651"/>
      <c r="J33" s="633"/>
      <c r="K33" s="636"/>
      <c r="L33" s="639"/>
      <c r="M33" s="636">
        <f ca="1">IF(NOT(ISERROR(MATCH(L33,_xlfn.ANCHORARRAY(F44),0))),K46&amp;"Por favor no seleccionar los criterios de impacto",L33)</f>
        <v>0</v>
      </c>
      <c r="N33" s="633"/>
      <c r="O33" s="636"/>
      <c r="P33" s="628"/>
      <c r="Q33" s="26">
        <v>3</v>
      </c>
      <c r="R33" s="459"/>
      <c r="S33" s="5" t="str">
        <f>IF(OR(T33="Preventivo",T33="Detectivo"),"Probabilidad",IF(T33="Correctivo","Impacto",""))</f>
        <v/>
      </c>
      <c r="T33" s="23"/>
      <c r="U33" s="23"/>
      <c r="V33" s="24" t="str">
        <f t="shared" si="32"/>
        <v/>
      </c>
      <c r="W33" s="23"/>
      <c r="X33" s="23"/>
      <c r="Y33" s="23"/>
      <c r="Z33" s="288" t="str">
        <f>IFERROR(IF(AND(S32="Probabilidad",S33="Probabilidad"),(AB32-(+AB32*V33)),IF(AND(S32="Impacto",S33="Probabilidad"),(AB31-(+AB31*V33)),IF(S33="Impacto",AB32,""))),"")</f>
        <v/>
      </c>
      <c r="AA33" s="27" t="str">
        <f t="shared" si="9"/>
        <v/>
      </c>
      <c r="AB33" s="139" t="str">
        <f t="shared" si="33"/>
        <v/>
      </c>
      <c r="AC33" s="27" t="str">
        <f t="shared" si="11"/>
        <v/>
      </c>
      <c r="AD33" s="139" t="str">
        <f>IFERROR(IF(AND(S32="Impacto",S33="Impacto"),(AD32-(+AD32*V33)),IF(AND(S32="Probabilidad",S33="Impacto"),(AD31-(+AD31*V33)),IF(S33="Probabilidad",AD32,""))),"")</f>
        <v/>
      </c>
      <c r="AE33" s="484" t="str">
        <f t="shared" si="34"/>
        <v/>
      </c>
      <c r="AF33" s="138"/>
      <c r="AG33" s="422"/>
      <c r="AH33" s="466"/>
      <c r="AI33" s="470"/>
      <c r="AJ33" s="470"/>
    </row>
    <row r="34" spans="1:36" ht="19.5" customHeight="1">
      <c r="A34" s="642"/>
      <c r="B34" s="645"/>
      <c r="C34" s="645"/>
      <c r="D34" s="645"/>
      <c r="E34" s="136"/>
      <c r="F34" s="648"/>
      <c r="G34" s="141"/>
      <c r="H34" s="645"/>
      <c r="I34" s="651"/>
      <c r="J34" s="633"/>
      <c r="K34" s="636"/>
      <c r="L34" s="639"/>
      <c r="M34" s="636">
        <f ca="1">IF(NOT(ISERROR(MATCH(L34,_xlfn.ANCHORARRAY(F45),0))),K47&amp;"Por favor no seleccionar los criterios de impacto",L34)</f>
        <v>0</v>
      </c>
      <c r="N34" s="633"/>
      <c r="O34" s="636"/>
      <c r="P34" s="628"/>
      <c r="Q34" s="26">
        <v>4</v>
      </c>
      <c r="R34" s="306"/>
      <c r="S34" s="5" t="str">
        <f t="shared" ref="S34:S36" si="35">IF(OR(T34="Preventivo",T34="Detectivo"),"Probabilidad",IF(T34="Correctivo","Impacto",""))</f>
        <v/>
      </c>
      <c r="T34" s="23"/>
      <c r="U34" s="23"/>
      <c r="V34" s="24" t="str">
        <f t="shared" si="32"/>
        <v/>
      </c>
      <c r="W34" s="23"/>
      <c r="X34" s="23"/>
      <c r="Y34" s="23"/>
      <c r="Z34" s="288" t="str">
        <f t="shared" ref="Z34:Z36" si="36">IFERROR(IF(AND(S33="Probabilidad",S34="Probabilidad"),(AB33-(+AB33*V34)),IF(AND(S33="Impacto",S34="Probabilidad"),(AB32-(+AB32*V34)),IF(S34="Impacto",AB33,""))),"")</f>
        <v/>
      </c>
      <c r="AA34" s="27" t="str">
        <f t="shared" si="9"/>
        <v/>
      </c>
      <c r="AB34" s="139" t="str">
        <f t="shared" si="33"/>
        <v/>
      </c>
      <c r="AC34" s="27" t="str">
        <f t="shared" si="11"/>
        <v/>
      </c>
      <c r="AD34" s="139" t="str">
        <f t="shared" ref="AD34:AD36" si="37">IFERROR(IF(AND(S33="Impacto",S34="Impacto"),(AD33-(+AD33*V34)),IF(AND(S33="Probabilidad",S34="Impacto"),(AD32-(+AD32*V34)),IF(S34="Probabilidad",AD33,""))),"")</f>
        <v/>
      </c>
      <c r="AE34" s="484" t="str">
        <f>IFERROR(IF(OR(AND(AA34="Muy Baja",AC34="Leve"),AND(AA34="Muy Baja",AC34="Menor"),AND(AA34="Baja",AC34="Leve")),"Bajo",IF(OR(AND(AA34="Muy baja",AC34="Moderado"),AND(AA34="Baja",AC34="Menor"),AND(AA34="Baja",AC34="Moderado"),AND(AA34="Media",AC34="Leve"),AND(AA34="Media",AC34="Menor"),AND(AA34="Media",AC34="Moderado"),AND(AA34="Alta",AC34="Leve"),AND(AA34="Alta",AC34="Menor")),"Moderado",IF(OR(AND(AA34="Muy Baja",AC34="Mayor"),AND(AA34="Baja",AC34="Mayor"),AND(AA34="Media",AC34="Mayor"),AND(AA34="Alta",AC34="Moderado"),AND(AA34="Alta",AC34="Mayor"),AND(AA34="Muy Alta",AC34="Leve"),AND(AA34="Muy Alta",AC34="Menor"),AND(AA34="Muy Alta",AC34="Moderado"),AND(AA34="Muy Alta",AC34="Mayor")),"Alto",IF(OR(AND(AA34="Muy Baja",AC34="Catastrófico"),AND(AA34="Baja",AC34="Catastrófico"),AND(AA34="Media",AC34="Catastrófico"),AND(AA34="Alta",AC34="Catastrófico"),AND(AA34="Muy Alta",AC34="Catastrófico")),"Extremo","")))),"")</f>
        <v/>
      </c>
      <c r="AF34" s="138"/>
      <c r="AG34" s="422"/>
      <c r="AH34" s="466"/>
      <c r="AI34" s="470"/>
      <c r="AJ34" s="470"/>
    </row>
    <row r="35" spans="1:36" ht="19.5" customHeight="1">
      <c r="A35" s="642"/>
      <c r="B35" s="645"/>
      <c r="C35" s="645"/>
      <c r="D35" s="645"/>
      <c r="E35" s="136"/>
      <c r="F35" s="648"/>
      <c r="G35" s="141"/>
      <c r="H35" s="645"/>
      <c r="I35" s="651"/>
      <c r="J35" s="633"/>
      <c r="K35" s="636"/>
      <c r="L35" s="639"/>
      <c r="M35" s="636">
        <f ca="1">IF(NOT(ISERROR(MATCH(L35,_xlfn.ANCHORARRAY(F46),0))),K48&amp;"Por favor no seleccionar los criterios de impacto",L35)</f>
        <v>0</v>
      </c>
      <c r="N35" s="633"/>
      <c r="O35" s="636"/>
      <c r="P35" s="628"/>
      <c r="Q35" s="26">
        <v>5</v>
      </c>
      <c r="R35" s="306"/>
      <c r="S35" s="5" t="str">
        <f t="shared" si="35"/>
        <v/>
      </c>
      <c r="T35" s="23"/>
      <c r="U35" s="23"/>
      <c r="V35" s="24" t="str">
        <f t="shared" si="32"/>
        <v/>
      </c>
      <c r="W35" s="23"/>
      <c r="X35" s="23"/>
      <c r="Y35" s="23"/>
      <c r="Z35" s="288" t="str">
        <f t="shared" si="36"/>
        <v/>
      </c>
      <c r="AA35" s="27" t="str">
        <f t="shared" si="9"/>
        <v/>
      </c>
      <c r="AB35" s="139" t="str">
        <f t="shared" si="33"/>
        <v/>
      </c>
      <c r="AC35" s="27" t="str">
        <f t="shared" si="11"/>
        <v/>
      </c>
      <c r="AD35" s="139" t="str">
        <f t="shared" si="37"/>
        <v/>
      </c>
      <c r="AE35" s="484" t="str">
        <f t="shared" ref="AE35:AE36" si="38">IFERROR(IF(OR(AND(AA35="Muy Baja",AC35="Leve"),AND(AA35="Muy Baja",AC35="Menor"),AND(AA35="Baja",AC35="Leve")),"Bajo",IF(OR(AND(AA35="Muy baja",AC35="Moderado"),AND(AA35="Baja",AC35="Menor"),AND(AA35="Baja",AC35="Moderado"),AND(AA35="Media",AC35="Leve"),AND(AA35="Media",AC35="Menor"),AND(AA35="Media",AC35="Moderado"),AND(AA35="Alta",AC35="Leve"),AND(AA35="Alta",AC35="Menor")),"Moderado",IF(OR(AND(AA35="Muy Baja",AC35="Mayor"),AND(AA35="Baja",AC35="Mayor"),AND(AA35="Media",AC35="Mayor"),AND(AA35="Alta",AC35="Moderado"),AND(AA35="Alta",AC35="Mayor"),AND(AA35="Muy Alta",AC35="Leve"),AND(AA35="Muy Alta",AC35="Menor"),AND(AA35="Muy Alta",AC35="Moderado"),AND(AA35="Muy Alta",AC35="Mayor")),"Alto",IF(OR(AND(AA35="Muy Baja",AC35="Catastrófico"),AND(AA35="Baja",AC35="Catastrófico"),AND(AA35="Media",AC35="Catastrófico"),AND(AA35="Alta",AC35="Catastrófico"),AND(AA35="Muy Alta",AC35="Catastrófico")),"Extremo","")))),"")</f>
        <v/>
      </c>
      <c r="AF35" s="138"/>
      <c r="AG35" s="422"/>
      <c r="AH35" s="466"/>
      <c r="AI35" s="470"/>
      <c r="AJ35" s="470"/>
    </row>
    <row r="36" spans="1:36" ht="19.5" customHeight="1">
      <c r="A36" s="643"/>
      <c r="B36" s="646"/>
      <c r="C36" s="646"/>
      <c r="D36" s="646"/>
      <c r="E36" s="137"/>
      <c r="F36" s="649"/>
      <c r="G36" s="485"/>
      <c r="H36" s="646"/>
      <c r="I36" s="652"/>
      <c r="J36" s="634"/>
      <c r="K36" s="637"/>
      <c r="L36" s="640"/>
      <c r="M36" s="637">
        <f ca="1">IF(NOT(ISERROR(MATCH(L36,_xlfn.ANCHORARRAY(F47),0))),K49&amp;"Por favor no seleccionar los criterios de impacto",L36)</f>
        <v>0</v>
      </c>
      <c r="N36" s="634"/>
      <c r="O36" s="637"/>
      <c r="P36" s="629"/>
      <c r="Q36" s="26">
        <v>6</v>
      </c>
      <c r="R36" s="306"/>
      <c r="S36" s="5" t="str">
        <f t="shared" si="35"/>
        <v/>
      </c>
      <c r="T36" s="23"/>
      <c r="U36" s="23"/>
      <c r="V36" s="24" t="str">
        <f t="shared" si="32"/>
        <v/>
      </c>
      <c r="W36" s="23"/>
      <c r="X36" s="23"/>
      <c r="Y36" s="23"/>
      <c r="Z36" s="288" t="str">
        <f t="shared" si="36"/>
        <v/>
      </c>
      <c r="AA36" s="27" t="str">
        <f t="shared" si="9"/>
        <v/>
      </c>
      <c r="AB36" s="139" t="str">
        <f t="shared" si="33"/>
        <v/>
      </c>
      <c r="AC36" s="27" t="str">
        <f t="shared" si="11"/>
        <v/>
      </c>
      <c r="AD36" s="139" t="str">
        <f t="shared" si="37"/>
        <v/>
      </c>
      <c r="AE36" s="484" t="str">
        <f t="shared" si="38"/>
        <v/>
      </c>
      <c r="AF36" s="138"/>
      <c r="AG36" s="422"/>
      <c r="AH36" s="466"/>
      <c r="AI36" s="470"/>
      <c r="AJ36" s="470"/>
    </row>
    <row r="37" spans="1:36" ht="49.5" customHeight="1">
      <c r="A37" s="6"/>
      <c r="B37" s="630" t="s">
        <v>136</v>
      </c>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row>
    <row r="39" spans="1:36">
      <c r="A39" s="1"/>
      <c r="B39" s="4" t="s">
        <v>108</v>
      </c>
      <c r="C39" s="1"/>
      <c r="D39" s="1"/>
      <c r="E39" s="1"/>
      <c r="H39" s="1"/>
    </row>
  </sheetData>
  <dataConsolidate/>
  <mergeCells count="167">
    <mergeCell ref="A2:A3"/>
    <mergeCell ref="B2:B3"/>
    <mergeCell ref="C2:C3"/>
    <mergeCell ref="D2:D3"/>
    <mergeCell ref="E2:E3"/>
    <mergeCell ref="F2:F3"/>
    <mergeCell ref="H2:H3"/>
    <mergeCell ref="A1:I1"/>
    <mergeCell ref="J1:P1"/>
    <mergeCell ref="I2:I3"/>
    <mergeCell ref="J2:J3"/>
    <mergeCell ref="K2:K3"/>
    <mergeCell ref="L2:L3"/>
    <mergeCell ref="M2:M3"/>
    <mergeCell ref="N2:N3"/>
    <mergeCell ref="AN1:AR1"/>
    <mergeCell ref="AS1:AZ1"/>
    <mergeCell ref="BA1:BH1"/>
    <mergeCell ref="Q1:Y1"/>
    <mergeCell ref="Z1:AF1"/>
    <mergeCell ref="AG1:AJ1"/>
    <mergeCell ref="AK1:AM1"/>
    <mergeCell ref="Z2:Z3"/>
    <mergeCell ref="AA2:AA3"/>
    <mergeCell ref="AB2:AB3"/>
    <mergeCell ref="AC2:AC3"/>
    <mergeCell ref="AD2:AD3"/>
    <mergeCell ref="AE2:AE3"/>
    <mergeCell ref="O2:O3"/>
    <mergeCell ref="P2:P3"/>
    <mergeCell ref="Q2:Q3"/>
    <mergeCell ref="R2:R3"/>
    <mergeCell ref="S2:S3"/>
    <mergeCell ref="T2:Y2"/>
    <mergeCell ref="AN2:AN3"/>
    <mergeCell ref="AO2:AO3"/>
    <mergeCell ref="AP2:AP3"/>
    <mergeCell ref="AQ2:AQ3"/>
    <mergeCell ref="AF2:AF3"/>
    <mergeCell ref="AG2:AG3"/>
    <mergeCell ref="AH2:AH3"/>
    <mergeCell ref="AI2:AI3"/>
    <mergeCell ref="AJ2:AJ3"/>
    <mergeCell ref="AK2:AK3"/>
    <mergeCell ref="BD2:BD3"/>
    <mergeCell ref="BE2:BE3"/>
    <mergeCell ref="BF2:BF3"/>
    <mergeCell ref="BG2:BG3"/>
    <mergeCell ref="BH2:BH3"/>
    <mergeCell ref="A4:A8"/>
    <mergeCell ref="B4:B8"/>
    <mergeCell ref="C4:C8"/>
    <mergeCell ref="D4:D8"/>
    <mergeCell ref="E4:E5"/>
    <mergeCell ref="AX2:AX3"/>
    <mergeCell ref="AY2:AY3"/>
    <mergeCell ref="AZ2:AZ3"/>
    <mergeCell ref="BA2:BA3"/>
    <mergeCell ref="BB2:BB3"/>
    <mergeCell ref="BC2:BC3"/>
    <mergeCell ref="AR2:AR3"/>
    <mergeCell ref="AS2:AS3"/>
    <mergeCell ref="AT2:AT3"/>
    <mergeCell ref="AU2:AU3"/>
    <mergeCell ref="AV2:AV3"/>
    <mergeCell ref="AW2:AW3"/>
    <mergeCell ref="AL2:AL3"/>
    <mergeCell ref="AM2:AM3"/>
    <mergeCell ref="N4:N8"/>
    <mergeCell ref="O4:O8"/>
    <mergeCell ref="P4:P8"/>
    <mergeCell ref="AG4:AG6"/>
    <mergeCell ref="F4:F8"/>
    <mergeCell ref="G4:G8"/>
    <mergeCell ref="H4:H8"/>
    <mergeCell ref="I4:I8"/>
    <mergeCell ref="J4:J8"/>
    <mergeCell ref="K4:K8"/>
    <mergeCell ref="BD4:BD8"/>
    <mergeCell ref="BE4:BE8"/>
    <mergeCell ref="BF4:BF8"/>
    <mergeCell ref="BG4:BG8"/>
    <mergeCell ref="A9:A12"/>
    <mergeCell ref="B9:B12"/>
    <mergeCell ref="C9:C12"/>
    <mergeCell ref="D9:D12"/>
    <mergeCell ref="F9:F12"/>
    <mergeCell ref="H9:H12"/>
    <mergeCell ref="AQ4:AQ8"/>
    <mergeCell ref="AR4:AR8"/>
    <mergeCell ref="AY4:AY8"/>
    <mergeCell ref="BA4:BA8"/>
    <mergeCell ref="BB4:BB8"/>
    <mergeCell ref="BC4:BC8"/>
    <mergeCell ref="AH4:AH6"/>
    <mergeCell ref="AI4:AI6"/>
    <mergeCell ref="AJ4:AJ6"/>
    <mergeCell ref="AN4:AN8"/>
    <mergeCell ref="AO4:AO8"/>
    <mergeCell ref="AP4:AP8"/>
    <mergeCell ref="L4:L8"/>
    <mergeCell ref="M4:M8"/>
    <mergeCell ref="A13:A18"/>
    <mergeCell ref="B13:B18"/>
    <mergeCell ref="C13:C18"/>
    <mergeCell ref="D13:D18"/>
    <mergeCell ref="F13:F18"/>
    <mergeCell ref="H13:H18"/>
    <mergeCell ref="I13:I18"/>
    <mergeCell ref="J13:J18"/>
    <mergeCell ref="I9:I12"/>
    <mergeCell ref="J9:J12"/>
    <mergeCell ref="H19:H24"/>
    <mergeCell ref="K13:K18"/>
    <mergeCell ref="L13:L18"/>
    <mergeCell ref="M13:M18"/>
    <mergeCell ref="N13:N18"/>
    <mergeCell ref="O13:O18"/>
    <mergeCell ref="P13:P18"/>
    <mergeCell ref="O9:O12"/>
    <mergeCell ref="P9:P12"/>
    <mergeCell ref="K9:K12"/>
    <mergeCell ref="L9:L12"/>
    <mergeCell ref="M9:M12"/>
    <mergeCell ref="N9:N12"/>
    <mergeCell ref="N25:N30"/>
    <mergeCell ref="O25:O30"/>
    <mergeCell ref="P25:P30"/>
    <mergeCell ref="O19:O24"/>
    <mergeCell ref="P19:P24"/>
    <mergeCell ref="A25:A30"/>
    <mergeCell ref="B25:B30"/>
    <mergeCell ref="C25:C30"/>
    <mergeCell ref="D25:D30"/>
    <mergeCell ref="F25:F30"/>
    <mergeCell ref="H25:H30"/>
    <mergeCell ref="I25:I30"/>
    <mergeCell ref="J25:J30"/>
    <mergeCell ref="I19:I24"/>
    <mergeCell ref="J19:J24"/>
    <mergeCell ref="K19:K24"/>
    <mergeCell ref="L19:L24"/>
    <mergeCell ref="M19:M24"/>
    <mergeCell ref="N19:N24"/>
    <mergeCell ref="A19:A24"/>
    <mergeCell ref="B19:B24"/>
    <mergeCell ref="C19:C24"/>
    <mergeCell ref="D19:D24"/>
    <mergeCell ref="F19:F24"/>
    <mergeCell ref="A31:A36"/>
    <mergeCell ref="B31:B36"/>
    <mergeCell ref="C31:C36"/>
    <mergeCell ref="D31:D36"/>
    <mergeCell ref="F31:F36"/>
    <mergeCell ref="H31:H36"/>
    <mergeCell ref="K25:K30"/>
    <mergeCell ref="L25:L30"/>
    <mergeCell ref="M25:M30"/>
    <mergeCell ref="O31:O36"/>
    <mergeCell ref="P31:P36"/>
    <mergeCell ref="B37:AJ37"/>
    <mergeCell ref="I31:I36"/>
    <mergeCell ref="J31:J36"/>
    <mergeCell ref="K31:K36"/>
    <mergeCell ref="L31:L36"/>
    <mergeCell ref="M31:M36"/>
    <mergeCell ref="N31:N36"/>
  </mergeCells>
  <conditionalFormatting sqref="J4 J13 J19 J25 J31 AA9:AA12">
    <cfRule type="cellIs" dxfId="419" priority="141" operator="equal">
      <formula>"Muy Alta"</formula>
    </cfRule>
    <cfRule type="cellIs" dxfId="418" priority="142" operator="equal">
      <formula>"Alta"</formula>
    </cfRule>
    <cfRule type="cellIs" dxfId="417" priority="143" operator="equal">
      <formula>"Media"</formula>
    </cfRule>
    <cfRule type="cellIs" dxfId="416" priority="144" operator="equal">
      <formula>"Baja"</formula>
    </cfRule>
    <cfRule type="cellIs" dxfId="415" priority="145" operator="equal">
      <formula>"Muy Baja"</formula>
    </cfRule>
  </conditionalFormatting>
  <conditionalFormatting sqref="N4 N13 N19 N25 N31 AC9:AC12">
    <cfRule type="cellIs" dxfId="414" priority="136" operator="equal">
      <formula>"Catastrófico"</formula>
    </cfRule>
    <cfRule type="cellIs" dxfId="413" priority="137" operator="equal">
      <formula>"Mayor"</formula>
    </cfRule>
    <cfRule type="cellIs" dxfId="412" priority="138" operator="equal">
      <formula>"Moderado"</formula>
    </cfRule>
    <cfRule type="cellIs" dxfId="411" priority="139" operator="equal">
      <formula>"Menor"</formula>
    </cfRule>
    <cfRule type="cellIs" dxfId="410" priority="140" operator="equal">
      <formula>"Leve"</formula>
    </cfRule>
  </conditionalFormatting>
  <conditionalFormatting sqref="P4 AE9:AE12">
    <cfRule type="cellIs" dxfId="409" priority="132" operator="equal">
      <formula>"Extremo"</formula>
    </cfRule>
    <cfRule type="cellIs" dxfId="408" priority="133" operator="equal">
      <formula>"Alto"</formula>
    </cfRule>
    <cfRule type="cellIs" dxfId="407" priority="134" operator="equal">
      <formula>"Moderado"</formula>
    </cfRule>
    <cfRule type="cellIs" dxfId="406" priority="135" operator="equal">
      <formula>"Bajo"</formula>
    </cfRule>
  </conditionalFormatting>
  <conditionalFormatting sqref="P13 P19 P25 P31">
    <cfRule type="cellIs" dxfId="405" priority="128" operator="equal">
      <formula>"Extremo"</formula>
    </cfRule>
    <cfRule type="cellIs" dxfId="404" priority="129" operator="equal">
      <formula>"Alto"</formula>
    </cfRule>
    <cfRule type="cellIs" dxfId="403" priority="130" operator="equal">
      <formula>"Moderado"</formula>
    </cfRule>
    <cfRule type="cellIs" dxfId="402" priority="131" operator="equal">
      <formula>"Bajo"</formula>
    </cfRule>
  </conditionalFormatting>
  <conditionalFormatting sqref="AA13:AA18">
    <cfRule type="cellIs" dxfId="401" priority="123" operator="equal">
      <formula>"Muy Alta"</formula>
    </cfRule>
    <cfRule type="cellIs" dxfId="400" priority="124" operator="equal">
      <formula>"Alta"</formula>
    </cfRule>
    <cfRule type="cellIs" dxfId="399" priority="125" operator="equal">
      <formula>"Media"</formula>
    </cfRule>
    <cfRule type="cellIs" dxfId="398" priority="126" operator="equal">
      <formula>"Baja"</formula>
    </cfRule>
    <cfRule type="cellIs" dxfId="397" priority="127" operator="equal">
      <formula>"Muy Baja"</formula>
    </cfRule>
  </conditionalFormatting>
  <conditionalFormatting sqref="AC13:AC18">
    <cfRule type="cellIs" dxfId="396" priority="118" operator="equal">
      <formula>"Catastrófico"</formula>
    </cfRule>
    <cfRule type="cellIs" dxfId="395" priority="119" operator="equal">
      <formula>"Mayor"</formula>
    </cfRule>
    <cfRule type="cellIs" dxfId="394" priority="120" operator="equal">
      <formula>"Moderado"</formula>
    </cfRule>
    <cfRule type="cellIs" dxfId="393" priority="121" operator="equal">
      <formula>"Menor"</formula>
    </cfRule>
    <cfRule type="cellIs" dxfId="392" priority="122" operator="equal">
      <formula>"Leve"</formula>
    </cfRule>
  </conditionalFormatting>
  <conditionalFormatting sqref="AE13:AE18">
    <cfRule type="cellIs" dxfId="391" priority="114" operator="equal">
      <formula>"Extremo"</formula>
    </cfRule>
    <cfRule type="cellIs" dxfId="390" priority="115" operator="equal">
      <formula>"Alto"</formula>
    </cfRule>
    <cfRule type="cellIs" dxfId="389" priority="116" operator="equal">
      <formula>"Moderado"</formula>
    </cfRule>
    <cfRule type="cellIs" dxfId="388" priority="117" operator="equal">
      <formula>"Bajo"</formula>
    </cfRule>
  </conditionalFormatting>
  <conditionalFormatting sqref="AA19:AA24">
    <cfRule type="cellIs" dxfId="387" priority="109" operator="equal">
      <formula>"Muy Alta"</formula>
    </cfRule>
    <cfRule type="cellIs" dxfId="386" priority="110" operator="equal">
      <formula>"Alta"</formula>
    </cfRule>
    <cfRule type="cellIs" dxfId="385" priority="111" operator="equal">
      <formula>"Media"</formula>
    </cfRule>
    <cfRule type="cellIs" dxfId="384" priority="112" operator="equal">
      <formula>"Baja"</formula>
    </cfRule>
    <cfRule type="cellIs" dxfId="383" priority="113" operator="equal">
      <formula>"Muy Baja"</formula>
    </cfRule>
  </conditionalFormatting>
  <conditionalFormatting sqref="AC19:AC24">
    <cfRule type="cellIs" dxfId="382" priority="104" operator="equal">
      <formula>"Catastrófico"</formula>
    </cfRule>
    <cfRule type="cellIs" dxfId="381" priority="105" operator="equal">
      <formula>"Mayor"</formula>
    </cfRule>
    <cfRule type="cellIs" dxfId="380" priority="106" operator="equal">
      <formula>"Moderado"</formula>
    </cfRule>
    <cfRule type="cellIs" dxfId="379" priority="107" operator="equal">
      <formula>"Menor"</formula>
    </cfRule>
    <cfRule type="cellIs" dxfId="378" priority="108" operator="equal">
      <formula>"Leve"</formula>
    </cfRule>
  </conditionalFormatting>
  <conditionalFormatting sqref="AE19:AE24">
    <cfRule type="cellIs" dxfId="377" priority="100" operator="equal">
      <formula>"Extremo"</formula>
    </cfRule>
    <cfRule type="cellIs" dxfId="376" priority="101" operator="equal">
      <formula>"Alto"</formula>
    </cfRule>
    <cfRule type="cellIs" dxfId="375" priority="102" operator="equal">
      <formula>"Moderado"</formula>
    </cfRule>
    <cfRule type="cellIs" dxfId="374" priority="103" operator="equal">
      <formula>"Bajo"</formula>
    </cfRule>
  </conditionalFormatting>
  <conditionalFormatting sqref="AA25:AA30">
    <cfRule type="cellIs" dxfId="373" priority="95" operator="equal">
      <formula>"Muy Alta"</formula>
    </cfRule>
    <cfRule type="cellIs" dxfId="372" priority="96" operator="equal">
      <formula>"Alta"</formula>
    </cfRule>
    <cfRule type="cellIs" dxfId="371" priority="97" operator="equal">
      <formula>"Media"</formula>
    </cfRule>
    <cfRule type="cellIs" dxfId="370" priority="98" operator="equal">
      <formula>"Baja"</formula>
    </cfRule>
    <cfRule type="cellIs" dxfId="369" priority="99" operator="equal">
      <formula>"Muy Baja"</formula>
    </cfRule>
  </conditionalFormatting>
  <conditionalFormatting sqref="AC25:AC30">
    <cfRule type="cellIs" dxfId="368" priority="90" operator="equal">
      <formula>"Catastrófico"</formula>
    </cfRule>
    <cfRule type="cellIs" dxfId="367" priority="91" operator="equal">
      <formula>"Mayor"</formula>
    </cfRule>
    <cfRule type="cellIs" dxfId="366" priority="92" operator="equal">
      <formula>"Moderado"</formula>
    </cfRule>
    <cfRule type="cellIs" dxfId="365" priority="93" operator="equal">
      <formula>"Menor"</formula>
    </cfRule>
    <cfRule type="cellIs" dxfId="364" priority="94" operator="equal">
      <formula>"Leve"</formula>
    </cfRule>
  </conditionalFormatting>
  <conditionalFormatting sqref="AE25:AE30">
    <cfRule type="cellIs" dxfId="363" priority="86" operator="equal">
      <formula>"Extremo"</formula>
    </cfRule>
    <cfRule type="cellIs" dxfId="362" priority="87" operator="equal">
      <formula>"Alto"</formula>
    </cfRule>
    <cfRule type="cellIs" dxfId="361" priority="88" operator="equal">
      <formula>"Moderado"</formula>
    </cfRule>
    <cfRule type="cellIs" dxfId="360" priority="89" operator="equal">
      <formula>"Bajo"</formula>
    </cfRule>
  </conditionalFormatting>
  <conditionalFormatting sqref="AA31:AA36">
    <cfRule type="cellIs" dxfId="359" priority="81" operator="equal">
      <formula>"Muy Alta"</formula>
    </cfRule>
    <cfRule type="cellIs" dxfId="358" priority="82" operator="equal">
      <formula>"Alta"</formula>
    </cfRule>
    <cfRule type="cellIs" dxfId="357" priority="83" operator="equal">
      <formula>"Media"</formula>
    </cfRule>
    <cfRule type="cellIs" dxfId="356" priority="84" operator="equal">
      <formula>"Baja"</formula>
    </cfRule>
    <cfRule type="cellIs" dxfId="355" priority="85" operator="equal">
      <formula>"Muy Baja"</formula>
    </cfRule>
  </conditionalFormatting>
  <conditionalFormatting sqref="AC31:AC36">
    <cfRule type="cellIs" dxfId="354" priority="76" operator="equal">
      <formula>"Catastrófico"</formula>
    </cfRule>
    <cfRule type="cellIs" dxfId="353" priority="77" operator="equal">
      <formula>"Mayor"</formula>
    </cfRule>
    <cfRule type="cellIs" dxfId="352" priority="78" operator="equal">
      <formula>"Moderado"</formula>
    </cfRule>
    <cfRule type="cellIs" dxfId="351" priority="79" operator="equal">
      <formula>"Menor"</formula>
    </cfRule>
    <cfRule type="cellIs" dxfId="350" priority="80" operator="equal">
      <formula>"Leve"</formula>
    </cfRule>
  </conditionalFormatting>
  <conditionalFormatting sqref="AE31:AE36">
    <cfRule type="cellIs" dxfId="349" priority="72" operator="equal">
      <formula>"Extremo"</formula>
    </cfRule>
    <cfRule type="cellIs" dxfId="348" priority="73" operator="equal">
      <formula>"Alto"</formula>
    </cfRule>
    <cfRule type="cellIs" dxfId="347" priority="74" operator="equal">
      <formula>"Moderado"</formula>
    </cfRule>
    <cfRule type="cellIs" dxfId="346" priority="75" operator="equal">
      <formula>"Bajo"</formula>
    </cfRule>
  </conditionalFormatting>
  <conditionalFormatting sqref="M4:M36">
    <cfRule type="containsText" dxfId="345" priority="71" operator="containsText" text="❌">
      <formula>NOT(ISERROR(SEARCH("❌",M4)))</formula>
    </cfRule>
  </conditionalFormatting>
  <conditionalFormatting sqref="AA5">
    <cfRule type="cellIs" dxfId="344" priority="66" operator="equal">
      <formula>"Muy Alta"</formula>
    </cfRule>
    <cfRule type="cellIs" dxfId="343" priority="67" operator="equal">
      <formula>"Alta"</formula>
    </cfRule>
    <cfRule type="cellIs" dxfId="342" priority="68" operator="equal">
      <formula>"Media"</formula>
    </cfRule>
    <cfRule type="cellIs" dxfId="341" priority="69" operator="equal">
      <formula>"Baja"</formula>
    </cfRule>
    <cfRule type="cellIs" dxfId="340" priority="70" operator="equal">
      <formula>"Muy Baja"</formula>
    </cfRule>
  </conditionalFormatting>
  <conditionalFormatting sqref="AE5">
    <cfRule type="cellIs" dxfId="339" priority="62" operator="equal">
      <formula>"Extremo"</formula>
    </cfRule>
    <cfRule type="cellIs" dxfId="338" priority="63" operator="equal">
      <formula>"Alto"</formula>
    </cfRule>
    <cfRule type="cellIs" dxfId="337" priority="64" operator="equal">
      <formula>"Moderado"</formula>
    </cfRule>
    <cfRule type="cellIs" dxfId="336" priority="65" operator="equal">
      <formula>"Bajo"</formula>
    </cfRule>
  </conditionalFormatting>
  <conditionalFormatting sqref="AC5">
    <cfRule type="cellIs" dxfId="335" priority="57" operator="equal">
      <formula>"Catastrófico"</formula>
    </cfRule>
    <cfRule type="cellIs" dxfId="334" priority="58" operator="equal">
      <formula>"Mayor"</formula>
    </cfRule>
    <cfRule type="cellIs" dxfId="333" priority="59" operator="equal">
      <formula>"Moderado"</formula>
    </cfRule>
    <cfRule type="cellIs" dxfId="332" priority="60" operator="equal">
      <formula>"Menor"</formula>
    </cfRule>
    <cfRule type="cellIs" dxfId="331" priority="61" operator="equal">
      <formula>"Leve"</formula>
    </cfRule>
  </conditionalFormatting>
  <conditionalFormatting sqref="AA4">
    <cfRule type="cellIs" dxfId="330" priority="52" operator="equal">
      <formula>"Muy Alta"</formula>
    </cfRule>
    <cfRule type="cellIs" dxfId="329" priority="53" operator="equal">
      <formula>"Alta"</formula>
    </cfRule>
    <cfRule type="cellIs" dxfId="328" priority="54" operator="equal">
      <formula>"Media"</formula>
    </cfRule>
    <cfRule type="cellIs" dxfId="327" priority="55" operator="equal">
      <formula>"Baja"</formula>
    </cfRule>
    <cfRule type="cellIs" dxfId="326" priority="56" operator="equal">
      <formula>"Muy Baja"</formula>
    </cfRule>
  </conditionalFormatting>
  <conditionalFormatting sqref="AC4">
    <cfRule type="cellIs" dxfId="325" priority="47" operator="equal">
      <formula>"Catastrófico"</formula>
    </cfRule>
    <cfRule type="cellIs" dxfId="324" priority="48" operator="equal">
      <formula>"Mayor"</formula>
    </cfRule>
    <cfRule type="cellIs" dxfId="323" priority="49" operator="equal">
      <formula>"Moderado"</formula>
    </cfRule>
    <cfRule type="cellIs" dxfId="322" priority="50" operator="equal">
      <formula>"Menor"</formula>
    </cfRule>
    <cfRule type="cellIs" dxfId="321" priority="51" operator="equal">
      <formula>"Leve"</formula>
    </cfRule>
  </conditionalFormatting>
  <conditionalFormatting sqref="AE4">
    <cfRule type="cellIs" dxfId="320" priority="43" operator="equal">
      <formula>"Extremo"</formula>
    </cfRule>
    <cfRule type="cellIs" dxfId="319" priority="44" operator="equal">
      <formula>"Alto"</formula>
    </cfRule>
    <cfRule type="cellIs" dxfId="318" priority="45" operator="equal">
      <formula>"Moderado"</formula>
    </cfRule>
    <cfRule type="cellIs" dxfId="317" priority="46" operator="equal">
      <formula>"Bajo"</formula>
    </cfRule>
  </conditionalFormatting>
  <conditionalFormatting sqref="AA6">
    <cfRule type="cellIs" dxfId="316" priority="38" operator="equal">
      <formula>"Muy Alta"</formula>
    </cfRule>
    <cfRule type="cellIs" dxfId="315" priority="39" operator="equal">
      <formula>"Alta"</formula>
    </cfRule>
    <cfRule type="cellIs" dxfId="314" priority="40" operator="equal">
      <formula>"Media"</formula>
    </cfRule>
    <cfRule type="cellIs" dxfId="313" priority="41" operator="equal">
      <formula>"Baja"</formula>
    </cfRule>
    <cfRule type="cellIs" dxfId="312" priority="42" operator="equal">
      <formula>"Muy Baja"</formula>
    </cfRule>
  </conditionalFormatting>
  <conditionalFormatting sqref="AE6">
    <cfRule type="cellIs" dxfId="311" priority="34" operator="equal">
      <formula>"Extremo"</formula>
    </cfRule>
    <cfRule type="cellIs" dxfId="310" priority="35" operator="equal">
      <formula>"Alto"</formula>
    </cfRule>
    <cfRule type="cellIs" dxfId="309" priority="36" operator="equal">
      <formula>"Moderado"</formula>
    </cfRule>
    <cfRule type="cellIs" dxfId="308" priority="37" operator="equal">
      <formula>"Bajo"</formula>
    </cfRule>
  </conditionalFormatting>
  <conditionalFormatting sqref="AC6">
    <cfRule type="cellIs" dxfId="307" priority="29" operator="equal">
      <formula>"Catastrófico"</formula>
    </cfRule>
    <cfRule type="cellIs" dxfId="306" priority="30" operator="equal">
      <formula>"Mayor"</formula>
    </cfRule>
    <cfRule type="cellIs" dxfId="305" priority="31" operator="equal">
      <formula>"Moderado"</formula>
    </cfRule>
    <cfRule type="cellIs" dxfId="304" priority="32" operator="equal">
      <formula>"Menor"</formula>
    </cfRule>
    <cfRule type="cellIs" dxfId="303" priority="33" operator="equal">
      <formula>"Leve"</formula>
    </cfRule>
  </conditionalFormatting>
  <conditionalFormatting sqref="AA7">
    <cfRule type="cellIs" dxfId="302" priority="24" operator="equal">
      <formula>"Muy Alta"</formula>
    </cfRule>
    <cfRule type="cellIs" dxfId="301" priority="25" operator="equal">
      <formula>"Alta"</formula>
    </cfRule>
    <cfRule type="cellIs" dxfId="300" priority="26" operator="equal">
      <formula>"Media"</formula>
    </cfRule>
    <cfRule type="cellIs" dxfId="299" priority="27" operator="equal">
      <formula>"Baja"</formula>
    </cfRule>
    <cfRule type="cellIs" dxfId="298" priority="28" operator="equal">
      <formula>"Muy Baja"</formula>
    </cfRule>
  </conditionalFormatting>
  <conditionalFormatting sqref="AE7">
    <cfRule type="cellIs" dxfId="297" priority="20" operator="equal">
      <formula>"Extremo"</formula>
    </cfRule>
    <cfRule type="cellIs" dxfId="296" priority="21" operator="equal">
      <formula>"Alto"</formula>
    </cfRule>
    <cfRule type="cellIs" dxfId="295" priority="22" operator="equal">
      <formula>"Moderado"</formula>
    </cfRule>
    <cfRule type="cellIs" dxfId="294" priority="23" operator="equal">
      <formula>"Bajo"</formula>
    </cfRule>
  </conditionalFormatting>
  <conditionalFormatting sqref="AC7">
    <cfRule type="cellIs" dxfId="293" priority="15" operator="equal">
      <formula>"Catastrófico"</formula>
    </cfRule>
    <cfRule type="cellIs" dxfId="292" priority="16" operator="equal">
      <formula>"Mayor"</formula>
    </cfRule>
    <cfRule type="cellIs" dxfId="291" priority="17" operator="equal">
      <formula>"Moderado"</formula>
    </cfRule>
    <cfRule type="cellIs" dxfId="290" priority="18" operator="equal">
      <formula>"Menor"</formula>
    </cfRule>
    <cfRule type="cellIs" dxfId="289" priority="19" operator="equal">
      <formula>"Leve"</formula>
    </cfRule>
  </conditionalFormatting>
  <conditionalFormatting sqref="AA8">
    <cfRule type="cellIs" dxfId="288" priority="10" operator="equal">
      <formula>"Muy Alta"</formula>
    </cfRule>
    <cfRule type="cellIs" dxfId="287" priority="11" operator="equal">
      <formula>"Alta"</formula>
    </cfRule>
    <cfRule type="cellIs" dxfId="286" priority="12" operator="equal">
      <formula>"Media"</formula>
    </cfRule>
    <cfRule type="cellIs" dxfId="285" priority="13" operator="equal">
      <formula>"Baja"</formula>
    </cfRule>
    <cfRule type="cellIs" dxfId="284" priority="14" operator="equal">
      <formula>"Muy Baja"</formula>
    </cfRule>
  </conditionalFormatting>
  <conditionalFormatting sqref="AE8">
    <cfRule type="cellIs" dxfId="283" priority="6" operator="equal">
      <formula>"Extremo"</formula>
    </cfRule>
    <cfRule type="cellIs" dxfId="282" priority="7" operator="equal">
      <formula>"Alto"</formula>
    </cfRule>
    <cfRule type="cellIs" dxfId="281" priority="8" operator="equal">
      <formula>"Moderado"</formula>
    </cfRule>
    <cfRule type="cellIs" dxfId="280" priority="9" operator="equal">
      <formula>"Bajo"</formula>
    </cfRule>
  </conditionalFormatting>
  <conditionalFormatting sqref="AC8">
    <cfRule type="cellIs" dxfId="279" priority="1" operator="equal">
      <formula>"Catastrófico"</formula>
    </cfRule>
    <cfRule type="cellIs" dxfId="278" priority="2" operator="equal">
      <formula>"Mayor"</formula>
    </cfRule>
    <cfRule type="cellIs" dxfId="277" priority="3" operator="equal">
      <formula>"Moderado"</formula>
    </cfRule>
    <cfRule type="cellIs" dxfId="276" priority="4" operator="equal">
      <formula>"Menor"</formula>
    </cfRule>
    <cfRule type="cellIs" dxfId="275" priority="5" operator="equal">
      <formula>"Leve"</formula>
    </cfRule>
  </conditionalFormatting>
  <dataValidations count="2">
    <dataValidation allowBlank="1" showInputMessage="1" showErrorMessage="1" error="Recuerde que las acciones se generan bajo la medida de mitigar el riesgo" sqref="AK4:AK8 AL4:AL7"/>
    <dataValidation type="list" allowBlank="1" showInputMessage="1" showErrorMessage="1" sqref="AS4:AX8 BA4">
      <formula1>"Si,No"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'C:\Users\IRMA\Desktop\2024\SEGUIMIENTO RIESGOS DE GESTIÓN SEPT 2024\CULTURA\[MAPA GESTION 24. CORTE AGOST24.xlsx]Opciones Tratamiento'!#REF!</xm:f>
          </x14:formula1>
          <xm:sqref>B4:B36 H4:H36 AF4:AF36</xm:sqref>
        </x14:dataValidation>
        <x14:dataValidation type="list" allowBlank="1" showInputMessage="1" showErrorMessage="1">
          <x14:formula1>
            <xm:f>'C:\Users\IRMA\Desktop\2024\SEGUIMIENTO RIESGOS DE GESTIÓN SEPT 2024\CULTURA\[MAPA GESTION 24. CORTE AGOST24.xlsx]Tabla Impacto'!#REF!</xm:f>
          </x14:formula1>
          <xm:sqref>L4:L36</xm:sqref>
        </x14:dataValidation>
        <x14:dataValidation type="list" allowBlank="1" showInputMessage="1" showErrorMessage="1">
          <x14:formula1>
            <xm:f>'[RIESGOS CULTURA WEB2022.xlsx]Opciones Tratamiento'!#REF!</xm:f>
          </x14:formula1>
          <xm:sqref>AM4:AM8</xm:sqref>
        </x14:dataValidation>
        <x14:dataValidation type="list" allowBlank="1" showInputMessage="1" showErrorMessage="1">
          <x14:formula1>
            <xm:f>'C:\Users\IRMA\Desktop\2024\SEGUIMIENTO RIESGOS DE GESTIÓN SEPT 2024\CULTURA\[MAPA GESTION 24. CORTE AGOST24.xlsx]Tabla Valoración controles'!#REF!</xm:f>
          </x14:formula1>
          <xm:sqref>W4:Y36 T4:U36</xm:sqref>
        </x14:dataValidation>
        <x14:dataValidation type="custom" allowBlank="1" showInputMessage="1" showErrorMessage="1" error="Recuerde que las acciones se generan bajo la medida de mitigar el riesgo">
          <x14:formula1>
            <xm:f>IF(OR(AF4='C:\Users\IRMA\Desktop\2024\SEGUIMIENTO RIESGOS DE GESTIÓN SEPT 2024\CULTURA\[MAPA GESTION 24. CORTE AGOST24.xlsx]Opciones Tratamiento'!#REF!,AF4='C:\Users\IRMA\Desktop\2024\SEGUIMIENTO RIESGOS DE GESTIÓN SEPT 2024\CULTURA\[MAPA GESTION 24. CORTE AGOST24.xlsx]Opciones Tratamiento'!#REF!,AF4='C:\Users\IRMA\Desktop\2024\SEGUIMIENTO RIESGOS DE GESTIÓN SEPT 2024\CULTURA\[MAPA GESTION 24. CORTE AGOST24.xlsx]Opciones Tratamiento'!#REF!),ISBLANK(AF4),ISTEXT(AF4))</xm:f>
          </x14:formula1>
          <xm:sqref>AG4 AG7:AG36</xm:sqref>
        </x14:dataValidation>
        <x14:dataValidation type="custom" allowBlank="1" showInputMessage="1" showErrorMessage="1" error="Recuerde que las acciones se generan bajo la medida de mitigar el riesgo">
          <x14:formula1>
            <xm:f>IF(OR(AF4='C:\Users\IRMA\Desktop\2024\SEGUIMIENTO RIESGOS DE GESTIÓN SEPT 2024\CULTURA\[MAPA GESTION 24. CORTE AGOST24.xlsx]Opciones Tratamiento'!#REF!,AF4='C:\Users\IRMA\Desktop\2024\SEGUIMIENTO RIESGOS DE GESTIÓN SEPT 2024\CULTURA\[MAPA GESTION 24. CORTE AGOST24.xlsx]Opciones Tratamiento'!#REF!,AF4='C:\Users\IRMA\Desktop\2024\SEGUIMIENTO RIESGOS DE GESTIÓN SEPT 2024\CULTURA\[MAPA GESTION 24. CORTE AGOST24.xlsx]Opciones Tratamiento'!#REF!),ISBLANK(AF4),ISTEXT(AF4))</xm:f>
          </x14:formula1>
          <xm:sqref>AH4 AH7:AH36</xm:sqref>
        </x14:dataValidation>
        <x14:dataValidation type="custom" allowBlank="1" showInputMessage="1" showErrorMessage="1" error="Recuerde que las acciones se generan bajo la medida de mitigar el riesgo">
          <x14:formula1>
            <xm:f>IF(OR(AF4='C:\Users\IRMA\Desktop\2024\SEGUIMIENTO RIESGOS DE GESTIÓN SEPT 2024\CULTURA\[MAPA GESTION 24. CORTE AGOST24.xlsx]Opciones Tratamiento'!#REF!,AF4='C:\Users\IRMA\Desktop\2024\SEGUIMIENTO RIESGOS DE GESTIÓN SEPT 2024\CULTURA\[MAPA GESTION 24. CORTE AGOST24.xlsx]Opciones Tratamiento'!#REF!,AF4='C:\Users\IRMA\Desktop\2024\SEGUIMIENTO RIESGOS DE GESTIÓN SEPT 2024\CULTURA\[MAPA GESTION 24. CORTE AGOST24.xlsx]Opciones Tratamiento'!#REF!),ISBLANK(AF4),ISTEXT(AF4))</xm:f>
          </x14:formula1>
          <xm:sqref>AI4 AI7:AI36</xm:sqref>
        </x14:dataValidation>
        <x14:dataValidation type="custom" allowBlank="1" showInputMessage="1" showErrorMessage="1" error="Recuerde que las acciones se generan bajo la medida de mitigar el riesgo">
          <x14:formula1>
            <xm:f>IF(OR(AF4='C:\Users\IRMA\Desktop\2024\SEGUIMIENTO RIESGOS DE GESTIÓN SEPT 2024\CULTURA\[MAPA GESTION 24. CORTE AGOST24.xlsx]Opciones Tratamiento'!#REF!,AF4='C:\Users\IRMA\Desktop\2024\SEGUIMIENTO RIESGOS DE GESTIÓN SEPT 2024\CULTURA\[MAPA GESTION 24. CORTE AGOST24.xlsx]Opciones Tratamiento'!#REF!,AF4='C:\Users\IRMA\Desktop\2024\SEGUIMIENTO RIESGOS DE GESTIÓN SEPT 2024\CULTURA\[MAPA GESTION 24. CORTE AGOST24.xlsx]Opciones Tratamiento'!#REF!),ISBLANK(AF4),ISTEXT(AF4))</xm:f>
          </x14:formula1>
          <xm:sqref>AJ4 AL8 AJ7 AJ9:AJ36</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BM64"/>
  <sheetViews>
    <sheetView zoomScale="50" zoomScaleNormal="50" workbookViewId="0">
      <selection activeCell="A5" sqref="A5:A7"/>
    </sheetView>
  </sheetViews>
  <sheetFormatPr baseColWidth="10" defaultColWidth="11.42578125" defaultRowHeight="16.5"/>
  <cols>
    <col min="1" max="1" width="4" style="2" bestFit="1" customWidth="1"/>
    <col min="2" max="2" width="17.85546875" style="2" customWidth="1"/>
    <col min="3" max="3" width="13.140625" style="2" customWidth="1"/>
    <col min="4" max="4" width="25.140625" style="2" customWidth="1"/>
    <col min="5" max="5" width="30.28515625" style="2" customWidth="1"/>
    <col min="6" max="6" width="28.7109375" style="1" customWidth="1"/>
    <col min="7" max="7" width="38.140625" style="1" customWidth="1"/>
    <col min="8" max="8" width="18.140625" style="3" customWidth="1"/>
    <col min="9" max="9" width="14.28515625" style="1" customWidth="1"/>
    <col min="10" max="10" width="12" style="1" customWidth="1"/>
    <col min="11" max="11" width="6.28515625" style="1" bestFit="1" customWidth="1"/>
    <col min="12" max="12" width="20.42578125" style="1" customWidth="1"/>
    <col min="13" max="13" width="28.28515625" style="1" customWidth="1"/>
    <col min="14" max="14" width="17.5703125" style="1" customWidth="1"/>
    <col min="15" max="15" width="6.28515625" style="1" bestFit="1" customWidth="1"/>
    <col min="16" max="16" width="16" style="1" customWidth="1"/>
    <col min="17" max="17" width="5.85546875" style="1" customWidth="1"/>
    <col min="18" max="18" width="50.28515625" style="1" customWidth="1"/>
    <col min="19" max="19" width="15.140625" style="1" bestFit="1" customWidth="1"/>
    <col min="20" max="20" width="6.85546875" style="1" customWidth="1"/>
    <col min="21" max="21" width="5" style="1" customWidth="1"/>
    <col min="22" max="22" width="5.5703125" style="1" customWidth="1"/>
    <col min="23" max="23" width="7.140625" style="1" customWidth="1"/>
    <col min="24" max="24" width="6.7109375" style="1" customWidth="1"/>
    <col min="25" max="25" width="4.7109375" style="1" bestFit="1" customWidth="1"/>
    <col min="26" max="26" width="9.5703125" style="1" customWidth="1"/>
    <col min="27" max="27" width="8.7109375" style="1" customWidth="1"/>
    <col min="28" max="28" width="10.42578125" style="1" customWidth="1"/>
    <col min="29" max="29" width="9.28515625" style="1" customWidth="1"/>
    <col min="30" max="30" width="9.140625" style="1" customWidth="1"/>
    <col min="31" max="31" width="8.42578125" style="1" customWidth="1"/>
    <col min="32" max="32" width="7.28515625" style="1" customWidth="1"/>
    <col min="33" max="33" width="29.5703125" style="1" customWidth="1"/>
    <col min="34" max="34" width="18.85546875" style="1" customWidth="1"/>
    <col min="35" max="35" width="16.85546875" style="1" customWidth="1"/>
    <col min="36" max="36" width="14.85546875" style="1" customWidth="1"/>
    <col min="37" max="37" width="23.28515625" style="1" customWidth="1"/>
    <col min="38" max="38" width="79.140625" style="1" customWidth="1"/>
    <col min="39" max="39" width="17.7109375" style="1" customWidth="1"/>
    <col min="40" max="40" width="31.7109375" style="1" customWidth="1"/>
    <col min="41" max="41" width="55.140625" style="1" customWidth="1"/>
    <col min="42" max="42" width="36.7109375" style="1" customWidth="1"/>
    <col min="43" max="43" width="55.7109375" style="1" customWidth="1"/>
    <col min="44" max="44" width="56.7109375" style="1" customWidth="1"/>
    <col min="45" max="45" width="26.5703125" style="1" customWidth="1"/>
    <col min="46" max="46" width="39.7109375" style="1" customWidth="1"/>
    <col min="47" max="47" width="29.28515625" style="1" customWidth="1"/>
    <col min="48" max="48" width="26" style="1" customWidth="1"/>
    <col min="49" max="49" width="28.85546875" style="1" customWidth="1"/>
    <col min="50" max="50" width="27.28515625" style="1" customWidth="1"/>
    <col min="51" max="51" width="30.7109375" style="1" customWidth="1"/>
    <col min="52" max="52" width="21" style="1" customWidth="1"/>
    <col min="53" max="53" width="23.28515625" style="1" customWidth="1"/>
    <col min="54" max="54" width="39.140625" style="1" customWidth="1"/>
    <col min="55" max="55" width="23" style="1" customWidth="1"/>
    <col min="56" max="56" width="23.28515625" style="1" customWidth="1"/>
    <col min="57" max="57" width="19.140625" style="1" customWidth="1"/>
    <col min="58" max="58" width="23.85546875" style="1" customWidth="1"/>
    <col min="59" max="59" width="25" style="1" customWidth="1"/>
    <col min="60" max="60" width="48.28515625" style="1" customWidth="1"/>
    <col min="61" max="61" width="35.5703125" style="1" customWidth="1"/>
    <col min="62" max="16384" width="11.42578125" style="1"/>
  </cols>
  <sheetData>
    <row r="1" spans="1:65" ht="13.9" customHeight="1">
      <c r="A1" s="1981" t="s">
        <v>38</v>
      </c>
      <c r="B1" s="1824"/>
      <c r="C1" s="1824"/>
      <c r="D1" s="1824"/>
      <c r="E1" s="1824"/>
      <c r="F1" s="1824"/>
      <c r="G1" s="1824"/>
      <c r="H1" s="1824"/>
      <c r="I1" s="1824"/>
      <c r="J1" s="1982" t="s">
        <v>39</v>
      </c>
      <c r="K1" s="1824"/>
      <c r="L1" s="1824"/>
      <c r="M1" s="1824"/>
      <c r="N1" s="1824"/>
      <c r="O1" s="1824"/>
      <c r="P1" s="1824"/>
      <c r="Q1" s="1982" t="s">
        <v>40</v>
      </c>
      <c r="R1" s="1824"/>
      <c r="S1" s="1824"/>
      <c r="T1" s="1824"/>
      <c r="U1" s="1824"/>
      <c r="V1" s="1824"/>
      <c r="W1" s="1824"/>
      <c r="X1" s="1824"/>
      <c r="Y1" s="1824"/>
      <c r="Z1" s="1982" t="s">
        <v>41</v>
      </c>
      <c r="AA1" s="1824"/>
      <c r="AB1" s="1824"/>
      <c r="AC1" s="1824"/>
      <c r="AD1" s="1824"/>
      <c r="AE1" s="1824"/>
      <c r="AF1" s="1824"/>
      <c r="AG1" s="1983" t="s">
        <v>42</v>
      </c>
      <c r="AH1" s="1984"/>
      <c r="AI1" s="1984"/>
      <c r="AJ1" s="1984"/>
      <c r="AK1" s="1826" t="s">
        <v>43</v>
      </c>
      <c r="AL1" s="1827"/>
      <c r="AM1" s="1828"/>
      <c r="AN1" s="1829" t="s">
        <v>44</v>
      </c>
      <c r="AO1" s="1830"/>
      <c r="AP1" s="1830"/>
      <c r="AQ1" s="1830"/>
      <c r="AR1" s="1830"/>
      <c r="AS1" s="1831" t="s">
        <v>45</v>
      </c>
      <c r="AT1" s="1832"/>
      <c r="AU1" s="1832"/>
      <c r="AV1" s="1832"/>
      <c r="AW1" s="1832"/>
      <c r="AX1" s="1832"/>
      <c r="AY1" s="1832"/>
      <c r="AZ1" s="1832"/>
      <c r="BA1" s="1833" t="s">
        <v>46</v>
      </c>
      <c r="BB1" s="1834"/>
      <c r="BC1" s="1834"/>
      <c r="BD1" s="1834"/>
      <c r="BE1" s="1834"/>
      <c r="BF1" s="1834"/>
      <c r="BG1" s="1834"/>
      <c r="BH1" s="1834"/>
      <c r="BI1" s="1835" t="s">
        <v>857</v>
      </c>
    </row>
    <row r="2" spans="1:65" ht="35.450000000000003" customHeight="1" thickBot="1">
      <c r="A2" s="1824"/>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985"/>
      <c r="AH2" s="1986"/>
      <c r="AI2" s="1986"/>
      <c r="AJ2" s="1986"/>
      <c r="AK2" s="1837"/>
      <c r="AL2" s="1837"/>
      <c r="AM2" s="1838"/>
      <c r="AN2" s="1830"/>
      <c r="AO2" s="1830"/>
      <c r="AP2" s="1830"/>
      <c r="AQ2" s="1830"/>
      <c r="AR2" s="1830"/>
      <c r="AS2" s="1839"/>
      <c r="AT2" s="1840"/>
      <c r="AU2" s="1840"/>
      <c r="AV2" s="1840"/>
      <c r="AW2" s="1840"/>
      <c r="AX2" s="1840"/>
      <c r="AY2" s="1840"/>
      <c r="AZ2" s="1840"/>
      <c r="BA2" s="1834"/>
      <c r="BB2" s="1834"/>
      <c r="BC2" s="1834"/>
      <c r="BD2" s="1834"/>
      <c r="BE2" s="1834"/>
      <c r="BF2" s="1834"/>
      <c r="BG2" s="1834"/>
      <c r="BH2" s="1834"/>
      <c r="BI2" s="1841"/>
      <c r="BJ2" s="472"/>
      <c r="BK2" s="472"/>
      <c r="BL2" s="472"/>
      <c r="BM2" s="472"/>
    </row>
    <row r="3" spans="1:65" ht="51.6" customHeight="1">
      <c r="A3" s="1987" t="s">
        <v>47</v>
      </c>
      <c r="B3" s="1988" t="s">
        <v>24</v>
      </c>
      <c r="C3" s="1989" t="s">
        <v>48</v>
      </c>
      <c r="D3" s="1989" t="s">
        <v>49</v>
      </c>
      <c r="E3" s="1990" t="s">
        <v>50</v>
      </c>
      <c r="F3" s="1988" t="s">
        <v>51</v>
      </c>
      <c r="G3" s="1991"/>
      <c r="H3" s="1990" t="s">
        <v>53</v>
      </c>
      <c r="I3" s="1989" t="s">
        <v>54</v>
      </c>
      <c r="J3" s="1990" t="s">
        <v>55</v>
      </c>
      <c r="K3" s="1992" t="s">
        <v>56</v>
      </c>
      <c r="L3" s="1990" t="s">
        <v>57</v>
      </c>
      <c r="M3" s="1990" t="s">
        <v>58</v>
      </c>
      <c r="N3" s="1993" t="s">
        <v>59</v>
      </c>
      <c r="O3" s="1992" t="s">
        <v>56</v>
      </c>
      <c r="P3" s="1989" t="s">
        <v>60</v>
      </c>
      <c r="Q3" s="1994" t="s">
        <v>61</v>
      </c>
      <c r="R3" s="1989" t="s">
        <v>62</v>
      </c>
      <c r="S3" s="1990" t="s">
        <v>63</v>
      </c>
      <c r="T3" s="1989" t="s">
        <v>64</v>
      </c>
      <c r="U3" s="1989"/>
      <c r="V3" s="1989"/>
      <c r="W3" s="1989"/>
      <c r="X3" s="1989"/>
      <c r="Y3" s="1989"/>
      <c r="Z3" s="1995" t="s">
        <v>65</v>
      </c>
      <c r="AA3" s="1995" t="s">
        <v>66</v>
      </c>
      <c r="AB3" s="1995" t="s">
        <v>56</v>
      </c>
      <c r="AC3" s="1995" t="s">
        <v>67</v>
      </c>
      <c r="AD3" s="1995" t="s">
        <v>56</v>
      </c>
      <c r="AE3" s="1995" t="s">
        <v>68</v>
      </c>
      <c r="AF3" s="1994" t="s">
        <v>69</v>
      </c>
      <c r="AG3" s="1989" t="s">
        <v>42</v>
      </c>
      <c r="AH3" s="1989" t="s">
        <v>25</v>
      </c>
      <c r="AI3" s="1989" t="s">
        <v>70</v>
      </c>
      <c r="AJ3" s="1989" t="s">
        <v>142</v>
      </c>
      <c r="AK3" s="1848" t="s">
        <v>72</v>
      </c>
      <c r="AL3" s="1848" t="s">
        <v>73</v>
      </c>
      <c r="AM3" s="1848" t="s">
        <v>74</v>
      </c>
      <c r="AN3" s="1848" t="s">
        <v>26</v>
      </c>
      <c r="AO3" s="1848" t="s">
        <v>858</v>
      </c>
      <c r="AP3" s="1848" t="s">
        <v>76</v>
      </c>
      <c r="AQ3" s="1848" t="s">
        <v>77</v>
      </c>
      <c r="AR3" s="1849" t="s">
        <v>859</v>
      </c>
      <c r="AS3" s="1848" t="s">
        <v>27</v>
      </c>
      <c r="AT3" s="1848" t="s">
        <v>28</v>
      </c>
      <c r="AU3" s="1848" t="s">
        <v>29</v>
      </c>
      <c r="AV3" s="1848" t="s">
        <v>79</v>
      </c>
      <c r="AW3" s="1848" t="s">
        <v>30</v>
      </c>
      <c r="AX3" s="1848" t="s">
        <v>80</v>
      </c>
      <c r="AY3" s="1848" t="s">
        <v>126</v>
      </c>
      <c r="AZ3" s="1848" t="s">
        <v>31</v>
      </c>
      <c r="BA3" s="1848" t="s">
        <v>81</v>
      </c>
      <c r="BB3" s="1848" t="s">
        <v>82</v>
      </c>
      <c r="BC3" s="1848" t="s">
        <v>83</v>
      </c>
      <c r="BD3" s="1848" t="s">
        <v>84</v>
      </c>
      <c r="BE3" s="1848" t="s">
        <v>85</v>
      </c>
      <c r="BF3" s="1848" t="s">
        <v>122</v>
      </c>
      <c r="BG3" s="1848" t="s">
        <v>86</v>
      </c>
      <c r="BH3" s="1850" t="s">
        <v>860</v>
      </c>
      <c r="BI3" s="1851"/>
      <c r="BJ3" s="472"/>
      <c r="BK3" s="472"/>
      <c r="BL3" s="472"/>
      <c r="BM3" s="472"/>
    </row>
    <row r="4" spans="1:65" s="324" customFormat="1" ht="192.6" customHeight="1">
      <c r="A4" s="1996"/>
      <c r="B4" s="1997"/>
      <c r="C4" s="1998"/>
      <c r="D4" s="1998"/>
      <c r="E4" s="1990"/>
      <c r="F4" s="1999"/>
      <c r="G4" s="1991" t="s">
        <v>52</v>
      </c>
      <c r="H4" s="1989"/>
      <c r="I4" s="1998"/>
      <c r="J4" s="1989"/>
      <c r="K4" s="2000"/>
      <c r="L4" s="1989"/>
      <c r="M4" s="1989"/>
      <c r="N4" s="2000"/>
      <c r="O4" s="2000"/>
      <c r="P4" s="1998"/>
      <c r="Q4" s="1995"/>
      <c r="R4" s="1998"/>
      <c r="S4" s="1989"/>
      <c r="T4" s="2001" t="s">
        <v>88</v>
      </c>
      <c r="U4" s="2001" t="s">
        <v>89</v>
      </c>
      <c r="V4" s="2001" t="s">
        <v>90</v>
      </c>
      <c r="W4" s="2001" t="s">
        <v>91</v>
      </c>
      <c r="X4" s="2001" t="s">
        <v>92</v>
      </c>
      <c r="Y4" s="2001" t="s">
        <v>93</v>
      </c>
      <c r="Z4" s="2002"/>
      <c r="AA4" s="2002"/>
      <c r="AB4" s="2002"/>
      <c r="AC4" s="2002"/>
      <c r="AD4" s="2002"/>
      <c r="AE4" s="2002"/>
      <c r="AF4" s="1995"/>
      <c r="AG4" s="1998"/>
      <c r="AH4" s="1998"/>
      <c r="AI4" s="1998"/>
      <c r="AJ4" s="1998"/>
      <c r="AK4" s="2003"/>
      <c r="AL4" s="2003"/>
      <c r="AM4" s="2003"/>
      <c r="AN4" s="2003"/>
      <c r="AO4" s="2003"/>
      <c r="AP4" s="2003"/>
      <c r="AQ4" s="2003"/>
      <c r="AR4" s="2004"/>
      <c r="AS4" s="2003"/>
      <c r="AT4" s="2003"/>
      <c r="AU4" s="2003"/>
      <c r="AV4" s="2003"/>
      <c r="AW4" s="2003"/>
      <c r="AX4" s="2003"/>
      <c r="AY4" s="2003"/>
      <c r="AZ4" s="2003"/>
      <c r="BA4" s="2003"/>
      <c r="BB4" s="2003"/>
      <c r="BC4" s="2003"/>
      <c r="BD4" s="2003"/>
      <c r="BE4" s="2003"/>
      <c r="BF4" s="2003"/>
      <c r="BG4" s="2003"/>
      <c r="BH4" s="2005"/>
      <c r="BI4" s="1851"/>
      <c r="BJ4" s="342"/>
      <c r="BK4" s="342"/>
      <c r="BL4" s="342"/>
      <c r="BM4" s="342"/>
    </row>
    <row r="5" spans="1:65" s="25" customFormat="1" ht="141.75" customHeight="1">
      <c r="A5" s="713">
        <v>1</v>
      </c>
      <c r="B5" s="675" t="s">
        <v>118</v>
      </c>
      <c r="C5" s="675" t="s">
        <v>934</v>
      </c>
      <c r="D5" s="681" t="s">
        <v>935</v>
      </c>
      <c r="E5" s="554" t="s">
        <v>936</v>
      </c>
      <c r="F5" s="681" t="s">
        <v>937</v>
      </c>
      <c r="G5" s="2006" t="s">
        <v>938</v>
      </c>
      <c r="H5" s="672" t="s">
        <v>138</v>
      </c>
      <c r="I5" s="2007">
        <v>243</v>
      </c>
      <c r="J5" s="735" t="str">
        <f>IF(I5&lt;=0,"",IF(I5&lt;=2,"Muy Baja",IF(I5&lt;=24,"Baja",IF(I5&lt;=500,"Media",IF(I5&lt;=5000,"Alta","Muy Alta")))))</f>
        <v>Media</v>
      </c>
      <c r="K5" s="731">
        <f>IF(J5="","",IF(J5="Muy Baja",0.2,IF(J5="Baja",0.4,IF(J5="Media",0.6,IF(J5="Alta",0.8,IF(J5="Muy Alta",1,))))))</f>
        <v>0.6</v>
      </c>
      <c r="L5" s="733" t="s">
        <v>116</v>
      </c>
      <c r="M5" s="731" t="str">
        <f>IF(NOT(ISERROR(MATCH(L5,'[27]Tabla Impacto'!$B$221:$B$223,0))),'[27]Tabla Impacto'!$F$223&amp;"Por favor no seleccionar los criterios de impacto(Afectación Económica o presupuestal y Pérdida Reputacional)",L5)</f>
        <v xml:space="preserve">     El riesgo afecta la imagen de la entidad con algunos usuarios de relevancia frente al logro de los objetivos</v>
      </c>
      <c r="N5" s="735" t="str">
        <f>IF(OR(M5='[27]Tabla Impacto'!$C$11,M5='[27]Tabla Impacto'!$D$11),"Leve",IF(OR(M5='[27]Tabla Impacto'!$C$12,M5='[27]Tabla Impacto'!$D$12),"Menor",IF(OR(M5='[27]Tabla Impacto'!$C$13,M5='[27]Tabla Impacto'!$D$13),"Moderado",IF(OR(M5='[27]Tabla Impacto'!$C$14,M5='[27]Tabla Impacto'!$D$14),"Mayor",IF(OR(M5='[27]Tabla Impacto'!$C$15,M5='[27]Tabla Impacto'!$D$15),"Catastrófico","")))))</f>
        <v>Moderado</v>
      </c>
      <c r="O5" s="731">
        <f>IF(N5="","",IF(N5="Leve",0.2,IF(N5="Menor",0.4,IF(N5="Moderado",0.6,IF(N5="Mayor",0.8,IF(N5="Catastrófico",1,))))))</f>
        <v>0.6</v>
      </c>
      <c r="P5" s="737" t="str">
        <f>IF(OR(AND(J5="Muy Baja",N5="Leve"),AND(J5="Muy Baja",N5="Menor"),AND(J5="Baja",N5="Leve")),"Bajo",IF(OR(AND(J5="Muy baja",N5="Moderado"),AND(J5="Baja",N5="Menor"),AND(J5="Baja",N5="Moderado"),AND(J5="Media",N5="Leve"),AND(J5="Media",N5="Menor"),AND(J5="Media",N5="Moderado"),AND(J5="Alta",N5="Leve"),AND(J5="Alta",N5="Menor")),"Moderado",IF(OR(AND(J5="Muy Baja",N5="Mayor"),AND(J5="Baja",N5="Mayor"),AND(J5="Media",N5="Mayor"),AND(J5="Alta",N5="Moderado"),AND(J5="Alta",N5="Mayor"),AND(J5="Muy Alta",N5="Leve"),AND(J5="Muy Alta",N5="Menor"),AND(J5="Muy Alta",N5="Moderado"),AND(J5="Muy Alta",N5="Mayor")),"Alto",IF(OR(AND(J5="Muy Baja",N5="Catastrófico"),AND(J5="Baja",N5="Catastrófico"),AND(J5="Media",N5="Catastrófico"),AND(J5="Alta",N5="Catastrófico"),AND(J5="Muy Alta",N5="Catastrófico")),"Extremo",""))))</f>
        <v>Moderado</v>
      </c>
      <c r="Q5" s="26">
        <v>1</v>
      </c>
      <c r="R5" s="2008" t="s">
        <v>939</v>
      </c>
      <c r="S5" s="5" t="str">
        <f>IF(OR(T5="Preventivo",T5="Detectivo"),"Probabilidad",IF(T5="Correctivo","Impacto",""))</f>
        <v>Probabilidad</v>
      </c>
      <c r="T5" s="286" t="s">
        <v>99</v>
      </c>
      <c r="U5" s="286" t="s">
        <v>35</v>
      </c>
      <c r="V5" s="287" t="str">
        <f>IF(AND(T5="Preventivo",U5="Automático"),"50%",IF(AND(T5="Preventivo",U5="Manual"),"40%",IF(AND(T5="Detectivo",U5="Automático"),"40%",IF(AND(T5="Detectivo",U5="Manual"),"30%",IF(AND(T5="Correctivo",U5="Automático"),"35%",IF(AND(T5="Correctivo",U5="Manual"),"25%",""))))))</f>
        <v>40%</v>
      </c>
      <c r="W5" s="286" t="s">
        <v>100</v>
      </c>
      <c r="X5" s="286" t="s">
        <v>111</v>
      </c>
      <c r="Y5" s="286" t="s">
        <v>102</v>
      </c>
      <c r="Z5" s="288">
        <f>IFERROR(IF(S5="Probabilidad",(K5-(+K5*V5)),IF(S5="Impacto",K5,"")),"")</f>
        <v>0.36</v>
      </c>
      <c r="AA5" s="289" t="str">
        <f>IFERROR(IF(Z5="","",IF(Z5&lt;=0.2,"Muy Baja",IF(Z5&lt;=0.4,"Baja",IF(Z5&lt;=0.6,"Media",IF(Z5&lt;=0.8,"Alta","Muy Alta"))))),"")</f>
        <v>Baja</v>
      </c>
      <c r="AB5" s="531">
        <f>+Z5</f>
        <v>0.36</v>
      </c>
      <c r="AC5" s="289" t="str">
        <f>IFERROR(IF(AD5="","",IF(AD5&lt;=0.2,"Leve",IF(AD5&lt;=0.4,"Menor",IF(AD5&lt;=0.6,"Moderado",IF(AD5&lt;=0.8,"Mayor","Catastrófico"))))),"")</f>
        <v>Moderado</v>
      </c>
      <c r="AD5" s="531">
        <f>IFERROR(IF(S5="Impacto",(O5-(+O5*V5)),IF(S5="Probabilidad",O5,"")),"")</f>
        <v>0.6</v>
      </c>
      <c r="AE5" s="291" t="str">
        <f>IFERROR(IF(OR(AND(AA5="Muy Baja",AC5="Leve"),AND(AA5="Muy Baja",AC5="Menor"),AND(AA5="Baja",AC5="Leve")),"Bajo",IF(OR(AND(AA5="Muy baja",AC5="Moderado"),AND(AA5="Baja",AC5="Menor"),AND(AA5="Baja",AC5="Moderado"),AND(AA5="Media",AC5="Leve"),AND(AA5="Media",AC5="Menor"),AND(AA5="Media",AC5="Moderado"),AND(AA5="Alta",AC5="Leve"),AND(AA5="Alta",AC5="Menor")),"Moderado",IF(OR(AND(AA5="Muy Baja",AC5="Mayor"),AND(AA5="Baja",AC5="Mayor"),AND(AA5="Media",AC5="Mayor"),AND(AA5="Alta",AC5="Moderado"),AND(AA5="Alta",AC5="Mayor"),AND(AA5="Muy Alta",AC5="Leve"),AND(AA5="Muy Alta",AC5="Menor"),AND(AA5="Muy Alta",AC5="Moderado"),AND(AA5="Muy Alta",AC5="Mayor")),"Alto",IF(OR(AND(AA5="Muy Baja",AC5="Catastrófico"),AND(AA5="Baja",AC5="Catastrófico"),AND(AA5="Media",AC5="Catastrófico"),AND(AA5="Alta",AC5="Catastrófico"),AND(AA5="Muy Alta",AC5="Catastrófico")),"Extremo","")))),"")</f>
        <v>Moderado</v>
      </c>
      <c r="AF5" s="359" t="s">
        <v>112</v>
      </c>
      <c r="AG5" s="293" t="s">
        <v>940</v>
      </c>
      <c r="AH5" s="293" t="s">
        <v>941</v>
      </c>
      <c r="AI5" s="294" t="s">
        <v>942</v>
      </c>
      <c r="AJ5" s="294" t="s">
        <v>811</v>
      </c>
      <c r="AK5" s="2009">
        <v>45568</v>
      </c>
      <c r="AL5" s="298" t="s">
        <v>943</v>
      </c>
      <c r="AM5" s="2010" t="s">
        <v>103</v>
      </c>
      <c r="AN5" s="1880" t="s">
        <v>944</v>
      </c>
      <c r="AO5" s="1880" t="s">
        <v>945</v>
      </c>
      <c r="AP5" s="2011" t="s">
        <v>946</v>
      </c>
      <c r="AQ5" s="2012" t="s">
        <v>947</v>
      </c>
      <c r="AR5" s="1880" t="s">
        <v>948</v>
      </c>
      <c r="AS5" s="2010" t="s">
        <v>32</v>
      </c>
      <c r="AT5" s="2010" t="s">
        <v>37</v>
      </c>
      <c r="AU5" s="2010" t="s">
        <v>37</v>
      </c>
      <c r="AV5" s="2010" t="s">
        <v>37</v>
      </c>
      <c r="AW5" s="2010" t="s">
        <v>37</v>
      </c>
      <c r="AX5" s="2010" t="s">
        <v>37</v>
      </c>
      <c r="AY5" s="2013" t="s">
        <v>949</v>
      </c>
      <c r="AZ5" s="1880" t="s">
        <v>950</v>
      </c>
      <c r="BA5" s="1880" t="s">
        <v>37</v>
      </c>
      <c r="BB5" s="1880" t="s">
        <v>951</v>
      </c>
      <c r="BC5" s="1880">
        <v>0</v>
      </c>
      <c r="BD5" s="1880">
        <f>I5</f>
        <v>243</v>
      </c>
      <c r="BE5" s="1880">
        <f>(BC5/BD5)</f>
        <v>0</v>
      </c>
      <c r="BF5" s="2014" t="str">
        <f>IF(BE5=0,"Los controles están funcionando y son efectivos",IF(AND(BE5&gt;0,BE5&lt;=0.2),"Los controles son efectivos el 80%.",IF(AND(BE5&gt;0.2,BE5&lt;=0.5),"El control actual presenta deficiencias en su eficacia; sin embargo, sus resultados no son del todo insatisfactorios. Se sugiere la implementación de otro control que complemente y potencie el existente.",IF(AND(BE5&gt;0.5,BE5&lt;=1),"Los Control son ineficientes","Valor no valido"))))</f>
        <v>Los controles están funcionando y son efectivos</v>
      </c>
      <c r="BG5" s="1880" t="s">
        <v>952</v>
      </c>
      <c r="BH5" s="1880" t="s">
        <v>953</v>
      </c>
      <c r="BI5" s="1880" t="s">
        <v>954</v>
      </c>
      <c r="BJ5" s="325"/>
      <c r="BK5" s="325"/>
      <c r="BL5" s="325"/>
      <c r="BM5" s="325"/>
    </row>
    <row r="6" spans="1:65" ht="154.5" customHeight="1">
      <c r="A6" s="1454"/>
      <c r="B6" s="676"/>
      <c r="C6" s="676"/>
      <c r="D6" s="681"/>
      <c r="E6" s="554" t="s">
        <v>955</v>
      </c>
      <c r="F6" s="681"/>
      <c r="G6" s="2006"/>
      <c r="H6" s="673"/>
      <c r="I6" s="2015"/>
      <c r="J6" s="736"/>
      <c r="K6" s="732"/>
      <c r="L6" s="734"/>
      <c r="M6" s="732">
        <f ca="1">IF(NOT(ISERROR(MATCH(L6,_xlfn.ANCHORARRAY(F14),0))),K16&amp;"Por favor no seleccionar los criterios de impacto",L6)</f>
        <v>0</v>
      </c>
      <c r="N6" s="736"/>
      <c r="O6" s="732"/>
      <c r="P6" s="738"/>
      <c r="Q6" s="26">
        <v>2</v>
      </c>
      <c r="R6" s="2016" t="s">
        <v>956</v>
      </c>
      <c r="S6" s="5" t="str">
        <f>IF(OR(T6="Preventivo",T6="Detectivo"),"Probabilidad",IF(T6="Correctivo","Impacto",""))</f>
        <v>Impacto</v>
      </c>
      <c r="T6" s="286" t="s">
        <v>426</v>
      </c>
      <c r="U6" s="286" t="s">
        <v>35</v>
      </c>
      <c r="V6" s="287" t="str">
        <f t="shared" ref="V6:V7" si="0">IF(AND(T6="Preventivo",U6="Automático"),"50%",IF(AND(T6="Preventivo",U6="Manual"),"40%",IF(AND(T6="Detectivo",U6="Automático"),"40%",IF(AND(T6="Detectivo",U6="Manual"),"30%",IF(AND(T6="Correctivo",U6="Automático"),"35%",IF(AND(T6="Correctivo",U6="Manual"),"25%",""))))))</f>
        <v>25%</v>
      </c>
      <c r="W6" s="286" t="s">
        <v>121</v>
      </c>
      <c r="X6" s="286" t="s">
        <v>101</v>
      </c>
      <c r="Y6" s="286" t="s">
        <v>380</v>
      </c>
      <c r="Z6" s="288">
        <f>IFERROR(IF(AND(S5="Probabilidad",S6="Probabilidad"),(AB5-(+AB5*V6)),IF(AND(S5="Impacto",S6="Probabilidad"),(K5-(+K5*V6)),IF(S6="Impacto",AB5,""))),"")</f>
        <v>0.36</v>
      </c>
      <c r="AA6" s="289" t="str">
        <f t="shared" ref="AA6:AA7" si="1">IFERROR(IF(Z6="","",IF(Z6&lt;=0.2,"Muy Baja",IF(Z6&lt;=0.4,"Baja",IF(Z6&lt;=0.6,"Media",IF(Z6&lt;=0.8,"Alta","Muy Alta"))))),"")</f>
        <v>Baja</v>
      </c>
      <c r="AB6" s="531">
        <f>+Z6</f>
        <v>0.36</v>
      </c>
      <c r="AC6" s="289" t="str">
        <f t="shared" ref="AC6:AC7" si="2">IFERROR(IF(AD6="","",IF(AD6&lt;=0.2,"Leve",IF(AD6&lt;=0.4,"Menor",IF(AD6&lt;=0.6,"Moderado",IF(AD6&lt;=0.8,"Mayor","Catastrófico"))))),"")</f>
        <v>Moderado</v>
      </c>
      <c r="AD6" s="531">
        <f>IFERROR(IF(AND(S5="Impacto",S6="Impacto"),(AD5-(+AD5*V6)),IF(AND(S5="Probabilidad",S6="Impacto"),(O5-(+O5*V6)),IF(S6="Probabilidad",AD5,""))),"")</f>
        <v>0.44999999999999996</v>
      </c>
      <c r="AE6" s="291" t="str">
        <f t="shared" ref="AE6:AE7" si="3">IFERROR(IF(OR(AND(AA6="Muy Baja",AC6="Leve"),AND(AA6="Muy Baja",AC6="Menor"),AND(AA6="Baja",AC6="Leve")),"Bajo",IF(OR(AND(AA6="Muy baja",AC6="Moderado"),AND(AA6="Baja",AC6="Menor"),AND(AA6="Baja",AC6="Moderado"),AND(AA6="Media",AC6="Leve"),AND(AA6="Media",AC6="Menor"),AND(AA6="Media",AC6="Moderado"),AND(AA6="Alta",AC6="Leve"),AND(AA6="Alta",AC6="Menor")),"Moderado",IF(OR(AND(AA6="Muy Baja",AC6="Mayor"),AND(AA6="Baja",AC6="Mayor"),AND(AA6="Media",AC6="Mayor"),AND(AA6="Alta",AC6="Moderado"),AND(AA6="Alta",AC6="Mayor"),AND(AA6="Muy Alta",AC6="Leve"),AND(AA6="Muy Alta",AC6="Menor"),AND(AA6="Muy Alta",AC6="Moderado"),AND(AA6="Muy Alta",AC6="Mayor")),"Alto",IF(OR(AND(AA6="Muy Baja",AC6="Catastrófico"),AND(AA6="Baja",AC6="Catastrófico"),AND(AA6="Media",AC6="Catastrófico"),AND(AA6="Alta",AC6="Catastrófico"),AND(AA6="Muy Alta",AC6="Catastrófico")),"Extremo","")))),"")</f>
        <v>Moderado</v>
      </c>
      <c r="AF6" s="359" t="s">
        <v>112</v>
      </c>
      <c r="AG6" s="422" t="s">
        <v>957</v>
      </c>
      <c r="AH6" s="293" t="s">
        <v>941</v>
      </c>
      <c r="AI6" s="294" t="s">
        <v>958</v>
      </c>
      <c r="AJ6" s="294" t="s">
        <v>811</v>
      </c>
      <c r="AK6" s="1644"/>
      <c r="AL6" s="298" t="s">
        <v>959</v>
      </c>
      <c r="AM6" s="2017"/>
      <c r="AN6" s="1644"/>
      <c r="AO6" s="1644"/>
      <c r="AP6" s="2011"/>
      <c r="AQ6" s="2012"/>
      <c r="AR6" s="1644"/>
      <c r="AS6" s="2018" t="s">
        <v>960</v>
      </c>
      <c r="AT6" s="1924"/>
      <c r="AU6" s="1924"/>
      <c r="AV6" s="1924"/>
      <c r="AW6" s="1924"/>
      <c r="AX6" s="1925"/>
      <c r="AY6" s="1644"/>
      <c r="AZ6" s="1644"/>
      <c r="BA6" s="1791"/>
      <c r="BB6" s="1791"/>
      <c r="BC6" s="1791"/>
      <c r="BD6" s="1791"/>
      <c r="BE6" s="1791"/>
      <c r="BF6" s="2019"/>
      <c r="BG6" s="1644"/>
      <c r="BH6" s="1644"/>
      <c r="BI6" s="1644"/>
      <c r="BJ6" s="472"/>
      <c r="BK6" s="472"/>
      <c r="BL6" s="472"/>
      <c r="BM6" s="472"/>
    </row>
    <row r="7" spans="1:65" ht="257.25" customHeight="1">
      <c r="A7" s="1454"/>
      <c r="B7" s="676"/>
      <c r="C7" s="676"/>
      <c r="D7" s="681"/>
      <c r="E7" s="554" t="s">
        <v>961</v>
      </c>
      <c r="F7" s="681"/>
      <c r="G7" s="2006"/>
      <c r="H7" s="673"/>
      <c r="I7" s="2015"/>
      <c r="J7" s="736"/>
      <c r="K7" s="732"/>
      <c r="L7" s="734"/>
      <c r="M7" s="732">
        <f ca="1">IF(NOT(ISERROR(MATCH(L7,_xlfn.ANCHORARRAY(F15),0))),K17&amp;"Por favor no seleccionar los criterios de impacto",L7)</f>
        <v>0</v>
      </c>
      <c r="N7" s="736"/>
      <c r="O7" s="732"/>
      <c r="P7" s="738"/>
      <c r="Q7" s="26">
        <v>3</v>
      </c>
      <c r="R7" s="2020" t="s">
        <v>962</v>
      </c>
      <c r="S7" s="5" t="str">
        <f t="shared" ref="S7" si="4">IF(OR(T7="Preventivo",T7="Detectivo"),"Probabilidad",IF(T7="Correctivo","Impacto",""))</f>
        <v>Probabilidad</v>
      </c>
      <c r="T7" s="286" t="s">
        <v>99</v>
      </c>
      <c r="U7" s="286" t="s">
        <v>35</v>
      </c>
      <c r="V7" s="287" t="str">
        <f t="shared" si="0"/>
        <v>40%</v>
      </c>
      <c r="W7" s="286" t="s">
        <v>121</v>
      </c>
      <c r="X7" s="286" t="s">
        <v>101</v>
      </c>
      <c r="Y7" s="286" t="s">
        <v>102</v>
      </c>
      <c r="Z7" s="288">
        <f>IFERROR(IF(AND(S6="Probabilidad",S7="Probabilidad"),(AB6-(+AB6*V7)),IF(AND(S6="Impacto",S7="Probabilidad"),(AB5-(+AB5*V7)),IF(S7="Impacto",AB6,""))),"")</f>
        <v>0.216</v>
      </c>
      <c r="AA7" s="289" t="str">
        <f t="shared" si="1"/>
        <v>Baja</v>
      </c>
      <c r="AB7" s="531">
        <f t="shared" ref="AB7" si="5">+Z7</f>
        <v>0.216</v>
      </c>
      <c r="AC7" s="289" t="str">
        <f t="shared" si="2"/>
        <v>Moderado</v>
      </c>
      <c r="AD7" s="531">
        <f t="shared" ref="AD7" si="6">IFERROR(IF(AND(S6="Impacto",S7="Impacto"),(AD6-(+AD6*V7)),IF(AND(S6="Probabilidad",S7="Impacto"),(AD5-(+AD5*V7)),IF(S7="Probabilidad",AD6,""))),"")</f>
        <v>0.44999999999999996</v>
      </c>
      <c r="AE7" s="291" t="str">
        <f t="shared" si="3"/>
        <v>Moderado</v>
      </c>
      <c r="AF7" s="359"/>
      <c r="AG7" s="422" t="s">
        <v>963</v>
      </c>
      <c r="AH7" s="293" t="s">
        <v>941</v>
      </c>
      <c r="AI7" s="294" t="s">
        <v>958</v>
      </c>
      <c r="AJ7" s="294" t="s">
        <v>811</v>
      </c>
      <c r="AK7" s="1138"/>
      <c r="AL7" s="298" t="s">
        <v>964</v>
      </c>
      <c r="AM7" s="2010" t="s">
        <v>103</v>
      </c>
      <c r="AN7" s="1138"/>
      <c r="AO7" s="1138"/>
      <c r="AP7" s="2011"/>
      <c r="AQ7" s="2012"/>
      <c r="AR7" s="1138"/>
      <c r="AS7" s="2010" t="s">
        <v>32</v>
      </c>
      <c r="AT7" s="2010" t="s">
        <v>37</v>
      </c>
      <c r="AU7" s="2010" t="s">
        <v>37</v>
      </c>
      <c r="AV7" s="2010" t="s">
        <v>37</v>
      </c>
      <c r="AW7" s="2010" t="s">
        <v>37</v>
      </c>
      <c r="AX7" s="2010" t="s">
        <v>37</v>
      </c>
      <c r="AY7" s="1138"/>
      <c r="AZ7" s="1138"/>
      <c r="BA7" s="1800"/>
      <c r="BB7" s="1800"/>
      <c r="BC7" s="1800"/>
      <c r="BD7" s="1800"/>
      <c r="BE7" s="1800"/>
      <c r="BF7" s="1817"/>
      <c r="BG7" s="1138"/>
      <c r="BH7" s="1138"/>
      <c r="BI7" s="1138"/>
      <c r="BJ7" s="472"/>
      <c r="BK7" s="472"/>
      <c r="BL7" s="472"/>
      <c r="BM7" s="472"/>
    </row>
    <row r="8" spans="1:65" ht="71.25" customHeight="1">
      <c r="A8" s="641">
        <v>2</v>
      </c>
      <c r="B8" s="644"/>
      <c r="C8" s="644"/>
      <c r="D8" s="656"/>
      <c r="E8" s="363"/>
      <c r="F8" s="659"/>
      <c r="G8" s="469"/>
      <c r="H8" s="653"/>
      <c r="I8" s="650"/>
      <c r="J8" s="632" t="str">
        <f>IF(I8&lt;=0,"",IF(I8&lt;=2,"Muy Baja",IF(I8&lt;=24,"Baja",IF(I8&lt;=500,"Media",IF(I8&lt;=5000,"Alta","Muy Alta")))))</f>
        <v/>
      </c>
      <c r="K8" s="635" t="str">
        <f>IF(J8="","",IF(J8="Muy Baja",0.2,IF(J8="Baja",0.4,IF(J8="Media",0.6,IF(J8="Alta",0.8,IF(J8="Muy Alta",1,))))))</f>
        <v/>
      </c>
      <c r="L8" s="638"/>
      <c r="M8" s="635">
        <f>IF(NOT(ISERROR(MATCH(L8,'[27]Tabla Impacto'!$B$221:$B$223,0))),'[27]Tabla Impacto'!$F$223&amp;"Por favor no seleccionar los criterios de impacto(Afectación Económica o presupuestal y Pérdida Reputacional)",L8)</f>
        <v>0</v>
      </c>
      <c r="N8" s="632" t="str">
        <f>IF(OR(M8='[27]Tabla Impacto'!$C$11,M8='[27]Tabla Impacto'!$D$11),"Leve",IF(OR(M8='[27]Tabla Impacto'!$C$12,M8='[27]Tabla Impacto'!$D$12),"Menor",IF(OR(M8='[27]Tabla Impacto'!$C$13,M8='[27]Tabla Impacto'!$D$13),"Moderado",IF(OR(M8='[27]Tabla Impacto'!$C$14,M8='[27]Tabla Impacto'!$D$14),"Mayor",IF(OR(M8='[27]Tabla Impacto'!$C$15,M8='[27]Tabla Impacto'!$D$15),"Catastrófico","")))))</f>
        <v/>
      </c>
      <c r="O8" s="635" t="str">
        <f>IF(N8="","",IF(N8="Leve",0.2,IF(N8="Menor",0.4,IF(N8="Moderado",0.6,IF(N8="Mayor",0.8,IF(N8="Catastrófico",1,))))))</f>
        <v/>
      </c>
      <c r="P8" s="627" t="str">
        <f>IF(OR(AND(J8="Muy Baja",N8="Leve"),AND(J8="Muy Baja",N8="Menor"),AND(J8="Baja",N8="Leve")),"Bajo",IF(OR(AND(J8="Muy baja",N8="Moderado"),AND(J8="Baja",N8="Menor"),AND(J8="Baja",N8="Moderado"),AND(J8="Media",N8="Leve"),AND(J8="Media",N8="Menor"),AND(J8="Media",N8="Moderado"),AND(J8="Alta",N8="Leve"),AND(J8="Alta",N8="Menor")),"Moderado",IF(OR(AND(J8="Muy Baja",N8="Mayor"),AND(J8="Baja",N8="Mayor"),AND(J8="Media",N8="Mayor"),AND(J8="Alta",N8="Moderado"),AND(J8="Alta",N8="Mayor"),AND(J8="Muy Alta",N8="Leve"),AND(J8="Muy Alta",N8="Menor"),AND(J8="Muy Alta",N8="Moderado"),AND(J8="Muy Alta",N8="Mayor")),"Alto",IF(OR(AND(J8="Muy Baja",N8="Catastrófico"),AND(J8="Baja",N8="Catastrófico"),AND(J8="Media",N8="Catastrófico"),AND(J8="Alta",N8="Catastrófico"),AND(J8="Muy Alta",N8="Catastrófico")),"Extremo",""))))</f>
        <v/>
      </c>
      <c r="Q8" s="26">
        <v>1</v>
      </c>
      <c r="R8" s="2016"/>
      <c r="S8" s="5" t="str">
        <f>IF(OR(T8="Preventivo",T8="Detectivo"),"Probabilidad",IF(T8="Correctivo","Impacto",""))</f>
        <v/>
      </c>
      <c r="T8" s="286"/>
      <c r="U8" s="286"/>
      <c r="V8" s="287" t="str">
        <f>IF(AND(T8="Preventivo",U8="Automático"),"50%",IF(AND(T8="Preventivo",U8="Manual"),"40%",IF(AND(T8="Detectivo",U8="Automático"),"40%",IF(AND(T8="Detectivo",U8="Manual"),"30%",IF(AND(T8="Correctivo",U8="Automático"),"35%",IF(AND(T8="Correctivo",U8="Manual"),"25%",""))))))</f>
        <v/>
      </c>
      <c r="W8" s="286"/>
      <c r="X8" s="286"/>
      <c r="Y8" s="286"/>
      <c r="Z8" s="288" t="str">
        <f>IFERROR(IF(S8="Probabilidad",(K8-(+K8*V8)),IF(S8="Impacto",K8,"")),"")</f>
        <v/>
      </c>
      <c r="AA8" s="289" t="str">
        <f>IFERROR(IF(Z8="","",IF(Z8&lt;=0.2,"Muy Baja",IF(Z8&lt;=0.4,"Baja",IF(Z8&lt;=0.6,"Media",IF(Z8&lt;=0.8,"Alta","Muy Alta"))))),"")</f>
        <v/>
      </c>
      <c r="AB8" s="531" t="str">
        <f>+Z8</f>
        <v/>
      </c>
      <c r="AC8" s="289" t="str">
        <f>IFERROR(IF(AD8="","",IF(AD8&lt;=0.2,"Leve",IF(AD8&lt;=0.4,"Menor",IF(AD8&lt;=0.6,"Moderado",IF(AD8&lt;=0.8,"Mayor","Catastrófico"))))),"")</f>
        <v/>
      </c>
      <c r="AD8" s="531" t="str">
        <f>IFERROR(IF(S8="Impacto",(O8-(+O8*V8)),IF(S8="Probabilidad",O8,"")),"")</f>
        <v/>
      </c>
      <c r="AE8" s="291" t="str">
        <f>IFERROR(IF(OR(AND(AA8="Muy Baja",AC8="Leve"),AND(AA8="Muy Baja",AC8="Menor"),AND(AA8="Baja",AC8="Leve")),"Bajo",IF(OR(AND(AA8="Muy baja",AC8="Moderado"),AND(AA8="Baja",AC8="Menor"),AND(AA8="Baja",AC8="Moderado"),AND(AA8="Media",AC8="Leve"),AND(AA8="Media",AC8="Menor"),AND(AA8="Media",AC8="Moderado"),AND(AA8="Alta",AC8="Leve"),AND(AA8="Alta",AC8="Menor")),"Moderado",IF(OR(AND(AA8="Muy Baja",AC8="Mayor"),AND(AA8="Baja",AC8="Mayor"),AND(AA8="Media",AC8="Mayor"),AND(AA8="Alta",AC8="Moderado"),AND(AA8="Alta",AC8="Mayor"),AND(AA8="Muy Alta",AC8="Leve"),AND(AA8="Muy Alta",AC8="Menor"),AND(AA8="Muy Alta",AC8="Moderado"),AND(AA8="Muy Alta",AC8="Mayor")),"Alto",IF(OR(AND(AA8="Muy Baja",AC8="Catastrófico"),AND(AA8="Baja",AC8="Catastrófico"),AND(AA8="Media",AC8="Catastrófico"),AND(AA8="Alta",AC8="Catastrófico"),AND(AA8="Muy Alta",AC8="Catastrófico")),"Extremo","")))),"")</f>
        <v/>
      </c>
      <c r="AF8" s="359"/>
      <c r="AG8" s="422"/>
      <c r="AH8" s="466"/>
      <c r="AI8" s="470"/>
      <c r="AJ8" s="470"/>
      <c r="AK8" s="472"/>
      <c r="AL8" s="472"/>
      <c r="AM8" s="472"/>
      <c r="AN8" s="472"/>
      <c r="AO8" s="472"/>
      <c r="AP8" s="472"/>
      <c r="AQ8" s="472"/>
      <c r="AR8" s="472"/>
      <c r="AS8" s="472"/>
      <c r="AT8" s="472"/>
      <c r="AU8" s="472"/>
      <c r="AV8" s="472"/>
      <c r="AW8" s="472"/>
      <c r="AX8" s="472"/>
      <c r="AY8" s="472"/>
      <c r="AZ8" s="472"/>
      <c r="BA8" s="472"/>
      <c r="BB8" s="472"/>
      <c r="BC8" s="472"/>
      <c r="BD8" s="472"/>
      <c r="BE8" s="472"/>
      <c r="BF8" s="472"/>
      <c r="BG8" s="472"/>
      <c r="BH8" s="472"/>
      <c r="BI8" s="472"/>
      <c r="BJ8" s="472"/>
      <c r="BK8" s="472"/>
      <c r="BL8" s="472"/>
      <c r="BM8" s="472"/>
    </row>
    <row r="9" spans="1:65" ht="30" customHeight="1">
      <c r="A9" s="642"/>
      <c r="B9" s="645"/>
      <c r="C9" s="645"/>
      <c r="D9" s="657"/>
      <c r="E9" s="363"/>
      <c r="F9" s="659"/>
      <c r="G9" s="469"/>
      <c r="H9" s="654"/>
      <c r="I9" s="651"/>
      <c r="J9" s="633"/>
      <c r="K9" s="636"/>
      <c r="L9" s="639"/>
      <c r="M9" s="636">
        <f ca="1">IF(NOT(ISERROR(MATCH(L9,_xlfn.ANCHORARRAY(F20),0))),K22&amp;"Por favor no seleccionar los criterios de impacto",L9)</f>
        <v>0</v>
      </c>
      <c r="N9" s="633"/>
      <c r="O9" s="636"/>
      <c r="P9" s="628"/>
      <c r="Q9" s="26">
        <v>2</v>
      </c>
      <c r="R9" s="2016"/>
      <c r="S9" s="5" t="str">
        <f>IF(OR(T9="Preventivo",T9="Detectivo"),"Probabilidad",IF(T9="Correctivo","Impacto",""))</f>
        <v/>
      </c>
      <c r="T9" s="286"/>
      <c r="U9" s="286"/>
      <c r="V9" s="287" t="str">
        <f t="shared" ref="V9:V13" si="7">IF(AND(T9="Preventivo",U9="Automático"),"50%",IF(AND(T9="Preventivo",U9="Manual"),"40%",IF(AND(T9="Detectivo",U9="Automático"),"40%",IF(AND(T9="Detectivo",U9="Manual"),"30%",IF(AND(T9="Correctivo",U9="Automático"),"35%",IF(AND(T9="Correctivo",U9="Manual"),"25%",""))))))</f>
        <v/>
      </c>
      <c r="W9" s="286"/>
      <c r="X9" s="286"/>
      <c r="Y9" s="286"/>
      <c r="Z9" s="288" t="str">
        <f>IFERROR(IF(AND(S8="Probabilidad",S9="Probabilidad"),(AB8-(+AB8*V9)),IF(AND(S8="Impacto",S9="Probabilidad"),(K8-(+K8*V9)),IF(S9="Impacto",AB8,""))),"")</f>
        <v/>
      </c>
      <c r="AA9" s="289" t="str">
        <f t="shared" ref="AA9:AA13" si="8">IFERROR(IF(Z9="","",IF(Z9&lt;=0.2,"Muy Baja",IF(Z9&lt;=0.4,"Baja",IF(Z9&lt;=0.6,"Media",IF(Z9&lt;=0.8,"Alta","Muy Alta"))))),"")</f>
        <v/>
      </c>
      <c r="AB9" s="531" t="str">
        <f>+Z9</f>
        <v/>
      </c>
      <c r="AC9" s="289" t="str">
        <f t="shared" ref="AC9:AC13" si="9">IFERROR(IF(AD9="","",IF(AD9&lt;=0.2,"Leve",IF(AD9&lt;=0.4,"Menor",IF(AD9&lt;=0.6,"Moderado",IF(AD9&lt;=0.8,"Mayor","Catastrófico"))))),"")</f>
        <v/>
      </c>
      <c r="AD9" s="531" t="str">
        <f>IFERROR(IF(AND(S8="Impacto",S9="Impacto"),(AD8-(+AD8*V9)),IF(AND(S8="Probabilidad",S9="Impacto"),(O8-(+O8*V9)),IF(S9="Probabilidad",AD8,""))),"")</f>
        <v/>
      </c>
      <c r="AE9" s="291" t="str">
        <f t="shared" ref="AE9:AE13" si="10">IFERROR(IF(OR(AND(AA9="Muy Baja",AC9="Leve"),AND(AA9="Muy Baja",AC9="Menor"),AND(AA9="Baja",AC9="Leve")),"Bajo",IF(OR(AND(AA9="Muy baja",AC9="Moderado"),AND(AA9="Baja",AC9="Menor"),AND(AA9="Baja",AC9="Moderado"),AND(AA9="Media",AC9="Leve"),AND(AA9="Media",AC9="Menor"),AND(AA9="Media",AC9="Moderado"),AND(AA9="Alta",AC9="Leve"),AND(AA9="Alta",AC9="Menor")),"Moderado",IF(OR(AND(AA9="Muy Baja",AC9="Mayor"),AND(AA9="Baja",AC9="Mayor"),AND(AA9="Media",AC9="Mayor"),AND(AA9="Alta",AC9="Moderado"),AND(AA9="Alta",AC9="Mayor"),AND(AA9="Muy Alta",AC9="Leve"),AND(AA9="Muy Alta",AC9="Menor"),AND(AA9="Muy Alta",AC9="Moderado"),AND(AA9="Muy Alta",AC9="Mayor")),"Alto",IF(OR(AND(AA9="Muy Baja",AC9="Catastrófico"),AND(AA9="Baja",AC9="Catastrófico"),AND(AA9="Media",AC9="Catastrófico"),AND(AA9="Alta",AC9="Catastrófico"),AND(AA9="Muy Alta",AC9="Catastrófico")),"Extremo","")))),"")</f>
        <v/>
      </c>
      <c r="AF9" s="359"/>
      <c r="AG9" s="422"/>
      <c r="AH9" s="466"/>
      <c r="AI9" s="470"/>
      <c r="AJ9" s="470"/>
      <c r="AK9" s="472"/>
      <c r="AL9" s="472"/>
      <c r="AM9" s="472"/>
      <c r="AN9" s="472"/>
      <c r="AO9" s="472"/>
      <c r="AP9" s="472"/>
      <c r="AQ9" s="472"/>
      <c r="AR9" s="472"/>
      <c r="AS9" s="472"/>
      <c r="AT9" s="472"/>
      <c r="AU9" s="472"/>
      <c r="AV9" s="472"/>
      <c r="AW9" s="472"/>
      <c r="AX9" s="472"/>
      <c r="AY9" s="472"/>
      <c r="AZ9" s="472"/>
      <c r="BA9" s="472"/>
      <c r="BB9" s="472"/>
      <c r="BC9" s="472"/>
      <c r="BD9" s="472"/>
      <c r="BE9" s="472"/>
      <c r="BF9" s="472"/>
      <c r="BG9" s="472"/>
      <c r="BH9" s="472"/>
      <c r="BI9" s="472"/>
      <c r="BJ9" s="472"/>
      <c r="BK9" s="472"/>
      <c r="BL9" s="472"/>
      <c r="BM9" s="472"/>
    </row>
    <row r="10" spans="1:65" ht="25.5" customHeight="1">
      <c r="A10" s="642"/>
      <c r="B10" s="645"/>
      <c r="C10" s="645"/>
      <c r="D10" s="657"/>
      <c r="E10" s="363"/>
      <c r="F10" s="659"/>
      <c r="G10" s="469"/>
      <c r="H10" s="654"/>
      <c r="I10" s="651"/>
      <c r="J10" s="633"/>
      <c r="K10" s="636"/>
      <c r="L10" s="639"/>
      <c r="M10" s="636">
        <f ca="1">IF(NOT(ISERROR(MATCH(L10,_xlfn.ANCHORARRAY(F21),0))),K23&amp;"Por favor no seleccionar los criterios de impacto",L10)</f>
        <v>0</v>
      </c>
      <c r="N10" s="633"/>
      <c r="O10" s="636"/>
      <c r="P10" s="628"/>
      <c r="Q10" s="26">
        <v>3</v>
      </c>
      <c r="R10" s="459"/>
      <c r="S10" s="5" t="str">
        <f t="shared" ref="S10:S13" si="11">IF(OR(T10="Preventivo",T10="Detectivo"),"Probabilidad",IF(T10="Correctivo","Impacto",""))</f>
        <v/>
      </c>
      <c r="T10" s="286"/>
      <c r="U10" s="286"/>
      <c r="V10" s="287" t="str">
        <f t="shared" si="7"/>
        <v/>
      </c>
      <c r="W10" s="286"/>
      <c r="X10" s="286"/>
      <c r="Y10" s="286"/>
      <c r="Z10" s="288" t="str">
        <f>IFERROR(IF(AND(S9="Probabilidad",S10="Probabilidad"),(AB9-(+AB9*V10)),IF(AND(S9="Impacto",S10="Probabilidad"),(AB8-(+AB8*V10)),IF(S10="Impacto",AB9,""))),"")</f>
        <v/>
      </c>
      <c r="AA10" s="289" t="str">
        <f t="shared" si="8"/>
        <v/>
      </c>
      <c r="AB10" s="531" t="str">
        <f t="shared" ref="AB10:AB13" si="12">+Z10</f>
        <v/>
      </c>
      <c r="AC10" s="289" t="str">
        <f t="shared" si="9"/>
        <v/>
      </c>
      <c r="AD10" s="531" t="str">
        <f t="shared" ref="AD10:AD13" si="13">IFERROR(IF(AND(S9="Impacto",S10="Impacto"),(AD9-(+AD9*V10)),IF(AND(S9="Probabilidad",S10="Impacto"),(AD8-(+AD8*V10)),IF(S10="Probabilidad",AD9,""))),"")</f>
        <v/>
      </c>
      <c r="AE10" s="291" t="str">
        <f t="shared" si="10"/>
        <v/>
      </c>
      <c r="AF10" s="359"/>
      <c r="AG10" s="422"/>
      <c r="AH10" s="466"/>
      <c r="AI10" s="470"/>
      <c r="AJ10" s="470"/>
      <c r="AK10" s="472"/>
      <c r="AL10" s="472"/>
      <c r="AM10" s="472"/>
      <c r="AN10" s="472"/>
      <c r="AO10" s="472"/>
      <c r="AP10" s="472"/>
      <c r="AQ10" s="472"/>
      <c r="AR10" s="472"/>
      <c r="AS10" s="472"/>
      <c r="AT10" s="472"/>
      <c r="AU10" s="472"/>
      <c r="AV10" s="472"/>
      <c r="AW10" s="472"/>
      <c r="AX10" s="472"/>
      <c r="AY10" s="472"/>
      <c r="AZ10" s="472"/>
      <c r="BA10" s="472"/>
      <c r="BB10" s="472"/>
      <c r="BC10" s="472"/>
      <c r="BD10" s="472"/>
      <c r="BE10" s="472"/>
      <c r="BF10" s="472"/>
      <c r="BG10" s="472"/>
      <c r="BH10" s="472"/>
      <c r="BI10" s="472"/>
      <c r="BJ10" s="472"/>
      <c r="BK10" s="472"/>
      <c r="BL10" s="472"/>
      <c r="BM10" s="472"/>
    </row>
    <row r="11" spans="1:65" ht="25.5" customHeight="1">
      <c r="A11" s="642"/>
      <c r="B11" s="645"/>
      <c r="C11" s="645"/>
      <c r="D11" s="657"/>
      <c r="E11" s="363"/>
      <c r="F11" s="659"/>
      <c r="G11" s="469"/>
      <c r="H11" s="654"/>
      <c r="I11" s="651"/>
      <c r="J11" s="633"/>
      <c r="K11" s="636"/>
      <c r="L11" s="639"/>
      <c r="M11" s="636">
        <f ca="1">IF(NOT(ISERROR(MATCH(L11,_xlfn.ANCHORARRAY(F22),0))),K24&amp;"Por favor no seleccionar los criterios de impacto",L11)</f>
        <v>0</v>
      </c>
      <c r="N11" s="633"/>
      <c r="O11" s="636"/>
      <c r="P11" s="628"/>
      <c r="Q11" s="26">
        <v>4</v>
      </c>
      <c r="R11" s="306"/>
      <c r="S11" s="5" t="str">
        <f t="shared" si="11"/>
        <v/>
      </c>
      <c r="T11" s="286"/>
      <c r="U11" s="286"/>
      <c r="V11" s="287" t="str">
        <f t="shared" si="7"/>
        <v/>
      </c>
      <c r="W11" s="286"/>
      <c r="X11" s="286"/>
      <c r="Y11" s="286"/>
      <c r="Z11" s="288" t="str">
        <f t="shared" ref="Z11:Z13" si="14">IFERROR(IF(AND(S10="Probabilidad",S11="Probabilidad"),(AB10-(+AB10*V11)),IF(AND(S10="Impacto",S11="Probabilidad"),(AB9-(+AB9*V11)),IF(S11="Impacto",AB10,""))),"")</f>
        <v/>
      </c>
      <c r="AA11" s="289" t="str">
        <f t="shared" si="8"/>
        <v/>
      </c>
      <c r="AB11" s="531" t="str">
        <f t="shared" si="12"/>
        <v/>
      </c>
      <c r="AC11" s="289" t="str">
        <f t="shared" si="9"/>
        <v/>
      </c>
      <c r="AD11" s="531" t="str">
        <f t="shared" si="13"/>
        <v/>
      </c>
      <c r="AE11" s="291" t="str">
        <f t="shared" si="10"/>
        <v/>
      </c>
      <c r="AF11" s="359"/>
      <c r="AG11" s="422"/>
      <c r="AH11" s="466"/>
      <c r="AI11" s="470"/>
      <c r="AJ11" s="470"/>
      <c r="AK11" s="472"/>
      <c r="AL11" s="472"/>
      <c r="AM11" s="472"/>
      <c r="AN11" s="472"/>
      <c r="AO11" s="472"/>
      <c r="AP11" s="472"/>
      <c r="AQ11" s="472"/>
      <c r="AR11" s="472"/>
      <c r="AS11" s="472"/>
      <c r="AT11" s="472"/>
      <c r="AU11" s="472"/>
      <c r="AV11" s="472"/>
      <c r="AW11" s="472"/>
      <c r="AX11" s="472"/>
      <c r="AY11" s="472"/>
      <c r="AZ11" s="472"/>
      <c r="BA11" s="472"/>
      <c r="BB11" s="472"/>
      <c r="BC11" s="472"/>
      <c r="BD11" s="472"/>
      <c r="BE11" s="472"/>
      <c r="BF11" s="472"/>
      <c r="BG11" s="472"/>
      <c r="BH11" s="472"/>
      <c r="BI11" s="472"/>
      <c r="BJ11" s="472"/>
      <c r="BK11" s="472"/>
      <c r="BL11" s="472"/>
      <c r="BM11" s="472"/>
    </row>
    <row r="12" spans="1:65" ht="24" customHeight="1">
      <c r="A12" s="642"/>
      <c r="B12" s="645"/>
      <c r="C12" s="645"/>
      <c r="D12" s="657"/>
      <c r="E12" s="363"/>
      <c r="F12" s="659"/>
      <c r="G12" s="469"/>
      <c r="H12" s="654"/>
      <c r="I12" s="651"/>
      <c r="J12" s="633"/>
      <c r="K12" s="636"/>
      <c r="L12" s="639"/>
      <c r="M12" s="636">
        <f ca="1">IF(NOT(ISERROR(MATCH(L12,_xlfn.ANCHORARRAY(F23),0))),K25&amp;"Por favor no seleccionar los criterios de impacto",L12)</f>
        <v>0</v>
      </c>
      <c r="N12" s="633"/>
      <c r="O12" s="636"/>
      <c r="P12" s="628"/>
      <c r="Q12" s="26">
        <v>5</v>
      </c>
      <c r="R12" s="306"/>
      <c r="S12" s="5" t="str">
        <f t="shared" si="11"/>
        <v/>
      </c>
      <c r="T12" s="286"/>
      <c r="U12" s="286"/>
      <c r="V12" s="287" t="str">
        <f t="shared" si="7"/>
        <v/>
      </c>
      <c r="W12" s="286"/>
      <c r="X12" s="286"/>
      <c r="Y12" s="286"/>
      <c r="Z12" s="288" t="str">
        <f t="shared" si="14"/>
        <v/>
      </c>
      <c r="AA12" s="289" t="str">
        <f t="shared" si="8"/>
        <v/>
      </c>
      <c r="AB12" s="531" t="str">
        <f t="shared" si="12"/>
        <v/>
      </c>
      <c r="AC12" s="289" t="str">
        <f t="shared" si="9"/>
        <v/>
      </c>
      <c r="AD12" s="531" t="str">
        <f t="shared" si="13"/>
        <v/>
      </c>
      <c r="AE12" s="291" t="str">
        <f t="shared" si="10"/>
        <v/>
      </c>
      <c r="AF12" s="359"/>
      <c r="AG12" s="422"/>
      <c r="AH12" s="466"/>
      <c r="AI12" s="470"/>
      <c r="AJ12" s="470"/>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row>
    <row r="13" spans="1:65" ht="25.5" customHeight="1">
      <c r="A13" s="643"/>
      <c r="B13" s="646"/>
      <c r="C13" s="646"/>
      <c r="D13" s="658"/>
      <c r="E13" s="363"/>
      <c r="F13" s="659"/>
      <c r="G13" s="469"/>
      <c r="H13" s="655"/>
      <c r="I13" s="652"/>
      <c r="J13" s="634"/>
      <c r="K13" s="637"/>
      <c r="L13" s="640"/>
      <c r="M13" s="637">
        <f ca="1">IF(NOT(ISERROR(MATCH(L13,_xlfn.ANCHORARRAY(F24),0))),K26&amp;"Por favor no seleccionar los criterios de impacto",L13)</f>
        <v>0</v>
      </c>
      <c r="N13" s="634"/>
      <c r="O13" s="637"/>
      <c r="P13" s="629"/>
      <c r="Q13" s="26">
        <v>6</v>
      </c>
      <c r="R13" s="306"/>
      <c r="S13" s="5" t="str">
        <f t="shared" si="11"/>
        <v/>
      </c>
      <c r="T13" s="286"/>
      <c r="U13" s="286"/>
      <c r="V13" s="287" t="str">
        <f t="shared" si="7"/>
        <v/>
      </c>
      <c r="W13" s="286"/>
      <c r="X13" s="286"/>
      <c r="Y13" s="286"/>
      <c r="Z13" s="288" t="str">
        <f t="shared" si="14"/>
        <v/>
      </c>
      <c r="AA13" s="289" t="str">
        <f t="shared" si="8"/>
        <v/>
      </c>
      <c r="AB13" s="531" t="str">
        <f t="shared" si="12"/>
        <v/>
      </c>
      <c r="AC13" s="289" t="str">
        <f t="shared" si="9"/>
        <v/>
      </c>
      <c r="AD13" s="531" t="str">
        <f t="shared" si="13"/>
        <v/>
      </c>
      <c r="AE13" s="291" t="str">
        <f t="shared" si="10"/>
        <v/>
      </c>
      <c r="AF13" s="359"/>
      <c r="AG13" s="422"/>
      <c r="AH13" s="466"/>
      <c r="AI13" s="470"/>
      <c r="AJ13" s="470"/>
      <c r="AK13" s="472"/>
      <c r="AL13" s="47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row>
    <row r="14" spans="1:65" ht="30.75" customHeight="1">
      <c r="A14" s="641">
        <v>3</v>
      </c>
      <c r="B14" s="644"/>
      <c r="C14" s="644"/>
      <c r="D14" s="656"/>
      <c r="E14" s="363"/>
      <c r="F14" s="659"/>
      <c r="G14" s="469"/>
      <c r="H14" s="653"/>
      <c r="I14" s="650"/>
      <c r="J14" s="632" t="str">
        <f t="shared" ref="J14" si="15">IF(I14&lt;=0,"",IF(I14&lt;=2,"Muy Baja",IF(I14&lt;=24,"Baja",IF(I14&lt;=500,"Media",IF(I14&lt;=5000,"Alta","Muy Alta")))))</f>
        <v/>
      </c>
      <c r="K14" s="635" t="str">
        <f t="shared" ref="K14" si="16">IF(J14="","",IF(J14="Muy Baja",0.2,IF(J14="Baja",0.4,IF(J14="Media",0.6,IF(J14="Alta",0.8,IF(J14="Muy Alta",1,))))))</f>
        <v/>
      </c>
      <c r="L14" s="638"/>
      <c r="M14" s="635">
        <f>IF(NOT(ISERROR(MATCH(L14,'[27]Tabla Impacto'!$B$221:$B$223,0))),'[27]Tabla Impacto'!$F$223&amp;"Por favor no seleccionar los criterios de impacto(Afectación Económica o presupuestal y Pérdida Reputacional)",L14)</f>
        <v>0</v>
      </c>
      <c r="N14" s="632" t="str">
        <f>IF(OR(M14='[27]Tabla Impacto'!$C$11,M14='[27]Tabla Impacto'!$D$11),"Leve",IF(OR(M14='[27]Tabla Impacto'!$C$12,M14='[27]Tabla Impacto'!$D$12),"Menor",IF(OR(M14='[27]Tabla Impacto'!$C$13,M14='[27]Tabla Impacto'!$D$13),"Moderado",IF(OR(M14='[27]Tabla Impacto'!$C$14,M14='[27]Tabla Impacto'!$D$14),"Mayor",IF(OR(M14='[27]Tabla Impacto'!$C$15,M14='[27]Tabla Impacto'!$D$15),"Catastrófico","")))))</f>
        <v/>
      </c>
      <c r="O14" s="635" t="str">
        <f t="shared" ref="O14" si="17">IF(N14="","",IF(N14="Leve",0.2,IF(N14="Menor",0.4,IF(N14="Moderado",0.6,IF(N14="Mayor",0.8,IF(N14="Catastrófico",1,))))))</f>
        <v/>
      </c>
      <c r="P14" s="627" t="str">
        <f t="shared" ref="P14" si="18">IF(OR(AND(J14="Muy Baja",N14="Leve"),AND(J14="Muy Baja",N14="Menor"),AND(J14="Baja",N14="Leve")),"Bajo",IF(OR(AND(J14="Muy baja",N14="Moderado"),AND(J14="Baja",N14="Menor"),AND(J14="Baja",N14="Moderado"),AND(J14="Media",N14="Leve"),AND(J14="Media",N14="Menor"),AND(J14="Media",N14="Moderado"),AND(J14="Alta",N14="Leve"),AND(J14="Alta",N14="Menor")),"Moderado",IF(OR(AND(J14="Muy Baja",N14="Mayor"),AND(J14="Baja",N14="Mayor"),AND(J14="Media",N14="Mayor"),AND(J14="Alta",N14="Moderado"),AND(J14="Alta",N14="Mayor"),AND(J14="Muy Alta",N14="Leve"),AND(J14="Muy Alta",N14="Menor"),AND(J14="Muy Alta",N14="Moderado"),AND(J14="Muy Alta",N14="Mayor")),"Alto",IF(OR(AND(J14="Muy Baja",N14="Catastrófico"),AND(J14="Baja",N14="Catastrófico"),AND(J14="Media",N14="Catastrófico"),AND(J14="Alta",N14="Catastrófico"),AND(J14="Muy Alta",N14="Catastrófico")),"Extremo",""))))</f>
        <v/>
      </c>
      <c r="Q14" s="26">
        <v>1</v>
      </c>
      <c r="R14" s="306"/>
      <c r="S14" s="5" t="str">
        <f>IF(OR(T14="Preventivo",T14="Detectivo"),"Probabilidad",IF(T14="Correctivo","Impacto",""))</f>
        <v/>
      </c>
      <c r="T14" s="286"/>
      <c r="U14" s="286"/>
      <c r="V14" s="287" t="str">
        <f>IF(AND(T14="Preventivo",U14="Automático"),"50%",IF(AND(T14="Preventivo",U14="Manual"),"40%",IF(AND(T14="Detectivo",U14="Automático"),"40%",IF(AND(T14="Detectivo",U14="Manual"),"30%",IF(AND(T14="Correctivo",U14="Automático"),"35%",IF(AND(T14="Correctivo",U14="Manual"),"25%",""))))))</f>
        <v/>
      </c>
      <c r="W14" s="286"/>
      <c r="X14" s="286"/>
      <c r="Y14" s="286"/>
      <c r="Z14" s="288" t="str">
        <f>IFERROR(IF(S14="Probabilidad",(K14-(+K14*V14)),IF(S14="Impacto",K14,"")),"")</f>
        <v/>
      </c>
      <c r="AA14" s="289" t="str">
        <f>IFERROR(IF(Z14="","",IF(Z14&lt;=0.2,"Muy Baja",IF(Z14&lt;=0.4,"Baja",IF(Z14&lt;=0.6,"Media",IF(Z14&lt;=0.8,"Alta","Muy Alta"))))),"")</f>
        <v/>
      </c>
      <c r="AB14" s="531" t="str">
        <f>+Z14</f>
        <v/>
      </c>
      <c r="AC14" s="289" t="str">
        <f>IFERROR(IF(AD14="","",IF(AD14&lt;=0.2,"Leve",IF(AD14&lt;=0.4,"Menor",IF(AD14&lt;=0.6,"Moderado",IF(AD14&lt;=0.8,"Mayor","Catastrófico"))))),"")</f>
        <v/>
      </c>
      <c r="AD14" s="531" t="str">
        <f>IFERROR(IF(S14="Impacto",(O14-(+O14*V14)),IF(S14="Probabilidad",O14,"")),"")</f>
        <v/>
      </c>
      <c r="AE14" s="291" t="str">
        <f>IFERROR(IF(OR(AND(AA14="Muy Baja",AC14="Leve"),AND(AA14="Muy Baja",AC14="Menor"),AND(AA14="Baja",AC14="Leve")),"Bajo",IF(OR(AND(AA14="Muy baja",AC14="Moderado"),AND(AA14="Baja",AC14="Menor"),AND(AA14="Baja",AC14="Moderado"),AND(AA14="Media",AC14="Leve"),AND(AA14="Media",AC14="Menor"),AND(AA14="Media",AC14="Moderado"),AND(AA14="Alta",AC14="Leve"),AND(AA14="Alta",AC14="Menor")),"Moderado",IF(OR(AND(AA14="Muy Baja",AC14="Mayor"),AND(AA14="Baja",AC14="Mayor"),AND(AA14="Media",AC14="Mayor"),AND(AA14="Alta",AC14="Moderado"),AND(AA14="Alta",AC14="Mayor"),AND(AA14="Muy Alta",AC14="Leve"),AND(AA14="Muy Alta",AC14="Menor"),AND(AA14="Muy Alta",AC14="Moderado"),AND(AA14="Muy Alta",AC14="Mayor")),"Alto",IF(OR(AND(AA14="Muy Baja",AC14="Catastrófico"),AND(AA14="Baja",AC14="Catastrófico"),AND(AA14="Media",AC14="Catastrófico"),AND(AA14="Alta",AC14="Catastrófico"),AND(AA14="Muy Alta",AC14="Catastrófico")),"Extremo","")))),"")</f>
        <v/>
      </c>
      <c r="AF14" s="359"/>
      <c r="AG14" s="422"/>
      <c r="AH14" s="466"/>
      <c r="AI14" s="470"/>
      <c r="AJ14" s="470"/>
      <c r="AK14" s="472"/>
      <c r="AL14" s="472"/>
      <c r="AM14" s="472"/>
      <c r="AN14" s="472"/>
      <c r="AO14" s="472"/>
      <c r="AP14" s="472"/>
      <c r="AQ14" s="472"/>
      <c r="AR14" s="472"/>
      <c r="AS14" s="472"/>
      <c r="AT14" s="472"/>
      <c r="AU14" s="472"/>
      <c r="AV14" s="472"/>
      <c r="AW14" s="472"/>
      <c r="AX14" s="472"/>
      <c r="AY14" s="472"/>
      <c r="AZ14" s="472"/>
      <c r="BA14" s="472"/>
      <c r="BB14" s="472"/>
      <c r="BC14" s="472"/>
      <c r="BD14" s="472"/>
      <c r="BE14" s="472"/>
      <c r="BF14" s="472"/>
      <c r="BG14" s="472"/>
      <c r="BH14" s="472"/>
      <c r="BI14" s="472"/>
      <c r="BJ14" s="472"/>
      <c r="BK14" s="472"/>
      <c r="BL14" s="472"/>
      <c r="BM14" s="472"/>
    </row>
    <row r="15" spans="1:65" ht="26.25" customHeight="1">
      <c r="A15" s="642"/>
      <c r="B15" s="645"/>
      <c r="C15" s="645"/>
      <c r="D15" s="657"/>
      <c r="E15" s="363"/>
      <c r="F15" s="659"/>
      <c r="G15" s="469"/>
      <c r="H15" s="654"/>
      <c r="I15" s="651"/>
      <c r="J15" s="633"/>
      <c r="K15" s="636"/>
      <c r="L15" s="639"/>
      <c r="M15" s="636">
        <f ca="1">IF(NOT(ISERROR(MATCH(L15,_xlfn.ANCHORARRAY(F26),0))),K28&amp;"Por favor no seleccionar los criterios de impacto",L15)</f>
        <v>0</v>
      </c>
      <c r="N15" s="633"/>
      <c r="O15" s="636"/>
      <c r="P15" s="628"/>
      <c r="Q15" s="26">
        <v>2</v>
      </c>
      <c r="R15" s="306"/>
      <c r="S15" s="5" t="str">
        <f>IF(OR(T15="Preventivo",T15="Detectivo"),"Probabilidad",IF(T15="Correctivo","Impacto",""))</f>
        <v/>
      </c>
      <c r="T15" s="286"/>
      <c r="U15" s="286"/>
      <c r="V15" s="287" t="str">
        <f t="shared" ref="V15:V19" si="19">IF(AND(T15="Preventivo",U15="Automático"),"50%",IF(AND(T15="Preventivo",U15="Manual"),"40%",IF(AND(T15="Detectivo",U15="Automático"),"40%",IF(AND(T15="Detectivo",U15="Manual"),"30%",IF(AND(T15="Correctivo",U15="Automático"),"35%",IF(AND(T15="Correctivo",U15="Manual"),"25%",""))))))</f>
        <v/>
      </c>
      <c r="W15" s="286"/>
      <c r="X15" s="286"/>
      <c r="Y15" s="286"/>
      <c r="Z15" s="288" t="str">
        <f>IFERROR(IF(AND(S14="Probabilidad",S15="Probabilidad"),(AB14-(+AB14*V15)),IF(AND(S14="Impacto",S15="Probabilidad"),(K14-(+K14*V15)),IF(S15="Impacto",AB14,""))),"")</f>
        <v/>
      </c>
      <c r="AA15" s="289" t="str">
        <f t="shared" ref="AA15:AA19" si="20">IFERROR(IF(Z15="","",IF(Z15&lt;=0.2,"Muy Baja",IF(Z15&lt;=0.4,"Baja",IF(Z15&lt;=0.6,"Media",IF(Z15&lt;=0.8,"Alta","Muy Alta"))))),"")</f>
        <v/>
      </c>
      <c r="AB15" s="531" t="str">
        <f>+Z15</f>
        <v/>
      </c>
      <c r="AC15" s="289" t="str">
        <f t="shared" ref="AC15:AC19" si="21">IFERROR(IF(AD15="","",IF(AD15&lt;=0.2,"Leve",IF(AD15&lt;=0.4,"Menor",IF(AD15&lt;=0.6,"Moderado",IF(AD15&lt;=0.8,"Mayor","Catastrófico"))))),"")</f>
        <v/>
      </c>
      <c r="AD15" s="531" t="str">
        <f>IFERROR(IF(AND(S14="Impacto",S15="Impacto"),(AD14-(+AD14*V15)),IF(AND(S14="Probabilidad",S15="Impacto"),(O14-(+O14*V15)),IF(S15="Probabilidad",AD14,""))),"")</f>
        <v/>
      </c>
      <c r="AE15" s="291" t="str">
        <f t="shared" ref="AE15:AE19" si="22">IFERROR(IF(OR(AND(AA15="Muy Baja",AC15="Leve"),AND(AA15="Muy Baja",AC15="Menor"),AND(AA15="Baja",AC15="Leve")),"Bajo",IF(OR(AND(AA15="Muy baja",AC15="Moderado"),AND(AA15="Baja",AC15="Menor"),AND(AA15="Baja",AC15="Moderado"),AND(AA15="Media",AC15="Leve"),AND(AA15="Media",AC15="Menor"),AND(AA15="Media",AC15="Moderado"),AND(AA15="Alta",AC15="Leve"),AND(AA15="Alta",AC15="Menor")),"Moderado",IF(OR(AND(AA15="Muy Baja",AC15="Mayor"),AND(AA15="Baja",AC15="Mayor"),AND(AA15="Media",AC15="Mayor"),AND(AA15="Alta",AC15="Moderado"),AND(AA15="Alta",AC15="Mayor"),AND(AA15="Muy Alta",AC15="Leve"),AND(AA15="Muy Alta",AC15="Menor"),AND(AA15="Muy Alta",AC15="Moderado"),AND(AA15="Muy Alta",AC15="Mayor")),"Alto",IF(OR(AND(AA15="Muy Baja",AC15="Catastrófico"),AND(AA15="Baja",AC15="Catastrófico"),AND(AA15="Media",AC15="Catastrófico"),AND(AA15="Alta",AC15="Catastrófico"),AND(AA15="Muy Alta",AC15="Catastrófico")),"Extremo","")))),"")</f>
        <v/>
      </c>
      <c r="AF15" s="359"/>
      <c r="AG15" s="422"/>
      <c r="AH15" s="466"/>
      <c r="AI15" s="470"/>
      <c r="AJ15" s="470"/>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row>
    <row r="16" spans="1:65" ht="26.25" customHeight="1">
      <c r="A16" s="642"/>
      <c r="B16" s="645"/>
      <c r="C16" s="645"/>
      <c r="D16" s="657"/>
      <c r="E16" s="363"/>
      <c r="F16" s="659"/>
      <c r="G16" s="469"/>
      <c r="H16" s="654"/>
      <c r="I16" s="651"/>
      <c r="J16" s="633"/>
      <c r="K16" s="636"/>
      <c r="L16" s="639"/>
      <c r="M16" s="636">
        <f ca="1">IF(NOT(ISERROR(MATCH(L16,_xlfn.ANCHORARRAY(F27),0))),K29&amp;"Por favor no seleccionar los criterios de impacto",L16)</f>
        <v>0</v>
      </c>
      <c r="N16" s="633"/>
      <c r="O16" s="636"/>
      <c r="P16" s="628"/>
      <c r="Q16" s="26">
        <v>3</v>
      </c>
      <c r="R16" s="459"/>
      <c r="S16" s="5" t="str">
        <f t="shared" ref="S16:S19" si="23">IF(OR(T16="Preventivo",T16="Detectivo"),"Probabilidad",IF(T16="Correctivo","Impacto",""))</f>
        <v/>
      </c>
      <c r="T16" s="286"/>
      <c r="U16" s="286"/>
      <c r="V16" s="287" t="str">
        <f t="shared" si="19"/>
        <v/>
      </c>
      <c r="W16" s="286"/>
      <c r="X16" s="286"/>
      <c r="Y16" s="286"/>
      <c r="Z16" s="288" t="str">
        <f>IFERROR(IF(AND(S15="Probabilidad",S16="Probabilidad"),(AB15-(+AB15*V16)),IF(AND(S15="Impacto",S16="Probabilidad"),(AB14-(+AB14*V16)),IF(S16="Impacto",AB15,""))),"")</f>
        <v/>
      </c>
      <c r="AA16" s="289" t="str">
        <f t="shared" si="20"/>
        <v/>
      </c>
      <c r="AB16" s="531" t="str">
        <f t="shared" ref="AB16:AB19" si="24">+Z16</f>
        <v/>
      </c>
      <c r="AC16" s="289" t="str">
        <f t="shared" si="21"/>
        <v/>
      </c>
      <c r="AD16" s="531" t="str">
        <f t="shared" ref="AD16:AD19" si="25">IFERROR(IF(AND(S15="Impacto",S16="Impacto"),(AD15-(+AD15*V16)),IF(AND(S15="Probabilidad",S16="Impacto"),(AD14-(+AD14*V16)),IF(S16="Probabilidad",AD15,""))),"")</f>
        <v/>
      </c>
      <c r="AE16" s="291" t="str">
        <f t="shared" si="22"/>
        <v/>
      </c>
      <c r="AF16" s="359"/>
      <c r="AG16" s="422"/>
      <c r="AH16" s="466"/>
      <c r="AI16" s="470"/>
      <c r="AJ16" s="470"/>
      <c r="AK16" s="472"/>
      <c r="AL16" s="472"/>
      <c r="AM16" s="472"/>
      <c r="AN16" s="472"/>
      <c r="AO16" s="472"/>
      <c r="AP16" s="472"/>
      <c r="AQ16" s="472"/>
      <c r="AR16" s="472"/>
      <c r="AS16" s="472"/>
      <c r="AT16" s="472"/>
      <c r="AU16" s="472"/>
      <c r="AV16" s="472"/>
      <c r="AW16" s="472"/>
      <c r="AX16" s="472"/>
      <c r="AY16" s="472"/>
      <c r="AZ16" s="472"/>
      <c r="BA16" s="472"/>
      <c r="BB16" s="472"/>
      <c r="BC16" s="472"/>
      <c r="BD16" s="472"/>
      <c r="BE16" s="472"/>
      <c r="BF16" s="472"/>
      <c r="BG16" s="472"/>
      <c r="BH16" s="472"/>
      <c r="BI16" s="472"/>
      <c r="BJ16" s="472"/>
      <c r="BK16" s="472"/>
      <c r="BL16" s="472"/>
      <c r="BM16" s="472"/>
    </row>
    <row r="17" spans="1:65" ht="26.25" customHeight="1">
      <c r="A17" s="642"/>
      <c r="B17" s="645"/>
      <c r="C17" s="645"/>
      <c r="D17" s="657"/>
      <c r="E17" s="363"/>
      <c r="F17" s="659"/>
      <c r="G17" s="469"/>
      <c r="H17" s="654"/>
      <c r="I17" s="651"/>
      <c r="J17" s="633"/>
      <c r="K17" s="636"/>
      <c r="L17" s="639"/>
      <c r="M17" s="636">
        <f ca="1">IF(NOT(ISERROR(MATCH(L17,_xlfn.ANCHORARRAY(F28),0))),K30&amp;"Por favor no seleccionar los criterios de impacto",L17)</f>
        <v>0</v>
      </c>
      <c r="N17" s="633"/>
      <c r="O17" s="636"/>
      <c r="P17" s="628"/>
      <c r="Q17" s="26">
        <v>4</v>
      </c>
      <c r="R17" s="306"/>
      <c r="S17" s="5" t="str">
        <f t="shared" si="23"/>
        <v/>
      </c>
      <c r="T17" s="286"/>
      <c r="U17" s="286"/>
      <c r="V17" s="287" t="str">
        <f t="shared" si="19"/>
        <v/>
      </c>
      <c r="W17" s="286"/>
      <c r="X17" s="286"/>
      <c r="Y17" s="286"/>
      <c r="Z17" s="288" t="str">
        <f t="shared" ref="Z17:Z19" si="26">IFERROR(IF(AND(S16="Probabilidad",S17="Probabilidad"),(AB16-(+AB16*V17)),IF(AND(S16="Impacto",S17="Probabilidad"),(AB15-(+AB15*V17)),IF(S17="Impacto",AB16,""))),"")</f>
        <v/>
      </c>
      <c r="AA17" s="289" t="str">
        <f t="shared" si="20"/>
        <v/>
      </c>
      <c r="AB17" s="531" t="str">
        <f t="shared" si="24"/>
        <v/>
      </c>
      <c r="AC17" s="289" t="str">
        <f t="shared" si="21"/>
        <v/>
      </c>
      <c r="AD17" s="531" t="str">
        <f t="shared" si="25"/>
        <v/>
      </c>
      <c r="AE17" s="291" t="str">
        <f t="shared" si="22"/>
        <v/>
      </c>
      <c r="AF17" s="359"/>
      <c r="AG17" s="422"/>
      <c r="AH17" s="466"/>
      <c r="AI17" s="470"/>
      <c r="AJ17" s="470"/>
      <c r="AK17" s="472"/>
      <c r="AL17" s="472"/>
      <c r="AM17" s="472"/>
      <c r="AN17" s="472"/>
      <c r="AO17" s="472"/>
      <c r="AP17" s="472"/>
      <c r="AQ17" s="472"/>
      <c r="AR17" s="472"/>
      <c r="AS17" s="472"/>
      <c r="AT17" s="472"/>
      <c r="AU17" s="472"/>
      <c r="AV17" s="472"/>
      <c r="AW17" s="472"/>
      <c r="AX17" s="472"/>
      <c r="AY17" s="472"/>
      <c r="AZ17" s="472"/>
      <c r="BA17" s="472"/>
      <c r="BB17" s="472"/>
      <c r="BC17" s="472"/>
      <c r="BD17" s="472"/>
      <c r="BE17" s="472"/>
      <c r="BF17" s="472"/>
      <c r="BG17" s="472"/>
      <c r="BH17" s="472"/>
      <c r="BI17" s="472"/>
      <c r="BJ17" s="472"/>
      <c r="BK17" s="472"/>
      <c r="BL17" s="472"/>
      <c r="BM17" s="472"/>
    </row>
    <row r="18" spans="1:65" ht="26.25" customHeight="1">
      <c r="A18" s="642"/>
      <c r="B18" s="645"/>
      <c r="C18" s="645"/>
      <c r="D18" s="657"/>
      <c r="E18" s="363"/>
      <c r="F18" s="659"/>
      <c r="G18" s="469"/>
      <c r="H18" s="654"/>
      <c r="I18" s="651"/>
      <c r="J18" s="633"/>
      <c r="K18" s="636"/>
      <c r="L18" s="639"/>
      <c r="M18" s="636">
        <f ca="1">IF(NOT(ISERROR(MATCH(L18,_xlfn.ANCHORARRAY(F29),0))),K31&amp;"Por favor no seleccionar los criterios de impacto",L18)</f>
        <v>0</v>
      </c>
      <c r="N18" s="633"/>
      <c r="O18" s="636"/>
      <c r="P18" s="628"/>
      <c r="Q18" s="26">
        <v>5</v>
      </c>
      <c r="R18" s="306"/>
      <c r="S18" s="5" t="str">
        <f t="shared" si="23"/>
        <v/>
      </c>
      <c r="T18" s="286"/>
      <c r="U18" s="286"/>
      <c r="V18" s="287" t="str">
        <f t="shared" si="19"/>
        <v/>
      </c>
      <c r="W18" s="286"/>
      <c r="X18" s="286"/>
      <c r="Y18" s="286"/>
      <c r="Z18" s="288" t="str">
        <f t="shared" si="26"/>
        <v/>
      </c>
      <c r="AA18" s="289" t="str">
        <f t="shared" si="20"/>
        <v/>
      </c>
      <c r="AB18" s="531" t="str">
        <f t="shared" si="24"/>
        <v/>
      </c>
      <c r="AC18" s="289" t="str">
        <f t="shared" si="21"/>
        <v/>
      </c>
      <c r="AD18" s="531" t="str">
        <f t="shared" si="25"/>
        <v/>
      </c>
      <c r="AE18" s="291" t="str">
        <f t="shared" si="22"/>
        <v/>
      </c>
      <c r="AF18" s="359"/>
      <c r="AG18" s="422"/>
      <c r="AH18" s="466"/>
      <c r="AI18" s="470"/>
      <c r="AJ18" s="470"/>
      <c r="AK18" s="472"/>
      <c r="AL18" s="472"/>
      <c r="AM18" s="472"/>
      <c r="AN18" s="472"/>
      <c r="AO18" s="472"/>
      <c r="AP18" s="472"/>
      <c r="AQ18" s="472"/>
      <c r="AR18" s="472"/>
      <c r="AS18" s="472"/>
      <c r="AT18" s="472"/>
      <c r="AU18" s="472"/>
      <c r="AV18" s="472"/>
      <c r="AW18" s="472"/>
      <c r="AX18" s="472"/>
      <c r="AY18" s="472"/>
      <c r="AZ18" s="472"/>
      <c r="BA18" s="472"/>
      <c r="BB18" s="472"/>
      <c r="BC18" s="472"/>
      <c r="BD18" s="472"/>
      <c r="BE18" s="472"/>
      <c r="BF18" s="472"/>
      <c r="BG18" s="472"/>
      <c r="BH18" s="472"/>
      <c r="BI18" s="472"/>
      <c r="BJ18" s="472"/>
      <c r="BK18" s="472"/>
      <c r="BL18" s="472"/>
      <c r="BM18" s="472"/>
    </row>
    <row r="19" spans="1:65" ht="26.25" customHeight="1">
      <c r="A19" s="643"/>
      <c r="B19" s="646"/>
      <c r="C19" s="646"/>
      <c r="D19" s="658"/>
      <c r="E19" s="363"/>
      <c r="F19" s="659"/>
      <c r="G19" s="469"/>
      <c r="H19" s="655"/>
      <c r="I19" s="652"/>
      <c r="J19" s="634"/>
      <c r="K19" s="637"/>
      <c r="L19" s="640"/>
      <c r="M19" s="637">
        <f ca="1">IF(NOT(ISERROR(MATCH(L19,_xlfn.ANCHORARRAY(F30),0))),K32&amp;"Por favor no seleccionar los criterios de impacto",L19)</f>
        <v>0</v>
      </c>
      <c r="N19" s="634"/>
      <c r="O19" s="637"/>
      <c r="P19" s="629"/>
      <c r="Q19" s="26">
        <v>6</v>
      </c>
      <c r="R19" s="306"/>
      <c r="S19" s="5" t="str">
        <f t="shared" si="23"/>
        <v/>
      </c>
      <c r="T19" s="286"/>
      <c r="U19" s="286"/>
      <c r="V19" s="287" t="str">
        <f t="shared" si="19"/>
        <v/>
      </c>
      <c r="W19" s="286"/>
      <c r="X19" s="286"/>
      <c r="Y19" s="286"/>
      <c r="Z19" s="288" t="str">
        <f t="shared" si="26"/>
        <v/>
      </c>
      <c r="AA19" s="289" t="str">
        <f t="shared" si="20"/>
        <v/>
      </c>
      <c r="AB19" s="531" t="str">
        <f t="shared" si="24"/>
        <v/>
      </c>
      <c r="AC19" s="289" t="str">
        <f t="shared" si="21"/>
        <v/>
      </c>
      <c r="AD19" s="531" t="str">
        <f t="shared" si="25"/>
        <v/>
      </c>
      <c r="AE19" s="291" t="str">
        <f t="shared" si="22"/>
        <v/>
      </c>
      <c r="AF19" s="359"/>
      <c r="AG19" s="422"/>
      <c r="AH19" s="466"/>
      <c r="AI19" s="470"/>
      <c r="AJ19" s="470"/>
      <c r="AK19" s="472"/>
      <c r="AL19" s="472"/>
      <c r="AM19" s="472"/>
      <c r="AN19" s="472"/>
      <c r="AO19" s="472"/>
      <c r="AP19" s="472"/>
      <c r="AQ19" s="472"/>
      <c r="AR19" s="472"/>
      <c r="AS19" s="472"/>
      <c r="AT19" s="472"/>
      <c r="AU19" s="472"/>
      <c r="AV19" s="472"/>
      <c r="AW19" s="472"/>
      <c r="AX19" s="472"/>
      <c r="AY19" s="472"/>
      <c r="AZ19" s="472"/>
      <c r="BA19" s="472"/>
      <c r="BB19" s="472"/>
      <c r="BC19" s="472"/>
      <c r="BD19" s="472"/>
      <c r="BE19" s="472"/>
      <c r="BF19" s="472"/>
      <c r="BG19" s="472"/>
      <c r="BH19" s="472"/>
      <c r="BI19" s="472"/>
      <c r="BJ19" s="472"/>
      <c r="BK19" s="472"/>
      <c r="BL19" s="472"/>
      <c r="BM19" s="472"/>
    </row>
    <row r="20" spans="1:65" ht="26.25" customHeight="1">
      <c r="A20" s="641">
        <v>4</v>
      </c>
      <c r="B20" s="644"/>
      <c r="C20" s="644"/>
      <c r="D20" s="656"/>
      <c r="E20" s="363"/>
      <c r="F20" s="659"/>
      <c r="G20" s="469"/>
      <c r="H20" s="653"/>
      <c r="I20" s="650"/>
      <c r="J20" s="632" t="str">
        <f t="shared" ref="J20" si="27">IF(I20&lt;=0,"",IF(I20&lt;=2,"Muy Baja",IF(I20&lt;=24,"Baja",IF(I20&lt;=500,"Media",IF(I20&lt;=5000,"Alta","Muy Alta")))))</f>
        <v/>
      </c>
      <c r="K20" s="635" t="str">
        <f t="shared" ref="K20" si="28">IF(J20="","",IF(J20="Muy Baja",0.2,IF(J20="Baja",0.4,IF(J20="Media",0.6,IF(J20="Alta",0.8,IF(J20="Muy Alta",1,))))))</f>
        <v/>
      </c>
      <c r="L20" s="638"/>
      <c r="M20" s="635">
        <f>IF(NOT(ISERROR(MATCH(L20,'[27]Tabla Impacto'!$B$221:$B$223,0))),'[27]Tabla Impacto'!$F$223&amp;"Por favor no seleccionar los criterios de impacto(Afectación Económica o presupuestal y Pérdida Reputacional)",L20)</f>
        <v>0</v>
      </c>
      <c r="N20" s="632" t="str">
        <f>IF(OR(M20='[27]Tabla Impacto'!$C$11,M20='[27]Tabla Impacto'!$D$11),"Leve",IF(OR(M20='[27]Tabla Impacto'!$C$12,M20='[27]Tabla Impacto'!$D$12),"Menor",IF(OR(M20='[27]Tabla Impacto'!$C$13,M20='[27]Tabla Impacto'!$D$13),"Moderado",IF(OR(M20='[27]Tabla Impacto'!$C$14,M20='[27]Tabla Impacto'!$D$14),"Mayor",IF(OR(M20='[27]Tabla Impacto'!$C$15,M20='[27]Tabla Impacto'!$D$15),"Catastrófico","")))))</f>
        <v/>
      </c>
      <c r="O20" s="635" t="str">
        <f t="shared" ref="O20" si="29">IF(N20="","",IF(N20="Leve",0.2,IF(N20="Menor",0.4,IF(N20="Moderado",0.6,IF(N20="Mayor",0.8,IF(N20="Catastrófico",1,))))))</f>
        <v/>
      </c>
      <c r="P20" s="627" t="str">
        <f t="shared" ref="P20" si="30">IF(OR(AND(J20="Muy Baja",N20="Leve"),AND(J20="Muy Baja",N20="Menor"),AND(J20="Baja",N20="Leve")),"Bajo",IF(OR(AND(J20="Muy baja",N20="Moderado"),AND(J20="Baja",N20="Menor"),AND(J20="Baja",N20="Moderado"),AND(J20="Media",N20="Leve"),AND(J20="Media",N20="Menor"),AND(J20="Media",N20="Moderado"),AND(J20="Alta",N20="Leve"),AND(J20="Alta",N20="Menor")),"Moderado",IF(OR(AND(J20="Muy Baja",N20="Mayor"),AND(J20="Baja",N20="Mayor"),AND(J20="Media",N20="Mayor"),AND(J20="Alta",N20="Moderado"),AND(J20="Alta",N20="Mayor"),AND(J20="Muy Alta",N20="Leve"),AND(J20="Muy Alta",N20="Menor"),AND(J20="Muy Alta",N20="Moderado"),AND(J20="Muy Alta",N20="Mayor")),"Alto",IF(OR(AND(J20="Muy Baja",N20="Catastrófico"),AND(J20="Baja",N20="Catastrófico"),AND(J20="Media",N20="Catastrófico"),AND(J20="Alta",N20="Catastrófico"),AND(J20="Muy Alta",N20="Catastrófico")),"Extremo",""))))</f>
        <v/>
      </c>
      <c r="Q20" s="26">
        <v>1</v>
      </c>
      <c r="R20" s="306"/>
      <c r="S20" s="5" t="str">
        <f>IF(OR(T20="Preventivo",T20="Detectivo"),"Probabilidad",IF(T20="Correctivo","Impacto",""))</f>
        <v/>
      </c>
      <c r="T20" s="286"/>
      <c r="U20" s="286"/>
      <c r="V20" s="287" t="str">
        <f>IF(AND(T20="Preventivo",U20="Automático"),"50%",IF(AND(T20="Preventivo",U20="Manual"),"40%",IF(AND(T20="Detectivo",U20="Automático"),"40%",IF(AND(T20="Detectivo",U20="Manual"),"30%",IF(AND(T20="Correctivo",U20="Automático"),"35%",IF(AND(T20="Correctivo",U20="Manual"),"25%",""))))))</f>
        <v/>
      </c>
      <c r="W20" s="286"/>
      <c r="X20" s="286"/>
      <c r="Y20" s="286"/>
      <c r="Z20" s="288" t="str">
        <f>IFERROR(IF(S20="Probabilidad",(K20-(+K20*V20)),IF(S20="Impacto",K20,"")),"")</f>
        <v/>
      </c>
      <c r="AA20" s="289" t="str">
        <f>IFERROR(IF(Z20="","",IF(Z20&lt;=0.2,"Muy Baja",IF(Z20&lt;=0.4,"Baja",IF(Z20&lt;=0.6,"Media",IF(Z20&lt;=0.8,"Alta","Muy Alta"))))),"")</f>
        <v/>
      </c>
      <c r="AB20" s="531" t="str">
        <f>+Z20</f>
        <v/>
      </c>
      <c r="AC20" s="289" t="str">
        <f>IFERROR(IF(AD20="","",IF(AD20&lt;=0.2,"Leve",IF(AD20&lt;=0.4,"Menor",IF(AD20&lt;=0.6,"Moderado",IF(AD20&lt;=0.8,"Mayor","Catastrófico"))))),"")</f>
        <v/>
      </c>
      <c r="AD20" s="531" t="str">
        <f>IFERROR(IF(S20="Impacto",(O20-(+O20*V20)),IF(S20="Probabilidad",O20,"")),"")</f>
        <v/>
      </c>
      <c r="AE20" s="291" t="str">
        <f>IFERROR(IF(OR(AND(AA20="Muy Baja",AC20="Leve"),AND(AA20="Muy Baja",AC20="Menor"),AND(AA20="Baja",AC20="Leve")),"Bajo",IF(OR(AND(AA20="Muy baja",AC20="Moderado"),AND(AA20="Baja",AC20="Menor"),AND(AA20="Baja",AC20="Moderado"),AND(AA20="Media",AC20="Leve"),AND(AA20="Media",AC20="Menor"),AND(AA20="Media",AC20="Moderado"),AND(AA20="Alta",AC20="Leve"),AND(AA20="Alta",AC20="Menor")),"Moderado",IF(OR(AND(AA20="Muy Baja",AC20="Mayor"),AND(AA20="Baja",AC20="Mayor"),AND(AA20="Media",AC20="Mayor"),AND(AA20="Alta",AC20="Moderado"),AND(AA20="Alta",AC20="Mayor"),AND(AA20="Muy Alta",AC20="Leve"),AND(AA20="Muy Alta",AC20="Menor"),AND(AA20="Muy Alta",AC20="Moderado"),AND(AA20="Muy Alta",AC20="Mayor")),"Alto",IF(OR(AND(AA20="Muy Baja",AC20="Catastrófico"),AND(AA20="Baja",AC20="Catastrófico"),AND(AA20="Media",AC20="Catastrófico"),AND(AA20="Alta",AC20="Catastrófico"),AND(AA20="Muy Alta",AC20="Catastrófico")),"Extremo","")))),"")</f>
        <v/>
      </c>
      <c r="AF20" s="359"/>
      <c r="AG20" s="422"/>
      <c r="AH20" s="466"/>
      <c r="AI20" s="470"/>
      <c r="AJ20" s="470"/>
      <c r="AK20" s="472"/>
      <c r="AL20" s="472"/>
      <c r="AM20" s="472"/>
      <c r="AN20" s="472"/>
      <c r="AO20" s="472"/>
      <c r="AP20" s="472"/>
      <c r="AQ20" s="472"/>
      <c r="AR20" s="472"/>
      <c r="AS20" s="472"/>
      <c r="AT20" s="472"/>
      <c r="AU20" s="472"/>
      <c r="AV20" s="472"/>
      <c r="AW20" s="472"/>
      <c r="AX20" s="472"/>
      <c r="AY20" s="472"/>
      <c r="AZ20" s="472"/>
      <c r="BA20" s="472"/>
      <c r="BB20" s="472"/>
      <c r="BC20" s="472"/>
      <c r="BD20" s="472"/>
      <c r="BE20" s="472"/>
      <c r="BF20" s="472"/>
      <c r="BG20" s="472"/>
      <c r="BH20" s="472"/>
      <c r="BI20" s="472"/>
      <c r="BJ20" s="472"/>
      <c r="BK20" s="472"/>
      <c r="BL20" s="472"/>
      <c r="BM20" s="472"/>
    </row>
    <row r="21" spans="1:65" ht="26.25" customHeight="1">
      <c r="A21" s="642"/>
      <c r="B21" s="645"/>
      <c r="C21" s="645"/>
      <c r="D21" s="657"/>
      <c r="E21" s="363"/>
      <c r="F21" s="659"/>
      <c r="G21" s="469"/>
      <c r="H21" s="654"/>
      <c r="I21" s="651"/>
      <c r="J21" s="633"/>
      <c r="K21" s="636"/>
      <c r="L21" s="639"/>
      <c r="M21" s="636">
        <f ca="1">IF(NOT(ISERROR(MATCH(L21,_xlfn.ANCHORARRAY(F32),0))),K34&amp;"Por favor no seleccionar los criterios de impacto",L21)</f>
        <v>0</v>
      </c>
      <c r="N21" s="633"/>
      <c r="O21" s="636"/>
      <c r="P21" s="628"/>
      <c r="Q21" s="26">
        <v>2</v>
      </c>
      <c r="R21" s="306"/>
      <c r="S21" s="5" t="str">
        <f>IF(OR(T21="Preventivo",T21="Detectivo"),"Probabilidad",IF(T21="Correctivo","Impacto",""))</f>
        <v/>
      </c>
      <c r="T21" s="286"/>
      <c r="U21" s="286"/>
      <c r="V21" s="287" t="str">
        <f t="shared" ref="V21:V25" si="31">IF(AND(T21="Preventivo",U21="Automático"),"50%",IF(AND(T21="Preventivo",U21="Manual"),"40%",IF(AND(T21="Detectivo",U21="Automático"),"40%",IF(AND(T21="Detectivo",U21="Manual"),"30%",IF(AND(T21="Correctivo",U21="Automático"),"35%",IF(AND(T21="Correctivo",U21="Manual"),"25%",""))))))</f>
        <v/>
      </c>
      <c r="W21" s="286"/>
      <c r="X21" s="286"/>
      <c r="Y21" s="286"/>
      <c r="Z21" s="288" t="str">
        <f>IFERROR(IF(AND(S20="Probabilidad",S21="Probabilidad"),(AB20-(+AB20*V21)),IF(AND(S20="Impacto",S21="Probabilidad"),(K20-(+K20*V21)),IF(S21="Impacto",AB20,""))),"")</f>
        <v/>
      </c>
      <c r="AA21" s="289" t="str">
        <f t="shared" ref="AA21:AA25" si="32">IFERROR(IF(Z21="","",IF(Z21&lt;=0.2,"Muy Baja",IF(Z21&lt;=0.4,"Baja",IF(Z21&lt;=0.6,"Media",IF(Z21&lt;=0.8,"Alta","Muy Alta"))))),"")</f>
        <v/>
      </c>
      <c r="AB21" s="531" t="str">
        <f>+Z21</f>
        <v/>
      </c>
      <c r="AC21" s="289" t="str">
        <f t="shared" ref="AC21:AC25" si="33">IFERROR(IF(AD21="","",IF(AD21&lt;=0.2,"Leve",IF(AD21&lt;=0.4,"Menor",IF(AD21&lt;=0.6,"Moderado",IF(AD21&lt;=0.8,"Mayor","Catastrófico"))))),"")</f>
        <v/>
      </c>
      <c r="AD21" s="531" t="str">
        <f>IFERROR(IF(AND(S20="Impacto",S21="Impacto"),(AD20-(+AD20*V21)),IF(AND(S20="Probabilidad",S21="Impacto"),(O20-(+O20*V21)),IF(S21="Probabilidad",AD20,""))),"")</f>
        <v/>
      </c>
      <c r="AE21" s="291" t="str">
        <f t="shared" ref="AE21:AE25" si="34">IFERROR(IF(OR(AND(AA21="Muy Baja",AC21="Leve"),AND(AA21="Muy Baja",AC21="Menor"),AND(AA21="Baja",AC21="Leve")),"Bajo",IF(OR(AND(AA21="Muy baja",AC21="Moderado"),AND(AA21="Baja",AC21="Menor"),AND(AA21="Baja",AC21="Moderado"),AND(AA21="Media",AC21="Leve"),AND(AA21="Media",AC21="Menor"),AND(AA21="Media",AC21="Moderado"),AND(AA21="Alta",AC21="Leve"),AND(AA21="Alta",AC21="Menor")),"Moderado",IF(OR(AND(AA21="Muy Baja",AC21="Mayor"),AND(AA21="Baja",AC21="Mayor"),AND(AA21="Media",AC21="Mayor"),AND(AA21="Alta",AC21="Moderado"),AND(AA21="Alta",AC21="Mayor"),AND(AA21="Muy Alta",AC21="Leve"),AND(AA21="Muy Alta",AC21="Menor"),AND(AA21="Muy Alta",AC21="Moderado"),AND(AA21="Muy Alta",AC21="Mayor")),"Alto",IF(OR(AND(AA21="Muy Baja",AC21="Catastrófico"),AND(AA21="Baja",AC21="Catastrófico"),AND(AA21="Media",AC21="Catastrófico"),AND(AA21="Alta",AC21="Catastrófico"),AND(AA21="Muy Alta",AC21="Catastrófico")),"Extremo","")))),"")</f>
        <v/>
      </c>
      <c r="AF21" s="359"/>
      <c r="AG21" s="422"/>
      <c r="AH21" s="466"/>
      <c r="AI21" s="470"/>
      <c r="AJ21" s="470"/>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row>
    <row r="22" spans="1:65" ht="26.25" customHeight="1">
      <c r="A22" s="642"/>
      <c r="B22" s="645"/>
      <c r="C22" s="645"/>
      <c r="D22" s="657"/>
      <c r="E22" s="363"/>
      <c r="F22" s="659"/>
      <c r="G22" s="469"/>
      <c r="H22" s="654"/>
      <c r="I22" s="651"/>
      <c r="J22" s="633"/>
      <c r="K22" s="636"/>
      <c r="L22" s="639"/>
      <c r="M22" s="636">
        <f ca="1">IF(NOT(ISERROR(MATCH(L22,_xlfn.ANCHORARRAY(F33),0))),K35&amp;"Por favor no seleccionar los criterios de impacto",L22)</f>
        <v>0</v>
      </c>
      <c r="N22" s="633"/>
      <c r="O22" s="636"/>
      <c r="P22" s="628"/>
      <c r="Q22" s="26">
        <v>3</v>
      </c>
      <c r="R22" s="459"/>
      <c r="S22" s="5" t="str">
        <f t="shared" ref="S22:S25" si="35">IF(OR(T22="Preventivo",T22="Detectivo"),"Probabilidad",IF(T22="Correctivo","Impacto",""))</f>
        <v/>
      </c>
      <c r="T22" s="286"/>
      <c r="U22" s="286"/>
      <c r="V22" s="287" t="str">
        <f t="shared" si="31"/>
        <v/>
      </c>
      <c r="W22" s="286"/>
      <c r="X22" s="286"/>
      <c r="Y22" s="286"/>
      <c r="Z22" s="288" t="str">
        <f>IFERROR(IF(AND(S21="Probabilidad",S22="Probabilidad"),(AB21-(+AB21*V22)),IF(AND(S21="Impacto",S22="Probabilidad"),(AB20-(+AB20*V22)),IF(S22="Impacto",AB21,""))),"")</f>
        <v/>
      </c>
      <c r="AA22" s="289" t="str">
        <f t="shared" si="32"/>
        <v/>
      </c>
      <c r="AB22" s="531" t="str">
        <f t="shared" ref="AB22:AB25" si="36">+Z22</f>
        <v/>
      </c>
      <c r="AC22" s="289" t="str">
        <f t="shared" si="33"/>
        <v/>
      </c>
      <c r="AD22" s="531" t="str">
        <f t="shared" ref="AD22:AD25" si="37">IFERROR(IF(AND(S21="Impacto",S22="Impacto"),(AD21-(+AD21*V22)),IF(AND(S21="Probabilidad",S22="Impacto"),(AD20-(+AD20*V22)),IF(S22="Probabilidad",AD21,""))),"")</f>
        <v/>
      </c>
      <c r="AE22" s="291" t="str">
        <f t="shared" si="34"/>
        <v/>
      </c>
      <c r="AF22" s="359"/>
      <c r="AG22" s="422"/>
      <c r="AH22" s="466"/>
      <c r="AI22" s="470"/>
      <c r="AJ22" s="470"/>
      <c r="AK22" s="472"/>
      <c r="AL22" s="472"/>
      <c r="AM22" s="472"/>
      <c r="AN22" s="472"/>
      <c r="AO22" s="472"/>
      <c r="AP22" s="472"/>
      <c r="AQ22" s="472"/>
      <c r="AR22" s="472"/>
      <c r="AS22" s="472"/>
      <c r="AT22" s="472"/>
      <c r="AU22" s="472"/>
      <c r="AV22" s="472"/>
      <c r="AW22" s="472"/>
      <c r="AX22" s="472"/>
      <c r="AY22" s="472"/>
      <c r="AZ22" s="472"/>
      <c r="BA22" s="472"/>
      <c r="BB22" s="472"/>
      <c r="BC22" s="472"/>
      <c r="BD22" s="472"/>
      <c r="BE22" s="472"/>
      <c r="BF22" s="472"/>
      <c r="BG22" s="472"/>
      <c r="BH22" s="472"/>
      <c r="BI22" s="472"/>
      <c r="BJ22" s="472"/>
      <c r="BK22" s="472"/>
      <c r="BL22" s="472"/>
      <c r="BM22" s="472"/>
    </row>
    <row r="23" spans="1:65" ht="26.25" customHeight="1">
      <c r="A23" s="642"/>
      <c r="B23" s="645"/>
      <c r="C23" s="645"/>
      <c r="D23" s="657"/>
      <c r="E23" s="363"/>
      <c r="F23" s="659"/>
      <c r="G23" s="469"/>
      <c r="H23" s="654"/>
      <c r="I23" s="651"/>
      <c r="J23" s="633"/>
      <c r="K23" s="636"/>
      <c r="L23" s="639"/>
      <c r="M23" s="636">
        <f ca="1">IF(NOT(ISERROR(MATCH(L23,_xlfn.ANCHORARRAY(F34),0))),K36&amp;"Por favor no seleccionar los criterios de impacto",L23)</f>
        <v>0</v>
      </c>
      <c r="N23" s="633"/>
      <c r="O23" s="636"/>
      <c r="P23" s="628"/>
      <c r="Q23" s="26">
        <v>4</v>
      </c>
      <c r="R23" s="306"/>
      <c r="S23" s="5" t="str">
        <f t="shared" si="35"/>
        <v/>
      </c>
      <c r="T23" s="286"/>
      <c r="U23" s="286"/>
      <c r="V23" s="287" t="str">
        <f t="shared" si="31"/>
        <v/>
      </c>
      <c r="W23" s="286"/>
      <c r="X23" s="286"/>
      <c r="Y23" s="286"/>
      <c r="Z23" s="288" t="str">
        <f t="shared" ref="Z23:Z25" si="38">IFERROR(IF(AND(S22="Probabilidad",S23="Probabilidad"),(AB22-(+AB22*V23)),IF(AND(S22="Impacto",S23="Probabilidad"),(AB21-(+AB21*V23)),IF(S23="Impacto",AB22,""))),"")</f>
        <v/>
      </c>
      <c r="AA23" s="289" t="str">
        <f t="shared" si="32"/>
        <v/>
      </c>
      <c r="AB23" s="531" t="str">
        <f t="shared" si="36"/>
        <v/>
      </c>
      <c r="AC23" s="289" t="str">
        <f t="shared" si="33"/>
        <v/>
      </c>
      <c r="AD23" s="531" t="str">
        <f t="shared" si="37"/>
        <v/>
      </c>
      <c r="AE23" s="291" t="str">
        <f t="shared" si="34"/>
        <v/>
      </c>
      <c r="AF23" s="359"/>
      <c r="AG23" s="422"/>
      <c r="AH23" s="466"/>
      <c r="AI23" s="470"/>
      <c r="AJ23" s="470"/>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row>
    <row r="24" spans="1:65" ht="26.25" customHeight="1">
      <c r="A24" s="642"/>
      <c r="B24" s="645"/>
      <c r="C24" s="645"/>
      <c r="D24" s="657"/>
      <c r="E24" s="363"/>
      <c r="F24" s="659"/>
      <c r="G24" s="469"/>
      <c r="H24" s="654"/>
      <c r="I24" s="651"/>
      <c r="J24" s="633"/>
      <c r="K24" s="636"/>
      <c r="L24" s="639"/>
      <c r="M24" s="636">
        <f ca="1">IF(NOT(ISERROR(MATCH(L24,_xlfn.ANCHORARRAY(F35),0))),K37&amp;"Por favor no seleccionar los criterios de impacto",L24)</f>
        <v>0</v>
      </c>
      <c r="N24" s="633"/>
      <c r="O24" s="636"/>
      <c r="P24" s="628"/>
      <c r="Q24" s="26">
        <v>5</v>
      </c>
      <c r="R24" s="306"/>
      <c r="S24" s="5" t="str">
        <f t="shared" si="35"/>
        <v/>
      </c>
      <c r="T24" s="286"/>
      <c r="U24" s="286"/>
      <c r="V24" s="287" t="str">
        <f t="shared" si="31"/>
        <v/>
      </c>
      <c r="W24" s="286"/>
      <c r="X24" s="286"/>
      <c r="Y24" s="286"/>
      <c r="Z24" s="288" t="str">
        <f t="shared" si="38"/>
        <v/>
      </c>
      <c r="AA24" s="289" t="str">
        <f t="shared" si="32"/>
        <v/>
      </c>
      <c r="AB24" s="531" t="str">
        <f t="shared" si="36"/>
        <v/>
      </c>
      <c r="AC24" s="289" t="str">
        <f t="shared" si="33"/>
        <v/>
      </c>
      <c r="AD24" s="531" t="str">
        <f t="shared" si="37"/>
        <v/>
      </c>
      <c r="AE24" s="291" t="str">
        <f t="shared" si="34"/>
        <v/>
      </c>
      <c r="AF24" s="359"/>
      <c r="AG24" s="422"/>
      <c r="AH24" s="466"/>
      <c r="AI24" s="470"/>
      <c r="AJ24" s="470"/>
      <c r="AK24" s="472"/>
      <c r="AL24" s="472"/>
      <c r="AM24" s="472"/>
      <c r="AN24" s="472"/>
      <c r="AO24" s="472"/>
      <c r="AP24" s="472"/>
      <c r="AQ24" s="472"/>
      <c r="AR24" s="472"/>
      <c r="AS24" s="472"/>
      <c r="AT24" s="472"/>
      <c r="AU24" s="472"/>
      <c r="AV24" s="472"/>
      <c r="AW24" s="472"/>
      <c r="AX24" s="472"/>
      <c r="AY24" s="472"/>
      <c r="AZ24" s="472"/>
      <c r="BA24" s="472"/>
      <c r="BB24" s="472"/>
      <c r="BC24" s="472"/>
      <c r="BD24" s="472"/>
      <c r="BE24" s="472"/>
      <c r="BF24" s="472"/>
      <c r="BG24" s="472"/>
      <c r="BH24" s="472"/>
      <c r="BI24" s="472"/>
      <c r="BJ24" s="472"/>
      <c r="BK24" s="472"/>
      <c r="BL24" s="472"/>
      <c r="BM24" s="472"/>
    </row>
    <row r="25" spans="1:65" ht="26.25" customHeight="1">
      <c r="A25" s="643"/>
      <c r="B25" s="646"/>
      <c r="C25" s="646"/>
      <c r="D25" s="658"/>
      <c r="E25" s="363"/>
      <c r="F25" s="659"/>
      <c r="G25" s="469"/>
      <c r="H25" s="655"/>
      <c r="I25" s="652"/>
      <c r="J25" s="634"/>
      <c r="K25" s="637"/>
      <c r="L25" s="640"/>
      <c r="M25" s="637">
        <f ca="1">IF(NOT(ISERROR(MATCH(L25,_xlfn.ANCHORARRAY(F36),0))),K38&amp;"Por favor no seleccionar los criterios de impacto",L25)</f>
        <v>0</v>
      </c>
      <c r="N25" s="634"/>
      <c r="O25" s="637"/>
      <c r="P25" s="629"/>
      <c r="Q25" s="26">
        <v>6</v>
      </c>
      <c r="R25" s="306"/>
      <c r="S25" s="5" t="str">
        <f t="shared" si="35"/>
        <v/>
      </c>
      <c r="T25" s="286"/>
      <c r="U25" s="286"/>
      <c r="V25" s="287" t="str">
        <f t="shared" si="31"/>
        <v/>
      </c>
      <c r="W25" s="286"/>
      <c r="X25" s="286"/>
      <c r="Y25" s="286"/>
      <c r="Z25" s="288" t="str">
        <f t="shared" si="38"/>
        <v/>
      </c>
      <c r="AA25" s="289" t="str">
        <f t="shared" si="32"/>
        <v/>
      </c>
      <c r="AB25" s="531" t="str">
        <f t="shared" si="36"/>
        <v/>
      </c>
      <c r="AC25" s="289" t="str">
        <f t="shared" si="33"/>
        <v/>
      </c>
      <c r="AD25" s="531" t="str">
        <f t="shared" si="37"/>
        <v/>
      </c>
      <c r="AE25" s="291" t="str">
        <f t="shared" si="34"/>
        <v/>
      </c>
      <c r="AF25" s="359"/>
      <c r="AG25" s="422"/>
      <c r="AH25" s="466"/>
      <c r="AI25" s="470"/>
      <c r="AJ25" s="470"/>
      <c r="AK25" s="472"/>
      <c r="AL25" s="472"/>
      <c r="AM25" s="472"/>
      <c r="AN25" s="472"/>
      <c r="AO25" s="472"/>
      <c r="AP25" s="472"/>
      <c r="AQ25" s="472"/>
      <c r="AR25" s="472"/>
      <c r="AS25" s="472"/>
      <c r="AT25" s="472"/>
      <c r="AU25" s="472"/>
      <c r="AV25" s="472"/>
      <c r="AW25" s="472"/>
      <c r="AX25" s="472"/>
      <c r="AY25" s="472"/>
      <c r="AZ25" s="472"/>
      <c r="BA25" s="472"/>
      <c r="BB25" s="472"/>
      <c r="BC25" s="472"/>
      <c r="BD25" s="472"/>
      <c r="BE25" s="472"/>
      <c r="BF25" s="472"/>
      <c r="BG25" s="472"/>
      <c r="BH25" s="472"/>
      <c r="BI25" s="472"/>
      <c r="BJ25" s="472"/>
      <c r="BK25" s="472"/>
      <c r="BL25" s="472"/>
      <c r="BM25" s="472"/>
    </row>
    <row r="26" spans="1:65" ht="26.25" customHeight="1">
      <c r="A26" s="641">
        <v>5</v>
      </c>
      <c r="B26" s="644"/>
      <c r="C26" s="644"/>
      <c r="D26" s="656"/>
      <c r="E26" s="363"/>
      <c r="F26" s="659"/>
      <c r="G26" s="469"/>
      <c r="H26" s="653"/>
      <c r="I26" s="650"/>
      <c r="J26" s="632" t="str">
        <f t="shared" ref="J26" si="39">IF(I26&lt;=0,"",IF(I26&lt;=2,"Muy Baja",IF(I26&lt;=24,"Baja",IF(I26&lt;=500,"Media",IF(I26&lt;=5000,"Alta","Muy Alta")))))</f>
        <v/>
      </c>
      <c r="K26" s="635" t="str">
        <f t="shared" ref="K26" si="40">IF(J26="","",IF(J26="Muy Baja",0.2,IF(J26="Baja",0.4,IF(J26="Media",0.6,IF(J26="Alta",0.8,IF(J26="Muy Alta",1,))))))</f>
        <v/>
      </c>
      <c r="L26" s="638"/>
      <c r="M26" s="635">
        <f>IF(NOT(ISERROR(MATCH(L26,'[27]Tabla Impacto'!$B$221:$B$223,0))),'[27]Tabla Impacto'!$F$223&amp;"Por favor no seleccionar los criterios de impacto(Afectación Económica o presupuestal y Pérdida Reputacional)",L26)</f>
        <v>0</v>
      </c>
      <c r="N26" s="632" t="str">
        <f>IF(OR(M26='[27]Tabla Impacto'!$C$11,M26='[27]Tabla Impacto'!$D$11),"Leve",IF(OR(M26='[27]Tabla Impacto'!$C$12,M26='[27]Tabla Impacto'!$D$12),"Menor",IF(OR(M26='[27]Tabla Impacto'!$C$13,M26='[27]Tabla Impacto'!$D$13),"Moderado",IF(OR(M26='[27]Tabla Impacto'!$C$14,M26='[27]Tabla Impacto'!$D$14),"Mayor",IF(OR(M26='[27]Tabla Impacto'!$C$15,M26='[27]Tabla Impacto'!$D$15),"Catastrófico","")))))</f>
        <v/>
      </c>
      <c r="O26" s="635" t="str">
        <f t="shared" ref="O26" si="41">IF(N26="","",IF(N26="Leve",0.2,IF(N26="Menor",0.4,IF(N26="Moderado",0.6,IF(N26="Mayor",0.8,IF(N26="Catastrófico",1,))))))</f>
        <v/>
      </c>
      <c r="P26" s="627" t="str">
        <f t="shared" ref="P26" si="42">IF(OR(AND(J26="Muy Baja",N26="Leve"),AND(J26="Muy Baja",N26="Menor"),AND(J26="Baja",N26="Leve")),"Bajo",IF(OR(AND(J26="Muy baja",N26="Moderado"),AND(J26="Baja",N26="Menor"),AND(J26="Baja",N26="Moderado"),AND(J26="Media",N26="Leve"),AND(J26="Media",N26="Menor"),AND(J26="Media",N26="Moderado"),AND(J26="Alta",N26="Leve"),AND(J26="Alta",N26="Menor")),"Moderado",IF(OR(AND(J26="Muy Baja",N26="Mayor"),AND(J26="Baja",N26="Mayor"),AND(J26="Media",N26="Mayor"),AND(J26="Alta",N26="Moderado"),AND(J26="Alta",N26="Mayor"),AND(J26="Muy Alta",N26="Leve"),AND(J26="Muy Alta",N26="Menor"),AND(J26="Muy Alta",N26="Moderado"),AND(J26="Muy Alta",N26="Mayor")),"Alto",IF(OR(AND(J26="Muy Baja",N26="Catastrófico"),AND(J26="Baja",N26="Catastrófico"),AND(J26="Media",N26="Catastrófico"),AND(J26="Alta",N26="Catastrófico"),AND(J26="Muy Alta",N26="Catastrófico")),"Extremo",""))))</f>
        <v/>
      </c>
      <c r="Q26" s="26">
        <v>1</v>
      </c>
      <c r="R26" s="306"/>
      <c r="S26" s="5" t="str">
        <f>IF(OR(T26="Preventivo",T26="Detectivo"),"Probabilidad",IF(T26="Correctivo","Impacto",""))</f>
        <v/>
      </c>
      <c r="T26" s="286"/>
      <c r="U26" s="286"/>
      <c r="V26" s="287" t="str">
        <f>IF(AND(T26="Preventivo",U26="Automático"),"50%",IF(AND(T26="Preventivo",U26="Manual"),"40%",IF(AND(T26="Detectivo",U26="Automático"),"40%",IF(AND(T26="Detectivo",U26="Manual"),"30%",IF(AND(T26="Correctivo",U26="Automático"),"35%",IF(AND(T26="Correctivo",U26="Manual"),"25%",""))))))</f>
        <v/>
      </c>
      <c r="W26" s="286"/>
      <c r="X26" s="286"/>
      <c r="Y26" s="286"/>
      <c r="Z26" s="288" t="str">
        <f>IFERROR(IF(S26="Probabilidad",(K26-(+K26*V26)),IF(S26="Impacto",K26,"")),"")</f>
        <v/>
      </c>
      <c r="AA26" s="289" t="str">
        <f>IFERROR(IF(Z26="","",IF(Z26&lt;=0.2,"Muy Baja",IF(Z26&lt;=0.4,"Baja",IF(Z26&lt;=0.6,"Media",IF(Z26&lt;=0.8,"Alta","Muy Alta"))))),"")</f>
        <v/>
      </c>
      <c r="AB26" s="531" t="str">
        <f>+Z26</f>
        <v/>
      </c>
      <c r="AC26" s="289" t="str">
        <f>IFERROR(IF(AD26="","",IF(AD26&lt;=0.2,"Leve",IF(AD26&lt;=0.4,"Menor",IF(AD26&lt;=0.6,"Moderado",IF(AD26&lt;=0.8,"Mayor","Catastrófico"))))),"")</f>
        <v/>
      </c>
      <c r="AD26" s="531" t="str">
        <f>IFERROR(IF(S26="Impacto",(O26-(+O26*V26)),IF(S26="Probabilidad",O26,"")),"")</f>
        <v/>
      </c>
      <c r="AE26" s="291" t="str">
        <f>IFERROR(IF(OR(AND(AA26="Muy Baja",AC26="Leve"),AND(AA26="Muy Baja",AC26="Menor"),AND(AA26="Baja",AC26="Leve")),"Bajo",IF(OR(AND(AA26="Muy baja",AC26="Moderado"),AND(AA26="Baja",AC26="Menor"),AND(AA26="Baja",AC26="Moderado"),AND(AA26="Media",AC26="Leve"),AND(AA26="Media",AC26="Menor"),AND(AA26="Media",AC26="Moderado"),AND(AA26="Alta",AC26="Leve"),AND(AA26="Alta",AC26="Menor")),"Moderado",IF(OR(AND(AA26="Muy Baja",AC26="Mayor"),AND(AA26="Baja",AC26="Mayor"),AND(AA26="Media",AC26="Mayor"),AND(AA26="Alta",AC26="Moderado"),AND(AA26="Alta",AC26="Mayor"),AND(AA26="Muy Alta",AC26="Leve"),AND(AA26="Muy Alta",AC26="Menor"),AND(AA26="Muy Alta",AC26="Moderado"),AND(AA26="Muy Alta",AC26="Mayor")),"Alto",IF(OR(AND(AA26="Muy Baja",AC26="Catastrófico"),AND(AA26="Baja",AC26="Catastrófico"),AND(AA26="Media",AC26="Catastrófico"),AND(AA26="Alta",AC26="Catastrófico"),AND(AA26="Muy Alta",AC26="Catastrófico")),"Extremo","")))),"")</f>
        <v/>
      </c>
      <c r="AF26" s="359"/>
      <c r="AG26" s="422"/>
      <c r="AH26" s="466"/>
      <c r="AI26" s="470"/>
      <c r="AJ26" s="470"/>
      <c r="AK26" s="472"/>
      <c r="AL26" s="472"/>
      <c r="AM26" s="472"/>
      <c r="AN26" s="472"/>
      <c r="AO26" s="472"/>
      <c r="AP26" s="472"/>
      <c r="AQ26" s="472"/>
      <c r="AR26" s="472"/>
      <c r="AS26" s="472"/>
      <c r="AT26" s="472"/>
      <c r="AU26" s="472"/>
      <c r="AV26" s="472"/>
      <c r="AW26" s="472"/>
      <c r="AX26" s="472"/>
      <c r="AY26" s="472"/>
      <c r="AZ26" s="472"/>
      <c r="BA26" s="472"/>
      <c r="BB26" s="472"/>
      <c r="BC26" s="472"/>
      <c r="BD26" s="472"/>
      <c r="BE26" s="472"/>
      <c r="BF26" s="472"/>
      <c r="BG26" s="472"/>
      <c r="BH26" s="472"/>
      <c r="BI26" s="472"/>
      <c r="BJ26" s="472"/>
      <c r="BK26" s="472"/>
      <c r="BL26" s="472"/>
      <c r="BM26" s="472"/>
    </row>
    <row r="27" spans="1:65" ht="26.25" customHeight="1">
      <c r="A27" s="642"/>
      <c r="B27" s="645"/>
      <c r="C27" s="645"/>
      <c r="D27" s="657"/>
      <c r="E27" s="363"/>
      <c r="F27" s="659"/>
      <c r="G27" s="469"/>
      <c r="H27" s="654"/>
      <c r="I27" s="651"/>
      <c r="J27" s="633"/>
      <c r="K27" s="636"/>
      <c r="L27" s="639"/>
      <c r="M27" s="636">
        <f ca="1">IF(NOT(ISERROR(MATCH(L27,_xlfn.ANCHORARRAY(F38),0))),K40&amp;"Por favor no seleccionar los criterios de impacto",L27)</f>
        <v>0</v>
      </c>
      <c r="N27" s="633"/>
      <c r="O27" s="636"/>
      <c r="P27" s="628"/>
      <c r="Q27" s="26">
        <v>2</v>
      </c>
      <c r="R27" s="306"/>
      <c r="S27" s="5" t="str">
        <f>IF(OR(T27="Preventivo",T27="Detectivo"),"Probabilidad",IF(T27="Correctivo","Impacto",""))</f>
        <v/>
      </c>
      <c r="T27" s="286"/>
      <c r="U27" s="286"/>
      <c r="V27" s="287" t="str">
        <f t="shared" ref="V27:V31" si="43">IF(AND(T27="Preventivo",U27="Automático"),"50%",IF(AND(T27="Preventivo",U27="Manual"),"40%",IF(AND(T27="Detectivo",U27="Automático"),"40%",IF(AND(T27="Detectivo",U27="Manual"),"30%",IF(AND(T27="Correctivo",U27="Automático"),"35%",IF(AND(T27="Correctivo",U27="Manual"),"25%",""))))))</f>
        <v/>
      </c>
      <c r="W27" s="286"/>
      <c r="X27" s="286"/>
      <c r="Y27" s="286"/>
      <c r="Z27" s="288" t="str">
        <f>IFERROR(IF(AND(S26="Probabilidad",S27="Probabilidad"),(AB26-(+AB26*V27)),IF(AND(S26="Impacto",S27="Probabilidad"),(K26-(+K26*V27)),IF(S27="Impacto",AB26,""))),"")</f>
        <v/>
      </c>
      <c r="AA27" s="289" t="str">
        <f t="shared" ref="AA27:AA31" si="44">IFERROR(IF(Z27="","",IF(Z27&lt;=0.2,"Muy Baja",IF(Z27&lt;=0.4,"Baja",IF(Z27&lt;=0.6,"Media",IF(Z27&lt;=0.8,"Alta","Muy Alta"))))),"")</f>
        <v/>
      </c>
      <c r="AB27" s="531" t="str">
        <f>+Z27</f>
        <v/>
      </c>
      <c r="AC27" s="289" t="str">
        <f t="shared" ref="AC27:AC31" si="45">IFERROR(IF(AD27="","",IF(AD27&lt;=0.2,"Leve",IF(AD27&lt;=0.4,"Menor",IF(AD27&lt;=0.6,"Moderado",IF(AD27&lt;=0.8,"Mayor","Catastrófico"))))),"")</f>
        <v/>
      </c>
      <c r="AD27" s="531" t="str">
        <f>IFERROR(IF(AND(S26="Impacto",S27="Impacto"),(AD26-(+AD26*V27)),IF(AND(S26="Probabilidad",S27="Impacto"),(O26-(+O26*V27)),IF(S27="Probabilidad",AD26,""))),"")</f>
        <v/>
      </c>
      <c r="AE27" s="291" t="str">
        <f t="shared" ref="AE27:AE31" si="46">IFERROR(IF(OR(AND(AA27="Muy Baja",AC27="Leve"),AND(AA27="Muy Baja",AC27="Menor"),AND(AA27="Baja",AC27="Leve")),"Bajo",IF(OR(AND(AA27="Muy baja",AC27="Moderado"),AND(AA27="Baja",AC27="Menor"),AND(AA27="Baja",AC27="Moderado"),AND(AA27="Media",AC27="Leve"),AND(AA27="Media",AC27="Menor"),AND(AA27="Media",AC27="Moderado"),AND(AA27="Alta",AC27="Leve"),AND(AA27="Alta",AC27="Menor")),"Moderado",IF(OR(AND(AA27="Muy Baja",AC27="Mayor"),AND(AA27="Baja",AC27="Mayor"),AND(AA27="Media",AC27="Mayor"),AND(AA27="Alta",AC27="Moderado"),AND(AA27="Alta",AC27="Mayor"),AND(AA27="Muy Alta",AC27="Leve"),AND(AA27="Muy Alta",AC27="Menor"),AND(AA27="Muy Alta",AC27="Moderado"),AND(AA27="Muy Alta",AC27="Mayor")),"Alto",IF(OR(AND(AA27="Muy Baja",AC27="Catastrófico"),AND(AA27="Baja",AC27="Catastrófico"),AND(AA27="Media",AC27="Catastrófico"),AND(AA27="Alta",AC27="Catastrófico"),AND(AA27="Muy Alta",AC27="Catastrófico")),"Extremo","")))),"")</f>
        <v/>
      </c>
      <c r="AF27" s="359"/>
      <c r="AG27" s="422"/>
      <c r="AH27" s="466"/>
      <c r="AI27" s="470"/>
      <c r="AJ27" s="470"/>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row>
    <row r="28" spans="1:65" ht="26.25" customHeight="1">
      <c r="A28" s="642"/>
      <c r="B28" s="645"/>
      <c r="C28" s="645"/>
      <c r="D28" s="657"/>
      <c r="E28" s="363"/>
      <c r="F28" s="659"/>
      <c r="G28" s="469"/>
      <c r="H28" s="654"/>
      <c r="I28" s="651"/>
      <c r="J28" s="633"/>
      <c r="K28" s="636"/>
      <c r="L28" s="639"/>
      <c r="M28" s="636">
        <f ca="1">IF(NOT(ISERROR(MATCH(L28,_xlfn.ANCHORARRAY(F39),0))),K41&amp;"Por favor no seleccionar los criterios de impacto",L28)</f>
        <v>0</v>
      </c>
      <c r="N28" s="633"/>
      <c r="O28" s="636"/>
      <c r="P28" s="628"/>
      <c r="Q28" s="26">
        <v>3</v>
      </c>
      <c r="R28" s="459"/>
      <c r="S28" s="5" t="str">
        <f t="shared" ref="S28:S31" si="47">IF(OR(T28="Preventivo",T28="Detectivo"),"Probabilidad",IF(T28="Correctivo","Impacto",""))</f>
        <v/>
      </c>
      <c r="T28" s="286"/>
      <c r="U28" s="286"/>
      <c r="V28" s="287" t="str">
        <f t="shared" si="43"/>
        <v/>
      </c>
      <c r="W28" s="286"/>
      <c r="X28" s="286"/>
      <c r="Y28" s="286"/>
      <c r="Z28" s="288" t="str">
        <f>IFERROR(IF(AND(S27="Probabilidad",S28="Probabilidad"),(AB27-(+AB27*V28)),IF(AND(S27="Impacto",S28="Probabilidad"),(AB26-(+AB26*V28)),IF(S28="Impacto",AB27,""))),"")</f>
        <v/>
      </c>
      <c r="AA28" s="289" t="str">
        <f t="shared" si="44"/>
        <v/>
      </c>
      <c r="AB28" s="531" t="str">
        <f t="shared" ref="AB28:AB31" si="48">+Z28</f>
        <v/>
      </c>
      <c r="AC28" s="289" t="str">
        <f t="shared" si="45"/>
        <v/>
      </c>
      <c r="AD28" s="531" t="str">
        <f t="shared" ref="AD28:AD31" si="49">IFERROR(IF(AND(S27="Impacto",S28="Impacto"),(AD27-(+AD27*V28)),IF(AND(S27="Probabilidad",S28="Impacto"),(AD26-(+AD26*V28)),IF(S28="Probabilidad",AD27,""))),"")</f>
        <v/>
      </c>
      <c r="AE28" s="291" t="str">
        <f t="shared" si="46"/>
        <v/>
      </c>
      <c r="AF28" s="359"/>
      <c r="AG28" s="422"/>
      <c r="AH28" s="466"/>
      <c r="AI28" s="470"/>
      <c r="AJ28" s="470"/>
      <c r="AK28" s="472"/>
      <c r="AL28" s="472"/>
      <c r="AM28" s="472"/>
      <c r="AN28" s="472"/>
      <c r="AO28" s="472"/>
      <c r="AP28" s="472"/>
      <c r="AQ28" s="472"/>
      <c r="AR28" s="472"/>
      <c r="AS28" s="472"/>
      <c r="AT28" s="472"/>
      <c r="AU28" s="472"/>
      <c r="AV28" s="472"/>
      <c r="AW28" s="472"/>
      <c r="AX28" s="472"/>
      <c r="AY28" s="472"/>
      <c r="AZ28" s="472"/>
      <c r="BA28" s="472"/>
      <c r="BB28" s="472"/>
      <c r="BC28" s="472"/>
      <c r="BD28" s="472"/>
      <c r="BE28" s="472"/>
      <c r="BF28" s="472"/>
      <c r="BG28" s="472"/>
      <c r="BH28" s="472"/>
      <c r="BI28" s="472"/>
      <c r="BJ28" s="472"/>
      <c r="BK28" s="472"/>
      <c r="BL28" s="472"/>
      <c r="BM28" s="472"/>
    </row>
    <row r="29" spans="1:65" ht="26.25" customHeight="1">
      <c r="A29" s="642"/>
      <c r="B29" s="645"/>
      <c r="C29" s="645"/>
      <c r="D29" s="657"/>
      <c r="E29" s="363"/>
      <c r="F29" s="659"/>
      <c r="G29" s="469"/>
      <c r="H29" s="654"/>
      <c r="I29" s="651"/>
      <c r="J29" s="633"/>
      <c r="K29" s="636"/>
      <c r="L29" s="639"/>
      <c r="M29" s="636">
        <f ca="1">IF(NOT(ISERROR(MATCH(L29,_xlfn.ANCHORARRAY(F40),0))),K42&amp;"Por favor no seleccionar los criterios de impacto",L29)</f>
        <v>0</v>
      </c>
      <c r="N29" s="633"/>
      <c r="O29" s="636"/>
      <c r="P29" s="628"/>
      <c r="Q29" s="26">
        <v>4</v>
      </c>
      <c r="R29" s="306"/>
      <c r="S29" s="5" t="str">
        <f t="shared" si="47"/>
        <v/>
      </c>
      <c r="T29" s="286"/>
      <c r="U29" s="286"/>
      <c r="V29" s="287" t="str">
        <f t="shared" si="43"/>
        <v/>
      </c>
      <c r="W29" s="286"/>
      <c r="X29" s="286"/>
      <c r="Y29" s="286"/>
      <c r="Z29" s="288" t="str">
        <f t="shared" ref="Z29:Z31" si="50">IFERROR(IF(AND(S28="Probabilidad",S29="Probabilidad"),(AB28-(+AB28*V29)),IF(AND(S28="Impacto",S29="Probabilidad"),(AB27-(+AB27*V29)),IF(S29="Impacto",AB28,""))),"")</f>
        <v/>
      </c>
      <c r="AA29" s="289" t="str">
        <f t="shared" si="44"/>
        <v/>
      </c>
      <c r="AB29" s="531" t="str">
        <f t="shared" si="48"/>
        <v/>
      </c>
      <c r="AC29" s="289" t="str">
        <f t="shared" si="45"/>
        <v/>
      </c>
      <c r="AD29" s="531" t="str">
        <f t="shared" si="49"/>
        <v/>
      </c>
      <c r="AE29" s="291" t="str">
        <f t="shared" si="46"/>
        <v/>
      </c>
      <c r="AF29" s="359"/>
      <c r="AG29" s="422"/>
      <c r="AH29" s="466"/>
      <c r="AI29" s="470"/>
      <c r="AJ29" s="470"/>
      <c r="AK29" s="472"/>
      <c r="AL29" s="472"/>
      <c r="AM29" s="472"/>
      <c r="AN29" s="472"/>
      <c r="AO29" s="472"/>
      <c r="AP29" s="472"/>
      <c r="AQ29" s="472"/>
      <c r="AR29" s="472"/>
      <c r="AS29" s="472"/>
      <c r="AT29" s="472"/>
      <c r="AU29" s="472"/>
      <c r="AV29" s="472"/>
      <c r="AW29" s="472"/>
      <c r="AX29" s="472"/>
      <c r="AY29" s="472"/>
      <c r="AZ29" s="472"/>
      <c r="BA29" s="472"/>
      <c r="BB29" s="472"/>
      <c r="BC29" s="472"/>
      <c r="BD29" s="472"/>
      <c r="BE29" s="472"/>
      <c r="BF29" s="472"/>
      <c r="BG29" s="472"/>
      <c r="BH29" s="472"/>
      <c r="BI29" s="472"/>
      <c r="BJ29" s="472"/>
      <c r="BK29" s="472"/>
      <c r="BL29" s="472"/>
      <c r="BM29" s="472"/>
    </row>
    <row r="30" spans="1:65" ht="26.25" customHeight="1">
      <c r="A30" s="642"/>
      <c r="B30" s="645"/>
      <c r="C30" s="645"/>
      <c r="D30" s="657"/>
      <c r="E30" s="363"/>
      <c r="F30" s="659"/>
      <c r="G30" s="469"/>
      <c r="H30" s="654"/>
      <c r="I30" s="651"/>
      <c r="J30" s="633"/>
      <c r="K30" s="636"/>
      <c r="L30" s="639"/>
      <c r="M30" s="636">
        <f ca="1">IF(NOT(ISERROR(MATCH(L30,_xlfn.ANCHORARRAY(F41),0))),K43&amp;"Por favor no seleccionar los criterios de impacto",L30)</f>
        <v>0</v>
      </c>
      <c r="N30" s="633"/>
      <c r="O30" s="636"/>
      <c r="P30" s="628"/>
      <c r="Q30" s="26">
        <v>5</v>
      </c>
      <c r="R30" s="306"/>
      <c r="S30" s="5" t="str">
        <f t="shared" si="47"/>
        <v/>
      </c>
      <c r="T30" s="286"/>
      <c r="U30" s="286"/>
      <c r="V30" s="287" t="str">
        <f t="shared" si="43"/>
        <v/>
      </c>
      <c r="W30" s="286"/>
      <c r="X30" s="286"/>
      <c r="Y30" s="286"/>
      <c r="Z30" s="288" t="str">
        <f t="shared" si="50"/>
        <v/>
      </c>
      <c r="AA30" s="289" t="str">
        <f t="shared" si="44"/>
        <v/>
      </c>
      <c r="AB30" s="531" t="str">
        <f t="shared" si="48"/>
        <v/>
      </c>
      <c r="AC30" s="289" t="str">
        <f t="shared" si="45"/>
        <v/>
      </c>
      <c r="AD30" s="531" t="str">
        <f t="shared" si="49"/>
        <v/>
      </c>
      <c r="AE30" s="291" t="str">
        <f t="shared" si="46"/>
        <v/>
      </c>
      <c r="AF30" s="359"/>
      <c r="AG30" s="422"/>
      <c r="AH30" s="466"/>
      <c r="AI30" s="470"/>
      <c r="AJ30" s="470"/>
      <c r="AK30" s="472"/>
      <c r="AL30" s="472"/>
      <c r="AM30" s="472"/>
      <c r="AN30" s="472"/>
      <c r="AO30" s="472"/>
      <c r="AP30" s="472"/>
      <c r="AQ30" s="472"/>
      <c r="AR30" s="472"/>
      <c r="AS30" s="472"/>
      <c r="AT30" s="472"/>
      <c r="AU30" s="472"/>
      <c r="AV30" s="472"/>
      <c r="AW30" s="472"/>
      <c r="AX30" s="472"/>
      <c r="AY30" s="472"/>
      <c r="AZ30" s="472"/>
      <c r="BA30" s="472"/>
      <c r="BB30" s="472"/>
      <c r="BC30" s="472"/>
      <c r="BD30" s="472"/>
      <c r="BE30" s="472"/>
      <c r="BF30" s="472"/>
      <c r="BG30" s="472"/>
      <c r="BH30" s="472"/>
      <c r="BI30" s="472"/>
      <c r="BJ30" s="472"/>
      <c r="BK30" s="472"/>
      <c r="BL30" s="472"/>
      <c r="BM30" s="472"/>
    </row>
    <row r="31" spans="1:65" ht="26.25" customHeight="1">
      <c r="A31" s="643"/>
      <c r="B31" s="646"/>
      <c r="C31" s="646"/>
      <c r="D31" s="658"/>
      <c r="E31" s="363"/>
      <c r="F31" s="659"/>
      <c r="G31" s="469"/>
      <c r="H31" s="655"/>
      <c r="I31" s="652"/>
      <c r="J31" s="634"/>
      <c r="K31" s="637"/>
      <c r="L31" s="640"/>
      <c r="M31" s="637">
        <f ca="1">IF(NOT(ISERROR(MATCH(L31,_xlfn.ANCHORARRAY(F42),0))),K44&amp;"Por favor no seleccionar los criterios de impacto",L31)</f>
        <v>0</v>
      </c>
      <c r="N31" s="634"/>
      <c r="O31" s="637"/>
      <c r="P31" s="629"/>
      <c r="Q31" s="26">
        <v>6</v>
      </c>
      <c r="R31" s="306"/>
      <c r="S31" s="5" t="str">
        <f t="shared" si="47"/>
        <v/>
      </c>
      <c r="T31" s="286"/>
      <c r="U31" s="286"/>
      <c r="V31" s="287" t="str">
        <f t="shared" si="43"/>
        <v/>
      </c>
      <c r="W31" s="286"/>
      <c r="X31" s="286"/>
      <c r="Y31" s="286"/>
      <c r="Z31" s="288" t="str">
        <f t="shared" si="50"/>
        <v/>
      </c>
      <c r="AA31" s="289" t="str">
        <f t="shared" si="44"/>
        <v/>
      </c>
      <c r="AB31" s="531" t="str">
        <f t="shared" si="48"/>
        <v/>
      </c>
      <c r="AC31" s="289" t="str">
        <f t="shared" si="45"/>
        <v/>
      </c>
      <c r="AD31" s="531" t="str">
        <f t="shared" si="49"/>
        <v/>
      </c>
      <c r="AE31" s="291" t="str">
        <f t="shared" si="46"/>
        <v/>
      </c>
      <c r="AF31" s="359"/>
      <c r="AG31" s="422"/>
      <c r="AH31" s="466"/>
      <c r="AI31" s="470"/>
      <c r="AJ31" s="470"/>
      <c r="AK31" s="472"/>
      <c r="AL31" s="472"/>
      <c r="AM31" s="472"/>
      <c r="AN31" s="472"/>
      <c r="AO31" s="472"/>
      <c r="AP31" s="472"/>
      <c r="AQ31" s="472"/>
      <c r="AR31" s="472"/>
      <c r="AS31" s="472"/>
      <c r="AT31" s="472"/>
      <c r="AU31" s="472"/>
      <c r="AV31" s="472"/>
      <c r="AW31" s="472"/>
      <c r="AX31" s="472"/>
      <c r="AY31" s="472"/>
      <c r="AZ31" s="472"/>
      <c r="BA31" s="472"/>
      <c r="BB31" s="472"/>
      <c r="BC31" s="472"/>
      <c r="BD31" s="472"/>
      <c r="BE31" s="472"/>
      <c r="BF31" s="472"/>
      <c r="BG31" s="472"/>
      <c r="BH31" s="472"/>
      <c r="BI31" s="472"/>
      <c r="BJ31" s="472"/>
      <c r="BK31" s="472"/>
      <c r="BL31" s="472"/>
      <c r="BM31" s="472"/>
    </row>
    <row r="32" spans="1:65" ht="26.25" customHeight="1">
      <c r="A32" s="641">
        <v>6</v>
      </c>
      <c r="B32" s="644"/>
      <c r="C32" s="644"/>
      <c r="D32" s="656"/>
      <c r="E32" s="363"/>
      <c r="F32" s="659"/>
      <c r="G32" s="469"/>
      <c r="H32" s="653"/>
      <c r="I32" s="650"/>
      <c r="J32" s="632" t="str">
        <f t="shared" ref="J32" si="51">IF(I32&lt;=0,"",IF(I32&lt;=2,"Muy Baja",IF(I32&lt;=24,"Baja",IF(I32&lt;=500,"Media",IF(I32&lt;=5000,"Alta","Muy Alta")))))</f>
        <v/>
      </c>
      <c r="K32" s="635" t="str">
        <f t="shared" ref="K32" si="52">IF(J32="","",IF(J32="Muy Baja",0.2,IF(J32="Baja",0.4,IF(J32="Media",0.6,IF(J32="Alta",0.8,IF(J32="Muy Alta",1,))))))</f>
        <v/>
      </c>
      <c r="L32" s="638"/>
      <c r="M32" s="635">
        <f>IF(NOT(ISERROR(MATCH(L32,'[27]Tabla Impacto'!$B$221:$B$223,0))),'[27]Tabla Impacto'!$F$223&amp;"Por favor no seleccionar los criterios de impacto(Afectación Económica o presupuestal y Pérdida Reputacional)",L32)</f>
        <v>0</v>
      </c>
      <c r="N32" s="632" t="str">
        <f>IF(OR(M32='[27]Tabla Impacto'!$C$11,M32='[27]Tabla Impacto'!$D$11),"Leve",IF(OR(M32='[27]Tabla Impacto'!$C$12,M32='[27]Tabla Impacto'!$D$12),"Menor",IF(OR(M32='[27]Tabla Impacto'!$C$13,M32='[27]Tabla Impacto'!$D$13),"Moderado",IF(OR(M32='[27]Tabla Impacto'!$C$14,M32='[27]Tabla Impacto'!$D$14),"Mayor",IF(OR(M32='[27]Tabla Impacto'!$C$15,M32='[27]Tabla Impacto'!$D$15),"Catastrófico","")))))</f>
        <v/>
      </c>
      <c r="O32" s="635" t="str">
        <f t="shared" ref="O32" si="53">IF(N32="","",IF(N32="Leve",0.2,IF(N32="Menor",0.4,IF(N32="Moderado",0.6,IF(N32="Mayor",0.8,IF(N32="Catastrófico",1,))))))</f>
        <v/>
      </c>
      <c r="P32" s="627" t="str">
        <f t="shared" ref="P32" si="54">IF(OR(AND(J32="Muy Baja",N32="Leve"),AND(J32="Muy Baja",N32="Menor"),AND(J32="Baja",N32="Leve")),"Bajo",IF(OR(AND(J32="Muy baja",N32="Moderado"),AND(J32="Baja",N32="Menor"),AND(J32="Baja",N32="Moderado"),AND(J32="Media",N32="Leve"),AND(J32="Media",N32="Menor"),AND(J32="Media",N32="Moderado"),AND(J32="Alta",N32="Leve"),AND(J32="Alta",N32="Menor")),"Moderado",IF(OR(AND(J32="Muy Baja",N32="Mayor"),AND(J32="Baja",N32="Mayor"),AND(J32="Media",N32="Mayor"),AND(J32="Alta",N32="Moderado"),AND(J32="Alta",N32="Mayor"),AND(J32="Muy Alta",N32="Leve"),AND(J32="Muy Alta",N32="Menor"),AND(J32="Muy Alta",N32="Moderado"),AND(J32="Muy Alta",N32="Mayor")),"Alto",IF(OR(AND(J32="Muy Baja",N32="Catastrófico"),AND(J32="Baja",N32="Catastrófico"),AND(J32="Media",N32="Catastrófico"),AND(J32="Alta",N32="Catastrófico"),AND(J32="Muy Alta",N32="Catastrófico")),"Extremo",""))))</f>
        <v/>
      </c>
      <c r="Q32" s="26">
        <v>1</v>
      </c>
      <c r="R32" s="306"/>
      <c r="S32" s="5" t="str">
        <f>IF(OR(T32="Preventivo",T32="Detectivo"),"Probabilidad",IF(T32="Correctivo","Impacto",""))</f>
        <v/>
      </c>
      <c r="T32" s="286"/>
      <c r="U32" s="286"/>
      <c r="V32" s="287" t="str">
        <f>IF(AND(T32="Preventivo",U32="Automático"),"50%",IF(AND(T32="Preventivo",U32="Manual"),"40%",IF(AND(T32="Detectivo",U32="Automático"),"40%",IF(AND(T32="Detectivo",U32="Manual"),"30%",IF(AND(T32="Correctivo",U32="Automático"),"35%",IF(AND(T32="Correctivo",U32="Manual"),"25%",""))))))</f>
        <v/>
      </c>
      <c r="W32" s="286"/>
      <c r="X32" s="286"/>
      <c r="Y32" s="286"/>
      <c r="Z32" s="288" t="str">
        <f>IFERROR(IF(S32="Probabilidad",(K32-(+K32*V32)),IF(S32="Impacto",K32,"")),"")</f>
        <v/>
      </c>
      <c r="AA32" s="289" t="str">
        <f>IFERROR(IF(Z32="","",IF(Z32&lt;=0.2,"Muy Baja",IF(Z32&lt;=0.4,"Baja",IF(Z32&lt;=0.6,"Media",IF(Z32&lt;=0.8,"Alta","Muy Alta"))))),"")</f>
        <v/>
      </c>
      <c r="AB32" s="531" t="str">
        <f>+Z32</f>
        <v/>
      </c>
      <c r="AC32" s="289" t="str">
        <f>IFERROR(IF(AD32="","",IF(AD32&lt;=0.2,"Leve",IF(AD32&lt;=0.4,"Menor",IF(AD32&lt;=0.6,"Moderado",IF(AD32&lt;=0.8,"Mayor","Catastrófico"))))),"")</f>
        <v/>
      </c>
      <c r="AD32" s="531" t="str">
        <f>IFERROR(IF(S32="Impacto",(O32-(+O32*V32)),IF(S32="Probabilidad",O32,"")),"")</f>
        <v/>
      </c>
      <c r="AE32" s="291" t="str">
        <f>IFERROR(IF(OR(AND(AA32="Muy Baja",AC32="Leve"),AND(AA32="Muy Baja",AC32="Menor"),AND(AA32="Baja",AC32="Leve")),"Bajo",IF(OR(AND(AA32="Muy baja",AC32="Moderado"),AND(AA32="Baja",AC32="Menor"),AND(AA32="Baja",AC32="Moderado"),AND(AA32="Media",AC32="Leve"),AND(AA32="Media",AC32="Menor"),AND(AA32="Media",AC32="Moderado"),AND(AA32="Alta",AC32="Leve"),AND(AA32="Alta",AC32="Menor")),"Moderado",IF(OR(AND(AA32="Muy Baja",AC32="Mayor"),AND(AA32="Baja",AC32="Mayor"),AND(AA32="Media",AC32="Mayor"),AND(AA32="Alta",AC32="Moderado"),AND(AA32="Alta",AC32="Mayor"),AND(AA32="Muy Alta",AC32="Leve"),AND(AA32="Muy Alta",AC32="Menor"),AND(AA32="Muy Alta",AC32="Moderado"),AND(AA32="Muy Alta",AC32="Mayor")),"Alto",IF(OR(AND(AA32="Muy Baja",AC32="Catastrófico"),AND(AA32="Baja",AC32="Catastrófico"),AND(AA32="Media",AC32="Catastrófico"),AND(AA32="Alta",AC32="Catastrófico"),AND(AA32="Muy Alta",AC32="Catastrófico")),"Extremo","")))),"")</f>
        <v/>
      </c>
      <c r="AF32" s="359"/>
      <c r="AG32" s="422"/>
      <c r="AH32" s="466"/>
      <c r="AI32" s="470"/>
      <c r="AJ32" s="470"/>
      <c r="AK32" s="472"/>
      <c r="AL32" s="472"/>
      <c r="AM32" s="472"/>
      <c r="AN32" s="472"/>
      <c r="AO32" s="472"/>
      <c r="AP32" s="472"/>
      <c r="AQ32" s="472"/>
      <c r="AR32" s="472"/>
      <c r="AS32" s="472"/>
      <c r="AT32" s="472"/>
      <c r="AU32" s="472"/>
      <c r="AV32" s="472"/>
      <c r="AW32" s="472"/>
      <c r="AX32" s="472"/>
      <c r="AY32" s="472"/>
      <c r="AZ32" s="472"/>
      <c r="BA32" s="472"/>
      <c r="BB32" s="472"/>
      <c r="BC32" s="472"/>
      <c r="BD32" s="472"/>
      <c r="BE32" s="472"/>
      <c r="BF32" s="472"/>
      <c r="BG32" s="472"/>
      <c r="BH32" s="472"/>
      <c r="BI32" s="472"/>
      <c r="BJ32" s="472"/>
      <c r="BK32" s="472"/>
      <c r="BL32" s="472"/>
      <c r="BM32" s="472"/>
    </row>
    <row r="33" spans="1:65" ht="26.25" customHeight="1">
      <c r="A33" s="642"/>
      <c r="B33" s="645"/>
      <c r="C33" s="645"/>
      <c r="D33" s="657"/>
      <c r="E33" s="363"/>
      <c r="F33" s="659"/>
      <c r="G33" s="469"/>
      <c r="H33" s="654"/>
      <c r="I33" s="651"/>
      <c r="J33" s="633"/>
      <c r="K33" s="636"/>
      <c r="L33" s="639"/>
      <c r="M33" s="636">
        <f ca="1">IF(NOT(ISERROR(MATCH(L33,_xlfn.ANCHORARRAY(F44),0))),K46&amp;"Por favor no seleccionar los criterios de impacto",L33)</f>
        <v>0</v>
      </c>
      <c r="N33" s="633"/>
      <c r="O33" s="636"/>
      <c r="P33" s="628"/>
      <c r="Q33" s="26">
        <v>2</v>
      </c>
      <c r="R33" s="306"/>
      <c r="S33" s="5" t="str">
        <f>IF(OR(T33="Preventivo",T33="Detectivo"),"Probabilidad",IF(T33="Correctivo","Impacto",""))</f>
        <v/>
      </c>
      <c r="T33" s="286"/>
      <c r="U33" s="286"/>
      <c r="V33" s="287" t="str">
        <f t="shared" ref="V33:V37" si="55">IF(AND(T33="Preventivo",U33="Automático"),"50%",IF(AND(T33="Preventivo",U33="Manual"),"40%",IF(AND(T33="Detectivo",U33="Automático"),"40%",IF(AND(T33="Detectivo",U33="Manual"),"30%",IF(AND(T33="Correctivo",U33="Automático"),"35%",IF(AND(T33="Correctivo",U33="Manual"),"25%",""))))))</f>
        <v/>
      </c>
      <c r="W33" s="286"/>
      <c r="X33" s="286"/>
      <c r="Y33" s="286"/>
      <c r="Z33" s="288" t="str">
        <f>IFERROR(IF(AND(S32="Probabilidad",S33="Probabilidad"),(AB32-(+AB32*V33)),IF(AND(S32="Impacto",S33="Probabilidad"),(K32-(+K32*V33)),IF(S33="Impacto",AB32,""))),"")</f>
        <v/>
      </c>
      <c r="AA33" s="289" t="str">
        <f t="shared" ref="AA33:AA37" si="56">IFERROR(IF(Z33="","",IF(Z33&lt;=0.2,"Muy Baja",IF(Z33&lt;=0.4,"Baja",IF(Z33&lt;=0.6,"Media",IF(Z33&lt;=0.8,"Alta","Muy Alta"))))),"")</f>
        <v/>
      </c>
      <c r="AB33" s="531" t="str">
        <f>+Z33</f>
        <v/>
      </c>
      <c r="AC33" s="289" t="str">
        <f t="shared" ref="AC33:AC37" si="57">IFERROR(IF(AD33="","",IF(AD33&lt;=0.2,"Leve",IF(AD33&lt;=0.4,"Menor",IF(AD33&lt;=0.6,"Moderado",IF(AD33&lt;=0.8,"Mayor","Catastrófico"))))),"")</f>
        <v/>
      </c>
      <c r="AD33" s="531" t="str">
        <f>IFERROR(IF(AND(S32="Impacto",S33="Impacto"),(AD32-(+AD32*V33)),IF(AND(S32="Probabilidad",S33="Impacto"),(O32-(+O32*V33)),IF(S33="Probabilidad",AD32,""))),"")</f>
        <v/>
      </c>
      <c r="AE33" s="291" t="str">
        <f t="shared" ref="AE33:AE37" si="58">IFERROR(IF(OR(AND(AA33="Muy Baja",AC33="Leve"),AND(AA33="Muy Baja",AC33="Menor"),AND(AA33="Baja",AC33="Leve")),"Bajo",IF(OR(AND(AA33="Muy baja",AC33="Moderado"),AND(AA33="Baja",AC33="Menor"),AND(AA33="Baja",AC33="Moderado"),AND(AA33="Media",AC33="Leve"),AND(AA33="Media",AC33="Menor"),AND(AA33="Media",AC33="Moderado"),AND(AA33="Alta",AC33="Leve"),AND(AA33="Alta",AC33="Menor")),"Moderado",IF(OR(AND(AA33="Muy Baja",AC33="Mayor"),AND(AA33="Baja",AC33="Mayor"),AND(AA33="Media",AC33="Mayor"),AND(AA33="Alta",AC33="Moderado"),AND(AA33="Alta",AC33="Mayor"),AND(AA33="Muy Alta",AC33="Leve"),AND(AA33="Muy Alta",AC33="Menor"),AND(AA33="Muy Alta",AC33="Moderado"),AND(AA33="Muy Alta",AC33="Mayor")),"Alto",IF(OR(AND(AA33="Muy Baja",AC33="Catastrófico"),AND(AA33="Baja",AC33="Catastrófico"),AND(AA33="Media",AC33="Catastrófico"),AND(AA33="Alta",AC33="Catastrófico"),AND(AA33="Muy Alta",AC33="Catastrófico")),"Extremo","")))),"")</f>
        <v/>
      </c>
      <c r="AF33" s="359"/>
      <c r="AG33" s="422"/>
      <c r="AH33" s="466"/>
      <c r="AI33" s="470"/>
      <c r="AJ33" s="470"/>
      <c r="AK33" s="472"/>
      <c r="AL33" s="472"/>
      <c r="AM33" s="472"/>
      <c r="AN33" s="472"/>
      <c r="AO33" s="472"/>
      <c r="AP33" s="472"/>
      <c r="AQ33" s="472"/>
      <c r="AR33" s="472"/>
      <c r="AS33" s="472"/>
      <c r="AT33" s="472"/>
      <c r="AU33" s="472"/>
      <c r="AV33" s="472"/>
      <c r="AW33" s="472"/>
      <c r="AX33" s="472"/>
      <c r="AY33" s="472"/>
      <c r="AZ33" s="472"/>
      <c r="BA33" s="472"/>
      <c r="BB33" s="472"/>
      <c r="BC33" s="472"/>
      <c r="BD33" s="472"/>
      <c r="BE33" s="472"/>
      <c r="BF33" s="472"/>
      <c r="BG33" s="472"/>
      <c r="BH33" s="472"/>
      <c r="BI33" s="472"/>
      <c r="BJ33" s="472"/>
      <c r="BK33" s="472"/>
      <c r="BL33" s="472"/>
      <c r="BM33" s="472"/>
    </row>
    <row r="34" spans="1:65" ht="26.25" customHeight="1">
      <c r="A34" s="642"/>
      <c r="B34" s="645"/>
      <c r="C34" s="645"/>
      <c r="D34" s="657"/>
      <c r="E34" s="363"/>
      <c r="F34" s="659"/>
      <c r="G34" s="469"/>
      <c r="H34" s="654"/>
      <c r="I34" s="651"/>
      <c r="J34" s="633"/>
      <c r="K34" s="636"/>
      <c r="L34" s="639"/>
      <c r="M34" s="636">
        <f ca="1">IF(NOT(ISERROR(MATCH(L34,_xlfn.ANCHORARRAY(F45),0))),K47&amp;"Por favor no seleccionar los criterios de impacto",L34)</f>
        <v>0</v>
      </c>
      <c r="N34" s="633"/>
      <c r="O34" s="636"/>
      <c r="P34" s="628"/>
      <c r="Q34" s="26">
        <v>3</v>
      </c>
      <c r="R34" s="459"/>
      <c r="S34" s="5" t="str">
        <f t="shared" ref="S34:S37" si="59">IF(OR(T34="Preventivo",T34="Detectivo"),"Probabilidad",IF(T34="Correctivo","Impacto",""))</f>
        <v/>
      </c>
      <c r="T34" s="286"/>
      <c r="U34" s="286"/>
      <c r="V34" s="287" t="str">
        <f t="shared" si="55"/>
        <v/>
      </c>
      <c r="W34" s="286"/>
      <c r="X34" s="286"/>
      <c r="Y34" s="286"/>
      <c r="Z34" s="288" t="str">
        <f>IFERROR(IF(AND(S33="Probabilidad",S34="Probabilidad"),(AB33-(+AB33*V34)),IF(AND(S33="Impacto",S34="Probabilidad"),(AB32-(+AB32*V34)),IF(S34="Impacto",AB33,""))),"")</f>
        <v/>
      </c>
      <c r="AA34" s="289" t="str">
        <f t="shared" si="56"/>
        <v/>
      </c>
      <c r="AB34" s="531" t="str">
        <f t="shared" ref="AB34:AB37" si="60">+Z34</f>
        <v/>
      </c>
      <c r="AC34" s="289" t="str">
        <f t="shared" si="57"/>
        <v/>
      </c>
      <c r="AD34" s="531" t="str">
        <f t="shared" ref="AD34:AD37" si="61">IFERROR(IF(AND(S33="Impacto",S34="Impacto"),(AD33-(+AD33*V34)),IF(AND(S33="Probabilidad",S34="Impacto"),(AD32-(+AD32*V34)),IF(S34="Probabilidad",AD33,""))),"")</f>
        <v/>
      </c>
      <c r="AE34" s="291" t="str">
        <f t="shared" si="58"/>
        <v/>
      </c>
      <c r="AF34" s="359"/>
      <c r="AG34" s="422"/>
      <c r="AH34" s="466"/>
      <c r="AI34" s="470"/>
      <c r="AJ34" s="470"/>
      <c r="AK34" s="472"/>
      <c r="AL34" s="472"/>
      <c r="AM34" s="472"/>
      <c r="AN34" s="472"/>
      <c r="AO34" s="472"/>
      <c r="AP34" s="472"/>
      <c r="AQ34" s="472"/>
      <c r="AR34" s="472"/>
      <c r="AS34" s="472"/>
      <c r="AT34" s="472"/>
      <c r="AU34" s="472"/>
      <c r="AV34" s="472"/>
      <c r="AW34" s="472"/>
      <c r="AX34" s="472"/>
      <c r="AY34" s="472"/>
      <c r="AZ34" s="472"/>
      <c r="BA34" s="472"/>
      <c r="BB34" s="472"/>
      <c r="BC34" s="472"/>
      <c r="BD34" s="472"/>
      <c r="BE34" s="472"/>
      <c r="BF34" s="472"/>
      <c r="BG34" s="472"/>
      <c r="BH34" s="472"/>
      <c r="BI34" s="472"/>
      <c r="BJ34" s="472"/>
      <c r="BK34" s="472"/>
      <c r="BL34" s="472"/>
      <c r="BM34" s="472"/>
    </row>
    <row r="35" spans="1:65" ht="26.25" customHeight="1">
      <c r="A35" s="642"/>
      <c r="B35" s="645"/>
      <c r="C35" s="645"/>
      <c r="D35" s="657"/>
      <c r="E35" s="363"/>
      <c r="F35" s="659"/>
      <c r="G35" s="469"/>
      <c r="H35" s="654"/>
      <c r="I35" s="651"/>
      <c r="J35" s="633"/>
      <c r="K35" s="636"/>
      <c r="L35" s="639"/>
      <c r="M35" s="636">
        <f ca="1">IF(NOT(ISERROR(MATCH(L35,_xlfn.ANCHORARRAY(F46),0))),K48&amp;"Por favor no seleccionar los criterios de impacto",L35)</f>
        <v>0</v>
      </c>
      <c r="N35" s="633"/>
      <c r="O35" s="636"/>
      <c r="P35" s="628"/>
      <c r="Q35" s="26">
        <v>4</v>
      </c>
      <c r="R35" s="306"/>
      <c r="S35" s="5" t="str">
        <f t="shared" si="59"/>
        <v/>
      </c>
      <c r="T35" s="286"/>
      <c r="U35" s="286"/>
      <c r="V35" s="287" t="str">
        <f t="shared" si="55"/>
        <v/>
      </c>
      <c r="W35" s="286"/>
      <c r="X35" s="286"/>
      <c r="Y35" s="286"/>
      <c r="Z35" s="288" t="str">
        <f t="shared" ref="Z35:Z37" si="62">IFERROR(IF(AND(S34="Probabilidad",S35="Probabilidad"),(AB34-(+AB34*V35)),IF(AND(S34="Impacto",S35="Probabilidad"),(AB33-(+AB33*V35)),IF(S35="Impacto",AB34,""))),"")</f>
        <v/>
      </c>
      <c r="AA35" s="289" t="str">
        <f t="shared" si="56"/>
        <v/>
      </c>
      <c r="AB35" s="531" t="str">
        <f t="shared" si="60"/>
        <v/>
      </c>
      <c r="AC35" s="289" t="str">
        <f t="shared" si="57"/>
        <v/>
      </c>
      <c r="AD35" s="531" t="str">
        <f t="shared" si="61"/>
        <v/>
      </c>
      <c r="AE35" s="291" t="str">
        <f t="shared" si="58"/>
        <v/>
      </c>
      <c r="AF35" s="359"/>
      <c r="AG35" s="422"/>
      <c r="AH35" s="466"/>
      <c r="AI35" s="470"/>
      <c r="AJ35" s="470"/>
      <c r="AK35" s="472"/>
      <c r="AL35" s="472"/>
      <c r="AM35" s="472"/>
      <c r="AN35" s="472"/>
      <c r="AO35" s="472"/>
      <c r="AP35" s="472"/>
      <c r="AQ35" s="472"/>
      <c r="AR35" s="472"/>
      <c r="AS35" s="472"/>
      <c r="AT35" s="472"/>
      <c r="AU35" s="472"/>
      <c r="AV35" s="472"/>
      <c r="AW35" s="472"/>
      <c r="AX35" s="472"/>
      <c r="AY35" s="472"/>
      <c r="AZ35" s="472"/>
      <c r="BA35" s="472"/>
      <c r="BB35" s="472"/>
      <c r="BC35" s="472"/>
      <c r="BD35" s="472"/>
      <c r="BE35" s="472"/>
      <c r="BF35" s="472"/>
      <c r="BG35" s="472"/>
      <c r="BH35" s="472"/>
      <c r="BI35" s="472"/>
      <c r="BJ35" s="472"/>
      <c r="BK35" s="472"/>
      <c r="BL35" s="472"/>
      <c r="BM35" s="472"/>
    </row>
    <row r="36" spans="1:65" ht="26.25" customHeight="1">
      <c r="A36" s="642"/>
      <c r="B36" s="645"/>
      <c r="C36" s="645"/>
      <c r="D36" s="657"/>
      <c r="E36" s="363"/>
      <c r="F36" s="659"/>
      <c r="G36" s="469"/>
      <c r="H36" s="654"/>
      <c r="I36" s="651"/>
      <c r="J36" s="633"/>
      <c r="K36" s="636"/>
      <c r="L36" s="639"/>
      <c r="M36" s="636">
        <f ca="1">IF(NOT(ISERROR(MATCH(L36,_xlfn.ANCHORARRAY(F47),0))),K49&amp;"Por favor no seleccionar los criterios de impacto",L36)</f>
        <v>0</v>
      </c>
      <c r="N36" s="633"/>
      <c r="O36" s="636"/>
      <c r="P36" s="628"/>
      <c r="Q36" s="26">
        <v>5</v>
      </c>
      <c r="R36" s="306"/>
      <c r="S36" s="5" t="str">
        <f t="shared" si="59"/>
        <v/>
      </c>
      <c r="T36" s="286"/>
      <c r="U36" s="286"/>
      <c r="V36" s="287" t="str">
        <f t="shared" si="55"/>
        <v/>
      </c>
      <c r="W36" s="286"/>
      <c r="X36" s="286"/>
      <c r="Y36" s="286"/>
      <c r="Z36" s="288" t="str">
        <f t="shared" si="62"/>
        <v/>
      </c>
      <c r="AA36" s="289" t="str">
        <f t="shared" si="56"/>
        <v/>
      </c>
      <c r="AB36" s="531" t="str">
        <f t="shared" si="60"/>
        <v/>
      </c>
      <c r="AC36" s="289" t="str">
        <f t="shared" si="57"/>
        <v/>
      </c>
      <c r="AD36" s="531" t="str">
        <f t="shared" si="61"/>
        <v/>
      </c>
      <c r="AE36" s="291" t="str">
        <f t="shared" si="58"/>
        <v/>
      </c>
      <c r="AF36" s="359"/>
      <c r="AG36" s="422"/>
      <c r="AH36" s="466"/>
      <c r="AI36" s="470"/>
      <c r="AJ36" s="470"/>
      <c r="AK36" s="472"/>
      <c r="AL36" s="472"/>
      <c r="AM36" s="472"/>
      <c r="AN36" s="472"/>
      <c r="AO36" s="472"/>
      <c r="AP36" s="472"/>
      <c r="AQ36" s="472"/>
      <c r="AR36" s="472"/>
      <c r="AS36" s="472"/>
      <c r="AT36" s="472"/>
      <c r="AU36" s="472"/>
      <c r="AV36" s="472"/>
      <c r="AW36" s="472"/>
      <c r="AX36" s="472"/>
      <c r="AY36" s="472"/>
      <c r="AZ36" s="472"/>
      <c r="BA36" s="472"/>
      <c r="BB36" s="472"/>
      <c r="BC36" s="472"/>
      <c r="BD36" s="472"/>
      <c r="BE36" s="472"/>
      <c r="BF36" s="472"/>
      <c r="BG36" s="472"/>
      <c r="BH36" s="472"/>
      <c r="BI36" s="472"/>
      <c r="BJ36" s="472"/>
      <c r="BK36" s="472"/>
      <c r="BL36" s="472"/>
      <c r="BM36" s="472"/>
    </row>
    <row r="37" spans="1:65" ht="26.25" customHeight="1">
      <c r="A37" s="643"/>
      <c r="B37" s="646"/>
      <c r="C37" s="646"/>
      <c r="D37" s="658"/>
      <c r="E37" s="363"/>
      <c r="F37" s="659"/>
      <c r="G37" s="469"/>
      <c r="H37" s="655"/>
      <c r="I37" s="652"/>
      <c r="J37" s="634"/>
      <c r="K37" s="637"/>
      <c r="L37" s="640"/>
      <c r="M37" s="637">
        <f ca="1">IF(NOT(ISERROR(MATCH(L37,_xlfn.ANCHORARRAY(F48),0))),K50&amp;"Por favor no seleccionar los criterios de impacto",L37)</f>
        <v>0</v>
      </c>
      <c r="N37" s="634"/>
      <c r="O37" s="637"/>
      <c r="P37" s="629"/>
      <c r="Q37" s="26">
        <v>6</v>
      </c>
      <c r="R37" s="306"/>
      <c r="S37" s="5" t="str">
        <f t="shared" si="59"/>
        <v/>
      </c>
      <c r="T37" s="286"/>
      <c r="U37" s="286"/>
      <c r="V37" s="287" t="str">
        <f t="shared" si="55"/>
        <v/>
      </c>
      <c r="W37" s="286"/>
      <c r="X37" s="286"/>
      <c r="Y37" s="286"/>
      <c r="Z37" s="288" t="str">
        <f t="shared" si="62"/>
        <v/>
      </c>
      <c r="AA37" s="289" t="str">
        <f t="shared" si="56"/>
        <v/>
      </c>
      <c r="AB37" s="531" t="str">
        <f t="shared" si="60"/>
        <v/>
      </c>
      <c r="AC37" s="289" t="str">
        <f t="shared" si="57"/>
        <v/>
      </c>
      <c r="AD37" s="531" t="str">
        <f t="shared" si="61"/>
        <v/>
      </c>
      <c r="AE37" s="291" t="str">
        <f t="shared" si="58"/>
        <v/>
      </c>
      <c r="AF37" s="359"/>
      <c r="AG37" s="422"/>
      <c r="AH37" s="466"/>
      <c r="AI37" s="470"/>
      <c r="AJ37" s="470"/>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row>
    <row r="38" spans="1:65" ht="26.25" customHeight="1">
      <c r="A38" s="641">
        <v>7</v>
      </c>
      <c r="B38" s="644"/>
      <c r="C38" s="644"/>
      <c r="D38" s="644"/>
      <c r="E38" s="241"/>
      <c r="F38" s="648"/>
      <c r="G38" s="243"/>
      <c r="H38" s="644"/>
      <c r="I38" s="650"/>
      <c r="J38" s="632" t="str">
        <f t="shared" ref="J38" si="63">IF(I38&lt;=0,"",IF(I38&lt;=2,"Muy Baja",IF(I38&lt;=24,"Baja",IF(I38&lt;=500,"Media",IF(I38&lt;=5000,"Alta","Muy Alta")))))</f>
        <v/>
      </c>
      <c r="K38" s="635" t="str">
        <f t="shared" ref="K38" si="64">IF(J38="","",IF(J38="Muy Baja",0.2,IF(J38="Baja",0.4,IF(J38="Media",0.6,IF(J38="Alta",0.8,IF(J38="Muy Alta",1,))))))</f>
        <v/>
      </c>
      <c r="L38" s="638"/>
      <c r="M38" s="635">
        <f>IF(NOT(ISERROR(MATCH(L38,'[27]Tabla Impacto'!$B$221:$B$223,0))),'[27]Tabla Impacto'!$F$223&amp;"Por favor no seleccionar los criterios de impacto(Afectación Económica o presupuestal y Pérdida Reputacional)",L38)</f>
        <v>0</v>
      </c>
      <c r="N38" s="632" t="str">
        <f>IF(OR(M38='[27]Tabla Impacto'!$C$11,M38='[27]Tabla Impacto'!$D$11),"Leve",IF(OR(M38='[27]Tabla Impacto'!$C$12,M38='[27]Tabla Impacto'!$D$12),"Menor",IF(OR(M38='[27]Tabla Impacto'!$C$13,M38='[27]Tabla Impacto'!$D$13),"Moderado",IF(OR(M38='[27]Tabla Impacto'!$C$14,M38='[27]Tabla Impacto'!$D$14),"Mayor",IF(OR(M38='[27]Tabla Impacto'!$C$15,M38='[27]Tabla Impacto'!$D$15),"Catastrófico","")))))</f>
        <v/>
      </c>
      <c r="O38" s="635" t="str">
        <f t="shared" ref="O38" si="65">IF(N38="","",IF(N38="Leve",0.2,IF(N38="Menor",0.4,IF(N38="Moderado",0.6,IF(N38="Mayor",0.8,IF(N38="Catastrófico",1,))))))</f>
        <v/>
      </c>
      <c r="P38" s="627" t="str">
        <f t="shared" ref="P38" si="66">IF(OR(AND(J38="Muy Baja",N38="Leve"),AND(J38="Muy Baja",N38="Menor"),AND(J38="Baja",N38="Leve")),"Bajo",IF(OR(AND(J38="Muy baja",N38="Moderado"),AND(J38="Baja",N38="Menor"),AND(J38="Baja",N38="Moderado"),AND(J38="Media",N38="Leve"),AND(J38="Media",N38="Menor"),AND(J38="Media",N38="Moderado"),AND(J38="Alta",N38="Leve"),AND(J38="Alta",N38="Menor")),"Moderado",IF(OR(AND(J38="Muy Baja",N38="Mayor"),AND(J38="Baja",N38="Mayor"),AND(J38="Media",N38="Mayor"),AND(J38="Alta",N38="Moderado"),AND(J38="Alta",N38="Mayor"),AND(J38="Muy Alta",N38="Leve"),AND(J38="Muy Alta",N38="Menor"),AND(J38="Muy Alta",N38="Moderado"),AND(J38="Muy Alta",N38="Mayor")),"Alto",IF(OR(AND(J38="Muy Baja",N38="Catastrófico"),AND(J38="Baja",N38="Catastrófico"),AND(J38="Media",N38="Catastrófico"),AND(J38="Alta",N38="Catastrófico"),AND(J38="Muy Alta",N38="Catastrófico")),"Extremo",""))))</f>
        <v/>
      </c>
      <c r="Q38" s="26">
        <v>1</v>
      </c>
      <c r="R38" s="306"/>
      <c r="S38" s="5" t="str">
        <f>IF(OR(T38="Preventivo",T38="Detectivo"),"Probabilidad",IF(T38="Correctivo","Impacto",""))</f>
        <v/>
      </c>
      <c r="T38" s="286"/>
      <c r="U38" s="286"/>
      <c r="V38" s="287" t="str">
        <f>IF(AND(T38="Preventivo",U38="Automático"),"50%",IF(AND(T38="Preventivo",U38="Manual"),"40%",IF(AND(T38="Detectivo",U38="Automático"),"40%",IF(AND(T38="Detectivo",U38="Manual"),"30%",IF(AND(T38="Correctivo",U38="Automático"),"35%",IF(AND(T38="Correctivo",U38="Manual"),"25%",""))))))</f>
        <v/>
      </c>
      <c r="W38" s="286"/>
      <c r="X38" s="286"/>
      <c r="Y38" s="286"/>
      <c r="Z38" s="288" t="str">
        <f>IFERROR(IF(S38="Probabilidad",(K38-(+K38*V38)),IF(S38="Impacto",K38,"")),"")</f>
        <v/>
      </c>
      <c r="AA38" s="289" t="str">
        <f>IFERROR(IF(Z38="","",IF(Z38&lt;=0.2,"Muy Baja",IF(Z38&lt;=0.4,"Baja",IF(Z38&lt;=0.6,"Media",IF(Z38&lt;=0.8,"Alta","Muy Alta"))))),"")</f>
        <v/>
      </c>
      <c r="AB38" s="531" t="str">
        <f>+Z38</f>
        <v/>
      </c>
      <c r="AC38" s="289" t="str">
        <f>IFERROR(IF(AD38="","",IF(AD38&lt;=0.2,"Leve",IF(AD38&lt;=0.4,"Menor",IF(AD38&lt;=0.6,"Moderado",IF(AD38&lt;=0.8,"Mayor","Catastrófico"))))),"")</f>
        <v/>
      </c>
      <c r="AD38" s="531" t="str">
        <f>IFERROR(IF(S38="Impacto",(O38-(+O38*V38)),IF(S38="Probabilidad",O38,"")),"")</f>
        <v/>
      </c>
      <c r="AE38" s="291" t="str">
        <f>IFERROR(IF(OR(AND(AA38="Muy Baja",AC38="Leve"),AND(AA38="Muy Baja",AC38="Menor"),AND(AA38="Baja",AC38="Leve")),"Bajo",IF(OR(AND(AA38="Muy baja",AC38="Moderado"),AND(AA38="Baja",AC38="Menor"),AND(AA38="Baja",AC38="Moderado"),AND(AA38="Media",AC38="Leve"),AND(AA38="Media",AC38="Menor"),AND(AA38="Media",AC38="Moderado"),AND(AA38="Alta",AC38="Leve"),AND(AA38="Alta",AC38="Menor")),"Moderado",IF(OR(AND(AA38="Muy Baja",AC38="Mayor"),AND(AA38="Baja",AC38="Mayor"),AND(AA38="Media",AC38="Mayor"),AND(AA38="Alta",AC38="Moderado"),AND(AA38="Alta",AC38="Mayor"),AND(AA38="Muy Alta",AC38="Leve"),AND(AA38="Muy Alta",AC38="Menor"),AND(AA38="Muy Alta",AC38="Moderado"),AND(AA38="Muy Alta",AC38="Mayor")),"Alto",IF(OR(AND(AA38="Muy Baja",AC38="Catastrófico"),AND(AA38="Baja",AC38="Catastrófico"),AND(AA38="Media",AC38="Catastrófico"),AND(AA38="Alta",AC38="Catastrófico"),AND(AA38="Muy Alta",AC38="Catastrófico")),"Extremo","")))),"")</f>
        <v/>
      </c>
      <c r="AF38" s="359"/>
      <c r="AG38" s="422"/>
      <c r="AH38" s="466"/>
      <c r="AI38" s="470"/>
      <c r="AJ38" s="470"/>
      <c r="AK38" s="472"/>
      <c r="AL38" s="472"/>
      <c r="AM38" s="472"/>
      <c r="AN38" s="472"/>
      <c r="AO38" s="472"/>
      <c r="AP38" s="472"/>
      <c r="AQ38" s="472"/>
      <c r="AR38" s="472"/>
      <c r="AS38" s="472"/>
      <c r="AT38" s="472"/>
      <c r="AU38" s="472"/>
      <c r="AV38" s="472"/>
      <c r="AW38" s="472"/>
      <c r="AX38" s="472"/>
      <c r="AY38" s="472"/>
      <c r="AZ38" s="472"/>
      <c r="BA38" s="472"/>
      <c r="BB38" s="472"/>
      <c r="BC38" s="472"/>
      <c r="BD38" s="472"/>
      <c r="BE38" s="472"/>
      <c r="BF38" s="472"/>
      <c r="BG38" s="472"/>
      <c r="BH38" s="472"/>
      <c r="BI38" s="472"/>
      <c r="BJ38" s="472"/>
      <c r="BK38" s="472"/>
      <c r="BL38" s="472"/>
      <c r="BM38" s="472"/>
    </row>
    <row r="39" spans="1:65" ht="26.25" customHeight="1">
      <c r="A39" s="642"/>
      <c r="B39" s="645"/>
      <c r="C39" s="645"/>
      <c r="D39" s="645"/>
      <c r="E39" s="241"/>
      <c r="F39" s="648"/>
      <c r="G39" s="243"/>
      <c r="H39" s="645"/>
      <c r="I39" s="651"/>
      <c r="J39" s="633"/>
      <c r="K39" s="636"/>
      <c r="L39" s="639"/>
      <c r="M39" s="636">
        <f ca="1">IF(NOT(ISERROR(MATCH(L39,_xlfn.ANCHORARRAY(F50),0))),K52&amp;"Por favor no seleccionar los criterios de impacto",L39)</f>
        <v>0</v>
      </c>
      <c r="N39" s="633"/>
      <c r="O39" s="636"/>
      <c r="P39" s="628"/>
      <c r="Q39" s="26">
        <v>2</v>
      </c>
      <c r="R39" s="306"/>
      <c r="S39" s="5" t="str">
        <f>IF(OR(T39="Preventivo",T39="Detectivo"),"Probabilidad",IF(T39="Correctivo","Impacto",""))</f>
        <v/>
      </c>
      <c r="T39" s="286"/>
      <c r="U39" s="286"/>
      <c r="V39" s="287" t="str">
        <f t="shared" ref="V39:V43" si="67">IF(AND(T39="Preventivo",U39="Automático"),"50%",IF(AND(T39="Preventivo",U39="Manual"),"40%",IF(AND(T39="Detectivo",U39="Automático"),"40%",IF(AND(T39="Detectivo",U39="Manual"),"30%",IF(AND(T39="Correctivo",U39="Automático"),"35%",IF(AND(T39="Correctivo",U39="Manual"),"25%",""))))))</f>
        <v/>
      </c>
      <c r="W39" s="286"/>
      <c r="X39" s="286"/>
      <c r="Y39" s="286"/>
      <c r="Z39" s="288" t="str">
        <f>IFERROR(IF(AND(S38="Probabilidad",S39="Probabilidad"),(AB38-(+AB38*V39)),IF(AND(S38="Impacto",S39="Probabilidad"),(K38-(+K38*V39)),IF(S39="Impacto",AB38,""))),"")</f>
        <v/>
      </c>
      <c r="AA39" s="289" t="str">
        <f t="shared" ref="AA39:AA43" si="68">IFERROR(IF(Z39="","",IF(Z39&lt;=0.2,"Muy Baja",IF(Z39&lt;=0.4,"Baja",IF(Z39&lt;=0.6,"Media",IF(Z39&lt;=0.8,"Alta","Muy Alta"))))),"")</f>
        <v/>
      </c>
      <c r="AB39" s="531" t="str">
        <f>+Z39</f>
        <v/>
      </c>
      <c r="AC39" s="289" t="str">
        <f t="shared" ref="AC39:AC43" si="69">IFERROR(IF(AD39="","",IF(AD39&lt;=0.2,"Leve",IF(AD39&lt;=0.4,"Menor",IF(AD39&lt;=0.6,"Moderado",IF(AD39&lt;=0.8,"Mayor","Catastrófico"))))),"")</f>
        <v/>
      </c>
      <c r="AD39" s="531" t="str">
        <f>IFERROR(IF(AND(S38="Impacto",S39="Impacto"),(AD38-(+AD38*V39)),IF(AND(S38="Probabilidad",S39="Impacto"),(O38-(+O38*V39)),IF(S39="Probabilidad",AD38,""))),"")</f>
        <v/>
      </c>
      <c r="AE39" s="291" t="str">
        <f t="shared" ref="AE39:AE43" si="70">IFERROR(IF(OR(AND(AA39="Muy Baja",AC39="Leve"),AND(AA39="Muy Baja",AC39="Menor"),AND(AA39="Baja",AC39="Leve")),"Bajo",IF(OR(AND(AA39="Muy baja",AC39="Moderado"),AND(AA39="Baja",AC39="Menor"),AND(AA39="Baja",AC39="Moderado"),AND(AA39="Media",AC39="Leve"),AND(AA39="Media",AC39="Menor"),AND(AA39="Media",AC39="Moderado"),AND(AA39="Alta",AC39="Leve"),AND(AA39="Alta",AC39="Menor")),"Moderado",IF(OR(AND(AA39="Muy Baja",AC39="Mayor"),AND(AA39="Baja",AC39="Mayor"),AND(AA39="Media",AC39="Mayor"),AND(AA39="Alta",AC39="Moderado"),AND(AA39="Alta",AC39="Mayor"),AND(AA39="Muy Alta",AC39="Leve"),AND(AA39="Muy Alta",AC39="Menor"),AND(AA39="Muy Alta",AC39="Moderado"),AND(AA39="Muy Alta",AC39="Mayor")),"Alto",IF(OR(AND(AA39="Muy Baja",AC39="Catastrófico"),AND(AA39="Baja",AC39="Catastrófico"),AND(AA39="Media",AC39="Catastrófico"),AND(AA39="Alta",AC39="Catastrófico"),AND(AA39="Muy Alta",AC39="Catastrófico")),"Extremo","")))),"")</f>
        <v/>
      </c>
      <c r="AF39" s="359"/>
      <c r="AG39" s="422"/>
      <c r="AH39" s="466"/>
      <c r="AI39" s="470"/>
      <c r="AJ39" s="470"/>
      <c r="AK39" s="472"/>
      <c r="AL39" s="472"/>
      <c r="AM39" s="472"/>
      <c r="AN39" s="472"/>
      <c r="AO39" s="472"/>
      <c r="AP39" s="472"/>
      <c r="AQ39" s="472"/>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row>
    <row r="40" spans="1:65" ht="26.25" customHeight="1">
      <c r="A40" s="642"/>
      <c r="B40" s="645"/>
      <c r="C40" s="645"/>
      <c r="D40" s="645"/>
      <c r="E40" s="241"/>
      <c r="F40" s="648"/>
      <c r="G40" s="243"/>
      <c r="H40" s="645"/>
      <c r="I40" s="651"/>
      <c r="J40" s="633"/>
      <c r="K40" s="636"/>
      <c r="L40" s="639"/>
      <c r="M40" s="636">
        <f ca="1">IF(NOT(ISERROR(MATCH(L40,_xlfn.ANCHORARRAY(F51),0))),K53&amp;"Por favor no seleccionar los criterios de impacto",L40)</f>
        <v>0</v>
      </c>
      <c r="N40" s="633"/>
      <c r="O40" s="636"/>
      <c r="P40" s="628"/>
      <c r="Q40" s="26">
        <v>3</v>
      </c>
      <c r="R40" s="459"/>
      <c r="S40" s="5" t="str">
        <f t="shared" ref="S40:S43" si="71">IF(OR(T40="Preventivo",T40="Detectivo"),"Probabilidad",IF(T40="Correctivo","Impacto",""))</f>
        <v/>
      </c>
      <c r="T40" s="286"/>
      <c r="U40" s="286"/>
      <c r="V40" s="287" t="str">
        <f t="shared" si="67"/>
        <v/>
      </c>
      <c r="W40" s="286"/>
      <c r="X40" s="286"/>
      <c r="Y40" s="286"/>
      <c r="Z40" s="288" t="str">
        <f>IFERROR(IF(AND(S39="Probabilidad",S40="Probabilidad"),(AB39-(+AB39*V40)),IF(AND(S39="Impacto",S40="Probabilidad"),(AB38-(+AB38*V40)),IF(S40="Impacto",AB39,""))),"")</f>
        <v/>
      </c>
      <c r="AA40" s="289" t="str">
        <f t="shared" si="68"/>
        <v/>
      </c>
      <c r="AB40" s="531" t="str">
        <f t="shared" ref="AB40:AB43" si="72">+Z40</f>
        <v/>
      </c>
      <c r="AC40" s="289" t="str">
        <f t="shared" si="69"/>
        <v/>
      </c>
      <c r="AD40" s="531" t="str">
        <f t="shared" ref="AD40:AD43" si="73">IFERROR(IF(AND(S39="Impacto",S40="Impacto"),(AD39-(+AD39*V40)),IF(AND(S39="Probabilidad",S40="Impacto"),(AD38-(+AD38*V40)),IF(S40="Probabilidad",AD39,""))),"")</f>
        <v/>
      </c>
      <c r="AE40" s="291" t="str">
        <f t="shared" si="70"/>
        <v/>
      </c>
      <c r="AF40" s="359"/>
      <c r="AG40" s="422"/>
      <c r="AH40" s="466"/>
      <c r="AI40" s="470"/>
      <c r="AJ40" s="470"/>
      <c r="AK40" s="472"/>
      <c r="AL40" s="472"/>
      <c r="AM40" s="472"/>
      <c r="AN40" s="472"/>
      <c r="AO40" s="472"/>
      <c r="AP40" s="472"/>
      <c r="AQ40" s="472"/>
      <c r="AR40" s="472"/>
      <c r="AS40" s="472"/>
      <c r="AT40" s="472"/>
      <c r="AU40" s="472"/>
      <c r="AV40" s="472"/>
      <c r="AW40" s="472"/>
      <c r="AX40" s="472"/>
      <c r="AY40" s="472"/>
      <c r="AZ40" s="472"/>
      <c r="BA40" s="472"/>
      <c r="BB40" s="472"/>
      <c r="BC40" s="472"/>
      <c r="BD40" s="472"/>
      <c r="BE40" s="472"/>
      <c r="BF40" s="472"/>
      <c r="BG40" s="472"/>
      <c r="BH40" s="472"/>
      <c r="BI40" s="472"/>
      <c r="BJ40" s="472"/>
      <c r="BK40" s="472"/>
      <c r="BL40" s="472"/>
      <c r="BM40" s="472"/>
    </row>
    <row r="41" spans="1:65" ht="26.25" customHeight="1">
      <c r="A41" s="642"/>
      <c r="B41" s="645"/>
      <c r="C41" s="645"/>
      <c r="D41" s="645"/>
      <c r="E41" s="241"/>
      <c r="F41" s="648"/>
      <c r="G41" s="243"/>
      <c r="H41" s="645"/>
      <c r="I41" s="651"/>
      <c r="J41" s="633"/>
      <c r="K41" s="636"/>
      <c r="L41" s="639"/>
      <c r="M41" s="636">
        <f ca="1">IF(NOT(ISERROR(MATCH(L41,_xlfn.ANCHORARRAY(F52),0))),K54&amp;"Por favor no seleccionar los criterios de impacto",L41)</f>
        <v>0</v>
      </c>
      <c r="N41" s="633"/>
      <c r="O41" s="636"/>
      <c r="P41" s="628"/>
      <c r="Q41" s="26">
        <v>4</v>
      </c>
      <c r="R41" s="306"/>
      <c r="S41" s="5" t="str">
        <f t="shared" si="71"/>
        <v/>
      </c>
      <c r="T41" s="286"/>
      <c r="U41" s="286"/>
      <c r="V41" s="287" t="str">
        <f t="shared" si="67"/>
        <v/>
      </c>
      <c r="W41" s="286"/>
      <c r="X41" s="286"/>
      <c r="Y41" s="286"/>
      <c r="Z41" s="288" t="str">
        <f t="shared" ref="Z41:Z43" si="74">IFERROR(IF(AND(S40="Probabilidad",S41="Probabilidad"),(AB40-(+AB40*V41)),IF(AND(S40="Impacto",S41="Probabilidad"),(AB39-(+AB39*V41)),IF(S41="Impacto",AB40,""))),"")</f>
        <v/>
      </c>
      <c r="AA41" s="289" t="str">
        <f t="shared" si="68"/>
        <v/>
      </c>
      <c r="AB41" s="531" t="str">
        <f t="shared" si="72"/>
        <v/>
      </c>
      <c r="AC41" s="289" t="str">
        <f t="shared" si="69"/>
        <v/>
      </c>
      <c r="AD41" s="531" t="str">
        <f t="shared" si="73"/>
        <v/>
      </c>
      <c r="AE41" s="291" t="str">
        <f t="shared" si="70"/>
        <v/>
      </c>
      <c r="AF41" s="359"/>
      <c r="AG41" s="422"/>
      <c r="AH41" s="466"/>
      <c r="AI41" s="470"/>
      <c r="AJ41" s="470"/>
      <c r="AK41" s="472"/>
      <c r="AL41" s="472"/>
      <c r="AM41" s="472"/>
      <c r="AN41" s="472"/>
      <c r="AO41" s="472"/>
      <c r="AP41" s="472"/>
      <c r="AQ41" s="472"/>
      <c r="AR41" s="472"/>
      <c r="AS41" s="472"/>
      <c r="AT41" s="472"/>
      <c r="AU41" s="472"/>
      <c r="AV41" s="472"/>
      <c r="AW41" s="472"/>
      <c r="AX41" s="472"/>
      <c r="AY41" s="472"/>
      <c r="AZ41" s="472"/>
      <c r="BA41" s="472"/>
      <c r="BB41" s="472"/>
      <c r="BC41" s="472"/>
      <c r="BD41" s="472"/>
      <c r="BE41" s="472"/>
      <c r="BF41" s="472"/>
      <c r="BG41" s="472"/>
      <c r="BH41" s="472"/>
      <c r="BI41" s="472"/>
      <c r="BJ41" s="472"/>
      <c r="BK41" s="472"/>
      <c r="BL41" s="472"/>
      <c r="BM41" s="472"/>
    </row>
    <row r="42" spans="1:65" ht="26.25" customHeight="1">
      <c r="A42" s="642"/>
      <c r="B42" s="645"/>
      <c r="C42" s="645"/>
      <c r="D42" s="645"/>
      <c r="E42" s="241"/>
      <c r="F42" s="648"/>
      <c r="G42" s="243"/>
      <c r="H42" s="645"/>
      <c r="I42" s="651"/>
      <c r="J42" s="633"/>
      <c r="K42" s="636"/>
      <c r="L42" s="639"/>
      <c r="M42" s="636">
        <f ca="1">IF(NOT(ISERROR(MATCH(L42,_xlfn.ANCHORARRAY(F53),0))),K55&amp;"Por favor no seleccionar los criterios de impacto",L42)</f>
        <v>0</v>
      </c>
      <c r="N42" s="633"/>
      <c r="O42" s="636"/>
      <c r="P42" s="628"/>
      <c r="Q42" s="26">
        <v>5</v>
      </c>
      <c r="R42" s="306"/>
      <c r="S42" s="5" t="str">
        <f t="shared" si="71"/>
        <v/>
      </c>
      <c r="T42" s="286"/>
      <c r="U42" s="286"/>
      <c r="V42" s="287" t="str">
        <f t="shared" si="67"/>
        <v/>
      </c>
      <c r="W42" s="286"/>
      <c r="X42" s="286"/>
      <c r="Y42" s="286"/>
      <c r="Z42" s="288" t="str">
        <f t="shared" si="74"/>
        <v/>
      </c>
      <c r="AA42" s="289" t="str">
        <f t="shared" si="68"/>
        <v/>
      </c>
      <c r="AB42" s="531" t="str">
        <f t="shared" si="72"/>
        <v/>
      </c>
      <c r="AC42" s="289" t="str">
        <f t="shared" si="69"/>
        <v/>
      </c>
      <c r="AD42" s="531" t="str">
        <f t="shared" si="73"/>
        <v/>
      </c>
      <c r="AE42" s="291" t="str">
        <f t="shared" si="70"/>
        <v/>
      </c>
      <c r="AF42" s="359"/>
      <c r="AG42" s="422"/>
      <c r="AH42" s="466"/>
      <c r="AI42" s="470"/>
      <c r="AJ42" s="470"/>
      <c r="AK42" s="472"/>
      <c r="AL42" s="472"/>
      <c r="AM42" s="472"/>
      <c r="AN42" s="472"/>
      <c r="AO42" s="472"/>
      <c r="AP42" s="472"/>
      <c r="AQ42" s="472"/>
      <c r="AR42" s="472"/>
      <c r="AS42" s="472"/>
      <c r="AT42" s="472"/>
      <c r="AU42" s="472"/>
      <c r="AV42" s="472"/>
      <c r="AW42" s="472"/>
      <c r="AX42" s="472"/>
      <c r="AY42" s="472"/>
      <c r="AZ42" s="472"/>
      <c r="BA42" s="472"/>
      <c r="BB42" s="472"/>
      <c r="BC42" s="472"/>
      <c r="BD42" s="472"/>
      <c r="BE42" s="472"/>
      <c r="BF42" s="472"/>
      <c r="BG42" s="472"/>
      <c r="BH42" s="472"/>
      <c r="BI42" s="472"/>
      <c r="BJ42" s="472"/>
      <c r="BK42" s="472"/>
      <c r="BL42" s="472"/>
      <c r="BM42" s="472"/>
    </row>
    <row r="43" spans="1:65" ht="26.25" customHeight="1">
      <c r="A43" s="643"/>
      <c r="B43" s="646"/>
      <c r="C43" s="646"/>
      <c r="D43" s="646"/>
      <c r="E43" s="248"/>
      <c r="F43" s="649"/>
      <c r="G43" s="485"/>
      <c r="H43" s="646"/>
      <c r="I43" s="652"/>
      <c r="J43" s="634"/>
      <c r="K43" s="637"/>
      <c r="L43" s="640"/>
      <c r="M43" s="637">
        <f ca="1">IF(NOT(ISERROR(MATCH(L43,_xlfn.ANCHORARRAY(F54),0))),K56&amp;"Por favor no seleccionar los criterios de impacto",L43)</f>
        <v>0</v>
      </c>
      <c r="N43" s="634"/>
      <c r="O43" s="637"/>
      <c r="P43" s="629"/>
      <c r="Q43" s="26">
        <v>6</v>
      </c>
      <c r="R43" s="306"/>
      <c r="S43" s="5" t="str">
        <f t="shared" si="71"/>
        <v/>
      </c>
      <c r="T43" s="286"/>
      <c r="U43" s="286"/>
      <c r="V43" s="287" t="str">
        <f t="shared" si="67"/>
        <v/>
      </c>
      <c r="W43" s="286"/>
      <c r="X43" s="286"/>
      <c r="Y43" s="286"/>
      <c r="Z43" s="288" t="str">
        <f t="shared" si="74"/>
        <v/>
      </c>
      <c r="AA43" s="289" t="str">
        <f t="shared" si="68"/>
        <v/>
      </c>
      <c r="AB43" s="531" t="str">
        <f t="shared" si="72"/>
        <v/>
      </c>
      <c r="AC43" s="289" t="str">
        <f t="shared" si="69"/>
        <v/>
      </c>
      <c r="AD43" s="531" t="str">
        <f t="shared" si="73"/>
        <v/>
      </c>
      <c r="AE43" s="291" t="str">
        <f t="shared" si="70"/>
        <v/>
      </c>
      <c r="AF43" s="359"/>
      <c r="AG43" s="422"/>
      <c r="AH43" s="466"/>
      <c r="AI43" s="470"/>
      <c r="AJ43" s="470"/>
      <c r="AK43" s="472"/>
      <c r="AL43" s="472"/>
      <c r="AM43" s="472"/>
      <c r="AN43" s="472"/>
      <c r="AO43" s="472"/>
      <c r="AP43" s="472"/>
      <c r="AQ43" s="472"/>
      <c r="AR43" s="472"/>
      <c r="AS43" s="472"/>
      <c r="AT43" s="472"/>
      <c r="AU43" s="472"/>
      <c r="AV43" s="472"/>
      <c r="AW43" s="472"/>
      <c r="AX43" s="472"/>
      <c r="AY43" s="472"/>
      <c r="AZ43" s="472"/>
      <c r="BA43" s="472"/>
      <c r="BB43" s="472"/>
      <c r="BC43" s="472"/>
      <c r="BD43" s="472"/>
      <c r="BE43" s="472"/>
      <c r="BF43" s="472"/>
      <c r="BG43" s="472"/>
      <c r="BH43" s="472"/>
      <c r="BI43" s="472"/>
      <c r="BJ43" s="472"/>
      <c r="BK43" s="472"/>
      <c r="BL43" s="472"/>
      <c r="BM43" s="472"/>
    </row>
    <row r="44" spans="1:65" ht="26.25" customHeight="1">
      <c r="A44" s="641">
        <v>8</v>
      </c>
      <c r="B44" s="644"/>
      <c r="C44" s="644"/>
      <c r="D44" s="644"/>
      <c r="E44" s="240"/>
      <c r="F44" s="647"/>
      <c r="G44" s="242"/>
      <c r="H44" s="644"/>
      <c r="I44" s="650"/>
      <c r="J44" s="632" t="str">
        <f t="shared" ref="J44" si="75">IF(I44&lt;=0,"",IF(I44&lt;=2,"Muy Baja",IF(I44&lt;=24,"Baja",IF(I44&lt;=500,"Media",IF(I44&lt;=5000,"Alta","Muy Alta")))))</f>
        <v/>
      </c>
      <c r="K44" s="635" t="str">
        <f t="shared" ref="K44" si="76">IF(J44="","",IF(J44="Muy Baja",0.2,IF(J44="Baja",0.4,IF(J44="Media",0.6,IF(J44="Alta",0.8,IF(J44="Muy Alta",1,))))))</f>
        <v/>
      </c>
      <c r="L44" s="638"/>
      <c r="M44" s="635">
        <f>IF(NOT(ISERROR(MATCH(L44,'[27]Tabla Impacto'!$B$221:$B$223,0))),'[27]Tabla Impacto'!$F$223&amp;"Por favor no seleccionar los criterios de impacto(Afectación Económica o presupuestal y Pérdida Reputacional)",L44)</f>
        <v>0</v>
      </c>
      <c r="N44" s="632" t="str">
        <f>IF(OR(M44='[27]Tabla Impacto'!$C$11,M44='[27]Tabla Impacto'!$D$11),"Leve",IF(OR(M44='[27]Tabla Impacto'!$C$12,M44='[27]Tabla Impacto'!$D$12),"Menor",IF(OR(M44='[27]Tabla Impacto'!$C$13,M44='[27]Tabla Impacto'!$D$13),"Moderado",IF(OR(M44='[27]Tabla Impacto'!$C$14,M44='[27]Tabla Impacto'!$D$14),"Mayor",IF(OR(M44='[27]Tabla Impacto'!$C$15,M44='[27]Tabla Impacto'!$D$15),"Catastrófico","")))))</f>
        <v/>
      </c>
      <c r="O44" s="635" t="str">
        <f t="shared" ref="O44" si="77">IF(N44="","",IF(N44="Leve",0.2,IF(N44="Menor",0.4,IF(N44="Moderado",0.6,IF(N44="Mayor",0.8,IF(N44="Catastrófico",1,))))))</f>
        <v/>
      </c>
      <c r="P44" s="627" t="str">
        <f t="shared" ref="P44" si="78">IF(OR(AND(J44="Muy Baja",N44="Leve"),AND(J44="Muy Baja",N44="Menor"),AND(J44="Baja",N44="Leve")),"Bajo",IF(OR(AND(J44="Muy baja",N44="Moderado"),AND(J44="Baja",N44="Menor"),AND(J44="Baja",N44="Moderado"),AND(J44="Media",N44="Leve"),AND(J44="Media",N44="Menor"),AND(J44="Media",N44="Moderado"),AND(J44="Alta",N44="Leve"),AND(J44="Alta",N44="Menor")),"Moderado",IF(OR(AND(J44="Muy Baja",N44="Mayor"),AND(J44="Baja",N44="Mayor"),AND(J44="Media",N44="Mayor"),AND(J44="Alta",N44="Moderado"),AND(J44="Alta",N44="Mayor"),AND(J44="Muy Alta",N44="Leve"),AND(J44="Muy Alta",N44="Menor"),AND(J44="Muy Alta",N44="Moderado"),AND(J44="Muy Alta",N44="Mayor")),"Alto",IF(OR(AND(J44="Muy Baja",N44="Catastrófico"),AND(J44="Baja",N44="Catastrófico"),AND(J44="Media",N44="Catastrófico"),AND(J44="Alta",N44="Catastrófico"),AND(J44="Muy Alta",N44="Catastrófico")),"Extremo",""))))</f>
        <v/>
      </c>
      <c r="Q44" s="26">
        <v>1</v>
      </c>
      <c r="R44" s="306"/>
      <c r="S44" s="5" t="str">
        <f>IF(OR(T44="Preventivo",T44="Detectivo"),"Probabilidad",IF(T44="Correctivo","Impacto",""))</f>
        <v/>
      </c>
      <c r="T44" s="286"/>
      <c r="U44" s="286"/>
      <c r="V44" s="287" t="str">
        <f>IF(AND(T44="Preventivo",U44="Automático"),"50%",IF(AND(T44="Preventivo",U44="Manual"),"40%",IF(AND(T44="Detectivo",U44="Automático"),"40%",IF(AND(T44="Detectivo",U44="Manual"),"30%",IF(AND(T44="Correctivo",U44="Automático"),"35%",IF(AND(T44="Correctivo",U44="Manual"),"25%",""))))))</f>
        <v/>
      </c>
      <c r="W44" s="286"/>
      <c r="X44" s="286"/>
      <c r="Y44" s="286"/>
      <c r="Z44" s="288" t="str">
        <f>IFERROR(IF(S44="Probabilidad",(K44-(+K44*V44)),IF(S44="Impacto",K44,"")),"")</f>
        <v/>
      </c>
      <c r="AA44" s="289" t="str">
        <f>IFERROR(IF(Z44="","",IF(Z44&lt;=0.2,"Muy Baja",IF(Z44&lt;=0.4,"Baja",IF(Z44&lt;=0.6,"Media",IF(Z44&lt;=0.8,"Alta","Muy Alta"))))),"")</f>
        <v/>
      </c>
      <c r="AB44" s="531" t="str">
        <f>+Z44</f>
        <v/>
      </c>
      <c r="AC44" s="289" t="str">
        <f>IFERROR(IF(AD44="","",IF(AD44&lt;=0.2,"Leve",IF(AD44&lt;=0.4,"Menor",IF(AD44&lt;=0.6,"Moderado",IF(AD44&lt;=0.8,"Mayor","Catastrófico"))))),"")</f>
        <v/>
      </c>
      <c r="AD44" s="531" t="str">
        <f>IFERROR(IF(S44="Impacto",(O44-(+O44*V44)),IF(S44="Probabilidad",O44,"")),"")</f>
        <v/>
      </c>
      <c r="AE44" s="291" t="str">
        <f>IFERROR(IF(OR(AND(AA44="Muy Baja",AC44="Leve"),AND(AA44="Muy Baja",AC44="Menor"),AND(AA44="Baja",AC44="Leve")),"Bajo",IF(OR(AND(AA44="Muy baja",AC44="Moderado"),AND(AA44="Baja",AC44="Menor"),AND(AA44="Baja",AC44="Moderado"),AND(AA44="Media",AC44="Leve"),AND(AA44="Media",AC44="Menor"),AND(AA44="Media",AC44="Moderado"),AND(AA44="Alta",AC44="Leve"),AND(AA44="Alta",AC44="Menor")),"Moderado",IF(OR(AND(AA44="Muy Baja",AC44="Mayor"),AND(AA44="Baja",AC44="Mayor"),AND(AA44="Media",AC44="Mayor"),AND(AA44="Alta",AC44="Moderado"),AND(AA44="Alta",AC44="Mayor"),AND(AA44="Muy Alta",AC44="Leve"),AND(AA44="Muy Alta",AC44="Menor"),AND(AA44="Muy Alta",AC44="Moderado"),AND(AA44="Muy Alta",AC44="Mayor")),"Alto",IF(OR(AND(AA44="Muy Baja",AC44="Catastrófico"),AND(AA44="Baja",AC44="Catastrófico"),AND(AA44="Media",AC44="Catastrófico"),AND(AA44="Alta",AC44="Catastrófico"),AND(AA44="Muy Alta",AC44="Catastrófico")),"Extremo","")))),"")</f>
        <v/>
      </c>
      <c r="AF44" s="359"/>
      <c r="AG44" s="422"/>
      <c r="AH44" s="466"/>
      <c r="AI44" s="470"/>
      <c r="AJ44" s="470"/>
      <c r="AK44" s="472"/>
      <c r="AL44" s="472"/>
      <c r="AM44" s="472"/>
      <c r="AN44" s="472"/>
      <c r="AO44" s="472"/>
      <c r="AP44" s="472"/>
      <c r="AQ44" s="472"/>
      <c r="AR44" s="472"/>
      <c r="AS44" s="472"/>
      <c r="AT44" s="472"/>
      <c r="AU44" s="472"/>
      <c r="AV44" s="472"/>
      <c r="AW44" s="472"/>
      <c r="AX44" s="472"/>
      <c r="AY44" s="472"/>
      <c r="AZ44" s="472"/>
      <c r="BA44" s="472"/>
      <c r="BB44" s="472"/>
      <c r="BC44" s="472"/>
      <c r="BD44" s="472"/>
      <c r="BE44" s="472"/>
      <c r="BF44" s="472"/>
      <c r="BG44" s="472"/>
      <c r="BH44" s="472"/>
      <c r="BI44" s="472"/>
      <c r="BJ44" s="472"/>
      <c r="BK44" s="472"/>
      <c r="BL44" s="472"/>
      <c r="BM44" s="472"/>
    </row>
    <row r="45" spans="1:65" ht="26.25" customHeight="1">
      <c r="A45" s="642"/>
      <c r="B45" s="645"/>
      <c r="C45" s="645"/>
      <c r="D45" s="645"/>
      <c r="E45" s="241"/>
      <c r="F45" s="648"/>
      <c r="G45" s="243"/>
      <c r="H45" s="645"/>
      <c r="I45" s="651"/>
      <c r="J45" s="633"/>
      <c r="K45" s="636"/>
      <c r="L45" s="639"/>
      <c r="M45" s="636">
        <f ca="1">IF(NOT(ISERROR(MATCH(L45,_xlfn.ANCHORARRAY(F56),0))),K58&amp;"Por favor no seleccionar los criterios de impacto",L45)</f>
        <v>0</v>
      </c>
      <c r="N45" s="633"/>
      <c r="O45" s="636"/>
      <c r="P45" s="628"/>
      <c r="Q45" s="26">
        <v>2</v>
      </c>
      <c r="R45" s="306"/>
      <c r="S45" s="5" t="str">
        <f>IF(OR(T45="Preventivo",T45="Detectivo"),"Probabilidad",IF(T45="Correctivo","Impacto",""))</f>
        <v/>
      </c>
      <c r="T45" s="286"/>
      <c r="U45" s="286"/>
      <c r="V45" s="287" t="str">
        <f t="shared" ref="V45:V49" si="79">IF(AND(T45="Preventivo",U45="Automático"),"50%",IF(AND(T45="Preventivo",U45="Manual"),"40%",IF(AND(T45="Detectivo",U45="Automático"),"40%",IF(AND(T45="Detectivo",U45="Manual"),"30%",IF(AND(T45="Correctivo",U45="Automático"),"35%",IF(AND(T45="Correctivo",U45="Manual"),"25%",""))))))</f>
        <v/>
      </c>
      <c r="W45" s="286"/>
      <c r="X45" s="286"/>
      <c r="Y45" s="286"/>
      <c r="Z45" s="288" t="str">
        <f>IFERROR(IF(AND(S44="Probabilidad",S45="Probabilidad"),(AB44-(+AB44*V45)),IF(AND(S44="Impacto",S45="Probabilidad"),(K44-(+K44*V45)),IF(S45="Impacto",AB44,""))),"")</f>
        <v/>
      </c>
      <c r="AA45" s="289" t="str">
        <f t="shared" ref="AA45:AA49" si="80">IFERROR(IF(Z45="","",IF(Z45&lt;=0.2,"Muy Baja",IF(Z45&lt;=0.4,"Baja",IF(Z45&lt;=0.6,"Media",IF(Z45&lt;=0.8,"Alta","Muy Alta"))))),"")</f>
        <v/>
      </c>
      <c r="AB45" s="531" t="str">
        <f>+Z45</f>
        <v/>
      </c>
      <c r="AC45" s="289" t="str">
        <f t="shared" ref="AC45:AC49" si="81">IFERROR(IF(AD45="","",IF(AD45&lt;=0.2,"Leve",IF(AD45&lt;=0.4,"Menor",IF(AD45&lt;=0.6,"Moderado",IF(AD45&lt;=0.8,"Mayor","Catastrófico"))))),"")</f>
        <v/>
      </c>
      <c r="AD45" s="531" t="str">
        <f>IFERROR(IF(AND(S44="Impacto",S45="Impacto"),(AD44-(+AD44*V45)),IF(AND(S44="Probabilidad",S45="Impacto"),(O44-(+O44*V45)),IF(S45="Probabilidad",AD44,""))),"")</f>
        <v/>
      </c>
      <c r="AE45" s="291" t="str">
        <f t="shared" ref="AE45:AE49" si="82">IFERROR(IF(OR(AND(AA45="Muy Baja",AC45="Leve"),AND(AA45="Muy Baja",AC45="Menor"),AND(AA45="Baja",AC45="Leve")),"Bajo",IF(OR(AND(AA45="Muy baja",AC45="Moderado"),AND(AA45="Baja",AC45="Menor"),AND(AA45="Baja",AC45="Moderado"),AND(AA45="Media",AC45="Leve"),AND(AA45="Media",AC45="Menor"),AND(AA45="Media",AC45="Moderado"),AND(AA45="Alta",AC45="Leve"),AND(AA45="Alta",AC45="Menor")),"Moderado",IF(OR(AND(AA45="Muy Baja",AC45="Mayor"),AND(AA45="Baja",AC45="Mayor"),AND(AA45="Media",AC45="Mayor"),AND(AA45="Alta",AC45="Moderado"),AND(AA45="Alta",AC45="Mayor"),AND(AA45="Muy Alta",AC45="Leve"),AND(AA45="Muy Alta",AC45="Menor"),AND(AA45="Muy Alta",AC45="Moderado"),AND(AA45="Muy Alta",AC45="Mayor")),"Alto",IF(OR(AND(AA45="Muy Baja",AC45="Catastrófico"),AND(AA45="Baja",AC45="Catastrófico"),AND(AA45="Media",AC45="Catastrófico"),AND(AA45="Alta",AC45="Catastrófico"),AND(AA45="Muy Alta",AC45="Catastrófico")),"Extremo","")))),"")</f>
        <v/>
      </c>
      <c r="AF45" s="359"/>
      <c r="AG45" s="422"/>
      <c r="AH45" s="466"/>
      <c r="AI45" s="470"/>
      <c r="AJ45" s="470"/>
      <c r="AK45" s="472"/>
      <c r="AL45" s="472"/>
      <c r="AM45" s="472"/>
      <c r="AN45" s="472"/>
      <c r="AO45" s="472"/>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row>
    <row r="46" spans="1:65" ht="26.25" customHeight="1">
      <c r="A46" s="642"/>
      <c r="B46" s="645"/>
      <c r="C46" s="645"/>
      <c r="D46" s="645"/>
      <c r="E46" s="241"/>
      <c r="F46" s="648"/>
      <c r="G46" s="243"/>
      <c r="H46" s="645"/>
      <c r="I46" s="651"/>
      <c r="J46" s="633"/>
      <c r="K46" s="636"/>
      <c r="L46" s="639"/>
      <c r="M46" s="636">
        <f ca="1">IF(NOT(ISERROR(MATCH(L46,_xlfn.ANCHORARRAY(F57),0))),K59&amp;"Por favor no seleccionar los criterios de impacto",L46)</f>
        <v>0</v>
      </c>
      <c r="N46" s="633"/>
      <c r="O46" s="636"/>
      <c r="P46" s="628"/>
      <c r="Q46" s="26">
        <v>3</v>
      </c>
      <c r="R46" s="459"/>
      <c r="S46" s="5" t="str">
        <f t="shared" ref="S46:S49" si="83">IF(OR(T46="Preventivo",T46="Detectivo"),"Probabilidad",IF(T46="Correctivo","Impacto",""))</f>
        <v/>
      </c>
      <c r="T46" s="286"/>
      <c r="U46" s="286"/>
      <c r="V46" s="287" t="str">
        <f t="shared" si="79"/>
        <v/>
      </c>
      <c r="W46" s="286"/>
      <c r="X46" s="286"/>
      <c r="Y46" s="286"/>
      <c r="Z46" s="288" t="str">
        <f>IFERROR(IF(AND(S45="Probabilidad",S46="Probabilidad"),(AB45-(+AB45*V46)),IF(AND(S45="Impacto",S46="Probabilidad"),(AB44-(+AB44*V46)),IF(S46="Impacto",AB45,""))),"")</f>
        <v/>
      </c>
      <c r="AA46" s="289" t="str">
        <f t="shared" si="80"/>
        <v/>
      </c>
      <c r="AB46" s="531" t="str">
        <f t="shared" ref="AB46:AB49" si="84">+Z46</f>
        <v/>
      </c>
      <c r="AC46" s="289" t="str">
        <f t="shared" si="81"/>
        <v/>
      </c>
      <c r="AD46" s="531" t="str">
        <f t="shared" ref="AD46:AD49" si="85">IFERROR(IF(AND(S45="Impacto",S46="Impacto"),(AD45-(+AD45*V46)),IF(AND(S45="Probabilidad",S46="Impacto"),(AD44-(+AD44*V46)),IF(S46="Probabilidad",AD45,""))),"")</f>
        <v/>
      </c>
      <c r="AE46" s="291" t="str">
        <f t="shared" si="82"/>
        <v/>
      </c>
      <c r="AF46" s="359"/>
      <c r="AG46" s="422"/>
      <c r="AH46" s="466"/>
      <c r="AI46" s="470"/>
      <c r="AJ46" s="470"/>
      <c r="AK46" s="472"/>
      <c r="AL46" s="472"/>
      <c r="AM46" s="472"/>
      <c r="AN46" s="472"/>
      <c r="AO46" s="472"/>
      <c r="AP46" s="472"/>
      <c r="AQ46" s="472"/>
      <c r="AR46" s="472"/>
      <c r="AS46" s="472"/>
      <c r="AT46" s="472"/>
      <c r="AU46" s="472"/>
      <c r="AV46" s="472"/>
      <c r="AW46" s="472"/>
      <c r="AX46" s="472"/>
      <c r="AY46" s="472"/>
      <c r="AZ46" s="472"/>
      <c r="BA46" s="472"/>
      <c r="BB46" s="472"/>
      <c r="BC46" s="472"/>
      <c r="BD46" s="472"/>
      <c r="BE46" s="472"/>
      <c r="BF46" s="472"/>
      <c r="BG46" s="472"/>
      <c r="BH46" s="472"/>
      <c r="BI46" s="472"/>
      <c r="BJ46" s="472"/>
      <c r="BK46" s="472"/>
      <c r="BL46" s="472"/>
      <c r="BM46" s="472"/>
    </row>
    <row r="47" spans="1:65" ht="26.25" customHeight="1">
      <c r="A47" s="642"/>
      <c r="B47" s="645"/>
      <c r="C47" s="645"/>
      <c r="D47" s="645"/>
      <c r="E47" s="241"/>
      <c r="F47" s="648"/>
      <c r="G47" s="243"/>
      <c r="H47" s="645"/>
      <c r="I47" s="651"/>
      <c r="J47" s="633"/>
      <c r="K47" s="636"/>
      <c r="L47" s="639"/>
      <c r="M47" s="636">
        <f ca="1">IF(NOT(ISERROR(MATCH(L47,_xlfn.ANCHORARRAY(F58),0))),K60&amp;"Por favor no seleccionar los criterios de impacto",L47)</f>
        <v>0</v>
      </c>
      <c r="N47" s="633"/>
      <c r="O47" s="636"/>
      <c r="P47" s="628"/>
      <c r="Q47" s="26">
        <v>4</v>
      </c>
      <c r="R47" s="306"/>
      <c r="S47" s="5" t="str">
        <f t="shared" si="83"/>
        <v/>
      </c>
      <c r="T47" s="286"/>
      <c r="U47" s="286"/>
      <c r="V47" s="287" t="str">
        <f t="shared" si="79"/>
        <v/>
      </c>
      <c r="W47" s="286"/>
      <c r="X47" s="286"/>
      <c r="Y47" s="286"/>
      <c r="Z47" s="288" t="str">
        <f t="shared" ref="Z47:Z49" si="86">IFERROR(IF(AND(S46="Probabilidad",S47="Probabilidad"),(AB46-(+AB46*V47)),IF(AND(S46="Impacto",S47="Probabilidad"),(AB45-(+AB45*V47)),IF(S47="Impacto",AB46,""))),"")</f>
        <v/>
      </c>
      <c r="AA47" s="289" t="str">
        <f t="shared" si="80"/>
        <v/>
      </c>
      <c r="AB47" s="531" t="str">
        <f t="shared" si="84"/>
        <v/>
      </c>
      <c r="AC47" s="289" t="str">
        <f t="shared" si="81"/>
        <v/>
      </c>
      <c r="AD47" s="531" t="str">
        <f t="shared" si="85"/>
        <v/>
      </c>
      <c r="AE47" s="291" t="str">
        <f t="shared" si="82"/>
        <v/>
      </c>
      <c r="AF47" s="359"/>
      <c r="AG47" s="422"/>
      <c r="AH47" s="466"/>
      <c r="AI47" s="470"/>
      <c r="AJ47" s="470"/>
      <c r="AK47" s="472"/>
      <c r="AL47" s="472"/>
      <c r="AM47" s="472"/>
      <c r="AN47" s="472"/>
      <c r="AO47" s="472"/>
      <c r="AP47" s="472"/>
      <c r="AQ47" s="472"/>
      <c r="AR47" s="472"/>
      <c r="AS47" s="472"/>
      <c r="AT47" s="472"/>
      <c r="AU47" s="472"/>
      <c r="AV47" s="472"/>
      <c r="AW47" s="472"/>
      <c r="AX47" s="472"/>
      <c r="AY47" s="472"/>
      <c r="AZ47" s="472"/>
      <c r="BA47" s="472"/>
      <c r="BB47" s="472"/>
      <c r="BC47" s="472"/>
      <c r="BD47" s="472"/>
      <c r="BE47" s="472"/>
      <c r="BF47" s="472"/>
      <c r="BG47" s="472"/>
      <c r="BH47" s="472"/>
      <c r="BI47" s="472"/>
      <c r="BJ47" s="472"/>
      <c r="BK47" s="472"/>
      <c r="BL47" s="472"/>
      <c r="BM47" s="472"/>
    </row>
    <row r="48" spans="1:65" ht="26.25" customHeight="1">
      <c r="A48" s="642"/>
      <c r="B48" s="645"/>
      <c r="C48" s="645"/>
      <c r="D48" s="645"/>
      <c r="E48" s="241"/>
      <c r="F48" s="648"/>
      <c r="G48" s="243"/>
      <c r="H48" s="645"/>
      <c r="I48" s="651"/>
      <c r="J48" s="633"/>
      <c r="K48" s="636"/>
      <c r="L48" s="639"/>
      <c r="M48" s="636">
        <f ca="1">IF(NOT(ISERROR(MATCH(L48,_xlfn.ANCHORARRAY(F59),0))),K61&amp;"Por favor no seleccionar los criterios de impacto",L48)</f>
        <v>0</v>
      </c>
      <c r="N48" s="633"/>
      <c r="O48" s="636"/>
      <c r="P48" s="628"/>
      <c r="Q48" s="26">
        <v>5</v>
      </c>
      <c r="R48" s="306"/>
      <c r="S48" s="5" t="str">
        <f t="shared" si="83"/>
        <v/>
      </c>
      <c r="T48" s="286"/>
      <c r="U48" s="286"/>
      <c r="V48" s="287" t="str">
        <f t="shared" si="79"/>
        <v/>
      </c>
      <c r="W48" s="286"/>
      <c r="X48" s="286"/>
      <c r="Y48" s="286"/>
      <c r="Z48" s="288" t="str">
        <f t="shared" si="86"/>
        <v/>
      </c>
      <c r="AA48" s="289" t="str">
        <f t="shared" si="80"/>
        <v/>
      </c>
      <c r="AB48" s="531" t="str">
        <f t="shared" si="84"/>
        <v/>
      </c>
      <c r="AC48" s="289" t="str">
        <f t="shared" si="81"/>
        <v/>
      </c>
      <c r="AD48" s="531" t="str">
        <f t="shared" si="85"/>
        <v/>
      </c>
      <c r="AE48" s="291" t="str">
        <f t="shared" si="82"/>
        <v/>
      </c>
      <c r="AF48" s="359"/>
      <c r="AG48" s="422"/>
      <c r="AH48" s="466"/>
      <c r="AI48" s="470"/>
      <c r="AJ48" s="470"/>
      <c r="AK48" s="472"/>
      <c r="AL48" s="472"/>
      <c r="AM48" s="472"/>
      <c r="AN48" s="472"/>
      <c r="AO48" s="472"/>
      <c r="AP48" s="472"/>
      <c r="AQ48" s="472"/>
      <c r="AR48" s="472"/>
      <c r="AS48" s="472"/>
      <c r="AT48" s="472"/>
      <c r="AU48" s="472"/>
      <c r="AV48" s="472"/>
      <c r="AW48" s="472"/>
      <c r="AX48" s="472"/>
      <c r="AY48" s="472"/>
      <c r="AZ48" s="472"/>
      <c r="BA48" s="472"/>
      <c r="BB48" s="472"/>
      <c r="BC48" s="472"/>
      <c r="BD48" s="472"/>
      <c r="BE48" s="472"/>
      <c r="BF48" s="472"/>
      <c r="BG48" s="472"/>
      <c r="BH48" s="472"/>
      <c r="BI48" s="472"/>
      <c r="BJ48" s="472"/>
      <c r="BK48" s="472"/>
      <c r="BL48" s="472"/>
      <c r="BM48" s="472"/>
    </row>
    <row r="49" spans="1:65" ht="26.25" customHeight="1">
      <c r="A49" s="643"/>
      <c r="B49" s="646"/>
      <c r="C49" s="646"/>
      <c r="D49" s="646"/>
      <c r="E49" s="248"/>
      <c r="F49" s="649"/>
      <c r="G49" s="485"/>
      <c r="H49" s="646"/>
      <c r="I49" s="652"/>
      <c r="J49" s="634"/>
      <c r="K49" s="637"/>
      <c r="L49" s="640"/>
      <c r="M49" s="637">
        <f ca="1">IF(NOT(ISERROR(MATCH(L49,_xlfn.ANCHORARRAY(F60),0))),K62&amp;"Por favor no seleccionar los criterios de impacto",L49)</f>
        <v>0</v>
      </c>
      <c r="N49" s="634"/>
      <c r="O49" s="637"/>
      <c r="P49" s="629"/>
      <c r="Q49" s="26">
        <v>6</v>
      </c>
      <c r="R49" s="306"/>
      <c r="S49" s="5" t="str">
        <f t="shared" si="83"/>
        <v/>
      </c>
      <c r="T49" s="286"/>
      <c r="U49" s="286"/>
      <c r="V49" s="287" t="str">
        <f t="shared" si="79"/>
        <v/>
      </c>
      <c r="W49" s="286"/>
      <c r="X49" s="286"/>
      <c r="Y49" s="286"/>
      <c r="Z49" s="288" t="str">
        <f t="shared" si="86"/>
        <v/>
      </c>
      <c r="AA49" s="289" t="str">
        <f t="shared" si="80"/>
        <v/>
      </c>
      <c r="AB49" s="531" t="str">
        <f t="shared" si="84"/>
        <v/>
      </c>
      <c r="AC49" s="289" t="str">
        <f t="shared" si="81"/>
        <v/>
      </c>
      <c r="AD49" s="531" t="str">
        <f t="shared" si="85"/>
        <v/>
      </c>
      <c r="AE49" s="291" t="str">
        <f t="shared" si="82"/>
        <v/>
      </c>
      <c r="AF49" s="359"/>
      <c r="AG49" s="422"/>
      <c r="AH49" s="466"/>
      <c r="AI49" s="470"/>
      <c r="AJ49" s="470"/>
      <c r="AK49" s="472"/>
      <c r="AL49" s="472"/>
      <c r="AM49" s="472"/>
      <c r="AN49" s="472"/>
      <c r="AO49" s="472"/>
      <c r="AP49" s="472"/>
      <c r="AQ49" s="472"/>
      <c r="AR49" s="472"/>
      <c r="AS49" s="472"/>
      <c r="AT49" s="472"/>
      <c r="AU49" s="472"/>
      <c r="AV49" s="472"/>
      <c r="AW49" s="472"/>
      <c r="AX49" s="472"/>
      <c r="AY49" s="472"/>
      <c r="AZ49" s="472"/>
      <c r="BA49" s="472"/>
      <c r="BB49" s="472"/>
      <c r="BC49" s="472"/>
      <c r="BD49" s="472"/>
      <c r="BE49" s="472"/>
      <c r="BF49" s="472"/>
      <c r="BG49" s="472"/>
      <c r="BH49" s="472"/>
      <c r="BI49" s="472"/>
      <c r="BJ49" s="472"/>
      <c r="BK49" s="472"/>
      <c r="BL49" s="472"/>
      <c r="BM49" s="472"/>
    </row>
    <row r="50" spans="1:65" ht="26.25" customHeight="1">
      <c r="A50" s="641">
        <v>9</v>
      </c>
      <c r="B50" s="644"/>
      <c r="C50" s="644"/>
      <c r="D50" s="644"/>
      <c r="E50" s="240"/>
      <c r="F50" s="647"/>
      <c r="G50" s="242"/>
      <c r="H50" s="644"/>
      <c r="I50" s="650"/>
      <c r="J50" s="632" t="str">
        <f t="shared" ref="J50" si="87">IF(I50&lt;=0,"",IF(I50&lt;=2,"Muy Baja",IF(I50&lt;=24,"Baja",IF(I50&lt;=500,"Media",IF(I50&lt;=5000,"Alta","Muy Alta")))))</f>
        <v/>
      </c>
      <c r="K50" s="635" t="str">
        <f t="shared" ref="K50" si="88">IF(J50="","",IF(J50="Muy Baja",0.2,IF(J50="Baja",0.4,IF(J50="Media",0.6,IF(J50="Alta",0.8,IF(J50="Muy Alta",1,))))))</f>
        <v/>
      </c>
      <c r="L50" s="638"/>
      <c r="M50" s="635">
        <f>IF(NOT(ISERROR(MATCH(L50,'[27]Tabla Impacto'!$B$221:$B$223,0))),'[27]Tabla Impacto'!$F$223&amp;"Por favor no seleccionar los criterios de impacto(Afectación Económica o presupuestal y Pérdida Reputacional)",L50)</f>
        <v>0</v>
      </c>
      <c r="N50" s="632" t="str">
        <f>IF(OR(M50='[27]Tabla Impacto'!$C$11,M50='[27]Tabla Impacto'!$D$11),"Leve",IF(OR(M50='[27]Tabla Impacto'!$C$12,M50='[27]Tabla Impacto'!$D$12),"Menor",IF(OR(M50='[27]Tabla Impacto'!$C$13,M50='[27]Tabla Impacto'!$D$13),"Moderado",IF(OR(M50='[27]Tabla Impacto'!$C$14,M50='[27]Tabla Impacto'!$D$14),"Mayor",IF(OR(M50='[27]Tabla Impacto'!$C$15,M50='[27]Tabla Impacto'!$D$15),"Catastrófico","")))))</f>
        <v/>
      </c>
      <c r="O50" s="635" t="str">
        <f t="shared" ref="O50" si="89">IF(N50="","",IF(N50="Leve",0.2,IF(N50="Menor",0.4,IF(N50="Moderado",0.6,IF(N50="Mayor",0.8,IF(N50="Catastrófico",1,))))))</f>
        <v/>
      </c>
      <c r="P50" s="627" t="str">
        <f t="shared" ref="P50" si="90">IF(OR(AND(J50="Muy Baja",N50="Leve"),AND(J50="Muy Baja",N50="Menor"),AND(J50="Baja",N50="Leve")),"Bajo",IF(OR(AND(J50="Muy baja",N50="Moderado"),AND(J50="Baja",N50="Menor"),AND(J50="Baja",N50="Moderado"),AND(J50="Media",N50="Leve"),AND(J50="Media",N50="Menor"),AND(J50="Media",N50="Moderado"),AND(J50="Alta",N50="Leve"),AND(J50="Alta",N50="Menor")),"Moderado",IF(OR(AND(J50="Muy Baja",N50="Mayor"),AND(J50="Baja",N50="Mayor"),AND(J50="Media",N50="Mayor"),AND(J50="Alta",N50="Moderado"),AND(J50="Alta",N50="Mayor"),AND(J50="Muy Alta",N50="Leve"),AND(J50="Muy Alta",N50="Menor"),AND(J50="Muy Alta",N50="Moderado"),AND(J50="Muy Alta",N50="Mayor")),"Alto",IF(OR(AND(J50="Muy Baja",N50="Catastrófico"),AND(J50="Baja",N50="Catastrófico"),AND(J50="Media",N50="Catastrófico"),AND(J50="Alta",N50="Catastrófico"),AND(J50="Muy Alta",N50="Catastrófico")),"Extremo",""))))</f>
        <v/>
      </c>
      <c r="Q50" s="26">
        <v>1</v>
      </c>
      <c r="R50" s="306"/>
      <c r="S50" s="5" t="str">
        <f>IF(OR(T50="Preventivo",T50="Detectivo"),"Probabilidad",IF(T50="Correctivo","Impacto",""))</f>
        <v/>
      </c>
      <c r="T50" s="286"/>
      <c r="U50" s="286"/>
      <c r="V50" s="287" t="str">
        <f>IF(AND(T50="Preventivo",U50="Automático"),"50%",IF(AND(T50="Preventivo",U50="Manual"),"40%",IF(AND(T50="Detectivo",U50="Automático"),"40%",IF(AND(T50="Detectivo",U50="Manual"),"30%",IF(AND(T50="Correctivo",U50="Automático"),"35%",IF(AND(T50="Correctivo",U50="Manual"),"25%",""))))))</f>
        <v/>
      </c>
      <c r="W50" s="286"/>
      <c r="X50" s="286"/>
      <c r="Y50" s="286"/>
      <c r="Z50" s="288" t="str">
        <f>IFERROR(IF(S50="Probabilidad",(K50-(+K50*V50)),IF(S50="Impacto",K50,"")),"")</f>
        <v/>
      </c>
      <c r="AA50" s="289" t="str">
        <f>IFERROR(IF(Z50="","",IF(Z50&lt;=0.2,"Muy Baja",IF(Z50&lt;=0.4,"Baja",IF(Z50&lt;=0.6,"Media",IF(Z50&lt;=0.8,"Alta","Muy Alta"))))),"")</f>
        <v/>
      </c>
      <c r="AB50" s="531" t="str">
        <f>+Z50</f>
        <v/>
      </c>
      <c r="AC50" s="289" t="str">
        <f>IFERROR(IF(AD50="","",IF(AD50&lt;=0.2,"Leve",IF(AD50&lt;=0.4,"Menor",IF(AD50&lt;=0.6,"Moderado",IF(AD50&lt;=0.8,"Mayor","Catastrófico"))))),"")</f>
        <v/>
      </c>
      <c r="AD50" s="531" t="str">
        <f>IFERROR(IF(S50="Impacto",(O50-(+O50*V50)),IF(S50="Probabilidad",O50,"")),"")</f>
        <v/>
      </c>
      <c r="AE50" s="291" t="str">
        <f>IFERROR(IF(OR(AND(AA50="Muy Baja",AC50="Leve"),AND(AA50="Muy Baja",AC50="Menor"),AND(AA50="Baja",AC50="Leve")),"Bajo",IF(OR(AND(AA50="Muy baja",AC50="Moderado"),AND(AA50="Baja",AC50="Menor"),AND(AA50="Baja",AC50="Moderado"),AND(AA50="Media",AC50="Leve"),AND(AA50="Media",AC50="Menor"),AND(AA50="Media",AC50="Moderado"),AND(AA50="Alta",AC50="Leve"),AND(AA50="Alta",AC50="Menor")),"Moderado",IF(OR(AND(AA50="Muy Baja",AC50="Mayor"),AND(AA50="Baja",AC50="Mayor"),AND(AA50="Media",AC50="Mayor"),AND(AA50="Alta",AC50="Moderado"),AND(AA50="Alta",AC50="Mayor"),AND(AA50="Muy Alta",AC50="Leve"),AND(AA50="Muy Alta",AC50="Menor"),AND(AA50="Muy Alta",AC50="Moderado"),AND(AA50="Muy Alta",AC50="Mayor")),"Alto",IF(OR(AND(AA50="Muy Baja",AC50="Catastrófico"),AND(AA50="Baja",AC50="Catastrófico"),AND(AA50="Media",AC50="Catastrófico"),AND(AA50="Alta",AC50="Catastrófico"),AND(AA50="Muy Alta",AC50="Catastrófico")),"Extremo","")))),"")</f>
        <v/>
      </c>
      <c r="AF50" s="359"/>
      <c r="AG50" s="422"/>
      <c r="AH50" s="466"/>
      <c r="AI50" s="470"/>
      <c r="AJ50" s="470"/>
      <c r="AK50" s="472"/>
      <c r="AL50" s="472"/>
      <c r="AM50" s="472"/>
      <c r="AN50" s="472"/>
      <c r="AO50" s="472"/>
      <c r="AP50" s="472"/>
      <c r="AQ50" s="472"/>
      <c r="AR50" s="472"/>
      <c r="AS50" s="472"/>
      <c r="AT50" s="472"/>
      <c r="AU50" s="472"/>
      <c r="AV50" s="472"/>
      <c r="AW50" s="472"/>
      <c r="AX50" s="472"/>
      <c r="AY50" s="472"/>
      <c r="AZ50" s="472"/>
      <c r="BA50" s="472"/>
      <c r="BB50" s="472"/>
      <c r="BC50" s="472"/>
      <c r="BD50" s="472"/>
      <c r="BE50" s="472"/>
      <c r="BF50" s="472"/>
      <c r="BG50" s="472"/>
      <c r="BH50" s="472"/>
      <c r="BI50" s="472"/>
      <c r="BJ50" s="472"/>
      <c r="BK50" s="472"/>
      <c r="BL50" s="472"/>
      <c r="BM50" s="472"/>
    </row>
    <row r="51" spans="1:65" ht="26.25" customHeight="1">
      <c r="A51" s="642"/>
      <c r="B51" s="645"/>
      <c r="C51" s="645"/>
      <c r="D51" s="645"/>
      <c r="E51" s="241"/>
      <c r="F51" s="648"/>
      <c r="G51" s="243"/>
      <c r="H51" s="645"/>
      <c r="I51" s="651"/>
      <c r="J51" s="633"/>
      <c r="K51" s="636"/>
      <c r="L51" s="639"/>
      <c r="M51" s="636">
        <f ca="1">IF(NOT(ISERROR(MATCH(L51,_xlfn.ANCHORARRAY(F62),0))),K64&amp;"Por favor no seleccionar los criterios de impacto",L51)</f>
        <v>0</v>
      </c>
      <c r="N51" s="633"/>
      <c r="O51" s="636"/>
      <c r="P51" s="628"/>
      <c r="Q51" s="26">
        <v>2</v>
      </c>
      <c r="R51" s="306"/>
      <c r="S51" s="5" t="str">
        <f>IF(OR(T51="Preventivo",T51="Detectivo"),"Probabilidad",IF(T51="Correctivo","Impacto",""))</f>
        <v/>
      </c>
      <c r="T51" s="286"/>
      <c r="U51" s="286"/>
      <c r="V51" s="287" t="str">
        <f t="shared" ref="V51:V55" si="91">IF(AND(T51="Preventivo",U51="Automático"),"50%",IF(AND(T51="Preventivo",U51="Manual"),"40%",IF(AND(T51="Detectivo",U51="Automático"),"40%",IF(AND(T51="Detectivo",U51="Manual"),"30%",IF(AND(T51="Correctivo",U51="Automático"),"35%",IF(AND(T51="Correctivo",U51="Manual"),"25%",""))))))</f>
        <v/>
      </c>
      <c r="W51" s="286"/>
      <c r="X51" s="286"/>
      <c r="Y51" s="286"/>
      <c r="Z51" s="288" t="str">
        <f>IFERROR(IF(AND(S50="Probabilidad",S51="Probabilidad"),(AB50-(+AB50*V51)),IF(AND(S50="Impacto",S51="Probabilidad"),(K50-(+K50*V51)),IF(S51="Impacto",AB50,""))),"")</f>
        <v/>
      </c>
      <c r="AA51" s="289" t="str">
        <f t="shared" ref="AA51:AA55" si="92">IFERROR(IF(Z51="","",IF(Z51&lt;=0.2,"Muy Baja",IF(Z51&lt;=0.4,"Baja",IF(Z51&lt;=0.6,"Media",IF(Z51&lt;=0.8,"Alta","Muy Alta"))))),"")</f>
        <v/>
      </c>
      <c r="AB51" s="531" t="str">
        <f>+Z51</f>
        <v/>
      </c>
      <c r="AC51" s="289" t="str">
        <f t="shared" ref="AC51:AC55" si="93">IFERROR(IF(AD51="","",IF(AD51&lt;=0.2,"Leve",IF(AD51&lt;=0.4,"Menor",IF(AD51&lt;=0.6,"Moderado",IF(AD51&lt;=0.8,"Mayor","Catastrófico"))))),"")</f>
        <v/>
      </c>
      <c r="AD51" s="531" t="str">
        <f>IFERROR(IF(AND(S50="Impacto",S51="Impacto"),(AD50-(+AD50*V51)),IF(AND(S50="Probabilidad",S51="Impacto"),(O50-(+O50*V51)),IF(S51="Probabilidad",AD50,""))),"")</f>
        <v/>
      </c>
      <c r="AE51" s="291" t="str">
        <f t="shared" ref="AE51:AE55" si="94">IFERROR(IF(OR(AND(AA51="Muy Baja",AC51="Leve"),AND(AA51="Muy Baja",AC51="Menor"),AND(AA51="Baja",AC51="Leve")),"Bajo",IF(OR(AND(AA51="Muy baja",AC51="Moderado"),AND(AA51="Baja",AC51="Menor"),AND(AA51="Baja",AC51="Moderado"),AND(AA51="Media",AC51="Leve"),AND(AA51="Media",AC51="Menor"),AND(AA51="Media",AC51="Moderado"),AND(AA51="Alta",AC51="Leve"),AND(AA51="Alta",AC51="Menor")),"Moderado",IF(OR(AND(AA51="Muy Baja",AC51="Mayor"),AND(AA51="Baja",AC51="Mayor"),AND(AA51="Media",AC51="Mayor"),AND(AA51="Alta",AC51="Moderado"),AND(AA51="Alta",AC51="Mayor"),AND(AA51="Muy Alta",AC51="Leve"),AND(AA51="Muy Alta",AC51="Menor"),AND(AA51="Muy Alta",AC51="Moderado"),AND(AA51="Muy Alta",AC51="Mayor")),"Alto",IF(OR(AND(AA51="Muy Baja",AC51="Catastrófico"),AND(AA51="Baja",AC51="Catastrófico"),AND(AA51="Media",AC51="Catastrófico"),AND(AA51="Alta",AC51="Catastrófico"),AND(AA51="Muy Alta",AC51="Catastrófico")),"Extremo","")))),"")</f>
        <v/>
      </c>
      <c r="AF51" s="359"/>
      <c r="AG51" s="422"/>
      <c r="AH51" s="466"/>
      <c r="AI51" s="470"/>
      <c r="AJ51" s="470"/>
      <c r="AK51" s="472"/>
      <c r="AL51" s="472"/>
      <c r="AM51" s="472"/>
      <c r="AN51" s="472"/>
      <c r="AO51" s="472"/>
      <c r="AP51" s="472"/>
      <c r="AQ51" s="472"/>
      <c r="AR51" s="472"/>
      <c r="AS51" s="472"/>
      <c r="AT51" s="472"/>
      <c r="AU51" s="472"/>
      <c r="AV51" s="472"/>
      <c r="AW51" s="472"/>
      <c r="AX51" s="472"/>
      <c r="AY51" s="472"/>
      <c r="AZ51" s="472"/>
      <c r="BA51" s="472"/>
      <c r="BB51" s="472"/>
      <c r="BC51" s="472"/>
      <c r="BD51" s="472"/>
      <c r="BE51" s="472"/>
      <c r="BF51" s="472"/>
      <c r="BG51" s="472"/>
      <c r="BH51" s="472"/>
      <c r="BI51" s="472"/>
      <c r="BJ51" s="472"/>
      <c r="BK51" s="472"/>
      <c r="BL51" s="472"/>
      <c r="BM51" s="472"/>
    </row>
    <row r="52" spans="1:65" ht="26.25" customHeight="1">
      <c r="A52" s="642"/>
      <c r="B52" s="645"/>
      <c r="C52" s="645"/>
      <c r="D52" s="645"/>
      <c r="E52" s="241"/>
      <c r="F52" s="648"/>
      <c r="G52" s="243"/>
      <c r="H52" s="645"/>
      <c r="I52" s="651"/>
      <c r="J52" s="633"/>
      <c r="K52" s="636"/>
      <c r="L52" s="639"/>
      <c r="M52" s="636">
        <f ca="1">IF(NOT(ISERROR(MATCH(L52,_xlfn.ANCHORARRAY(F63),0))),K65&amp;"Por favor no seleccionar los criterios de impacto",L52)</f>
        <v>0</v>
      </c>
      <c r="N52" s="633"/>
      <c r="O52" s="636"/>
      <c r="P52" s="628"/>
      <c r="Q52" s="26">
        <v>3</v>
      </c>
      <c r="R52" s="459"/>
      <c r="S52" s="5" t="str">
        <f t="shared" ref="S52:S55" si="95">IF(OR(T52="Preventivo",T52="Detectivo"),"Probabilidad",IF(T52="Correctivo","Impacto",""))</f>
        <v/>
      </c>
      <c r="T52" s="286"/>
      <c r="U52" s="286"/>
      <c r="V52" s="287" t="str">
        <f t="shared" si="91"/>
        <v/>
      </c>
      <c r="W52" s="286"/>
      <c r="X52" s="286"/>
      <c r="Y52" s="286"/>
      <c r="Z52" s="288" t="str">
        <f>IFERROR(IF(AND(S51="Probabilidad",S52="Probabilidad"),(AB51-(+AB51*V52)),IF(AND(S51="Impacto",S52="Probabilidad"),(AB50-(+AB50*V52)),IF(S52="Impacto",AB51,""))),"")</f>
        <v/>
      </c>
      <c r="AA52" s="289" t="str">
        <f t="shared" si="92"/>
        <v/>
      </c>
      <c r="AB52" s="531" t="str">
        <f t="shared" ref="AB52:AB55" si="96">+Z52</f>
        <v/>
      </c>
      <c r="AC52" s="289" t="str">
        <f t="shared" si="93"/>
        <v/>
      </c>
      <c r="AD52" s="531" t="str">
        <f t="shared" ref="AD52:AD55" si="97">IFERROR(IF(AND(S51="Impacto",S52="Impacto"),(AD51-(+AD51*V52)),IF(AND(S51="Probabilidad",S52="Impacto"),(AD50-(+AD50*V52)),IF(S52="Probabilidad",AD51,""))),"")</f>
        <v/>
      </c>
      <c r="AE52" s="291" t="str">
        <f t="shared" si="94"/>
        <v/>
      </c>
      <c r="AF52" s="359"/>
      <c r="AG52" s="422"/>
      <c r="AH52" s="466"/>
      <c r="AI52" s="470"/>
      <c r="AJ52" s="470"/>
      <c r="AK52" s="472"/>
      <c r="AL52" s="472"/>
      <c r="AM52" s="472"/>
      <c r="AN52" s="472"/>
      <c r="AO52" s="472"/>
      <c r="AP52" s="472"/>
      <c r="AQ52" s="472"/>
      <c r="AR52" s="472"/>
      <c r="AS52" s="472"/>
      <c r="AT52" s="472"/>
      <c r="AU52" s="472"/>
      <c r="AV52" s="472"/>
      <c r="AW52" s="472"/>
      <c r="AX52" s="472"/>
      <c r="AY52" s="472"/>
      <c r="AZ52" s="472"/>
      <c r="BA52" s="472"/>
      <c r="BB52" s="472"/>
      <c r="BC52" s="472"/>
      <c r="BD52" s="472"/>
      <c r="BE52" s="472"/>
      <c r="BF52" s="472"/>
      <c r="BG52" s="472"/>
      <c r="BH52" s="472"/>
      <c r="BI52" s="472"/>
      <c r="BJ52" s="472"/>
      <c r="BK52" s="472"/>
      <c r="BL52" s="472"/>
      <c r="BM52" s="472"/>
    </row>
    <row r="53" spans="1:65" ht="26.25" customHeight="1">
      <c r="A53" s="642"/>
      <c r="B53" s="645"/>
      <c r="C53" s="645"/>
      <c r="D53" s="645"/>
      <c r="E53" s="241"/>
      <c r="F53" s="648"/>
      <c r="G53" s="243"/>
      <c r="H53" s="645"/>
      <c r="I53" s="651"/>
      <c r="J53" s="633"/>
      <c r="K53" s="636"/>
      <c r="L53" s="639"/>
      <c r="M53" s="636">
        <f ca="1">IF(NOT(ISERROR(MATCH(L53,_xlfn.ANCHORARRAY(F64),0))),K66&amp;"Por favor no seleccionar los criterios de impacto",L53)</f>
        <v>0</v>
      </c>
      <c r="N53" s="633"/>
      <c r="O53" s="636"/>
      <c r="P53" s="628"/>
      <c r="Q53" s="26">
        <v>4</v>
      </c>
      <c r="R53" s="306"/>
      <c r="S53" s="5" t="str">
        <f t="shared" si="95"/>
        <v/>
      </c>
      <c r="T53" s="286"/>
      <c r="U53" s="286"/>
      <c r="V53" s="287" t="str">
        <f t="shared" si="91"/>
        <v/>
      </c>
      <c r="W53" s="286"/>
      <c r="X53" s="286"/>
      <c r="Y53" s="286"/>
      <c r="Z53" s="288" t="str">
        <f t="shared" ref="Z53:Z55" si="98">IFERROR(IF(AND(S52="Probabilidad",S53="Probabilidad"),(AB52-(+AB52*V53)),IF(AND(S52="Impacto",S53="Probabilidad"),(AB51-(+AB51*V53)),IF(S53="Impacto",AB52,""))),"")</f>
        <v/>
      </c>
      <c r="AA53" s="289" t="str">
        <f t="shared" si="92"/>
        <v/>
      </c>
      <c r="AB53" s="531" t="str">
        <f t="shared" si="96"/>
        <v/>
      </c>
      <c r="AC53" s="289" t="str">
        <f t="shared" si="93"/>
        <v/>
      </c>
      <c r="AD53" s="531" t="str">
        <f t="shared" si="97"/>
        <v/>
      </c>
      <c r="AE53" s="291" t="str">
        <f t="shared" si="94"/>
        <v/>
      </c>
      <c r="AF53" s="359"/>
      <c r="AG53" s="422"/>
      <c r="AH53" s="466"/>
      <c r="AI53" s="470"/>
      <c r="AJ53" s="470"/>
      <c r="AK53" s="472"/>
      <c r="AL53" s="472"/>
      <c r="AM53" s="472"/>
      <c r="AN53" s="472"/>
      <c r="AO53" s="472"/>
      <c r="AP53" s="472"/>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row>
    <row r="54" spans="1:65" ht="26.25" customHeight="1">
      <c r="A54" s="642"/>
      <c r="B54" s="645"/>
      <c r="C54" s="645"/>
      <c r="D54" s="645"/>
      <c r="E54" s="241"/>
      <c r="F54" s="648"/>
      <c r="G54" s="243"/>
      <c r="H54" s="645"/>
      <c r="I54" s="651"/>
      <c r="J54" s="633"/>
      <c r="K54" s="636"/>
      <c r="L54" s="639"/>
      <c r="M54" s="636">
        <f ca="1">IF(NOT(ISERROR(MATCH(L54,_xlfn.ANCHORARRAY(F65),0))),K67&amp;"Por favor no seleccionar los criterios de impacto",L54)</f>
        <v>0</v>
      </c>
      <c r="N54" s="633"/>
      <c r="O54" s="636"/>
      <c r="P54" s="628"/>
      <c r="Q54" s="26">
        <v>5</v>
      </c>
      <c r="R54" s="306"/>
      <c r="S54" s="5" t="str">
        <f t="shared" si="95"/>
        <v/>
      </c>
      <c r="T54" s="286"/>
      <c r="U54" s="286"/>
      <c r="V54" s="287" t="str">
        <f t="shared" si="91"/>
        <v/>
      </c>
      <c r="W54" s="286"/>
      <c r="X54" s="286"/>
      <c r="Y54" s="286"/>
      <c r="Z54" s="288" t="str">
        <f t="shared" si="98"/>
        <v/>
      </c>
      <c r="AA54" s="289" t="str">
        <f t="shared" si="92"/>
        <v/>
      </c>
      <c r="AB54" s="531" t="str">
        <f t="shared" si="96"/>
        <v/>
      </c>
      <c r="AC54" s="289" t="str">
        <f t="shared" si="93"/>
        <v/>
      </c>
      <c r="AD54" s="531" t="str">
        <f t="shared" si="97"/>
        <v/>
      </c>
      <c r="AE54" s="291" t="str">
        <f t="shared" si="94"/>
        <v/>
      </c>
      <c r="AF54" s="359"/>
      <c r="AG54" s="422"/>
      <c r="AH54" s="466"/>
      <c r="AI54" s="470"/>
      <c r="AJ54" s="470"/>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row>
    <row r="55" spans="1:65" ht="26.25" customHeight="1">
      <c r="A55" s="643"/>
      <c r="B55" s="646"/>
      <c r="C55" s="646"/>
      <c r="D55" s="646"/>
      <c r="E55" s="248"/>
      <c r="F55" s="649"/>
      <c r="G55" s="485"/>
      <c r="H55" s="646"/>
      <c r="I55" s="652"/>
      <c r="J55" s="634"/>
      <c r="K55" s="637"/>
      <c r="L55" s="640"/>
      <c r="M55" s="637">
        <f ca="1">IF(NOT(ISERROR(MATCH(L55,_xlfn.ANCHORARRAY(F66),0))),K68&amp;"Por favor no seleccionar los criterios de impacto",L55)</f>
        <v>0</v>
      </c>
      <c r="N55" s="634"/>
      <c r="O55" s="637"/>
      <c r="P55" s="629"/>
      <c r="Q55" s="26">
        <v>6</v>
      </c>
      <c r="R55" s="306"/>
      <c r="S55" s="5" t="str">
        <f t="shared" si="95"/>
        <v/>
      </c>
      <c r="T55" s="286"/>
      <c r="U55" s="286"/>
      <c r="V55" s="287" t="str">
        <f t="shared" si="91"/>
        <v/>
      </c>
      <c r="W55" s="286"/>
      <c r="X55" s="286"/>
      <c r="Y55" s="286"/>
      <c r="Z55" s="288" t="str">
        <f t="shared" si="98"/>
        <v/>
      </c>
      <c r="AA55" s="289" t="str">
        <f t="shared" si="92"/>
        <v/>
      </c>
      <c r="AB55" s="531" t="str">
        <f t="shared" si="96"/>
        <v/>
      </c>
      <c r="AC55" s="289" t="str">
        <f t="shared" si="93"/>
        <v/>
      </c>
      <c r="AD55" s="531" t="str">
        <f t="shared" si="97"/>
        <v/>
      </c>
      <c r="AE55" s="291" t="str">
        <f t="shared" si="94"/>
        <v/>
      </c>
      <c r="AF55" s="359"/>
      <c r="AG55" s="422"/>
      <c r="AH55" s="466"/>
      <c r="AI55" s="470"/>
      <c r="AJ55" s="470"/>
      <c r="AK55" s="472"/>
      <c r="AL55" s="472"/>
      <c r="AM55" s="472"/>
      <c r="AN55" s="472"/>
      <c r="AO55" s="472"/>
      <c r="AP55" s="472"/>
      <c r="AQ55" s="472"/>
      <c r="AR55" s="472"/>
      <c r="AS55" s="472"/>
      <c r="AT55" s="472"/>
      <c r="AU55" s="472"/>
      <c r="AV55" s="472"/>
      <c r="AW55" s="472"/>
      <c r="AX55" s="472"/>
      <c r="AY55" s="472"/>
      <c r="AZ55" s="472"/>
      <c r="BA55" s="472"/>
      <c r="BB55" s="472"/>
      <c r="BC55" s="472"/>
      <c r="BD55" s="472"/>
      <c r="BE55" s="472"/>
      <c r="BF55" s="472"/>
      <c r="BG55" s="472"/>
      <c r="BH55" s="472"/>
      <c r="BI55" s="472"/>
      <c r="BJ55" s="472"/>
      <c r="BK55" s="472"/>
      <c r="BL55" s="472"/>
      <c r="BM55" s="472"/>
    </row>
    <row r="56" spans="1:65" ht="19.5" customHeight="1">
      <c r="A56" s="641">
        <v>10</v>
      </c>
      <c r="B56" s="644"/>
      <c r="C56" s="644"/>
      <c r="D56" s="644"/>
      <c r="E56" s="240"/>
      <c r="F56" s="647"/>
      <c r="G56" s="242"/>
      <c r="H56" s="644"/>
      <c r="I56" s="650"/>
      <c r="J56" s="632" t="str">
        <f t="shared" ref="J56" si="99">IF(I56&lt;=0,"",IF(I56&lt;=2,"Muy Baja",IF(I56&lt;=24,"Baja",IF(I56&lt;=500,"Media",IF(I56&lt;=5000,"Alta","Muy Alta")))))</f>
        <v/>
      </c>
      <c r="K56" s="635" t="str">
        <f t="shared" ref="K56" si="100">IF(J56="","",IF(J56="Muy Baja",0.2,IF(J56="Baja",0.4,IF(J56="Media",0.6,IF(J56="Alta",0.8,IF(J56="Muy Alta",1,))))))</f>
        <v/>
      </c>
      <c r="L56" s="638"/>
      <c r="M56" s="635">
        <f>IF(NOT(ISERROR(MATCH(L56,'[27]Tabla Impacto'!$B$221:$B$223,0))),'[27]Tabla Impacto'!$F$223&amp;"Por favor no seleccionar los criterios de impacto(Afectación Económica o presupuestal y Pérdida Reputacional)",L56)</f>
        <v>0</v>
      </c>
      <c r="N56" s="632" t="str">
        <f>IF(OR(M56='[27]Tabla Impacto'!$C$11,M56='[27]Tabla Impacto'!$D$11),"Leve",IF(OR(M56='[27]Tabla Impacto'!$C$12,M56='[27]Tabla Impacto'!$D$12),"Menor",IF(OR(M56='[27]Tabla Impacto'!$C$13,M56='[27]Tabla Impacto'!$D$13),"Moderado",IF(OR(M56='[27]Tabla Impacto'!$C$14,M56='[27]Tabla Impacto'!$D$14),"Mayor",IF(OR(M56='[27]Tabla Impacto'!$C$15,M56='[27]Tabla Impacto'!$D$15),"Catastrófico","")))))</f>
        <v/>
      </c>
      <c r="O56" s="635" t="str">
        <f t="shared" ref="O56" si="101">IF(N56="","",IF(N56="Leve",0.2,IF(N56="Menor",0.4,IF(N56="Moderado",0.6,IF(N56="Mayor",0.8,IF(N56="Catastrófico",1,))))))</f>
        <v/>
      </c>
      <c r="P56" s="627" t="str">
        <f t="shared" ref="P56" si="102">IF(OR(AND(J56="Muy Baja",N56="Leve"),AND(J56="Muy Baja",N56="Menor"),AND(J56="Baja",N56="Leve")),"Bajo",IF(OR(AND(J56="Muy baja",N56="Moderado"),AND(J56="Baja",N56="Menor"),AND(J56="Baja",N56="Moderado"),AND(J56="Media",N56="Leve"),AND(J56="Media",N56="Menor"),AND(J56="Media",N56="Moderado"),AND(J56="Alta",N56="Leve"),AND(J56="Alta",N56="Menor")),"Moderado",IF(OR(AND(J56="Muy Baja",N56="Mayor"),AND(J56="Baja",N56="Mayor"),AND(J56="Media",N56="Mayor"),AND(J56="Alta",N56="Moderado"),AND(J56="Alta",N56="Mayor"),AND(J56="Muy Alta",N56="Leve"),AND(J56="Muy Alta",N56="Menor"),AND(J56="Muy Alta",N56="Moderado"),AND(J56="Muy Alta",N56="Mayor")),"Alto",IF(OR(AND(J56="Muy Baja",N56="Catastrófico"),AND(J56="Baja",N56="Catastrófico"),AND(J56="Media",N56="Catastrófico"),AND(J56="Alta",N56="Catastrófico"),AND(J56="Muy Alta",N56="Catastrófico")),"Extremo",""))))</f>
        <v/>
      </c>
      <c r="Q56" s="26">
        <v>1</v>
      </c>
      <c r="R56" s="306"/>
      <c r="S56" s="5" t="str">
        <f>IF(OR(T56="Preventivo",T56="Detectivo"),"Probabilidad",IF(T56="Correctivo","Impacto",""))</f>
        <v/>
      </c>
      <c r="T56" s="286"/>
      <c r="U56" s="286"/>
      <c r="V56" s="287" t="str">
        <f>IF(AND(T56="Preventivo",U56="Automático"),"50%",IF(AND(T56="Preventivo",U56="Manual"),"40%",IF(AND(T56="Detectivo",U56="Automático"),"40%",IF(AND(T56="Detectivo",U56="Manual"),"30%",IF(AND(T56="Correctivo",U56="Automático"),"35%",IF(AND(T56="Correctivo",U56="Manual"),"25%",""))))))</f>
        <v/>
      </c>
      <c r="W56" s="286"/>
      <c r="X56" s="286"/>
      <c r="Y56" s="286"/>
      <c r="Z56" s="288" t="str">
        <f>IFERROR(IF(S56="Probabilidad",(K56-(+K56*V56)),IF(S56="Impacto",K56,"")),"")</f>
        <v/>
      </c>
      <c r="AA56" s="289" t="str">
        <f>IFERROR(IF(Z56="","",IF(Z56&lt;=0.2,"Muy Baja",IF(Z56&lt;=0.4,"Baja",IF(Z56&lt;=0.6,"Media",IF(Z56&lt;=0.8,"Alta","Muy Alta"))))),"")</f>
        <v/>
      </c>
      <c r="AB56" s="531" t="str">
        <f>+Z56</f>
        <v/>
      </c>
      <c r="AC56" s="289" t="str">
        <f>IFERROR(IF(AD56="","",IF(AD56&lt;=0.2,"Leve",IF(AD56&lt;=0.4,"Menor",IF(AD56&lt;=0.6,"Moderado",IF(AD56&lt;=0.8,"Mayor","Catastrófico"))))),"")</f>
        <v/>
      </c>
      <c r="AD56" s="531" t="str">
        <f>IFERROR(IF(S56="Impacto",(O56-(+O56*V56)),IF(S56="Probabilidad",O56,"")),"")</f>
        <v/>
      </c>
      <c r="AE56" s="291" t="str">
        <f>IFERROR(IF(OR(AND(AA56="Muy Baja",AC56="Leve"),AND(AA56="Muy Baja",AC56="Menor"),AND(AA56="Baja",AC56="Leve")),"Bajo",IF(OR(AND(AA56="Muy baja",AC56="Moderado"),AND(AA56="Baja",AC56="Menor"),AND(AA56="Baja",AC56="Moderado"),AND(AA56="Media",AC56="Leve"),AND(AA56="Media",AC56="Menor"),AND(AA56="Media",AC56="Moderado"),AND(AA56="Alta",AC56="Leve"),AND(AA56="Alta",AC56="Menor")),"Moderado",IF(OR(AND(AA56="Muy Baja",AC56="Mayor"),AND(AA56="Baja",AC56="Mayor"),AND(AA56="Media",AC56="Mayor"),AND(AA56="Alta",AC56="Moderado"),AND(AA56="Alta",AC56="Mayor"),AND(AA56="Muy Alta",AC56="Leve"),AND(AA56="Muy Alta",AC56="Menor"),AND(AA56="Muy Alta",AC56="Moderado"),AND(AA56="Muy Alta",AC56="Mayor")),"Alto",IF(OR(AND(AA56="Muy Baja",AC56="Catastrófico"),AND(AA56="Baja",AC56="Catastrófico"),AND(AA56="Media",AC56="Catastrófico"),AND(AA56="Alta",AC56="Catastrófico"),AND(AA56="Muy Alta",AC56="Catastrófico")),"Extremo","")))),"")</f>
        <v/>
      </c>
      <c r="AF56" s="359"/>
      <c r="AG56" s="422"/>
      <c r="AH56" s="466"/>
      <c r="AI56" s="470"/>
      <c r="AJ56" s="470"/>
      <c r="AK56" s="472"/>
      <c r="AL56" s="472"/>
      <c r="AM56" s="472"/>
      <c r="AN56" s="472"/>
      <c r="AO56" s="472"/>
      <c r="AP56" s="472"/>
      <c r="AQ56" s="472"/>
      <c r="AR56" s="472"/>
      <c r="AS56" s="472"/>
      <c r="AT56" s="472"/>
      <c r="AU56" s="472"/>
      <c r="AV56" s="472"/>
      <c r="AW56" s="472"/>
      <c r="AX56" s="472"/>
      <c r="AY56" s="472"/>
      <c r="AZ56" s="472"/>
      <c r="BA56" s="472"/>
      <c r="BB56" s="472"/>
      <c r="BC56" s="472"/>
      <c r="BD56" s="472"/>
      <c r="BE56" s="472"/>
      <c r="BF56" s="472"/>
      <c r="BG56" s="472"/>
      <c r="BH56" s="472"/>
      <c r="BI56" s="472"/>
      <c r="BJ56" s="472"/>
      <c r="BK56" s="472"/>
      <c r="BL56" s="472"/>
      <c r="BM56" s="472"/>
    </row>
    <row r="57" spans="1:65" ht="19.5" customHeight="1">
      <c r="A57" s="642"/>
      <c r="B57" s="645"/>
      <c r="C57" s="645"/>
      <c r="D57" s="645"/>
      <c r="E57" s="241"/>
      <c r="F57" s="648"/>
      <c r="G57" s="243"/>
      <c r="H57" s="645"/>
      <c r="I57" s="651"/>
      <c r="J57" s="633"/>
      <c r="K57" s="636"/>
      <c r="L57" s="639"/>
      <c r="M57" s="636">
        <f ca="1">IF(NOT(ISERROR(MATCH(L57,_xlfn.ANCHORARRAY(F68),0))),K70&amp;"Por favor no seleccionar los criterios de impacto",L57)</f>
        <v>0</v>
      </c>
      <c r="N57" s="633"/>
      <c r="O57" s="636"/>
      <c r="P57" s="628"/>
      <c r="Q57" s="26">
        <v>2</v>
      </c>
      <c r="R57" s="306"/>
      <c r="S57" s="5" t="str">
        <f>IF(OR(T57="Preventivo",T57="Detectivo"),"Probabilidad",IF(T57="Correctivo","Impacto",""))</f>
        <v/>
      </c>
      <c r="T57" s="286"/>
      <c r="U57" s="286"/>
      <c r="V57" s="287" t="str">
        <f t="shared" ref="V57:V61" si="103">IF(AND(T57="Preventivo",U57="Automático"),"50%",IF(AND(T57="Preventivo",U57="Manual"),"40%",IF(AND(T57="Detectivo",U57="Automático"),"40%",IF(AND(T57="Detectivo",U57="Manual"),"30%",IF(AND(T57="Correctivo",U57="Automático"),"35%",IF(AND(T57="Correctivo",U57="Manual"),"25%",""))))))</f>
        <v/>
      </c>
      <c r="W57" s="286"/>
      <c r="X57" s="286"/>
      <c r="Y57" s="286"/>
      <c r="Z57" s="288" t="str">
        <f>IFERROR(IF(AND(S56="Probabilidad",S57="Probabilidad"),(AB56-(+AB56*V57)),IF(AND(S56="Impacto",S57="Probabilidad"),(K56-(+K56*V57)),IF(S57="Impacto",AB56,""))),"")</f>
        <v/>
      </c>
      <c r="AA57" s="289" t="str">
        <f t="shared" ref="AA57:AA61" si="104">IFERROR(IF(Z57="","",IF(Z57&lt;=0.2,"Muy Baja",IF(Z57&lt;=0.4,"Baja",IF(Z57&lt;=0.6,"Media",IF(Z57&lt;=0.8,"Alta","Muy Alta"))))),"")</f>
        <v/>
      </c>
      <c r="AB57" s="531" t="str">
        <f>+Z57</f>
        <v/>
      </c>
      <c r="AC57" s="289" t="str">
        <f t="shared" ref="AC57:AC61" si="105">IFERROR(IF(AD57="","",IF(AD57&lt;=0.2,"Leve",IF(AD57&lt;=0.4,"Menor",IF(AD57&lt;=0.6,"Moderado",IF(AD57&lt;=0.8,"Mayor","Catastrófico"))))),"")</f>
        <v/>
      </c>
      <c r="AD57" s="531" t="str">
        <f>IFERROR(IF(AND(S56="Impacto",S57="Impacto"),(AD56-(+AD56*V57)),IF(AND(S56="Probabilidad",S57="Impacto"),(O56-(+O56*V57)),IF(S57="Probabilidad",AD56,""))),"")</f>
        <v/>
      </c>
      <c r="AE57" s="291" t="str">
        <f t="shared" ref="AE57:AE61" si="106">IFERROR(IF(OR(AND(AA57="Muy Baja",AC57="Leve"),AND(AA57="Muy Baja",AC57="Menor"),AND(AA57="Baja",AC57="Leve")),"Bajo",IF(OR(AND(AA57="Muy baja",AC57="Moderado"),AND(AA57="Baja",AC57="Menor"),AND(AA57="Baja",AC57="Moderado"),AND(AA57="Media",AC57="Leve"),AND(AA57="Media",AC57="Menor"),AND(AA57="Media",AC57="Moderado"),AND(AA57="Alta",AC57="Leve"),AND(AA57="Alta",AC57="Menor")),"Moderado",IF(OR(AND(AA57="Muy Baja",AC57="Mayor"),AND(AA57="Baja",AC57="Mayor"),AND(AA57="Media",AC57="Mayor"),AND(AA57="Alta",AC57="Moderado"),AND(AA57="Alta",AC57="Mayor"),AND(AA57="Muy Alta",AC57="Leve"),AND(AA57="Muy Alta",AC57="Menor"),AND(AA57="Muy Alta",AC57="Moderado"),AND(AA57="Muy Alta",AC57="Mayor")),"Alto",IF(OR(AND(AA57="Muy Baja",AC57="Catastrófico"),AND(AA57="Baja",AC57="Catastrófico"),AND(AA57="Media",AC57="Catastrófico"),AND(AA57="Alta",AC57="Catastrófico"),AND(AA57="Muy Alta",AC57="Catastrófico")),"Extremo","")))),"")</f>
        <v/>
      </c>
      <c r="AF57" s="359"/>
      <c r="AG57" s="422"/>
      <c r="AH57" s="466"/>
      <c r="AI57" s="470"/>
      <c r="AJ57" s="470"/>
    </row>
    <row r="58" spans="1:65" ht="19.5" customHeight="1">
      <c r="A58" s="642"/>
      <c r="B58" s="645"/>
      <c r="C58" s="645"/>
      <c r="D58" s="645"/>
      <c r="E58" s="241"/>
      <c r="F58" s="648"/>
      <c r="G58" s="243"/>
      <c r="H58" s="645"/>
      <c r="I58" s="651"/>
      <c r="J58" s="633"/>
      <c r="K58" s="636"/>
      <c r="L58" s="639"/>
      <c r="M58" s="636">
        <f ca="1">IF(NOT(ISERROR(MATCH(L58,_xlfn.ANCHORARRAY(F69),0))),K71&amp;"Por favor no seleccionar los criterios de impacto",L58)</f>
        <v>0</v>
      </c>
      <c r="N58" s="633"/>
      <c r="O58" s="636"/>
      <c r="P58" s="628"/>
      <c r="Q58" s="26">
        <v>3</v>
      </c>
      <c r="R58" s="459"/>
      <c r="S58" s="5" t="str">
        <f t="shared" ref="S58:S61" si="107">IF(OR(T58="Preventivo",T58="Detectivo"),"Probabilidad",IF(T58="Correctivo","Impacto",""))</f>
        <v/>
      </c>
      <c r="T58" s="286"/>
      <c r="U58" s="286"/>
      <c r="V58" s="287" t="str">
        <f t="shared" si="103"/>
        <v/>
      </c>
      <c r="W58" s="286"/>
      <c r="X58" s="286"/>
      <c r="Y58" s="286"/>
      <c r="Z58" s="288" t="str">
        <f>IFERROR(IF(AND(S57="Probabilidad",S58="Probabilidad"),(AB57-(+AB57*V58)),IF(AND(S57="Impacto",S58="Probabilidad"),(AB56-(+AB56*V58)),IF(S58="Impacto",AB57,""))),"")</f>
        <v/>
      </c>
      <c r="AA58" s="289" t="str">
        <f t="shared" si="104"/>
        <v/>
      </c>
      <c r="AB58" s="531" t="str">
        <f t="shared" ref="AB58:AB61" si="108">+Z58</f>
        <v/>
      </c>
      <c r="AC58" s="289" t="str">
        <f t="shared" si="105"/>
        <v/>
      </c>
      <c r="AD58" s="531" t="str">
        <f t="shared" ref="AD58:AD61" si="109">IFERROR(IF(AND(S57="Impacto",S58="Impacto"),(AD57-(+AD57*V58)),IF(AND(S57="Probabilidad",S58="Impacto"),(AD56-(+AD56*V58)),IF(S58="Probabilidad",AD57,""))),"")</f>
        <v/>
      </c>
      <c r="AE58" s="291" t="str">
        <f t="shared" si="106"/>
        <v/>
      </c>
      <c r="AF58" s="359"/>
      <c r="AG58" s="422"/>
      <c r="AH58" s="466"/>
      <c r="AI58" s="470"/>
      <c r="AJ58" s="470"/>
    </row>
    <row r="59" spans="1:65" ht="19.5" customHeight="1">
      <c r="A59" s="642"/>
      <c r="B59" s="645"/>
      <c r="C59" s="645"/>
      <c r="D59" s="645"/>
      <c r="E59" s="241"/>
      <c r="F59" s="648"/>
      <c r="G59" s="243"/>
      <c r="H59" s="645"/>
      <c r="I59" s="651"/>
      <c r="J59" s="633"/>
      <c r="K59" s="636"/>
      <c r="L59" s="639"/>
      <c r="M59" s="636">
        <f ca="1">IF(NOT(ISERROR(MATCH(L59,_xlfn.ANCHORARRAY(F70),0))),K72&amp;"Por favor no seleccionar los criterios de impacto",L59)</f>
        <v>0</v>
      </c>
      <c r="N59" s="633"/>
      <c r="O59" s="636"/>
      <c r="P59" s="628"/>
      <c r="Q59" s="26">
        <v>4</v>
      </c>
      <c r="R59" s="306"/>
      <c r="S59" s="5" t="str">
        <f t="shared" si="107"/>
        <v/>
      </c>
      <c r="T59" s="286"/>
      <c r="U59" s="286"/>
      <c r="V59" s="287" t="str">
        <f t="shared" si="103"/>
        <v/>
      </c>
      <c r="W59" s="286"/>
      <c r="X59" s="286"/>
      <c r="Y59" s="286"/>
      <c r="Z59" s="288" t="str">
        <f t="shared" ref="Z59:Z61" si="110">IFERROR(IF(AND(S58="Probabilidad",S59="Probabilidad"),(AB58-(+AB58*V59)),IF(AND(S58="Impacto",S59="Probabilidad"),(AB57-(+AB57*V59)),IF(S59="Impacto",AB58,""))),"")</f>
        <v/>
      </c>
      <c r="AA59" s="289" t="str">
        <f t="shared" si="104"/>
        <v/>
      </c>
      <c r="AB59" s="531" t="str">
        <f t="shared" si="108"/>
        <v/>
      </c>
      <c r="AC59" s="289" t="str">
        <f t="shared" si="105"/>
        <v/>
      </c>
      <c r="AD59" s="531" t="str">
        <f t="shared" si="109"/>
        <v/>
      </c>
      <c r="AE59" s="291" t="str">
        <f t="shared" si="106"/>
        <v/>
      </c>
      <c r="AF59" s="359"/>
      <c r="AG59" s="422"/>
      <c r="AH59" s="466"/>
      <c r="AI59" s="470"/>
      <c r="AJ59" s="470"/>
    </row>
    <row r="60" spans="1:65" ht="19.5" customHeight="1">
      <c r="A60" s="642"/>
      <c r="B60" s="645"/>
      <c r="C60" s="645"/>
      <c r="D60" s="645"/>
      <c r="E60" s="241"/>
      <c r="F60" s="648"/>
      <c r="G60" s="243"/>
      <c r="H60" s="645"/>
      <c r="I60" s="651"/>
      <c r="J60" s="633"/>
      <c r="K60" s="636"/>
      <c r="L60" s="639"/>
      <c r="M60" s="636">
        <f ca="1">IF(NOT(ISERROR(MATCH(L60,_xlfn.ANCHORARRAY(F71),0))),K73&amp;"Por favor no seleccionar los criterios de impacto",L60)</f>
        <v>0</v>
      </c>
      <c r="N60" s="633"/>
      <c r="O60" s="636"/>
      <c r="P60" s="628"/>
      <c r="Q60" s="26">
        <v>5</v>
      </c>
      <c r="R60" s="306"/>
      <c r="S60" s="5" t="str">
        <f t="shared" si="107"/>
        <v/>
      </c>
      <c r="T60" s="286"/>
      <c r="U60" s="286"/>
      <c r="V60" s="287" t="str">
        <f t="shared" si="103"/>
        <v/>
      </c>
      <c r="W60" s="286"/>
      <c r="X60" s="286"/>
      <c r="Y60" s="286"/>
      <c r="Z60" s="288" t="str">
        <f t="shared" si="110"/>
        <v/>
      </c>
      <c r="AA60" s="289" t="str">
        <f t="shared" si="104"/>
        <v/>
      </c>
      <c r="AB60" s="531" t="str">
        <f t="shared" si="108"/>
        <v/>
      </c>
      <c r="AC60" s="289" t="str">
        <f t="shared" si="105"/>
        <v/>
      </c>
      <c r="AD60" s="531" t="str">
        <f t="shared" si="109"/>
        <v/>
      </c>
      <c r="AE60" s="291" t="str">
        <f t="shared" si="106"/>
        <v/>
      </c>
      <c r="AF60" s="359"/>
      <c r="AG60" s="422"/>
      <c r="AH60" s="466"/>
      <c r="AI60" s="470"/>
      <c r="AJ60" s="470"/>
    </row>
    <row r="61" spans="1:65" ht="19.5" customHeight="1">
      <c r="A61" s="643"/>
      <c r="B61" s="646"/>
      <c r="C61" s="646"/>
      <c r="D61" s="646"/>
      <c r="E61" s="248"/>
      <c r="F61" s="649"/>
      <c r="G61" s="485"/>
      <c r="H61" s="646"/>
      <c r="I61" s="652"/>
      <c r="J61" s="634"/>
      <c r="K61" s="637"/>
      <c r="L61" s="640"/>
      <c r="M61" s="637">
        <f ca="1">IF(NOT(ISERROR(MATCH(L61,_xlfn.ANCHORARRAY(F72),0))),K74&amp;"Por favor no seleccionar los criterios de impacto",L61)</f>
        <v>0</v>
      </c>
      <c r="N61" s="634"/>
      <c r="O61" s="637"/>
      <c r="P61" s="629"/>
      <c r="Q61" s="26">
        <v>6</v>
      </c>
      <c r="R61" s="306"/>
      <c r="S61" s="5" t="str">
        <f t="shared" si="107"/>
        <v/>
      </c>
      <c r="T61" s="286"/>
      <c r="U61" s="286"/>
      <c r="V61" s="287" t="str">
        <f t="shared" si="103"/>
        <v/>
      </c>
      <c r="W61" s="286"/>
      <c r="X61" s="286"/>
      <c r="Y61" s="286"/>
      <c r="Z61" s="288" t="str">
        <f t="shared" si="110"/>
        <v/>
      </c>
      <c r="AA61" s="289" t="str">
        <f t="shared" si="104"/>
        <v/>
      </c>
      <c r="AB61" s="531" t="str">
        <f t="shared" si="108"/>
        <v/>
      </c>
      <c r="AC61" s="289" t="str">
        <f t="shared" si="105"/>
        <v/>
      </c>
      <c r="AD61" s="531" t="str">
        <f t="shared" si="109"/>
        <v/>
      </c>
      <c r="AE61" s="291" t="str">
        <f t="shared" si="106"/>
        <v/>
      </c>
      <c r="AF61" s="359"/>
      <c r="AG61" s="422"/>
      <c r="AH61" s="466"/>
      <c r="AI61" s="470"/>
      <c r="AJ61" s="470"/>
    </row>
    <row r="62" spans="1:65" ht="49.5" customHeight="1">
      <c r="A62" s="6"/>
      <c r="B62" s="630" t="s">
        <v>136</v>
      </c>
      <c r="C62" s="631"/>
      <c r="D62" s="631"/>
      <c r="E62" s="631"/>
      <c r="F62" s="631"/>
      <c r="G62" s="631"/>
      <c r="H62" s="631"/>
      <c r="I62" s="631"/>
      <c r="J62" s="631"/>
      <c r="K62" s="631"/>
      <c r="L62" s="631"/>
      <c r="M62" s="631"/>
      <c r="N62" s="631"/>
      <c r="O62" s="631"/>
      <c r="P62" s="631"/>
      <c r="Q62" s="631"/>
      <c r="R62" s="631"/>
      <c r="S62" s="631"/>
      <c r="T62" s="631"/>
      <c r="U62" s="631"/>
      <c r="V62" s="631"/>
      <c r="W62" s="631"/>
      <c r="X62" s="631"/>
      <c r="Y62" s="631"/>
      <c r="Z62" s="631"/>
      <c r="AA62" s="631"/>
      <c r="AB62" s="631"/>
      <c r="AC62" s="631"/>
      <c r="AD62" s="631"/>
      <c r="AE62" s="631"/>
      <c r="AF62" s="631"/>
      <c r="AG62" s="631"/>
      <c r="AH62" s="631"/>
      <c r="AI62" s="631"/>
      <c r="AJ62" s="631"/>
    </row>
    <row r="64" spans="1:65">
      <c r="A64" s="1"/>
      <c r="B64" s="4" t="s">
        <v>108</v>
      </c>
      <c r="C64" s="1"/>
      <c r="D64" s="1"/>
      <c r="E64" s="1"/>
      <c r="H64" s="1"/>
    </row>
  </sheetData>
  <dataConsolidate/>
  <mergeCells count="223">
    <mergeCell ref="O56:O61"/>
    <mergeCell ref="P56:P61"/>
    <mergeCell ref="B62:AJ62"/>
    <mergeCell ref="I56:I61"/>
    <mergeCell ref="J56:J61"/>
    <mergeCell ref="K56:K61"/>
    <mergeCell ref="L56:L61"/>
    <mergeCell ref="M56:M61"/>
    <mergeCell ref="N56:N61"/>
    <mergeCell ref="A56:A61"/>
    <mergeCell ref="B56:B61"/>
    <mergeCell ref="C56:C61"/>
    <mergeCell ref="D56:D61"/>
    <mergeCell ref="F56:F61"/>
    <mergeCell ref="H56:H61"/>
    <mergeCell ref="K50:K55"/>
    <mergeCell ref="L50:L55"/>
    <mergeCell ref="M50:M55"/>
    <mergeCell ref="N50:N55"/>
    <mergeCell ref="O50:O55"/>
    <mergeCell ref="P50:P55"/>
    <mergeCell ref="O44:O49"/>
    <mergeCell ref="P44:P49"/>
    <mergeCell ref="A50:A55"/>
    <mergeCell ref="B50:B55"/>
    <mergeCell ref="C50:C55"/>
    <mergeCell ref="D50:D55"/>
    <mergeCell ref="F50:F55"/>
    <mergeCell ref="H50:H55"/>
    <mergeCell ref="I50:I55"/>
    <mergeCell ref="J50:J55"/>
    <mergeCell ref="I44:I49"/>
    <mergeCell ref="J44:J49"/>
    <mergeCell ref="K44:K49"/>
    <mergeCell ref="L44:L49"/>
    <mergeCell ref="M44:M49"/>
    <mergeCell ref="N44:N49"/>
    <mergeCell ref="A44:A49"/>
    <mergeCell ref="B44:B49"/>
    <mergeCell ref="C44:C49"/>
    <mergeCell ref="D44:D49"/>
    <mergeCell ref="F44:F49"/>
    <mergeCell ref="H44:H49"/>
    <mergeCell ref="K38:K43"/>
    <mergeCell ref="L38:L43"/>
    <mergeCell ref="M38:M43"/>
    <mergeCell ref="N38:N43"/>
    <mergeCell ref="O38:O43"/>
    <mergeCell ref="P38:P43"/>
    <mergeCell ref="O32:O37"/>
    <mergeCell ref="P32:P37"/>
    <mergeCell ref="A38:A43"/>
    <mergeCell ref="B38:B43"/>
    <mergeCell ref="C38:C43"/>
    <mergeCell ref="D38:D43"/>
    <mergeCell ref="F38:F43"/>
    <mergeCell ref="H38:H43"/>
    <mergeCell ref="I38:I43"/>
    <mergeCell ref="J38:J43"/>
    <mergeCell ref="I32:I37"/>
    <mergeCell ref="J32:J37"/>
    <mergeCell ref="K32:K37"/>
    <mergeCell ref="L32:L37"/>
    <mergeCell ref="M32:M37"/>
    <mergeCell ref="N32:N37"/>
    <mergeCell ref="A32:A37"/>
    <mergeCell ref="B32:B37"/>
    <mergeCell ref="C32:C37"/>
    <mergeCell ref="D32:D37"/>
    <mergeCell ref="F32:F37"/>
    <mergeCell ref="H32:H37"/>
    <mergeCell ref="K26:K31"/>
    <mergeCell ref="L26:L31"/>
    <mergeCell ref="M26:M31"/>
    <mergeCell ref="N26:N31"/>
    <mergeCell ref="O26:O31"/>
    <mergeCell ref="P26:P31"/>
    <mergeCell ref="O20:O25"/>
    <mergeCell ref="P20:P25"/>
    <mergeCell ref="A26:A31"/>
    <mergeCell ref="B26:B31"/>
    <mergeCell ref="C26:C31"/>
    <mergeCell ref="D26:D31"/>
    <mergeCell ref="F26:F31"/>
    <mergeCell ref="H26:H31"/>
    <mergeCell ref="I26:I31"/>
    <mergeCell ref="J26:J31"/>
    <mergeCell ref="I20:I25"/>
    <mergeCell ref="J20:J25"/>
    <mergeCell ref="K20:K25"/>
    <mergeCell ref="L20:L25"/>
    <mergeCell ref="M20:M25"/>
    <mergeCell ref="N20:N25"/>
    <mergeCell ref="A20:A25"/>
    <mergeCell ref="B20:B25"/>
    <mergeCell ref="C20:C25"/>
    <mergeCell ref="D20:D25"/>
    <mergeCell ref="F20:F25"/>
    <mergeCell ref="H20:H25"/>
    <mergeCell ref="K14:K19"/>
    <mergeCell ref="L14:L19"/>
    <mergeCell ref="M14:M19"/>
    <mergeCell ref="N14:N19"/>
    <mergeCell ref="O14:O19"/>
    <mergeCell ref="P14:P19"/>
    <mergeCell ref="O8:O13"/>
    <mergeCell ref="P8:P13"/>
    <mergeCell ref="A14:A19"/>
    <mergeCell ref="B14:B19"/>
    <mergeCell ref="C14:C19"/>
    <mergeCell ref="D14:D19"/>
    <mergeCell ref="F14:F19"/>
    <mergeCell ref="H14:H19"/>
    <mergeCell ref="I14:I19"/>
    <mergeCell ref="J14:J19"/>
    <mergeCell ref="I8:I13"/>
    <mergeCell ref="J8:J13"/>
    <mergeCell ref="K8:K13"/>
    <mergeCell ref="L8:L13"/>
    <mergeCell ref="M8:M13"/>
    <mergeCell ref="N8:N13"/>
    <mergeCell ref="BG5:BG7"/>
    <mergeCell ref="BH5:BH7"/>
    <mergeCell ref="BI5:BI7"/>
    <mergeCell ref="AS6:AX6"/>
    <mergeCell ref="A8:A13"/>
    <mergeCell ref="B8:B13"/>
    <mergeCell ref="C8:C13"/>
    <mergeCell ref="D8:D13"/>
    <mergeCell ref="F8:F13"/>
    <mergeCell ref="H8:H13"/>
    <mergeCell ref="BA5:BA7"/>
    <mergeCell ref="BB5:BB7"/>
    <mergeCell ref="BC5:BC7"/>
    <mergeCell ref="BD5:BD7"/>
    <mergeCell ref="BE5:BE7"/>
    <mergeCell ref="BF5:BF7"/>
    <mergeCell ref="AO5:AO7"/>
    <mergeCell ref="AP5:AP7"/>
    <mergeCell ref="AQ5:AQ7"/>
    <mergeCell ref="AR5:AR7"/>
    <mergeCell ref="AY5:AY7"/>
    <mergeCell ref="AZ5:AZ7"/>
    <mergeCell ref="M5:M7"/>
    <mergeCell ref="N5:N7"/>
    <mergeCell ref="O5:O7"/>
    <mergeCell ref="P5:P7"/>
    <mergeCell ref="AK5:AK7"/>
    <mergeCell ref="AN5:AN7"/>
    <mergeCell ref="G5:G7"/>
    <mergeCell ref="H5:H7"/>
    <mergeCell ref="I5:I7"/>
    <mergeCell ref="J5:J7"/>
    <mergeCell ref="K5:K7"/>
    <mergeCell ref="L5:L7"/>
    <mergeCell ref="BD3:BD4"/>
    <mergeCell ref="BE3:BE4"/>
    <mergeCell ref="BF3:BF4"/>
    <mergeCell ref="BG3:BG4"/>
    <mergeCell ref="BH3:BH4"/>
    <mergeCell ref="A5:A7"/>
    <mergeCell ref="B5:B7"/>
    <mergeCell ref="C5:C7"/>
    <mergeCell ref="D5:D7"/>
    <mergeCell ref="F5:F7"/>
    <mergeCell ref="AX3:AX4"/>
    <mergeCell ref="AY3:AY4"/>
    <mergeCell ref="AZ3:AZ4"/>
    <mergeCell ref="BA3:BA4"/>
    <mergeCell ref="BB3:BB4"/>
    <mergeCell ref="BC3:BC4"/>
    <mergeCell ref="AR3:AR4"/>
    <mergeCell ref="AS3:AS4"/>
    <mergeCell ref="AT3:AT4"/>
    <mergeCell ref="AU3:AU4"/>
    <mergeCell ref="AV3:AV4"/>
    <mergeCell ref="AW3:AW4"/>
    <mergeCell ref="AL3:AL4"/>
    <mergeCell ref="AM3:AM4"/>
    <mergeCell ref="AN3:AN4"/>
    <mergeCell ref="AO3:AO4"/>
    <mergeCell ref="AP3:AP4"/>
    <mergeCell ref="AQ3:AQ4"/>
    <mergeCell ref="AF3:AF4"/>
    <mergeCell ref="AG3:AG4"/>
    <mergeCell ref="AH3:AH4"/>
    <mergeCell ref="AI3:AI4"/>
    <mergeCell ref="AJ3:AJ4"/>
    <mergeCell ref="AK3:AK4"/>
    <mergeCell ref="Z3:Z4"/>
    <mergeCell ref="AA3:AA4"/>
    <mergeCell ref="AB3:AB4"/>
    <mergeCell ref="AC3:AC4"/>
    <mergeCell ref="AD3:AD4"/>
    <mergeCell ref="AE3:AE4"/>
    <mergeCell ref="O3:O4"/>
    <mergeCell ref="P3:P4"/>
    <mergeCell ref="Q3:Q4"/>
    <mergeCell ref="R3:R4"/>
    <mergeCell ref="S3:S4"/>
    <mergeCell ref="T3:Y3"/>
    <mergeCell ref="I3:I4"/>
    <mergeCell ref="J3:J4"/>
    <mergeCell ref="K3:K4"/>
    <mergeCell ref="L3:L4"/>
    <mergeCell ref="M3:M4"/>
    <mergeCell ref="N3:N4"/>
    <mergeCell ref="AS1:AZ2"/>
    <mergeCell ref="BA1:BH2"/>
    <mergeCell ref="BI1:BI4"/>
    <mergeCell ref="A3:A4"/>
    <mergeCell ref="B3:B4"/>
    <mergeCell ref="C3:C4"/>
    <mergeCell ref="D3:D4"/>
    <mergeCell ref="E3:E4"/>
    <mergeCell ref="F3:F4"/>
    <mergeCell ref="H3:H4"/>
    <mergeCell ref="A1:I2"/>
    <mergeCell ref="J1:P2"/>
    <mergeCell ref="Q1:Y2"/>
    <mergeCell ref="Z1:AF2"/>
    <mergeCell ref="AK1:AM2"/>
    <mergeCell ref="AN1:AR2"/>
  </mergeCells>
  <conditionalFormatting sqref="J5 J8 J14 J20 J26 J32 J38 J44 J50 J56">
    <cfRule type="cellIs" dxfId="220" priority="29" operator="equal">
      <formula>"Muy Alta"</formula>
    </cfRule>
    <cfRule type="cellIs" dxfId="219" priority="30" operator="equal">
      <formula>"Alta"</formula>
    </cfRule>
    <cfRule type="cellIs" dxfId="218" priority="31" operator="equal">
      <formula>"Media"</formula>
    </cfRule>
    <cfRule type="cellIs" dxfId="217" priority="32" operator="equal">
      <formula>"Baja"</formula>
    </cfRule>
    <cfRule type="cellIs" dxfId="216" priority="33" operator="equal">
      <formula>"Muy Baja"</formula>
    </cfRule>
  </conditionalFormatting>
  <conditionalFormatting sqref="M5:M61">
    <cfRule type="containsText" dxfId="215" priority="15" operator="containsText" text="❌">
      <formula>NOT(ISERROR(SEARCH("❌",M5)))</formula>
    </cfRule>
  </conditionalFormatting>
  <conditionalFormatting sqref="N5 N8 N14 N20 N26 N32 N38 N44 N50 N56">
    <cfRule type="cellIs" dxfId="214" priority="24" operator="equal">
      <formula>"Catastrófico"</formula>
    </cfRule>
    <cfRule type="cellIs" dxfId="213" priority="25" operator="equal">
      <formula>"Mayor"</formula>
    </cfRule>
    <cfRule type="cellIs" dxfId="212" priority="26" operator="equal">
      <formula>"Moderado"</formula>
    </cfRule>
    <cfRule type="cellIs" dxfId="211" priority="27" operator="equal">
      <formula>"Menor"</formula>
    </cfRule>
    <cfRule type="cellIs" dxfId="210" priority="28" operator="equal">
      <formula>"Leve"</formula>
    </cfRule>
  </conditionalFormatting>
  <conditionalFormatting sqref="P5">
    <cfRule type="cellIs" dxfId="209" priority="20" operator="equal">
      <formula>"Extremo"</formula>
    </cfRule>
    <cfRule type="cellIs" dxfId="208" priority="21" operator="equal">
      <formula>"Alto"</formula>
    </cfRule>
    <cfRule type="cellIs" dxfId="207" priority="22" operator="equal">
      <formula>"Moderado"</formula>
    </cfRule>
    <cfRule type="cellIs" dxfId="206" priority="23" operator="equal">
      <formula>"Bajo"</formula>
    </cfRule>
  </conditionalFormatting>
  <conditionalFormatting sqref="P8 P14 P20 P26 P32 P38 P44 P50 P56">
    <cfRule type="cellIs" dxfId="205" priority="16" operator="equal">
      <formula>"Extremo"</formula>
    </cfRule>
    <cfRule type="cellIs" dxfId="204" priority="17" operator="equal">
      <formula>"Alto"</formula>
    </cfRule>
    <cfRule type="cellIs" dxfId="203" priority="18" operator="equal">
      <formula>"Moderado"</formula>
    </cfRule>
    <cfRule type="cellIs" dxfId="202" priority="19" operator="equal">
      <formula>"Bajo"</formula>
    </cfRule>
  </conditionalFormatting>
  <conditionalFormatting sqref="AA5:AA61">
    <cfRule type="cellIs" dxfId="201" priority="10" operator="equal">
      <formula>"Muy Alta"</formula>
    </cfRule>
    <cfRule type="cellIs" dxfId="200" priority="11" operator="equal">
      <formula>"Alta"</formula>
    </cfRule>
    <cfRule type="cellIs" dxfId="199" priority="12" operator="equal">
      <formula>"Media"</formula>
    </cfRule>
    <cfRule type="cellIs" dxfId="198" priority="13" operator="equal">
      <formula>"Baja"</formula>
    </cfRule>
    <cfRule type="cellIs" dxfId="197" priority="14" operator="equal">
      <formula>"Muy Baja"</formula>
    </cfRule>
  </conditionalFormatting>
  <conditionalFormatting sqref="AC5:AC61">
    <cfRule type="cellIs" dxfId="196" priority="5" operator="equal">
      <formula>"Catastrófico"</formula>
    </cfRule>
    <cfRule type="cellIs" dxfId="195" priority="6" operator="equal">
      <formula>"Mayor"</formula>
    </cfRule>
    <cfRule type="cellIs" dxfId="194" priority="7" operator="equal">
      <formula>"Moderado"</formula>
    </cfRule>
    <cfRule type="cellIs" dxfId="193" priority="8" operator="equal">
      <formula>"Menor"</formula>
    </cfRule>
    <cfRule type="cellIs" dxfId="192" priority="9" operator="equal">
      <formula>"Leve"</formula>
    </cfRule>
  </conditionalFormatting>
  <conditionalFormatting sqref="AE5:AE61">
    <cfRule type="cellIs" dxfId="191" priority="1" operator="equal">
      <formula>"Extremo"</formula>
    </cfRule>
    <cfRule type="cellIs" dxfId="190" priority="2" operator="equal">
      <formula>"Alto"</formula>
    </cfRule>
    <cfRule type="cellIs" dxfId="189" priority="3" operator="equal">
      <formula>"Moderado"</formula>
    </cfRule>
    <cfRule type="cellIs" dxfId="188" priority="4" operator="equal">
      <formula>"Bajo"</formula>
    </cfRule>
  </conditionalFormatting>
  <dataValidations count="2">
    <dataValidation type="list" allowBlank="1" showInputMessage="1" showErrorMessage="1" sqref="AM5:AM6">
      <formula1>"En curso, Finalizado"</formula1>
    </dataValidation>
    <dataValidation type="list" allowBlank="1" showInputMessage="1" showErrorMessage="1" sqref="AM7">
      <formula1>"En curso, Fianlizado"</formula1>
    </dataValidation>
  </dataValidations>
  <pageMargins left="0.23622047244094491" right="0.23622047244094491" top="0.74803149606299213" bottom="0.74803149606299213" header="0.31496062992125984" footer="0.31496062992125984"/>
  <pageSetup paperSize="5" scale="30" fitToWidth="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BR70"/>
  <sheetViews>
    <sheetView zoomScale="50" zoomScaleNormal="50" workbookViewId="0">
      <selection activeCell="A8" sqref="A8:A13"/>
    </sheetView>
  </sheetViews>
  <sheetFormatPr baseColWidth="10" defaultColWidth="11.42578125" defaultRowHeight="16.5"/>
  <cols>
    <col min="1" max="1" width="4" style="2" bestFit="1" customWidth="1"/>
    <col min="2" max="2" width="19" style="2" customWidth="1"/>
    <col min="3" max="3" width="13.140625" style="2" customWidth="1"/>
    <col min="4" max="4" width="16.140625" style="2" customWidth="1"/>
    <col min="5" max="5" width="30.28515625" style="2" customWidth="1"/>
    <col min="6" max="8" width="35" style="1" customWidth="1"/>
    <col min="9" max="9" width="18.140625" style="3" customWidth="1"/>
    <col min="10" max="10" width="14.28515625" style="1" customWidth="1"/>
    <col min="11" max="11" width="12" style="1" customWidth="1"/>
    <col min="12" max="12" width="6.28515625" style="1" bestFit="1" customWidth="1"/>
    <col min="13" max="13" width="24.42578125" style="1" bestFit="1" customWidth="1"/>
    <col min="14" max="14" width="28.28515625" style="1" hidden="1" customWidth="1"/>
    <col min="15" max="15" width="17.42578125" style="1" customWidth="1"/>
    <col min="16" max="16" width="6.28515625" style="1" bestFit="1" customWidth="1"/>
    <col min="17" max="17" width="16" style="1" customWidth="1"/>
    <col min="18" max="18" width="5.85546875" style="1" customWidth="1"/>
    <col min="19" max="19" width="55" style="1" customWidth="1"/>
    <col min="20" max="20" width="15.140625" style="1" bestFit="1" customWidth="1"/>
    <col min="21" max="21" width="6.85546875" style="1" customWidth="1"/>
    <col min="22" max="22" width="5" style="1" customWidth="1"/>
    <col min="23" max="23" width="5.42578125" style="1" customWidth="1"/>
    <col min="24" max="24" width="7.140625" style="1" customWidth="1"/>
    <col min="25" max="25" width="6.7109375" style="1" customWidth="1"/>
    <col min="26" max="26" width="4.7109375" style="1" bestFit="1" customWidth="1"/>
    <col min="27" max="27" width="38.42578125" style="1" bestFit="1" customWidth="1"/>
    <col min="28" max="28" width="8.7109375" style="1" customWidth="1"/>
    <col min="29" max="29" width="10.42578125" style="1" customWidth="1"/>
    <col min="30" max="30" width="9.28515625" style="1" customWidth="1"/>
    <col min="31" max="31" width="9.140625" style="1" customWidth="1"/>
    <col min="32" max="32" width="8.42578125" style="1" customWidth="1"/>
    <col min="33" max="33" width="7.28515625" style="1" customWidth="1"/>
    <col min="34" max="34" width="23" style="1" customWidth="1"/>
    <col min="35" max="35" width="18.85546875" style="1" customWidth="1"/>
    <col min="36" max="36" width="16.85546875" style="1" customWidth="1"/>
    <col min="37" max="37" width="14.85546875" style="1" customWidth="1"/>
    <col min="38" max="38" width="18.42578125" style="1" customWidth="1"/>
    <col min="39" max="39" width="21.85546875" style="1" customWidth="1"/>
    <col min="40" max="40" width="21.28515625" style="1" customWidth="1"/>
    <col min="41" max="41" width="11.42578125" style="1"/>
    <col min="42" max="42" width="16.28515625" style="1" customWidth="1"/>
    <col min="43" max="43" width="54.7109375" style="1" customWidth="1"/>
    <col min="44" max="44" width="30.140625" style="1" customWidth="1"/>
    <col min="45" max="45" width="31.28515625" style="1" customWidth="1"/>
    <col min="46" max="46" width="48.7109375" style="1" customWidth="1"/>
    <col min="47" max="47" width="14.42578125" style="1" customWidth="1"/>
    <col min="48" max="48" width="14.85546875" style="1" customWidth="1"/>
    <col min="49" max="49" width="11.42578125" style="1"/>
    <col min="50" max="50" width="17" style="1" customWidth="1"/>
    <col min="51" max="51" width="21.7109375" style="1" customWidth="1"/>
    <col min="52" max="52" width="11.42578125" style="1"/>
    <col min="53" max="53" width="23" style="1" customWidth="1"/>
    <col min="54" max="54" width="29.42578125" style="1" customWidth="1"/>
    <col min="55" max="57" width="11.42578125" style="1"/>
    <col min="58" max="58" width="21" style="1" customWidth="1"/>
    <col min="59" max="59" width="11.42578125" style="1"/>
    <col min="60" max="60" width="14.85546875" style="1" customWidth="1"/>
    <col min="61" max="61" width="16" style="1" customWidth="1"/>
    <col min="62" max="62" width="31" style="1" customWidth="1"/>
    <col min="63" max="63" width="46.85546875" style="1" customWidth="1"/>
    <col min="64" max="64" width="22.42578125" style="1" customWidth="1"/>
    <col min="65" max="16384" width="11.42578125" style="1"/>
  </cols>
  <sheetData>
    <row r="1" spans="1:70" ht="5.45" customHeight="1">
      <c r="A1" s="2236" t="s">
        <v>1099</v>
      </c>
      <c r="B1" s="2237"/>
      <c r="C1" s="2237"/>
      <c r="D1" s="2237"/>
      <c r="E1" s="2237"/>
      <c r="F1" s="2237"/>
      <c r="G1" s="2237"/>
      <c r="H1" s="2237"/>
      <c r="I1" s="2237"/>
      <c r="J1" s="2237"/>
      <c r="K1" s="2237"/>
      <c r="L1" s="2237"/>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row>
    <row r="2" spans="1:70" ht="24" hidden="1" customHeight="1" thickBot="1">
      <c r="A2" s="2238"/>
      <c r="B2" s="2239"/>
      <c r="C2" s="2239"/>
      <c r="D2" s="2239"/>
      <c r="E2" s="2239"/>
      <c r="F2" s="2239"/>
      <c r="G2" s="2239"/>
      <c r="H2" s="2239"/>
      <c r="I2" s="2239"/>
      <c r="J2" s="2239"/>
      <c r="K2" s="2239"/>
      <c r="L2" s="2239"/>
      <c r="M2" s="2239"/>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472"/>
      <c r="AN2" s="472"/>
      <c r="AO2" s="472"/>
      <c r="AP2" s="472"/>
      <c r="AQ2" s="472"/>
      <c r="AR2" s="472"/>
      <c r="AS2" s="472"/>
      <c r="AT2" s="472"/>
      <c r="AU2" s="472"/>
      <c r="AV2" s="472"/>
      <c r="AW2" s="472"/>
      <c r="AX2" s="472"/>
      <c r="AY2" s="472"/>
      <c r="AZ2" s="472"/>
      <c r="BA2" s="472"/>
      <c r="BB2" s="472"/>
      <c r="BC2" s="472"/>
      <c r="BD2" s="472"/>
      <c r="BE2" s="472"/>
      <c r="BF2" s="472"/>
      <c r="BG2" s="472"/>
      <c r="BH2" s="472"/>
      <c r="BI2" s="472"/>
      <c r="BJ2" s="472"/>
      <c r="BK2" s="472"/>
      <c r="BL2" s="472"/>
      <c r="BM2" s="472"/>
      <c r="BN2" s="472"/>
      <c r="BO2" s="472"/>
      <c r="BP2" s="472"/>
      <c r="BQ2" s="472"/>
      <c r="BR2" s="472"/>
    </row>
    <row r="3" spans="1:70" ht="54.6" customHeight="1">
      <c r="A3" s="2240" t="s">
        <v>38</v>
      </c>
      <c r="B3" s="2241"/>
      <c r="C3" s="2242"/>
      <c r="D3" s="2242"/>
      <c r="E3" s="2242"/>
      <c r="F3" s="2242"/>
      <c r="G3" s="2242"/>
      <c r="H3" s="2242"/>
      <c r="I3" s="2242"/>
      <c r="J3" s="2243"/>
      <c r="K3" s="754" t="s">
        <v>39</v>
      </c>
      <c r="L3" s="2242"/>
      <c r="M3" s="2242"/>
      <c r="N3" s="2242"/>
      <c r="O3" s="2242"/>
      <c r="P3" s="2242"/>
      <c r="Q3" s="2243"/>
      <c r="R3" s="754" t="s">
        <v>40</v>
      </c>
      <c r="S3" s="2242"/>
      <c r="T3" s="2242"/>
      <c r="U3" s="2242"/>
      <c r="V3" s="2242"/>
      <c r="W3" s="2242"/>
      <c r="X3" s="2242"/>
      <c r="Y3" s="2242"/>
      <c r="Z3" s="2243"/>
      <c r="AA3" s="754" t="s">
        <v>41</v>
      </c>
      <c r="AB3" s="2242"/>
      <c r="AC3" s="2242"/>
      <c r="AD3" s="2242"/>
      <c r="AE3" s="2242"/>
      <c r="AF3" s="2242"/>
      <c r="AG3" s="2243"/>
      <c r="AH3" s="2244" t="s">
        <v>42</v>
      </c>
      <c r="AI3" s="2245"/>
      <c r="AJ3" s="2245"/>
      <c r="AK3" s="2245"/>
      <c r="AL3" s="2246"/>
      <c r="AM3" s="2247" t="s">
        <v>43</v>
      </c>
      <c r="AN3" s="2248"/>
      <c r="AO3" s="2249"/>
      <c r="AP3" s="2250" t="s">
        <v>44</v>
      </c>
      <c r="AQ3" s="2248"/>
      <c r="AR3" s="2248"/>
      <c r="AS3" s="2248"/>
      <c r="AT3" s="2249"/>
      <c r="AU3" s="2250" t="s">
        <v>45</v>
      </c>
      <c r="AV3" s="2248"/>
      <c r="AW3" s="2248"/>
      <c r="AX3" s="2248"/>
      <c r="AY3" s="2248"/>
      <c r="AZ3" s="2248"/>
      <c r="BA3" s="2248"/>
      <c r="BB3" s="2249"/>
      <c r="BC3" s="2251" t="s">
        <v>965</v>
      </c>
      <c r="BD3" s="2252"/>
      <c r="BE3" s="2252"/>
      <c r="BF3" s="2252"/>
      <c r="BG3" s="2252"/>
      <c r="BH3" s="2252"/>
      <c r="BI3" s="2252"/>
      <c r="BJ3" s="2253"/>
      <c r="BK3" s="2254" t="s">
        <v>798</v>
      </c>
      <c r="BL3" s="472"/>
      <c r="BM3" s="472"/>
      <c r="BN3" s="472"/>
      <c r="BO3" s="472"/>
      <c r="BP3" s="472"/>
      <c r="BQ3" s="472"/>
      <c r="BR3" s="472"/>
    </row>
    <row r="4" spans="1:70" ht="16.149999999999999" customHeight="1">
      <c r="A4" s="2255" t="s">
        <v>47</v>
      </c>
      <c r="B4" s="2256" t="s">
        <v>24</v>
      </c>
      <c r="C4" s="2257" t="s">
        <v>48</v>
      </c>
      <c r="D4" s="2257" t="s">
        <v>49</v>
      </c>
      <c r="E4" s="2257" t="s">
        <v>50</v>
      </c>
      <c r="F4" s="2256" t="s">
        <v>51</v>
      </c>
      <c r="G4" s="2258"/>
      <c r="H4" s="2258"/>
      <c r="I4" s="2257" t="s">
        <v>53</v>
      </c>
      <c r="J4" s="2257" t="s">
        <v>54</v>
      </c>
      <c r="K4" s="2257" t="s">
        <v>55</v>
      </c>
      <c r="L4" s="2256" t="s">
        <v>56</v>
      </c>
      <c r="M4" s="2257" t="s">
        <v>57</v>
      </c>
      <c r="N4" s="2257" t="s">
        <v>58</v>
      </c>
      <c r="O4" s="2257" t="s">
        <v>59</v>
      </c>
      <c r="P4" s="2256" t="s">
        <v>56</v>
      </c>
      <c r="Q4" s="2257" t="s">
        <v>60</v>
      </c>
      <c r="R4" s="2259" t="s">
        <v>61</v>
      </c>
      <c r="S4" s="2257" t="s">
        <v>62</v>
      </c>
      <c r="T4" s="2257" t="s">
        <v>63</v>
      </c>
      <c r="U4" s="2260" t="s">
        <v>64</v>
      </c>
      <c r="V4" s="2261"/>
      <c r="W4" s="2261"/>
      <c r="X4" s="2261"/>
      <c r="Y4" s="2261"/>
      <c r="Z4" s="2262"/>
      <c r="AA4" s="2259" t="s">
        <v>65</v>
      </c>
      <c r="AB4" s="2259" t="s">
        <v>66</v>
      </c>
      <c r="AC4" s="2259" t="s">
        <v>56</v>
      </c>
      <c r="AD4" s="2259" t="s">
        <v>67</v>
      </c>
      <c r="AE4" s="2259" t="s">
        <v>56</v>
      </c>
      <c r="AF4" s="2259" t="s">
        <v>68</v>
      </c>
      <c r="AG4" s="2259" t="s">
        <v>69</v>
      </c>
      <c r="AH4" s="2257" t="s">
        <v>42</v>
      </c>
      <c r="AI4" s="2257" t="s">
        <v>25</v>
      </c>
      <c r="AJ4" s="2257" t="s">
        <v>70</v>
      </c>
      <c r="AK4" s="2257" t="s">
        <v>142</v>
      </c>
      <c r="AL4" s="2263" t="s">
        <v>176</v>
      </c>
      <c r="AM4" s="2264" t="str">
        <f>'[32]CATRASTRAL '!AK3</f>
        <v xml:space="preserve">Fecha de evaluación a la gestión del riesgo tercera línea de defensa </v>
      </c>
      <c r="AN4" s="2264" t="str">
        <f>'[32]CATRASTRAL '!AL3</f>
        <v xml:space="preserve">Actividades realizadas </v>
      </c>
      <c r="AO4" s="2264" t="str">
        <f>'[32]CATRASTRAL '!AM3</f>
        <v>Estado</v>
      </c>
      <c r="AP4" s="2264" t="str">
        <f>'[32]CATRASTRAL '!AN3</f>
        <v>Creación del comité riesgos</v>
      </c>
      <c r="AQ4" s="2264" t="s">
        <v>1100</v>
      </c>
      <c r="AR4" s="2264" t="str">
        <f>'[32]CATRASTRAL '!AP3</f>
        <v>En el periodo evaluado, la línea estratégica  en Comité de Coordinación de Control Interno realizó  monitoreo  semestral  al cumplimiento de la Política de  Riesgos?</v>
      </c>
      <c r="AS4" s="2264" t="str">
        <f>'[32]CATRASTRAL '!AQ3</f>
        <v xml:space="preserve">Durante el periodo evaluado, la  primera  línea de defensa  realizó monitoreo  Bimestral  a las acciones tendientes a controlar y
Gestionar los riesgos y  remitió  los resultados  a la Secretaría de Planeación ? </v>
      </c>
      <c r="AT4" s="2264" t="str">
        <f>'[32]CATRASTRAL '!AR3</f>
        <v xml:space="preserve">Si durante el periodo evaluado, se materializó el riesgo,  determinar si se cumplió lo siguiente:                                                 1. Informar o reportar al Representante de la Alta Dirección para el MIPG.
2. De ser necesario, realizar la denuncia ante el ente de control respectivo
3. Iniciar las acciones correctivas necesarias.
4. Realizar el análisis de causas y determinar acciones de mejora.
5. Actualizar el mapa de riesgo </v>
      </c>
      <c r="AU4" s="2264" t="str">
        <f>'[32]CATRASTRAL '!AS3</f>
        <v>Está definido el responsable de la actividad  de control</v>
      </c>
      <c r="AV4" s="2264" t="str">
        <f>'[32]CATRASTRAL '!AT3</f>
        <v xml:space="preserve">Está definida la periodicidad para la ejecución del control </v>
      </c>
      <c r="AW4" s="2264" t="str">
        <f>'[32]CATRASTRAL '!AU3</f>
        <v xml:space="preserve">Se encuentra definido el propósito del control </v>
      </c>
      <c r="AX4" s="2264" t="str">
        <f>'[32]CATRASTRAL '!AV3</f>
        <v xml:space="preserve">Se encuentra establecido cómo realizar la actividad de control </v>
      </c>
      <c r="AY4" s="2264" t="str">
        <f>'[32]CATRASTRAL '!AW3</f>
        <v xml:space="preserve">Se encuentra establecido que pasa con las observaciones o desviaciones resultantes al ejecutar el control </v>
      </c>
      <c r="AZ4" s="2264" t="str">
        <f>'[32]CATRASTRAL '!AX3</f>
        <v>Cuenta con evidencia de ejecución de control</v>
      </c>
      <c r="BA4" s="2264" t="str">
        <f>'[32]CATRASTRAL '!AY3</f>
        <v>Verificar que los controles establecidos en los mapas de riesgos, estén presentes en  la política operativa o en los procedimientos,  guías, actos administrativos, etc.…</v>
      </c>
      <c r="BB4" s="2264" t="str">
        <f>'[32]CATRASTRAL '!AZ3</f>
        <v xml:space="preserve">Conclusiones  sobre el diseño y ejecución del control </v>
      </c>
      <c r="BC4" s="2264" t="str">
        <f>'[32]CATRASTRAL '!BA3</f>
        <v>El riesgo se materializó?</v>
      </c>
      <c r="BD4" s="2264" t="str">
        <f>'[32]CATRASTRAL '!BB3</f>
        <v>Se aplicaron los controles cuando se materializó el riesgo ?</v>
      </c>
      <c r="BE4" s="2264" t="str">
        <f>'[32]CATRASTRAL '!BC3</f>
        <v># de eventos (Número de veces que se materializó el riesgo)</v>
      </c>
      <c r="BF4" s="2264" t="str">
        <f>'[32]CATRASTRAL '!BD3</f>
        <v>Frecuencia del riesgo ( # de veces que se realiza la actividad generadora del riesgo)</v>
      </c>
      <c r="BG4" s="2264" t="str">
        <f>'[32]CATRASTRAL '!BE3</f>
        <v>Desempeño del control</v>
      </c>
      <c r="BH4" s="2264" t="str">
        <f>'[32]CATRASTRAL '!BF3</f>
        <v xml:space="preserve">Descripción de despeño del control </v>
      </c>
      <c r="BI4" s="2264" t="str">
        <f>'[32]CATRASTRAL '!BG3</f>
        <v>Tendencia de efectividad del control</v>
      </c>
      <c r="BJ4" s="2264" t="str">
        <f>'[32]CATRASTRAL '!BH3</f>
        <v xml:space="preserve">Observaciones y recomendaciones frente a la efectividad del control: Evaluando eficiencia ( tipo de control e implementación)  y eficacia  ( desempeño del control - ver descripción del desempeño del control para recomendar mejoras)  </v>
      </c>
      <c r="BK4" s="2265"/>
      <c r="BL4" s="472"/>
      <c r="BM4" s="472"/>
      <c r="BN4" s="472"/>
      <c r="BO4" s="472"/>
      <c r="BP4" s="472"/>
      <c r="BQ4" s="472"/>
      <c r="BR4" s="472"/>
    </row>
    <row r="5" spans="1:70" ht="16.149999999999999" customHeight="1">
      <c r="A5" s="2266"/>
      <c r="B5" s="2267"/>
      <c r="C5" s="2268"/>
      <c r="D5" s="2268"/>
      <c r="E5" s="2268"/>
      <c r="F5" s="2267"/>
      <c r="G5" s="2258"/>
      <c r="H5" s="2258"/>
      <c r="I5" s="2268"/>
      <c r="J5" s="2268"/>
      <c r="K5" s="2268"/>
      <c r="L5" s="2267"/>
      <c r="M5" s="2268"/>
      <c r="N5" s="2268"/>
      <c r="O5" s="2268"/>
      <c r="P5" s="2267"/>
      <c r="Q5" s="2268"/>
      <c r="R5" s="2269"/>
      <c r="S5" s="2268"/>
      <c r="T5" s="2268"/>
      <c r="U5" s="2270"/>
      <c r="V5" s="2271"/>
      <c r="W5" s="2271"/>
      <c r="X5" s="2271"/>
      <c r="Y5" s="2271"/>
      <c r="Z5" s="2272"/>
      <c r="AA5" s="2269"/>
      <c r="AB5" s="2269"/>
      <c r="AC5" s="2269"/>
      <c r="AD5" s="2269"/>
      <c r="AE5" s="2269"/>
      <c r="AF5" s="2269"/>
      <c r="AG5" s="2269"/>
      <c r="AH5" s="2268"/>
      <c r="AI5" s="2268"/>
      <c r="AJ5" s="2268"/>
      <c r="AK5" s="2268"/>
      <c r="AL5" s="2273"/>
      <c r="AM5" s="2274"/>
      <c r="AN5" s="2274"/>
      <c r="AO5" s="2274"/>
      <c r="AP5" s="2274"/>
      <c r="AQ5" s="2274"/>
      <c r="AR5" s="2274"/>
      <c r="AS5" s="2274"/>
      <c r="AT5" s="2274"/>
      <c r="AU5" s="2274"/>
      <c r="AV5" s="2274"/>
      <c r="AW5" s="2274"/>
      <c r="AX5" s="2274"/>
      <c r="AY5" s="2274"/>
      <c r="AZ5" s="2274"/>
      <c r="BA5" s="2274"/>
      <c r="BB5" s="2274"/>
      <c r="BC5" s="2274"/>
      <c r="BD5" s="2274"/>
      <c r="BE5" s="2274"/>
      <c r="BF5" s="2274"/>
      <c r="BG5" s="2274"/>
      <c r="BH5" s="2274"/>
      <c r="BI5" s="2274"/>
      <c r="BJ5" s="2274"/>
      <c r="BK5" s="2265"/>
      <c r="BL5" s="472"/>
      <c r="BM5" s="472"/>
      <c r="BN5" s="472"/>
      <c r="BO5" s="472"/>
      <c r="BP5" s="472"/>
      <c r="BQ5" s="472"/>
      <c r="BR5" s="472"/>
    </row>
    <row r="6" spans="1:70" ht="16.149999999999999" customHeight="1">
      <c r="A6" s="2266"/>
      <c r="B6" s="2267"/>
      <c r="C6" s="2268"/>
      <c r="D6" s="2268"/>
      <c r="E6" s="2268"/>
      <c r="F6" s="2267"/>
      <c r="G6" s="2258"/>
      <c r="H6" s="2258"/>
      <c r="I6" s="2268"/>
      <c r="J6" s="2268"/>
      <c r="K6" s="2268"/>
      <c r="L6" s="2267"/>
      <c r="M6" s="2268"/>
      <c r="N6" s="2268"/>
      <c r="O6" s="2268"/>
      <c r="P6" s="2267"/>
      <c r="Q6" s="2268"/>
      <c r="R6" s="2269"/>
      <c r="S6" s="2268"/>
      <c r="T6" s="2268"/>
      <c r="U6" s="2270"/>
      <c r="V6" s="2271"/>
      <c r="W6" s="2271"/>
      <c r="X6" s="2271"/>
      <c r="Y6" s="2271"/>
      <c r="Z6" s="2272"/>
      <c r="AA6" s="2269"/>
      <c r="AB6" s="2269"/>
      <c r="AC6" s="2269"/>
      <c r="AD6" s="2269"/>
      <c r="AE6" s="2269"/>
      <c r="AF6" s="2269"/>
      <c r="AG6" s="2269"/>
      <c r="AH6" s="2268"/>
      <c r="AI6" s="2268"/>
      <c r="AJ6" s="2268"/>
      <c r="AK6" s="2268"/>
      <c r="AL6" s="2273"/>
      <c r="AM6" s="2274"/>
      <c r="AN6" s="2274"/>
      <c r="AO6" s="2274"/>
      <c r="AP6" s="2274"/>
      <c r="AQ6" s="2274"/>
      <c r="AR6" s="2274"/>
      <c r="AS6" s="2274"/>
      <c r="AT6" s="2274"/>
      <c r="AU6" s="2274"/>
      <c r="AV6" s="2274"/>
      <c r="AW6" s="2274"/>
      <c r="AX6" s="2274"/>
      <c r="AY6" s="2274"/>
      <c r="AZ6" s="2274"/>
      <c r="BA6" s="2274"/>
      <c r="BB6" s="2274"/>
      <c r="BC6" s="2274"/>
      <c r="BD6" s="2274"/>
      <c r="BE6" s="2274"/>
      <c r="BF6" s="2274"/>
      <c r="BG6" s="2274"/>
      <c r="BH6" s="2274"/>
      <c r="BI6" s="2274"/>
      <c r="BJ6" s="2274"/>
      <c r="BK6" s="2265"/>
      <c r="BL6" s="472"/>
      <c r="BM6" s="472"/>
      <c r="BN6" s="472"/>
      <c r="BO6" s="472"/>
      <c r="BP6" s="472"/>
      <c r="BQ6" s="472"/>
      <c r="BR6" s="472"/>
    </row>
    <row r="7" spans="1:70" s="324" customFormat="1" ht="94.5" customHeight="1">
      <c r="A7" s="2275"/>
      <c r="B7" s="2276"/>
      <c r="C7" s="2277"/>
      <c r="D7" s="2277"/>
      <c r="E7" s="2278"/>
      <c r="F7" s="2279"/>
      <c r="G7" s="2258" t="s">
        <v>477</v>
      </c>
      <c r="H7" s="2258" t="s">
        <v>52</v>
      </c>
      <c r="I7" s="2277"/>
      <c r="J7" s="2277"/>
      <c r="K7" s="2277"/>
      <c r="L7" s="2276"/>
      <c r="M7" s="2277"/>
      <c r="N7" s="2277"/>
      <c r="O7" s="2276"/>
      <c r="P7" s="2276"/>
      <c r="Q7" s="2277"/>
      <c r="R7" s="2280"/>
      <c r="S7" s="2277"/>
      <c r="T7" s="2277"/>
      <c r="U7" s="2281" t="s">
        <v>88</v>
      </c>
      <c r="V7" s="2281" t="s">
        <v>89</v>
      </c>
      <c r="W7" s="2281" t="s">
        <v>90</v>
      </c>
      <c r="X7" s="2281" t="s">
        <v>91</v>
      </c>
      <c r="Y7" s="2281" t="s">
        <v>92</v>
      </c>
      <c r="Z7" s="2281" t="s">
        <v>93</v>
      </c>
      <c r="AA7" s="2280"/>
      <c r="AB7" s="2280"/>
      <c r="AC7" s="2280"/>
      <c r="AD7" s="2280"/>
      <c r="AE7" s="2280"/>
      <c r="AF7" s="2280"/>
      <c r="AG7" s="2280"/>
      <c r="AH7" s="2277"/>
      <c r="AI7" s="2277"/>
      <c r="AJ7" s="2277"/>
      <c r="AK7" s="2277"/>
      <c r="AL7" s="2282"/>
      <c r="AM7" s="2283"/>
      <c r="AN7" s="2283"/>
      <c r="AO7" s="2283"/>
      <c r="AP7" s="2283"/>
      <c r="AQ7" s="2283"/>
      <c r="AR7" s="2283"/>
      <c r="AS7" s="2283"/>
      <c r="AT7" s="2283"/>
      <c r="AU7" s="2283"/>
      <c r="AV7" s="2283"/>
      <c r="AW7" s="2283"/>
      <c r="AX7" s="2283"/>
      <c r="AY7" s="2283"/>
      <c r="AZ7" s="2283"/>
      <c r="BA7" s="2283"/>
      <c r="BB7" s="2283"/>
      <c r="BC7" s="2283"/>
      <c r="BD7" s="2283"/>
      <c r="BE7" s="2283"/>
      <c r="BF7" s="2283"/>
      <c r="BG7" s="2283"/>
      <c r="BH7" s="2283"/>
      <c r="BI7" s="2283"/>
      <c r="BJ7" s="2283"/>
      <c r="BK7" s="2265"/>
      <c r="BL7" s="342"/>
      <c r="BM7" s="342"/>
      <c r="BN7" s="342"/>
      <c r="BO7" s="342"/>
      <c r="BP7" s="342"/>
      <c r="BQ7" s="342"/>
      <c r="BR7" s="342"/>
    </row>
    <row r="8" spans="1:70" s="25" customFormat="1" ht="140.44999999999999" customHeight="1">
      <c r="A8" s="713">
        <v>1</v>
      </c>
      <c r="B8" s="675" t="s">
        <v>94</v>
      </c>
      <c r="C8" s="675" t="s">
        <v>1101</v>
      </c>
      <c r="D8" s="740" t="s">
        <v>1102</v>
      </c>
      <c r="E8" s="479" t="s">
        <v>1103</v>
      </c>
      <c r="F8" s="681" t="s">
        <v>1104</v>
      </c>
      <c r="G8" s="800" t="s">
        <v>377</v>
      </c>
      <c r="H8" s="2006" t="s">
        <v>1105</v>
      </c>
      <c r="I8" s="672" t="s">
        <v>1106</v>
      </c>
      <c r="J8" s="2284">
        <v>240</v>
      </c>
      <c r="K8" s="735" t="str">
        <f>IF(J8&lt;=0,"",IF(J8&lt;=2,"Muy Baja",IF(J8&lt;=24,"Baja",IF(J8&lt;=500,"Media",IF(J8&lt;=5000,"Alta","Muy Alta")))))</f>
        <v>Media</v>
      </c>
      <c r="L8" s="731">
        <f>IF(K8="","",IF(K8="Muy Baja",0.2,IF(K8="Baja",0.4,IF(K8="Media",0.6,IF(K8="Alta",0.8,IF(K8="Muy Alta",1,))))))</f>
        <v>0.6</v>
      </c>
      <c r="M8" s="733" t="s">
        <v>127</v>
      </c>
      <c r="N8" s="731" t="str">
        <f>IF(NOT(ISERROR(MATCH(M8,'[33]Tabla Impacto'!$B$221:$B$223,0))),'[33]Tabla Impacto'!$F$223&amp;"Por favor no seleccionar los criterios de impacto(Afectación Económica o presupuestal y Pérdida Reputacional)",M8)</f>
        <v xml:space="preserve">     El riesgo afecta la imagen de de la entidad con efecto publicitario sostenido a nivel de sector administrativo, nivel departamental o municipal</v>
      </c>
      <c r="O8" s="735" t="str">
        <f>IF(OR(N8='[33]Tabla Impacto'!$C$11,N8='[33]Tabla Impacto'!$D$11),"Leve",IF(OR(N8='[33]Tabla Impacto'!$C$12,N8='[33]Tabla Impacto'!$D$12),"Menor",IF(OR(N8='[33]Tabla Impacto'!$C$13,N8='[33]Tabla Impacto'!$D$13),"Moderado",IF(OR(N8='[33]Tabla Impacto'!$C$14,N8='[33]Tabla Impacto'!$D$14),"Mayor",IF(OR(N8='[33]Tabla Impacto'!$C$15,N8='[33]Tabla Impacto'!$D$15),"Catastrófico","")))))</f>
        <v>Mayor</v>
      </c>
      <c r="P8" s="731">
        <f>IF(O8="","",IF(O8="Leve",0.2,IF(O8="Menor",0.4,IF(O8="Moderado",0.6,IF(O8="Mayor",0.8,IF(O8="Catastrófico",1,))))))</f>
        <v>0.8</v>
      </c>
      <c r="Q8" s="737" t="str">
        <f>IF(OR(AND(K8="Muy Baja",O8="Leve"),AND(K8="Muy Baja",O8="Menor"),AND(K8="Baja",O8="Leve")),"Bajo",IF(OR(AND(K8="Muy baja",O8="Moderado"),AND(K8="Baja",O8="Menor"),AND(K8="Baja",O8="Moderado"),AND(K8="Media",O8="Leve"),AND(K8="Media",O8="Menor"),AND(K8="Media",O8="Moderado"),AND(K8="Alta",O8="Leve"),AND(K8="Alta",O8="Menor")),"Moderado",IF(OR(AND(K8="Muy Baja",O8="Mayor"),AND(K8="Baja",O8="Mayor"),AND(K8="Media",O8="Mayor"),AND(K8="Alta",O8="Moderado"),AND(K8="Alta",O8="Mayor"),AND(K8="Muy Alta",O8="Leve"),AND(K8="Muy Alta",O8="Menor"),AND(K8="Muy Alta",O8="Moderado"),AND(K8="Muy Alta",O8="Mayor")),"Alto",IF(OR(AND(K8="Muy Baja",O8="Catastrófico"),AND(K8="Baja",O8="Catastrófico"),AND(K8="Media",O8="Catastrófico"),AND(K8="Alta",O8="Catastrófico"),AND(K8="Muy Alta",O8="Catastrófico")),"Extremo",""))))</f>
        <v>Alto</v>
      </c>
      <c r="R8" s="26">
        <v>1</v>
      </c>
      <c r="S8" s="455" t="s">
        <v>1107</v>
      </c>
      <c r="T8" s="5" t="str">
        <f>IF(OR(U8="Preventivo",U8="Detectivo"),"Probabilidad",IF(U8="Correctivo","Impacto",""))</f>
        <v>Probabilidad</v>
      </c>
      <c r="U8" s="286" t="s">
        <v>99</v>
      </c>
      <c r="V8" s="286" t="s">
        <v>35</v>
      </c>
      <c r="W8" s="287" t="str">
        <f>IF(AND(U8="Preventivo",V8="Automático"),"50%",IF(AND(U8="Preventivo",V8="Manual"),"40%",IF(AND(U8="Detectivo",V8="Automático"),"40%",IF(AND(U8="Detectivo",V8="Manual"),"30%",IF(AND(U8="Correctivo",V8="Automático"),"35%",IF(AND(U8="Correctivo",V8="Manual"),"25%",""))))))</f>
        <v>40%</v>
      </c>
      <c r="X8" s="286" t="s">
        <v>100</v>
      </c>
      <c r="Y8" s="286" t="s">
        <v>111</v>
      </c>
      <c r="Z8" s="286" t="s">
        <v>102</v>
      </c>
      <c r="AA8" s="288">
        <f>IFERROR(IF(T8="Probabilidad",(L8-(+L8*W8)),IF(T8="Impacto",L8,"")),"")</f>
        <v>0.36</v>
      </c>
      <c r="AB8" s="289" t="str">
        <f>IFERROR(IF(AA8="","",IF(AA8&lt;=0.2,"Muy Baja",IF(AA8&lt;=0.4,"Baja",IF(AA8&lt;=0.6,"Media",IF(AA8&lt;=0.8,"Alta","Muy Alta"))))),"")</f>
        <v>Baja</v>
      </c>
      <c r="AC8" s="531">
        <f>+AA8</f>
        <v>0.36</v>
      </c>
      <c r="AD8" s="289" t="str">
        <f>IFERROR(IF(AE8="","",IF(AE8&lt;=0.2,"Leve",IF(AE8&lt;=0.4,"Menor",IF(AE8&lt;=0.6,"Moderado",IF(AE8&lt;=0.8,"Mayor","Catastrófico"))))),"")</f>
        <v>Mayor</v>
      </c>
      <c r="AE8" s="531">
        <f>IFERROR(IF(T8="Impacto",(P8-(+P8*W8)),IF(T8="Probabilidad",P8,"")),"")</f>
        <v>0.8</v>
      </c>
      <c r="AF8" s="291" t="str">
        <f>IFERROR(IF(OR(AND(AB8="Muy Baja",AD8="Leve"),AND(AB8="Muy Baja",AD8="Menor"),AND(AB8="Baja",AD8="Leve")),"Bajo",IF(OR(AND(AB8="Muy baja",AD8="Moderado"),AND(AB8="Baja",AD8="Menor"),AND(AB8="Baja",AD8="Moderado"),AND(AB8="Media",AD8="Leve"),AND(AB8="Media",AD8="Menor"),AND(AB8="Media",AD8="Moderado"),AND(AB8="Alta",AD8="Leve"),AND(AB8="Alta",AD8="Menor")),"Moderado",IF(OR(AND(AB8="Muy Baja",AD8="Mayor"),AND(AB8="Baja",AD8="Mayor"),AND(AB8="Media",AD8="Mayor"),AND(AB8="Alta",AD8="Moderado"),AND(AB8="Alta",AD8="Mayor"),AND(AB8="Muy Alta",AD8="Leve"),AND(AB8="Muy Alta",AD8="Menor"),AND(AB8="Muy Alta",AD8="Moderado"),AND(AB8="Muy Alta",AD8="Mayor")),"Alto",IF(OR(AND(AB8="Muy Baja",AD8="Catastrófico"),AND(AB8="Baja",AD8="Catastrófico"),AND(AB8="Media",AD8="Catastrófico"),AND(AB8="Alta",AD8="Catastrófico"),AND(AB8="Muy Alta",AD8="Catastrófico")),"Extremo","")))),"")</f>
        <v>Alto</v>
      </c>
      <c r="AG8" s="2285"/>
      <c r="AH8" s="675" t="s">
        <v>1108</v>
      </c>
      <c r="AI8" s="675" t="s">
        <v>1109</v>
      </c>
      <c r="AJ8" s="675" t="s">
        <v>1110</v>
      </c>
      <c r="AK8" s="2286">
        <v>45473</v>
      </c>
      <c r="AL8" s="740" t="s">
        <v>1111</v>
      </c>
      <c r="AM8" s="2287">
        <v>45559</v>
      </c>
      <c r="AN8" s="2288" t="s">
        <v>1112</v>
      </c>
      <c r="AO8" s="2288" t="s">
        <v>103</v>
      </c>
      <c r="AP8" s="2288" t="s">
        <v>1113</v>
      </c>
      <c r="AQ8" s="2289" t="s">
        <v>1114</v>
      </c>
      <c r="AR8" s="2289" t="s">
        <v>1115</v>
      </c>
      <c r="AS8" s="2289" t="s">
        <v>1116</v>
      </c>
      <c r="AT8" s="2289" t="s">
        <v>1117</v>
      </c>
      <c r="AU8" s="2290" t="s">
        <v>32</v>
      </c>
      <c r="AV8" s="2290" t="s">
        <v>1010</v>
      </c>
      <c r="AW8" s="2290" t="s">
        <v>829</v>
      </c>
      <c r="AX8" s="2290" t="s">
        <v>829</v>
      </c>
      <c r="AY8" s="2290" t="s">
        <v>829</v>
      </c>
      <c r="AZ8" s="2290" t="s">
        <v>1010</v>
      </c>
      <c r="BA8" s="2291" t="s">
        <v>1118</v>
      </c>
      <c r="BB8" s="2291" t="s">
        <v>1119</v>
      </c>
      <c r="BC8" s="2292" t="s">
        <v>32</v>
      </c>
      <c r="BD8" s="2292" t="s">
        <v>1010</v>
      </c>
      <c r="BE8" s="2292">
        <v>2391</v>
      </c>
      <c r="BF8" s="2292">
        <v>3463</v>
      </c>
      <c r="BG8" s="2292">
        <f>(BE8/BF8)</f>
        <v>0.69044181345654054</v>
      </c>
      <c r="BH8" s="2292" t="str">
        <f>IF(BG8=0,"Los controles están funcionando y son efectivos",IF(AND(BG8&gt;0,BG8&lt;=0.2),"Los controles son efectivos el 80%.",IF(AND(BG8&gt;0.2,BG8&lt;=0.5),"El control actual presenta deficiencias en su eficacia; sin embargo, sus resultados no son del todo insatisfactorios. Se sugiere la implementación de otro control que complemente y potencie el existente.",IF(AND(BG8&gt;0.5,BG8&lt;=1),"Los Control son ineficientes","Valor no valido"))))</f>
        <v>Los Control son ineficientes</v>
      </c>
      <c r="BI8" s="2293" t="s">
        <v>1120</v>
      </c>
      <c r="BJ8" s="2294" t="s">
        <v>1121</v>
      </c>
      <c r="BK8" s="1141" t="s">
        <v>1122</v>
      </c>
      <c r="BL8" s="325"/>
      <c r="BM8" s="325"/>
      <c r="BN8" s="325"/>
      <c r="BO8" s="325"/>
      <c r="BP8" s="325"/>
      <c r="BQ8" s="325"/>
      <c r="BR8" s="325"/>
    </row>
    <row r="9" spans="1:70" ht="225.6" customHeight="1">
      <c r="A9" s="1454"/>
      <c r="B9" s="676"/>
      <c r="C9" s="676"/>
      <c r="D9" s="741"/>
      <c r="E9" s="479" t="s">
        <v>1123</v>
      </c>
      <c r="F9" s="681"/>
      <c r="G9" s="801"/>
      <c r="H9" s="2006"/>
      <c r="I9" s="673"/>
      <c r="J9" s="2295"/>
      <c r="K9" s="736"/>
      <c r="L9" s="732"/>
      <c r="M9" s="734"/>
      <c r="N9" s="732">
        <f ca="1">IF(NOT(ISERROR(MATCH(M9,_xlfn.ANCHORARRAY(F20),0))),L22&amp;"Por favor no seleccionar los criterios de impacto",M9)</f>
        <v>0</v>
      </c>
      <c r="O9" s="736"/>
      <c r="P9" s="732"/>
      <c r="Q9" s="738"/>
      <c r="R9" s="26">
        <v>2</v>
      </c>
      <c r="S9" s="2296" t="s">
        <v>1124</v>
      </c>
      <c r="T9" s="5" t="str">
        <f>IF(OR(U9="Preventivo",U9="Detectivo"),"Probabilidad",IF(U9="Correctivo","Impacto",""))</f>
        <v>Impacto</v>
      </c>
      <c r="U9" s="286" t="s">
        <v>426</v>
      </c>
      <c r="V9" s="286" t="s">
        <v>35</v>
      </c>
      <c r="W9" s="287" t="str">
        <f t="shared" ref="W9:W13" si="0">IF(AND(U9="Preventivo",V9="Automático"),"50%",IF(AND(U9="Preventivo",V9="Manual"),"40%",IF(AND(U9="Detectivo",V9="Automático"),"40%",IF(AND(U9="Detectivo",V9="Manual"),"30%",IF(AND(U9="Correctivo",V9="Automático"),"35%",IF(AND(U9="Correctivo",V9="Manual"),"25%",""))))))</f>
        <v>25%</v>
      </c>
      <c r="X9" s="286" t="s">
        <v>121</v>
      </c>
      <c r="Y9" s="286" t="s">
        <v>111</v>
      </c>
      <c r="Z9" s="286" t="s">
        <v>102</v>
      </c>
      <c r="AA9" s="288">
        <f>IFERROR(IF(AND(T8="Probabilidad",T9="Probabilidad"),(AC8-(+AC8*W9)),IF(AND(T8="Impacto",T9="Probabilidad"),(L8-(+L8*W9)),IF(T9="Impacto",AC8,""))),"")</f>
        <v>0.36</v>
      </c>
      <c r="AB9" s="289" t="str">
        <f t="shared" ref="AB9:AB13" si="1">IFERROR(IF(AA9="","",IF(AA9&lt;=0.2,"Muy Baja",IF(AA9&lt;=0.4,"Baja",IF(AA9&lt;=0.6,"Media",IF(AA9&lt;=0.8,"Alta","Muy Alta"))))),"")</f>
        <v>Baja</v>
      </c>
      <c r="AC9" s="531">
        <f>+AA9</f>
        <v>0.36</v>
      </c>
      <c r="AD9" s="289" t="str">
        <f t="shared" ref="AD9:AD13" si="2">IFERROR(IF(AE9="","",IF(AE9&lt;=0.2,"Leve",IF(AE9&lt;=0.4,"Menor",IF(AE9&lt;=0.6,"Moderado",IF(AE9&lt;=0.8,"Mayor","Catastrófico"))))),"")</f>
        <v>Moderado</v>
      </c>
      <c r="AE9" s="531">
        <f>IFERROR(IF(AND(T8="Impacto",T9="Impacto"),(AE8-(+AE8*W9)),IF(AND(T8="Probabilidad",T9="Impacto"),(P8-(+P8*W9)),IF(T9="Probabilidad",AE8,""))),"")</f>
        <v>0.60000000000000009</v>
      </c>
      <c r="AF9" s="291" t="str">
        <f t="shared" ref="AF9:AF13" si="3">IFERROR(IF(OR(AND(AB9="Muy Baja",AD9="Leve"),AND(AB9="Muy Baja",AD9="Menor"),AND(AB9="Baja",AD9="Leve")),"Bajo",IF(OR(AND(AB9="Muy baja",AD9="Moderado"),AND(AB9="Baja",AD9="Menor"),AND(AB9="Baja",AD9="Moderado"),AND(AB9="Media",AD9="Leve"),AND(AB9="Media",AD9="Menor"),AND(AB9="Media",AD9="Moderado"),AND(AB9="Alta",AD9="Leve"),AND(AB9="Alta",AD9="Menor")),"Moderado",IF(OR(AND(AB9="Muy Baja",AD9="Mayor"),AND(AB9="Baja",AD9="Mayor"),AND(AB9="Media",AD9="Mayor"),AND(AB9="Alta",AD9="Moderado"),AND(AB9="Alta",AD9="Mayor"),AND(AB9="Muy Alta",AD9="Leve"),AND(AB9="Muy Alta",AD9="Menor"),AND(AB9="Muy Alta",AD9="Moderado"),AND(AB9="Muy Alta",AD9="Mayor")),"Alto",IF(OR(AND(AB9="Muy Baja",AD9="Catastrófico"),AND(AB9="Baja",AD9="Catastrófico"),AND(AB9="Media",AD9="Catastrófico"),AND(AB9="Alta",AD9="Catastrófico"),AND(AB9="Muy Alta",AD9="Catastrófico")),"Extremo","")))),"")</f>
        <v>Moderado</v>
      </c>
      <c r="AG9" s="2297"/>
      <c r="AH9" s="677"/>
      <c r="AI9" s="677"/>
      <c r="AJ9" s="677"/>
      <c r="AK9" s="677"/>
      <c r="AL9" s="2298"/>
      <c r="AM9" s="1138"/>
      <c r="AN9" s="1800"/>
      <c r="AO9" s="1138"/>
      <c r="AP9" s="1800"/>
      <c r="AQ9" s="1138"/>
      <c r="AR9" s="2299"/>
      <c r="AS9" s="2299"/>
      <c r="AT9" s="2299"/>
      <c r="AU9" s="2290" t="s">
        <v>1010</v>
      </c>
      <c r="AV9" s="2290" t="s">
        <v>1010</v>
      </c>
      <c r="AW9" s="2290" t="s">
        <v>1010</v>
      </c>
      <c r="AX9" s="2290" t="s">
        <v>1010</v>
      </c>
      <c r="AY9" s="2290" t="s">
        <v>1010</v>
      </c>
      <c r="AZ9" s="2290" t="s">
        <v>1010</v>
      </c>
      <c r="BA9" s="2291" t="s">
        <v>1125</v>
      </c>
      <c r="BB9" s="2291" t="s">
        <v>1126</v>
      </c>
      <c r="BC9" s="2300"/>
      <c r="BD9" s="2300"/>
      <c r="BE9" s="1138"/>
      <c r="BF9" s="1138"/>
      <c r="BG9" s="1138"/>
      <c r="BH9" s="1138"/>
      <c r="BI9" s="2293" t="s">
        <v>1120</v>
      </c>
      <c r="BJ9" s="1138"/>
      <c r="BK9" s="1141"/>
      <c r="BL9" s="472"/>
      <c r="BM9" s="472"/>
      <c r="BN9" s="472"/>
      <c r="BO9" s="472"/>
      <c r="BP9" s="472"/>
      <c r="BQ9" s="472"/>
      <c r="BR9" s="472"/>
    </row>
    <row r="10" spans="1:70" ht="46.15" customHeight="1">
      <c r="A10" s="1454"/>
      <c r="B10" s="676"/>
      <c r="C10" s="676"/>
      <c r="D10" s="741"/>
      <c r="E10" s="2301"/>
      <c r="F10" s="681"/>
      <c r="G10" s="801"/>
      <c r="H10" s="2006"/>
      <c r="I10" s="673"/>
      <c r="J10" s="2295"/>
      <c r="K10" s="736"/>
      <c r="L10" s="732"/>
      <c r="M10" s="734"/>
      <c r="N10" s="732">
        <f ca="1">IF(NOT(ISERROR(MATCH(M10,_xlfn.ANCHORARRAY(F21),0))),L23&amp;"Por favor no seleccionar los criterios de impacto",M10)</f>
        <v>0</v>
      </c>
      <c r="O10" s="736"/>
      <c r="P10" s="732"/>
      <c r="Q10" s="738"/>
      <c r="R10" s="26">
        <v>3</v>
      </c>
      <c r="S10" s="459"/>
      <c r="T10" s="5" t="str">
        <f t="shared" ref="T10:T13" si="4">IF(OR(U10="Preventivo",U10="Detectivo"),"Probabilidad",IF(U10="Correctivo","Impacto",""))</f>
        <v/>
      </c>
      <c r="U10" s="286"/>
      <c r="V10" s="286"/>
      <c r="W10" s="287" t="str">
        <f t="shared" si="0"/>
        <v/>
      </c>
      <c r="X10" s="286"/>
      <c r="Y10" s="286"/>
      <c r="Z10" s="286"/>
      <c r="AA10" s="288" t="str">
        <f>IFERROR(IF(AND(T9="Probabilidad",T10="Probabilidad"),(AC9-(+AC9*W10)),IF(AND(T9="Impacto",T10="Probabilidad"),(AC8-(+AC8*W10)),IF(T10="Impacto",AC9,""))),"")</f>
        <v/>
      </c>
      <c r="AB10" s="289" t="str">
        <f t="shared" si="1"/>
        <v/>
      </c>
      <c r="AC10" s="531" t="str">
        <f t="shared" ref="AC10:AC13" si="5">+AA10</f>
        <v/>
      </c>
      <c r="AD10" s="289" t="str">
        <f t="shared" si="2"/>
        <v/>
      </c>
      <c r="AE10" s="531" t="str">
        <f t="shared" ref="AE10:AE13" si="6">IFERROR(IF(AND(T9="Impacto",T10="Impacto"),(AE9-(+AE9*W10)),IF(AND(T9="Probabilidad",T10="Impacto"),(AE8-(+AE8*W10)),IF(T10="Probabilidad",AE9,""))),"")</f>
        <v/>
      </c>
      <c r="AF10" s="291" t="str">
        <f t="shared" si="3"/>
        <v/>
      </c>
      <c r="AG10" s="359"/>
      <c r="AH10" s="422"/>
      <c r="AI10" s="466"/>
      <c r="AJ10" s="470"/>
      <c r="AK10" s="470"/>
      <c r="AL10" s="422"/>
      <c r="AM10" s="472"/>
      <c r="AN10" s="472"/>
      <c r="AO10" s="472"/>
      <c r="AP10" s="472"/>
      <c r="AQ10" s="472"/>
      <c r="AR10" s="472"/>
      <c r="AS10" s="472"/>
      <c r="AT10" s="472"/>
      <c r="AU10" s="472"/>
      <c r="AV10" s="472"/>
      <c r="AW10" s="472"/>
      <c r="AX10" s="472"/>
      <c r="AY10" s="472"/>
      <c r="AZ10" s="472"/>
      <c r="BA10" s="472"/>
      <c r="BB10" s="472"/>
      <c r="BC10" s="472"/>
      <c r="BD10" s="472"/>
      <c r="BE10" s="472"/>
      <c r="BF10" s="472"/>
      <c r="BG10" s="472"/>
      <c r="BH10" s="472"/>
      <c r="BI10" s="472"/>
      <c r="BJ10" s="472"/>
      <c r="BK10" s="472"/>
      <c r="BL10" s="472"/>
      <c r="BM10" s="472"/>
      <c r="BN10" s="472"/>
      <c r="BO10" s="472"/>
      <c r="BP10" s="472"/>
      <c r="BQ10" s="472"/>
      <c r="BR10" s="472"/>
    </row>
    <row r="11" spans="1:70" ht="46.5" customHeight="1">
      <c r="A11" s="1454"/>
      <c r="B11" s="676"/>
      <c r="C11" s="676"/>
      <c r="D11" s="741"/>
      <c r="E11" s="431"/>
      <c r="F11" s="681"/>
      <c r="G11" s="801"/>
      <c r="H11" s="2006"/>
      <c r="I11" s="673"/>
      <c r="J11" s="2295"/>
      <c r="K11" s="736"/>
      <c r="L11" s="732"/>
      <c r="M11" s="734"/>
      <c r="N11" s="732">
        <f ca="1">IF(NOT(ISERROR(MATCH(M11,_xlfn.ANCHORARRAY(F22),0))),L24&amp;"Por favor no seleccionar los criterios de impacto",M11)</f>
        <v>0</v>
      </c>
      <c r="O11" s="736"/>
      <c r="P11" s="732"/>
      <c r="Q11" s="738"/>
      <c r="R11" s="26">
        <v>4</v>
      </c>
      <c r="S11" s="306"/>
      <c r="T11" s="5" t="str">
        <f t="shared" si="4"/>
        <v/>
      </c>
      <c r="U11" s="286"/>
      <c r="V11" s="286"/>
      <c r="W11" s="287" t="str">
        <f t="shared" si="0"/>
        <v/>
      </c>
      <c r="X11" s="286"/>
      <c r="Y11" s="286"/>
      <c r="Z11" s="286"/>
      <c r="AA11" s="288" t="str">
        <f t="shared" ref="AA11:AA13" si="7">IFERROR(IF(AND(T10="Probabilidad",T11="Probabilidad"),(AC10-(+AC10*W11)),IF(AND(T10="Impacto",T11="Probabilidad"),(AC9-(+AC9*W11)),IF(T11="Impacto",AC10,""))),"")</f>
        <v/>
      </c>
      <c r="AB11" s="289" t="str">
        <f t="shared" si="1"/>
        <v/>
      </c>
      <c r="AC11" s="531" t="str">
        <f t="shared" si="5"/>
        <v/>
      </c>
      <c r="AD11" s="289" t="str">
        <f t="shared" si="2"/>
        <v/>
      </c>
      <c r="AE11" s="531" t="str">
        <f t="shared" si="6"/>
        <v/>
      </c>
      <c r="AF11" s="291" t="str">
        <f t="shared" si="3"/>
        <v/>
      </c>
      <c r="AG11" s="359"/>
      <c r="AH11" s="422"/>
      <c r="AI11" s="466"/>
      <c r="AJ11" s="470"/>
      <c r="AK11" s="470"/>
      <c r="AL11" s="422"/>
      <c r="AM11" s="472"/>
      <c r="AN11" s="472"/>
      <c r="AO11" s="472"/>
      <c r="AP11" s="472"/>
      <c r="AQ11" s="472"/>
      <c r="AR11" s="472"/>
      <c r="AS11" s="472"/>
      <c r="AT11" s="472"/>
      <c r="AU11" s="472"/>
      <c r="AV11" s="472"/>
      <c r="AW11" s="472"/>
      <c r="AX11" s="472"/>
      <c r="AY11" s="472"/>
      <c r="AZ11" s="472"/>
      <c r="BA11" s="472"/>
      <c r="BB11" s="472"/>
      <c r="BC11" s="472"/>
      <c r="BD11" s="472"/>
      <c r="BE11" s="472"/>
      <c r="BF11" s="472"/>
      <c r="BG11" s="472"/>
      <c r="BH11" s="472"/>
      <c r="BI11" s="472"/>
      <c r="BJ11" s="472"/>
      <c r="BK11" s="472"/>
      <c r="BL11" s="472"/>
      <c r="BM11" s="472"/>
      <c r="BN11" s="472"/>
      <c r="BO11" s="472"/>
      <c r="BP11" s="472"/>
      <c r="BQ11" s="472"/>
      <c r="BR11" s="472"/>
    </row>
    <row r="12" spans="1:70" ht="48.75" customHeight="1">
      <c r="A12" s="1454"/>
      <c r="B12" s="676"/>
      <c r="C12" s="676"/>
      <c r="D12" s="741"/>
      <c r="E12" s="431"/>
      <c r="F12" s="681"/>
      <c r="G12" s="801"/>
      <c r="H12" s="2006"/>
      <c r="I12" s="673"/>
      <c r="J12" s="2295"/>
      <c r="K12" s="736"/>
      <c r="L12" s="732"/>
      <c r="M12" s="734"/>
      <c r="N12" s="732">
        <f ca="1">IF(NOT(ISERROR(MATCH(M12,_xlfn.ANCHORARRAY(F23),0))),L25&amp;"Por favor no seleccionar los criterios de impacto",M12)</f>
        <v>0</v>
      </c>
      <c r="O12" s="736"/>
      <c r="P12" s="732"/>
      <c r="Q12" s="738"/>
      <c r="R12" s="26">
        <v>5</v>
      </c>
      <c r="S12" s="306"/>
      <c r="T12" s="5" t="str">
        <f t="shared" si="4"/>
        <v/>
      </c>
      <c r="U12" s="286"/>
      <c r="V12" s="286"/>
      <c r="W12" s="287" t="str">
        <f t="shared" si="0"/>
        <v/>
      </c>
      <c r="X12" s="286"/>
      <c r="Y12" s="286"/>
      <c r="Z12" s="286"/>
      <c r="AA12" s="288" t="str">
        <f t="shared" si="7"/>
        <v/>
      </c>
      <c r="AB12" s="289" t="str">
        <f t="shared" si="1"/>
        <v/>
      </c>
      <c r="AC12" s="531" t="str">
        <f t="shared" si="5"/>
        <v/>
      </c>
      <c r="AD12" s="289" t="str">
        <f t="shared" si="2"/>
        <v/>
      </c>
      <c r="AE12" s="531" t="str">
        <f t="shared" si="6"/>
        <v/>
      </c>
      <c r="AF12" s="291" t="str">
        <f t="shared" si="3"/>
        <v/>
      </c>
      <c r="AG12" s="359"/>
      <c r="AH12" s="422"/>
      <c r="AI12" s="466"/>
      <c r="AJ12" s="470"/>
      <c r="AK12" s="470"/>
      <c r="AL12" s="42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row>
    <row r="13" spans="1:70" ht="42.75" customHeight="1">
      <c r="A13" s="714"/>
      <c r="B13" s="677"/>
      <c r="C13" s="677"/>
      <c r="D13" s="2298"/>
      <c r="E13" s="431"/>
      <c r="F13" s="681"/>
      <c r="G13" s="838"/>
      <c r="H13" s="2006"/>
      <c r="I13" s="674"/>
      <c r="J13" s="2302"/>
      <c r="K13" s="843"/>
      <c r="L13" s="828"/>
      <c r="M13" s="827"/>
      <c r="N13" s="828">
        <f ca="1">IF(NOT(ISERROR(MATCH(M13,_xlfn.ANCHORARRAY(F24),0))),L26&amp;"Por favor no seleccionar los criterios de impacto",M13)</f>
        <v>0</v>
      </c>
      <c r="O13" s="843"/>
      <c r="P13" s="828"/>
      <c r="Q13" s="1383"/>
      <c r="R13" s="26">
        <v>6</v>
      </c>
      <c r="S13" s="306"/>
      <c r="T13" s="5" t="str">
        <f t="shared" si="4"/>
        <v/>
      </c>
      <c r="U13" s="286"/>
      <c r="V13" s="286"/>
      <c r="W13" s="287" t="str">
        <f t="shared" si="0"/>
        <v/>
      </c>
      <c r="X13" s="286"/>
      <c r="Y13" s="286"/>
      <c r="Z13" s="286"/>
      <c r="AA13" s="288" t="str">
        <f t="shared" si="7"/>
        <v/>
      </c>
      <c r="AB13" s="289" t="str">
        <f t="shared" si="1"/>
        <v/>
      </c>
      <c r="AC13" s="531" t="str">
        <f t="shared" si="5"/>
        <v/>
      </c>
      <c r="AD13" s="289" t="str">
        <f t="shared" si="2"/>
        <v/>
      </c>
      <c r="AE13" s="531" t="str">
        <f t="shared" si="6"/>
        <v/>
      </c>
      <c r="AF13" s="291" t="str">
        <f t="shared" si="3"/>
        <v/>
      </c>
      <c r="AG13" s="359"/>
      <c r="AH13" s="422"/>
      <c r="AI13" s="466"/>
      <c r="AJ13" s="470"/>
      <c r="AK13" s="470"/>
      <c r="AL13" s="42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row>
    <row r="14" spans="1:70" ht="71.25" customHeight="1">
      <c r="A14" s="641">
        <v>2</v>
      </c>
      <c r="B14" s="644"/>
      <c r="C14" s="644"/>
      <c r="D14" s="656"/>
      <c r="E14" s="363"/>
      <c r="F14" s="659"/>
      <c r="G14" s="800"/>
      <c r="H14" s="469"/>
      <c r="I14" s="653"/>
      <c r="J14" s="650"/>
      <c r="K14" s="632" t="str">
        <f>IF(J14&lt;=0,"",IF(J14&lt;=2,"Muy Baja",IF(J14&lt;=24,"Baja",IF(J14&lt;=500,"Media",IF(J14&lt;=5000,"Alta","Muy Alta")))))</f>
        <v/>
      </c>
      <c r="L14" s="635" t="str">
        <f>IF(K14="","",IF(K14="Muy Baja",0.2,IF(K14="Baja",0.4,IF(K14="Media",0.6,IF(K14="Alta",0.8,IF(K14="Muy Alta",1,))))))</f>
        <v/>
      </c>
      <c r="M14" s="638"/>
      <c r="N14" s="635">
        <f>IF(NOT(ISERROR(MATCH(M14,'[33]Tabla Impacto'!$B$221:$B$223,0))),'[33]Tabla Impacto'!$F$223&amp;"Por favor no seleccionar los criterios de impacto(Afectación Económica o presupuestal y Pérdida Reputacional)",M14)</f>
        <v>0</v>
      </c>
      <c r="O14" s="632" t="str">
        <f>IF(OR(N14='[33]Tabla Impacto'!$C$11,N14='[33]Tabla Impacto'!$D$11),"Leve",IF(OR(N14='[33]Tabla Impacto'!$C$12,N14='[33]Tabla Impacto'!$D$12),"Menor",IF(OR(N14='[33]Tabla Impacto'!$C$13,N14='[33]Tabla Impacto'!$D$13),"Moderado",IF(OR(N14='[33]Tabla Impacto'!$C$14,N14='[33]Tabla Impacto'!$D$14),"Mayor",IF(OR(N14='[33]Tabla Impacto'!$C$15,N14='[33]Tabla Impacto'!$D$15),"Catastrófico","")))))</f>
        <v/>
      </c>
      <c r="P14" s="635" t="str">
        <f>IF(O14="","",IF(O14="Leve",0.2,IF(O14="Menor",0.4,IF(O14="Moderado",0.6,IF(O14="Mayor",0.8,IF(O14="Catastrófico",1,))))))</f>
        <v/>
      </c>
      <c r="Q14" s="627" t="str">
        <f>IF(OR(AND(K14="Muy Baja",O14="Leve"),AND(K14="Muy Baja",O14="Menor"),AND(K14="Baja",O14="Leve")),"Bajo",IF(OR(AND(K14="Muy baja",O14="Moderado"),AND(K14="Baja",O14="Menor"),AND(K14="Baja",O14="Moderado"),AND(K14="Media",O14="Leve"),AND(K14="Media",O14="Menor"),AND(K14="Media",O14="Moderado"),AND(K14="Alta",O14="Leve"),AND(K14="Alta",O14="Menor")),"Moderado",IF(OR(AND(K14="Muy Baja",O14="Mayor"),AND(K14="Baja",O14="Mayor"),AND(K14="Media",O14="Mayor"),AND(K14="Alta",O14="Moderado"),AND(K14="Alta",O14="Mayor"),AND(K14="Muy Alta",O14="Leve"),AND(K14="Muy Alta",O14="Menor"),AND(K14="Muy Alta",O14="Moderado"),AND(K14="Muy Alta",O14="Mayor")),"Alto",IF(OR(AND(K14="Muy Baja",O14="Catastrófico"),AND(K14="Baja",O14="Catastrófico"),AND(K14="Media",O14="Catastrófico"),AND(K14="Alta",O14="Catastrófico"),AND(K14="Muy Alta",O14="Catastrófico")),"Extremo",""))))</f>
        <v/>
      </c>
      <c r="R14" s="26">
        <v>1</v>
      </c>
      <c r="S14" s="306"/>
      <c r="T14" s="5" t="str">
        <f>IF(OR(U14="Preventivo",U14="Detectivo"),"Probabilidad",IF(U14="Correctivo","Impacto",""))</f>
        <v/>
      </c>
      <c r="U14" s="286"/>
      <c r="V14" s="286"/>
      <c r="W14" s="287" t="str">
        <f>IF(AND(U14="Preventivo",V14="Automático"),"50%",IF(AND(U14="Preventivo",V14="Manual"),"40%",IF(AND(U14="Detectivo",V14="Automático"),"40%",IF(AND(U14="Detectivo",V14="Manual"),"30%",IF(AND(U14="Correctivo",V14="Automático"),"35%",IF(AND(U14="Correctivo",V14="Manual"),"25%",""))))))</f>
        <v/>
      </c>
      <c r="X14" s="286"/>
      <c r="Y14" s="286"/>
      <c r="Z14" s="286"/>
      <c r="AA14" s="288" t="str">
        <f>IFERROR(IF(T14="Probabilidad",(L14-(+L14*W14)),IF(T14="Impacto",L14,"")),"")</f>
        <v/>
      </c>
      <c r="AB14" s="289" t="str">
        <f>IFERROR(IF(AA14="","",IF(AA14&lt;=0.2,"Muy Baja",IF(AA14&lt;=0.4,"Baja",IF(AA14&lt;=0.6,"Media",IF(AA14&lt;=0.8,"Alta","Muy Alta"))))),"")</f>
        <v/>
      </c>
      <c r="AC14" s="531" t="str">
        <f>+AA14</f>
        <v/>
      </c>
      <c r="AD14" s="289" t="str">
        <f>IFERROR(IF(AE14="","",IF(AE14&lt;=0.2,"Leve",IF(AE14&lt;=0.4,"Menor",IF(AE14&lt;=0.6,"Moderado",IF(AE14&lt;=0.8,"Mayor","Catastrófico"))))),"")</f>
        <v/>
      </c>
      <c r="AE14" s="531" t="str">
        <f>IFERROR(IF(T14="Impacto",(P14-(+P14*W14)),IF(T14="Probabilidad",P14,"")),"")</f>
        <v/>
      </c>
      <c r="AF14" s="291" t="str">
        <f>IFERROR(IF(OR(AND(AB14="Muy Baja",AD14="Leve"),AND(AB14="Muy Baja",AD14="Menor"),AND(AB14="Baja",AD14="Leve")),"Bajo",IF(OR(AND(AB14="Muy baja",AD14="Moderado"),AND(AB14="Baja",AD14="Menor"),AND(AB14="Baja",AD14="Moderado"),AND(AB14="Media",AD14="Leve"),AND(AB14="Media",AD14="Menor"),AND(AB14="Media",AD14="Moderado"),AND(AB14="Alta",AD14="Leve"),AND(AB14="Alta",AD14="Menor")),"Moderado",IF(OR(AND(AB14="Muy Baja",AD14="Mayor"),AND(AB14="Baja",AD14="Mayor"),AND(AB14="Media",AD14="Mayor"),AND(AB14="Alta",AD14="Moderado"),AND(AB14="Alta",AD14="Mayor"),AND(AB14="Muy Alta",AD14="Leve"),AND(AB14="Muy Alta",AD14="Menor"),AND(AB14="Muy Alta",AD14="Moderado"),AND(AB14="Muy Alta",AD14="Mayor")),"Alto",IF(OR(AND(AB14="Muy Baja",AD14="Catastrófico"),AND(AB14="Baja",AD14="Catastrófico"),AND(AB14="Media",AD14="Catastrófico"),AND(AB14="Alta",AD14="Catastrófico"),AND(AB14="Muy Alta",AD14="Catastrófico")),"Extremo","")))),"")</f>
        <v/>
      </c>
      <c r="AG14" s="359"/>
      <c r="AH14" s="422"/>
      <c r="AI14" s="466"/>
      <c r="AJ14" s="470"/>
      <c r="AK14" s="470"/>
      <c r="AL14" s="422"/>
      <c r="AM14" s="472"/>
      <c r="AN14" s="472"/>
      <c r="AO14" s="472"/>
      <c r="AP14" s="472"/>
      <c r="AQ14" s="472"/>
      <c r="AR14" s="472"/>
      <c r="AS14" s="472"/>
      <c r="AT14" s="472"/>
      <c r="AU14" s="472"/>
      <c r="AV14" s="472"/>
      <c r="AW14" s="472"/>
      <c r="AX14" s="472"/>
      <c r="AY14" s="472"/>
      <c r="AZ14" s="472"/>
      <c r="BA14" s="472"/>
      <c r="BB14" s="472"/>
      <c r="BC14" s="472"/>
      <c r="BD14" s="472"/>
      <c r="BE14" s="472"/>
      <c r="BF14" s="472"/>
      <c r="BG14" s="472"/>
      <c r="BH14" s="472"/>
      <c r="BI14" s="472"/>
      <c r="BJ14" s="472"/>
      <c r="BK14" s="472"/>
      <c r="BL14" s="472"/>
      <c r="BM14" s="472"/>
      <c r="BN14" s="472"/>
      <c r="BO14" s="472"/>
      <c r="BP14" s="472"/>
      <c r="BQ14" s="472"/>
      <c r="BR14" s="472"/>
    </row>
    <row r="15" spans="1:70" ht="30" customHeight="1">
      <c r="A15" s="642"/>
      <c r="B15" s="645"/>
      <c r="C15" s="645"/>
      <c r="D15" s="657"/>
      <c r="E15" s="363"/>
      <c r="F15" s="659"/>
      <c r="G15" s="801"/>
      <c r="H15" s="469"/>
      <c r="I15" s="654"/>
      <c r="J15" s="651"/>
      <c r="K15" s="633"/>
      <c r="L15" s="636"/>
      <c r="M15" s="639"/>
      <c r="N15" s="636">
        <f ca="1">IF(NOT(ISERROR(MATCH(M15,_xlfn.ANCHORARRAY(F26),0))),L28&amp;"Por favor no seleccionar los criterios de impacto",M15)</f>
        <v>0</v>
      </c>
      <c r="O15" s="633"/>
      <c r="P15" s="636"/>
      <c r="Q15" s="628"/>
      <c r="R15" s="26">
        <v>2</v>
      </c>
      <c r="S15" s="306"/>
      <c r="T15" s="5" t="str">
        <f>IF(OR(U15="Preventivo",U15="Detectivo"),"Probabilidad",IF(U15="Correctivo","Impacto",""))</f>
        <v/>
      </c>
      <c r="U15" s="286"/>
      <c r="V15" s="286"/>
      <c r="W15" s="287" t="str">
        <f t="shared" ref="W15:W19" si="8">IF(AND(U15="Preventivo",V15="Automático"),"50%",IF(AND(U15="Preventivo",V15="Manual"),"40%",IF(AND(U15="Detectivo",V15="Automático"),"40%",IF(AND(U15="Detectivo",V15="Manual"),"30%",IF(AND(U15="Correctivo",V15="Automático"),"35%",IF(AND(U15="Correctivo",V15="Manual"),"25%",""))))))</f>
        <v/>
      </c>
      <c r="X15" s="286"/>
      <c r="Y15" s="286"/>
      <c r="Z15" s="286"/>
      <c r="AA15" s="288" t="str">
        <f>IFERROR(IF(AND(T14="Probabilidad",T15="Probabilidad"),(AC14-(+AC14*W15)),IF(AND(T14="Impacto",T15="Probabilidad"),(L14-(+L14*W15)),IF(T15="Impacto",AC14,""))),"")</f>
        <v/>
      </c>
      <c r="AB15" s="289" t="str">
        <f t="shared" ref="AB15:AB19" si="9">IFERROR(IF(AA15="","",IF(AA15&lt;=0.2,"Muy Baja",IF(AA15&lt;=0.4,"Baja",IF(AA15&lt;=0.6,"Media",IF(AA15&lt;=0.8,"Alta","Muy Alta"))))),"")</f>
        <v/>
      </c>
      <c r="AC15" s="531" t="str">
        <f>+AA15</f>
        <v/>
      </c>
      <c r="AD15" s="289" t="str">
        <f t="shared" ref="AD15:AD19" si="10">IFERROR(IF(AE15="","",IF(AE15&lt;=0.2,"Leve",IF(AE15&lt;=0.4,"Menor",IF(AE15&lt;=0.6,"Moderado",IF(AE15&lt;=0.8,"Mayor","Catastrófico"))))),"")</f>
        <v/>
      </c>
      <c r="AE15" s="531" t="str">
        <f>IFERROR(IF(AND(T14="Impacto",T15="Impacto"),(AE14-(+AE14*W15)),IF(AND(T14="Probabilidad",T15="Impacto"),(P14-(+P14*W15)),IF(T15="Probabilidad",AE14,""))),"")</f>
        <v/>
      </c>
      <c r="AF15" s="291" t="str">
        <f t="shared" ref="AF15:AF19" si="11">IFERROR(IF(OR(AND(AB15="Muy Baja",AD15="Leve"),AND(AB15="Muy Baja",AD15="Menor"),AND(AB15="Baja",AD15="Leve")),"Bajo",IF(OR(AND(AB15="Muy baja",AD15="Moderado"),AND(AB15="Baja",AD15="Menor"),AND(AB15="Baja",AD15="Moderado"),AND(AB15="Media",AD15="Leve"),AND(AB15="Media",AD15="Menor"),AND(AB15="Media",AD15="Moderado"),AND(AB15="Alta",AD15="Leve"),AND(AB15="Alta",AD15="Menor")),"Moderado",IF(OR(AND(AB15="Muy Baja",AD15="Mayor"),AND(AB15="Baja",AD15="Mayor"),AND(AB15="Media",AD15="Mayor"),AND(AB15="Alta",AD15="Moderado"),AND(AB15="Alta",AD15="Mayor"),AND(AB15="Muy Alta",AD15="Leve"),AND(AB15="Muy Alta",AD15="Menor"),AND(AB15="Muy Alta",AD15="Moderado"),AND(AB15="Muy Alta",AD15="Mayor")),"Alto",IF(OR(AND(AB15="Muy Baja",AD15="Catastrófico"),AND(AB15="Baja",AD15="Catastrófico"),AND(AB15="Media",AD15="Catastrófico"),AND(AB15="Alta",AD15="Catastrófico"),AND(AB15="Muy Alta",AD15="Catastrófico")),"Extremo","")))),"")</f>
        <v/>
      </c>
      <c r="AG15" s="359"/>
      <c r="AH15" s="422"/>
      <c r="AI15" s="466"/>
      <c r="AJ15" s="470"/>
      <c r="AK15" s="470"/>
      <c r="AL15" s="42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row>
    <row r="16" spans="1:70" ht="25.5" customHeight="1">
      <c r="A16" s="642"/>
      <c r="B16" s="645"/>
      <c r="C16" s="645"/>
      <c r="D16" s="657"/>
      <c r="E16" s="363"/>
      <c r="F16" s="659"/>
      <c r="G16" s="801"/>
      <c r="H16" s="469"/>
      <c r="I16" s="654"/>
      <c r="J16" s="651"/>
      <c r="K16" s="633"/>
      <c r="L16" s="636"/>
      <c r="M16" s="639"/>
      <c r="N16" s="636">
        <f ca="1">IF(NOT(ISERROR(MATCH(M16,_xlfn.ANCHORARRAY(F27),0))),L29&amp;"Por favor no seleccionar los criterios de impacto",M16)</f>
        <v>0</v>
      </c>
      <c r="O16" s="633"/>
      <c r="P16" s="636"/>
      <c r="Q16" s="628"/>
      <c r="R16" s="26">
        <v>3</v>
      </c>
      <c r="S16" s="459"/>
      <c r="T16" s="5" t="str">
        <f t="shared" ref="T16:T19" si="12">IF(OR(U16="Preventivo",U16="Detectivo"),"Probabilidad",IF(U16="Correctivo","Impacto",""))</f>
        <v/>
      </c>
      <c r="U16" s="286"/>
      <c r="V16" s="286"/>
      <c r="W16" s="287" t="str">
        <f t="shared" si="8"/>
        <v/>
      </c>
      <c r="X16" s="286"/>
      <c r="Y16" s="286"/>
      <c r="Z16" s="286"/>
      <c r="AA16" s="288" t="str">
        <f>IFERROR(IF(AND(T15="Probabilidad",T16="Probabilidad"),(AC15-(+AC15*W16)),IF(AND(T15="Impacto",T16="Probabilidad"),(AC14-(+AC14*W16)),IF(T16="Impacto",AC15,""))),"")</f>
        <v/>
      </c>
      <c r="AB16" s="289" t="str">
        <f t="shared" si="9"/>
        <v/>
      </c>
      <c r="AC16" s="531" t="str">
        <f t="shared" ref="AC16:AC19" si="13">+AA16</f>
        <v/>
      </c>
      <c r="AD16" s="289" t="str">
        <f t="shared" si="10"/>
        <v/>
      </c>
      <c r="AE16" s="531" t="str">
        <f t="shared" ref="AE16:AE19" si="14">IFERROR(IF(AND(T15="Impacto",T16="Impacto"),(AE15-(+AE15*W16)),IF(AND(T15="Probabilidad",T16="Impacto"),(AE14-(+AE14*W16)),IF(T16="Probabilidad",AE15,""))),"")</f>
        <v/>
      </c>
      <c r="AF16" s="291" t="str">
        <f t="shared" si="11"/>
        <v/>
      </c>
      <c r="AG16" s="359"/>
      <c r="AH16" s="422"/>
      <c r="AI16" s="466"/>
      <c r="AJ16" s="470"/>
      <c r="AK16" s="470"/>
      <c r="AL16" s="422"/>
      <c r="AM16" s="472"/>
      <c r="AN16" s="472"/>
      <c r="AO16" s="472"/>
      <c r="AP16" s="472"/>
      <c r="AQ16" s="472"/>
      <c r="AR16" s="472"/>
      <c r="AS16" s="472"/>
      <c r="AT16" s="472"/>
      <c r="AU16" s="472"/>
      <c r="AV16" s="472"/>
      <c r="AW16" s="472"/>
      <c r="AX16" s="472"/>
      <c r="AY16" s="472"/>
      <c r="AZ16" s="472"/>
      <c r="BA16" s="472"/>
      <c r="BB16" s="472"/>
      <c r="BC16" s="472"/>
      <c r="BD16" s="472"/>
      <c r="BE16" s="472"/>
      <c r="BF16" s="472"/>
      <c r="BG16" s="472"/>
      <c r="BH16" s="472"/>
      <c r="BI16" s="472"/>
      <c r="BJ16" s="472"/>
      <c r="BK16" s="472"/>
      <c r="BL16" s="472"/>
      <c r="BM16" s="472"/>
      <c r="BN16" s="472"/>
      <c r="BO16" s="472"/>
      <c r="BP16" s="472"/>
      <c r="BQ16" s="472"/>
      <c r="BR16" s="472"/>
    </row>
    <row r="17" spans="1:70" ht="25.5" customHeight="1">
      <c r="A17" s="642"/>
      <c r="B17" s="645"/>
      <c r="C17" s="645"/>
      <c r="D17" s="657"/>
      <c r="E17" s="363"/>
      <c r="F17" s="659"/>
      <c r="G17" s="801"/>
      <c r="H17" s="469"/>
      <c r="I17" s="654"/>
      <c r="J17" s="651"/>
      <c r="K17" s="633"/>
      <c r="L17" s="636"/>
      <c r="M17" s="639"/>
      <c r="N17" s="636">
        <f ca="1">IF(NOT(ISERROR(MATCH(M17,_xlfn.ANCHORARRAY(F28),0))),L30&amp;"Por favor no seleccionar los criterios de impacto",M17)</f>
        <v>0</v>
      </c>
      <c r="O17" s="633"/>
      <c r="P17" s="636"/>
      <c r="Q17" s="628"/>
      <c r="R17" s="26">
        <v>4</v>
      </c>
      <c r="S17" s="306"/>
      <c r="T17" s="5" t="str">
        <f t="shared" si="12"/>
        <v/>
      </c>
      <c r="U17" s="286"/>
      <c r="V17" s="286"/>
      <c r="W17" s="287" t="str">
        <f t="shared" si="8"/>
        <v/>
      </c>
      <c r="X17" s="286"/>
      <c r="Y17" s="286"/>
      <c r="Z17" s="286"/>
      <c r="AA17" s="288" t="str">
        <f t="shared" ref="AA17:AA19" si="15">IFERROR(IF(AND(T16="Probabilidad",T17="Probabilidad"),(AC16-(+AC16*W17)),IF(AND(T16="Impacto",T17="Probabilidad"),(AC15-(+AC15*W17)),IF(T17="Impacto",AC16,""))),"")</f>
        <v/>
      </c>
      <c r="AB17" s="289" t="str">
        <f t="shared" si="9"/>
        <v/>
      </c>
      <c r="AC17" s="531" t="str">
        <f t="shared" si="13"/>
        <v/>
      </c>
      <c r="AD17" s="289" t="str">
        <f t="shared" si="10"/>
        <v/>
      </c>
      <c r="AE17" s="531" t="str">
        <f t="shared" si="14"/>
        <v/>
      </c>
      <c r="AF17" s="291" t="str">
        <f t="shared" si="11"/>
        <v/>
      </c>
      <c r="AG17" s="359"/>
      <c r="AH17" s="422"/>
      <c r="AI17" s="466"/>
      <c r="AJ17" s="470"/>
      <c r="AK17" s="470"/>
      <c r="AL17" s="422"/>
      <c r="AM17" s="472"/>
      <c r="AN17" s="472"/>
      <c r="AO17" s="472"/>
      <c r="AP17" s="472"/>
      <c r="AQ17" s="472"/>
      <c r="AR17" s="472"/>
      <c r="AS17" s="472"/>
      <c r="AT17" s="472"/>
      <c r="AU17" s="472"/>
      <c r="AV17" s="472"/>
      <c r="AW17" s="472"/>
      <c r="AX17" s="472"/>
      <c r="AY17" s="472"/>
      <c r="AZ17" s="472"/>
      <c r="BA17" s="472"/>
      <c r="BB17" s="472"/>
      <c r="BC17" s="472"/>
      <c r="BD17" s="472"/>
      <c r="BE17" s="472"/>
      <c r="BF17" s="472"/>
      <c r="BG17" s="472"/>
      <c r="BH17" s="472"/>
      <c r="BI17" s="472"/>
      <c r="BJ17" s="472"/>
      <c r="BK17" s="472"/>
      <c r="BL17" s="472"/>
      <c r="BM17" s="472"/>
      <c r="BN17" s="472"/>
      <c r="BO17" s="472"/>
      <c r="BP17" s="472"/>
      <c r="BQ17" s="472"/>
      <c r="BR17" s="472"/>
    </row>
    <row r="18" spans="1:70" ht="24" customHeight="1">
      <c r="A18" s="642"/>
      <c r="B18" s="645"/>
      <c r="C18" s="645"/>
      <c r="D18" s="657"/>
      <c r="E18" s="363"/>
      <c r="F18" s="659"/>
      <c r="G18" s="801"/>
      <c r="H18" s="469"/>
      <c r="I18" s="654"/>
      <c r="J18" s="651"/>
      <c r="K18" s="633"/>
      <c r="L18" s="636"/>
      <c r="M18" s="639"/>
      <c r="N18" s="636">
        <f ca="1">IF(NOT(ISERROR(MATCH(M18,_xlfn.ANCHORARRAY(F29),0))),L31&amp;"Por favor no seleccionar los criterios de impacto",M18)</f>
        <v>0</v>
      </c>
      <c r="O18" s="633"/>
      <c r="P18" s="636"/>
      <c r="Q18" s="628"/>
      <c r="R18" s="26">
        <v>5</v>
      </c>
      <c r="S18" s="306"/>
      <c r="T18" s="5" t="str">
        <f t="shared" si="12"/>
        <v/>
      </c>
      <c r="U18" s="286"/>
      <c r="V18" s="286"/>
      <c r="W18" s="287" t="str">
        <f t="shared" si="8"/>
        <v/>
      </c>
      <c r="X18" s="286"/>
      <c r="Y18" s="286"/>
      <c r="Z18" s="286"/>
      <c r="AA18" s="288" t="str">
        <f t="shared" si="15"/>
        <v/>
      </c>
      <c r="AB18" s="289" t="str">
        <f t="shared" si="9"/>
        <v/>
      </c>
      <c r="AC18" s="531" t="str">
        <f t="shared" si="13"/>
        <v/>
      </c>
      <c r="AD18" s="289" t="str">
        <f t="shared" si="10"/>
        <v/>
      </c>
      <c r="AE18" s="531" t="str">
        <f t="shared" si="14"/>
        <v/>
      </c>
      <c r="AF18" s="291" t="str">
        <f t="shared" si="11"/>
        <v/>
      </c>
      <c r="AG18" s="359"/>
      <c r="AH18" s="422"/>
      <c r="AI18" s="466"/>
      <c r="AJ18" s="470"/>
      <c r="AK18" s="470"/>
      <c r="AL18" s="422"/>
      <c r="AM18" s="472"/>
      <c r="AN18" s="472"/>
      <c r="AO18" s="472"/>
      <c r="AP18" s="472"/>
      <c r="AQ18" s="472"/>
      <c r="AR18" s="472"/>
      <c r="AS18" s="472"/>
      <c r="AT18" s="472"/>
      <c r="AU18" s="472"/>
      <c r="AV18" s="472"/>
      <c r="AW18" s="472"/>
      <c r="AX18" s="472"/>
      <c r="AY18" s="472"/>
      <c r="AZ18" s="472"/>
      <c r="BA18" s="472"/>
      <c r="BB18" s="472"/>
      <c r="BC18" s="472"/>
      <c r="BD18" s="472"/>
      <c r="BE18" s="472"/>
      <c r="BF18" s="472"/>
      <c r="BG18" s="472"/>
      <c r="BH18" s="472"/>
      <c r="BI18" s="472"/>
      <c r="BJ18" s="472"/>
      <c r="BK18" s="472"/>
      <c r="BL18" s="472"/>
      <c r="BM18" s="472"/>
      <c r="BN18" s="472"/>
      <c r="BO18" s="472"/>
      <c r="BP18" s="472"/>
      <c r="BQ18" s="472"/>
      <c r="BR18" s="472"/>
    </row>
    <row r="19" spans="1:70" ht="25.5" customHeight="1">
      <c r="A19" s="643"/>
      <c r="B19" s="646"/>
      <c r="C19" s="646"/>
      <c r="D19" s="658"/>
      <c r="E19" s="363"/>
      <c r="F19" s="659"/>
      <c r="G19" s="838"/>
      <c r="H19" s="469"/>
      <c r="I19" s="655"/>
      <c r="J19" s="652"/>
      <c r="K19" s="634"/>
      <c r="L19" s="637"/>
      <c r="M19" s="640"/>
      <c r="N19" s="637">
        <f ca="1">IF(NOT(ISERROR(MATCH(M19,_xlfn.ANCHORARRAY(F30),0))),L32&amp;"Por favor no seleccionar los criterios de impacto",M19)</f>
        <v>0</v>
      </c>
      <c r="O19" s="634"/>
      <c r="P19" s="637"/>
      <c r="Q19" s="629"/>
      <c r="R19" s="26">
        <v>6</v>
      </c>
      <c r="S19" s="306"/>
      <c r="T19" s="5" t="str">
        <f t="shared" si="12"/>
        <v/>
      </c>
      <c r="U19" s="286"/>
      <c r="V19" s="286"/>
      <c r="W19" s="287" t="str">
        <f t="shared" si="8"/>
        <v/>
      </c>
      <c r="X19" s="286"/>
      <c r="Y19" s="286"/>
      <c r="Z19" s="286"/>
      <c r="AA19" s="288" t="str">
        <f t="shared" si="15"/>
        <v/>
      </c>
      <c r="AB19" s="289" t="str">
        <f t="shared" si="9"/>
        <v/>
      </c>
      <c r="AC19" s="531" t="str">
        <f t="shared" si="13"/>
        <v/>
      </c>
      <c r="AD19" s="289" t="str">
        <f t="shared" si="10"/>
        <v/>
      </c>
      <c r="AE19" s="531" t="str">
        <f t="shared" si="14"/>
        <v/>
      </c>
      <c r="AF19" s="291" t="str">
        <f t="shared" si="11"/>
        <v/>
      </c>
      <c r="AG19" s="359"/>
      <c r="AH19" s="422"/>
      <c r="AI19" s="466"/>
      <c r="AJ19" s="470"/>
      <c r="AK19" s="470"/>
      <c r="AL19" s="422"/>
      <c r="AM19" s="472"/>
      <c r="AN19" s="472"/>
      <c r="AO19" s="472"/>
      <c r="AP19" s="472"/>
      <c r="AQ19" s="472"/>
      <c r="AR19" s="472"/>
      <c r="AS19" s="472"/>
      <c r="AT19" s="472"/>
      <c r="AU19" s="472"/>
      <c r="AV19" s="472"/>
      <c r="AW19" s="472"/>
      <c r="AX19" s="472"/>
      <c r="AY19" s="472"/>
      <c r="AZ19" s="472"/>
      <c r="BA19" s="472"/>
      <c r="BB19" s="472"/>
      <c r="BC19" s="472"/>
      <c r="BD19" s="472"/>
      <c r="BE19" s="472"/>
      <c r="BF19" s="472"/>
      <c r="BG19" s="472"/>
      <c r="BH19" s="472"/>
      <c r="BI19" s="472"/>
      <c r="BJ19" s="472"/>
      <c r="BK19" s="472"/>
      <c r="BL19" s="472"/>
      <c r="BM19" s="472"/>
      <c r="BN19" s="472"/>
      <c r="BO19" s="472"/>
      <c r="BP19" s="472"/>
      <c r="BQ19" s="472"/>
      <c r="BR19" s="472"/>
    </row>
    <row r="20" spans="1:70" ht="30.75" customHeight="1">
      <c r="A20" s="641">
        <v>3</v>
      </c>
      <c r="B20" s="644"/>
      <c r="C20" s="644"/>
      <c r="D20" s="656"/>
      <c r="E20" s="363"/>
      <c r="F20" s="659"/>
      <c r="G20" s="800"/>
      <c r="H20" s="469"/>
      <c r="I20" s="653"/>
      <c r="J20" s="650"/>
      <c r="K20" s="632" t="str">
        <f t="shared" ref="K20" si="16">IF(J20&lt;=0,"",IF(J20&lt;=2,"Muy Baja",IF(J20&lt;=24,"Baja",IF(J20&lt;=500,"Media",IF(J20&lt;=5000,"Alta","Muy Alta")))))</f>
        <v/>
      </c>
      <c r="L20" s="635" t="str">
        <f t="shared" ref="L20" si="17">IF(K20="","",IF(K20="Muy Baja",0.2,IF(K20="Baja",0.4,IF(K20="Media",0.6,IF(K20="Alta",0.8,IF(K20="Muy Alta",1,))))))</f>
        <v/>
      </c>
      <c r="M20" s="638"/>
      <c r="N20" s="635">
        <f>IF(NOT(ISERROR(MATCH(M20,'[33]Tabla Impacto'!$B$221:$B$223,0))),'[33]Tabla Impacto'!$F$223&amp;"Por favor no seleccionar los criterios de impacto(Afectación Económica o presupuestal y Pérdida Reputacional)",M20)</f>
        <v>0</v>
      </c>
      <c r="O20" s="632" t="str">
        <f>IF(OR(N20='[33]Tabla Impacto'!$C$11,N20='[33]Tabla Impacto'!$D$11),"Leve",IF(OR(N20='[33]Tabla Impacto'!$C$12,N20='[33]Tabla Impacto'!$D$12),"Menor",IF(OR(N20='[33]Tabla Impacto'!$C$13,N20='[33]Tabla Impacto'!$D$13),"Moderado",IF(OR(N20='[33]Tabla Impacto'!$C$14,N20='[33]Tabla Impacto'!$D$14),"Mayor",IF(OR(N20='[33]Tabla Impacto'!$C$15,N20='[33]Tabla Impacto'!$D$15),"Catastrófico","")))))</f>
        <v/>
      </c>
      <c r="P20" s="635" t="str">
        <f t="shared" ref="P20" si="18">IF(O20="","",IF(O20="Leve",0.2,IF(O20="Menor",0.4,IF(O20="Moderado",0.6,IF(O20="Mayor",0.8,IF(O20="Catastrófico",1,))))))</f>
        <v/>
      </c>
      <c r="Q20" s="627" t="str">
        <f t="shared" ref="Q20" si="19">IF(OR(AND(K20="Muy Baja",O20="Leve"),AND(K20="Muy Baja",O20="Menor"),AND(K20="Baja",O20="Leve")),"Bajo",IF(OR(AND(K20="Muy baja",O20="Moderado"),AND(K20="Baja",O20="Menor"),AND(K20="Baja",O20="Moderado"),AND(K20="Media",O20="Leve"),AND(K20="Media",O20="Menor"),AND(K20="Media",O20="Moderado"),AND(K20="Alta",O20="Leve"),AND(K20="Alta",O20="Menor")),"Moderado",IF(OR(AND(K20="Muy Baja",O20="Mayor"),AND(K20="Baja",O20="Mayor"),AND(K20="Media",O20="Mayor"),AND(K20="Alta",O20="Moderado"),AND(K20="Alta",O20="Mayor"),AND(K20="Muy Alta",O20="Leve"),AND(K20="Muy Alta",O20="Menor"),AND(K20="Muy Alta",O20="Moderado"),AND(K20="Muy Alta",O20="Mayor")),"Alto",IF(OR(AND(K20="Muy Baja",O20="Catastrófico"),AND(K20="Baja",O20="Catastrófico"),AND(K20="Media",O20="Catastrófico"),AND(K20="Alta",O20="Catastrófico"),AND(K20="Muy Alta",O20="Catastrófico")),"Extremo",""))))</f>
        <v/>
      </c>
      <c r="R20" s="26">
        <v>1</v>
      </c>
      <c r="S20" s="306"/>
      <c r="T20" s="5" t="str">
        <f>IF(OR(U20="Preventivo",U20="Detectivo"),"Probabilidad",IF(U20="Correctivo","Impacto",""))</f>
        <v/>
      </c>
      <c r="U20" s="286"/>
      <c r="V20" s="286"/>
      <c r="W20" s="287" t="str">
        <f>IF(AND(U20="Preventivo",V20="Automático"),"50%",IF(AND(U20="Preventivo",V20="Manual"),"40%",IF(AND(U20="Detectivo",V20="Automático"),"40%",IF(AND(U20="Detectivo",V20="Manual"),"30%",IF(AND(U20="Correctivo",V20="Automático"),"35%",IF(AND(U20="Correctivo",V20="Manual"),"25%",""))))))</f>
        <v/>
      </c>
      <c r="X20" s="286"/>
      <c r="Y20" s="286"/>
      <c r="Z20" s="286"/>
      <c r="AA20" s="288" t="str">
        <f>IFERROR(IF(T20="Probabilidad",(L20-(+L20*W20)),IF(T20="Impacto",L20,"")),"")</f>
        <v/>
      </c>
      <c r="AB20" s="289" t="str">
        <f>IFERROR(IF(AA20="","",IF(AA20&lt;=0.2,"Muy Baja",IF(AA20&lt;=0.4,"Baja",IF(AA20&lt;=0.6,"Media",IF(AA20&lt;=0.8,"Alta","Muy Alta"))))),"")</f>
        <v/>
      </c>
      <c r="AC20" s="531" t="str">
        <f>+AA20</f>
        <v/>
      </c>
      <c r="AD20" s="289" t="str">
        <f>IFERROR(IF(AE20="","",IF(AE20&lt;=0.2,"Leve",IF(AE20&lt;=0.4,"Menor",IF(AE20&lt;=0.6,"Moderado",IF(AE20&lt;=0.8,"Mayor","Catastrófico"))))),"")</f>
        <v/>
      </c>
      <c r="AE20" s="531" t="str">
        <f>IFERROR(IF(T20="Impacto",(P20-(+P20*W20)),IF(T20="Probabilidad",P20,"")),"")</f>
        <v/>
      </c>
      <c r="AF20" s="291" t="str">
        <f>IFERROR(IF(OR(AND(AB20="Muy Baja",AD20="Leve"),AND(AB20="Muy Baja",AD20="Menor"),AND(AB20="Baja",AD20="Leve")),"Bajo",IF(OR(AND(AB20="Muy baja",AD20="Moderado"),AND(AB20="Baja",AD20="Menor"),AND(AB20="Baja",AD20="Moderado"),AND(AB20="Media",AD20="Leve"),AND(AB20="Media",AD20="Menor"),AND(AB20="Media",AD20="Moderado"),AND(AB20="Alta",AD20="Leve"),AND(AB20="Alta",AD20="Menor")),"Moderado",IF(OR(AND(AB20="Muy Baja",AD20="Mayor"),AND(AB20="Baja",AD20="Mayor"),AND(AB20="Media",AD20="Mayor"),AND(AB20="Alta",AD20="Moderado"),AND(AB20="Alta",AD20="Mayor"),AND(AB20="Muy Alta",AD20="Leve"),AND(AB20="Muy Alta",AD20="Menor"),AND(AB20="Muy Alta",AD20="Moderado"),AND(AB20="Muy Alta",AD20="Mayor")),"Alto",IF(OR(AND(AB20="Muy Baja",AD20="Catastrófico"),AND(AB20="Baja",AD20="Catastrófico"),AND(AB20="Media",AD20="Catastrófico"),AND(AB20="Alta",AD20="Catastrófico"),AND(AB20="Muy Alta",AD20="Catastrófico")),"Extremo","")))),"")</f>
        <v/>
      </c>
      <c r="AG20" s="359"/>
      <c r="AH20" s="422"/>
      <c r="AI20" s="466"/>
      <c r="AJ20" s="470"/>
      <c r="AK20" s="470"/>
      <c r="AL20" s="422"/>
      <c r="AM20" s="472"/>
      <c r="AN20" s="472"/>
      <c r="AO20" s="472"/>
      <c r="AP20" s="472"/>
      <c r="AQ20" s="472"/>
      <c r="AR20" s="472"/>
      <c r="AS20" s="472"/>
      <c r="AT20" s="472"/>
      <c r="AU20" s="472"/>
      <c r="AV20" s="472"/>
      <c r="AW20" s="472"/>
      <c r="AX20" s="472"/>
      <c r="AY20" s="472"/>
      <c r="AZ20" s="472"/>
      <c r="BA20" s="472"/>
      <c r="BB20" s="472"/>
      <c r="BC20" s="472"/>
      <c r="BD20" s="472"/>
      <c r="BE20" s="472"/>
      <c r="BF20" s="472"/>
      <c r="BG20" s="472"/>
      <c r="BH20" s="472"/>
      <c r="BI20" s="472"/>
      <c r="BJ20" s="472"/>
      <c r="BK20" s="472"/>
      <c r="BL20" s="472"/>
      <c r="BM20" s="472"/>
      <c r="BN20" s="472"/>
      <c r="BO20" s="472"/>
      <c r="BP20" s="472"/>
      <c r="BQ20" s="472"/>
      <c r="BR20" s="472"/>
    </row>
    <row r="21" spans="1:70" ht="26.25" customHeight="1">
      <c r="A21" s="642"/>
      <c r="B21" s="645"/>
      <c r="C21" s="645"/>
      <c r="D21" s="657"/>
      <c r="E21" s="363"/>
      <c r="F21" s="659"/>
      <c r="G21" s="801"/>
      <c r="H21" s="469"/>
      <c r="I21" s="654"/>
      <c r="J21" s="651"/>
      <c r="K21" s="633"/>
      <c r="L21" s="636"/>
      <c r="M21" s="639"/>
      <c r="N21" s="636">
        <f ca="1">IF(NOT(ISERROR(MATCH(M21,_xlfn.ANCHORARRAY(F32),0))),L34&amp;"Por favor no seleccionar los criterios de impacto",M21)</f>
        <v>0</v>
      </c>
      <c r="O21" s="633"/>
      <c r="P21" s="636"/>
      <c r="Q21" s="628"/>
      <c r="R21" s="26">
        <v>2</v>
      </c>
      <c r="S21" s="306"/>
      <c r="T21" s="5" t="str">
        <f>IF(OR(U21="Preventivo",U21="Detectivo"),"Probabilidad",IF(U21="Correctivo","Impacto",""))</f>
        <v/>
      </c>
      <c r="U21" s="286"/>
      <c r="V21" s="286"/>
      <c r="W21" s="287" t="str">
        <f t="shared" ref="W21:W25" si="20">IF(AND(U21="Preventivo",V21="Automático"),"50%",IF(AND(U21="Preventivo",V21="Manual"),"40%",IF(AND(U21="Detectivo",V21="Automático"),"40%",IF(AND(U21="Detectivo",V21="Manual"),"30%",IF(AND(U21="Correctivo",V21="Automático"),"35%",IF(AND(U21="Correctivo",V21="Manual"),"25%",""))))))</f>
        <v/>
      </c>
      <c r="X21" s="286"/>
      <c r="Y21" s="286"/>
      <c r="Z21" s="286"/>
      <c r="AA21" s="288" t="str">
        <f>IFERROR(IF(AND(T20="Probabilidad",T21="Probabilidad"),(AC20-(+AC20*W21)),IF(AND(T20="Impacto",T21="Probabilidad"),(L20-(+L20*W21)),IF(T21="Impacto",AC20,""))),"")</f>
        <v/>
      </c>
      <c r="AB21" s="289" t="str">
        <f t="shared" ref="AB21:AB25" si="21">IFERROR(IF(AA21="","",IF(AA21&lt;=0.2,"Muy Baja",IF(AA21&lt;=0.4,"Baja",IF(AA21&lt;=0.6,"Media",IF(AA21&lt;=0.8,"Alta","Muy Alta"))))),"")</f>
        <v/>
      </c>
      <c r="AC21" s="531" t="str">
        <f>+AA21</f>
        <v/>
      </c>
      <c r="AD21" s="289" t="str">
        <f t="shared" ref="AD21:AD25" si="22">IFERROR(IF(AE21="","",IF(AE21&lt;=0.2,"Leve",IF(AE21&lt;=0.4,"Menor",IF(AE21&lt;=0.6,"Moderado",IF(AE21&lt;=0.8,"Mayor","Catastrófico"))))),"")</f>
        <v/>
      </c>
      <c r="AE21" s="531" t="str">
        <f>IFERROR(IF(AND(T20="Impacto",T21="Impacto"),(AE20-(+AE20*W21)),IF(AND(T20="Probabilidad",T21="Impacto"),(P20-(+P20*W21)),IF(T21="Probabilidad",AE20,""))),"")</f>
        <v/>
      </c>
      <c r="AF21" s="291" t="str">
        <f t="shared" ref="AF21:AF25" si="23">IFERROR(IF(OR(AND(AB21="Muy Baja",AD21="Leve"),AND(AB21="Muy Baja",AD21="Menor"),AND(AB21="Baja",AD21="Leve")),"Bajo",IF(OR(AND(AB21="Muy baja",AD21="Moderado"),AND(AB21="Baja",AD21="Menor"),AND(AB21="Baja",AD21="Moderado"),AND(AB21="Media",AD21="Leve"),AND(AB21="Media",AD21="Menor"),AND(AB21="Media",AD21="Moderado"),AND(AB21="Alta",AD21="Leve"),AND(AB21="Alta",AD21="Menor")),"Moderado",IF(OR(AND(AB21="Muy Baja",AD21="Mayor"),AND(AB21="Baja",AD21="Mayor"),AND(AB21="Media",AD21="Mayor"),AND(AB21="Alta",AD21="Moderado"),AND(AB21="Alta",AD21="Mayor"),AND(AB21="Muy Alta",AD21="Leve"),AND(AB21="Muy Alta",AD21="Menor"),AND(AB21="Muy Alta",AD21="Moderado"),AND(AB21="Muy Alta",AD21="Mayor")),"Alto",IF(OR(AND(AB21="Muy Baja",AD21="Catastrófico"),AND(AB21="Baja",AD21="Catastrófico"),AND(AB21="Media",AD21="Catastrófico"),AND(AB21="Alta",AD21="Catastrófico"),AND(AB21="Muy Alta",AD21="Catastrófico")),"Extremo","")))),"")</f>
        <v/>
      </c>
      <c r="AG21" s="359"/>
      <c r="AH21" s="422"/>
      <c r="AI21" s="466"/>
      <c r="AJ21" s="470"/>
      <c r="AK21" s="470"/>
      <c r="AL21" s="42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row>
    <row r="22" spans="1:70" ht="26.25" customHeight="1">
      <c r="A22" s="642"/>
      <c r="B22" s="645"/>
      <c r="C22" s="645"/>
      <c r="D22" s="657"/>
      <c r="E22" s="363"/>
      <c r="F22" s="659"/>
      <c r="G22" s="801"/>
      <c r="H22" s="469"/>
      <c r="I22" s="654"/>
      <c r="J22" s="651"/>
      <c r="K22" s="633"/>
      <c r="L22" s="636"/>
      <c r="M22" s="639"/>
      <c r="N22" s="636">
        <f ca="1">IF(NOT(ISERROR(MATCH(M22,_xlfn.ANCHORARRAY(F33),0))),L35&amp;"Por favor no seleccionar los criterios de impacto",M22)</f>
        <v>0</v>
      </c>
      <c r="O22" s="633"/>
      <c r="P22" s="636"/>
      <c r="Q22" s="628"/>
      <c r="R22" s="26">
        <v>3</v>
      </c>
      <c r="S22" s="459"/>
      <c r="T22" s="5" t="str">
        <f t="shared" ref="T22:T25" si="24">IF(OR(U22="Preventivo",U22="Detectivo"),"Probabilidad",IF(U22="Correctivo","Impacto",""))</f>
        <v/>
      </c>
      <c r="U22" s="286"/>
      <c r="V22" s="286"/>
      <c r="W22" s="287" t="str">
        <f t="shared" si="20"/>
        <v/>
      </c>
      <c r="X22" s="286"/>
      <c r="Y22" s="286"/>
      <c r="Z22" s="286"/>
      <c r="AA22" s="288" t="str">
        <f>IFERROR(IF(AND(T21="Probabilidad",T22="Probabilidad"),(AC21-(+AC21*W22)),IF(AND(T21="Impacto",T22="Probabilidad"),(AC20-(+AC20*W22)),IF(T22="Impacto",AC21,""))),"")</f>
        <v/>
      </c>
      <c r="AB22" s="289" t="str">
        <f t="shared" si="21"/>
        <v/>
      </c>
      <c r="AC22" s="531" t="str">
        <f t="shared" ref="AC22:AC25" si="25">+AA22</f>
        <v/>
      </c>
      <c r="AD22" s="289" t="str">
        <f t="shared" si="22"/>
        <v/>
      </c>
      <c r="AE22" s="531" t="str">
        <f t="shared" ref="AE22:AE25" si="26">IFERROR(IF(AND(T21="Impacto",T22="Impacto"),(AE21-(+AE21*W22)),IF(AND(T21="Probabilidad",T22="Impacto"),(AE20-(+AE20*W22)),IF(T22="Probabilidad",AE21,""))),"")</f>
        <v/>
      </c>
      <c r="AF22" s="291" t="str">
        <f t="shared" si="23"/>
        <v/>
      </c>
      <c r="AG22" s="359"/>
      <c r="AH22" s="422"/>
      <c r="AI22" s="466"/>
      <c r="AJ22" s="470"/>
      <c r="AK22" s="470"/>
      <c r="AL22" s="422"/>
      <c r="AM22" s="472"/>
      <c r="AN22" s="472"/>
      <c r="AO22" s="472"/>
      <c r="AP22" s="472"/>
      <c r="AQ22" s="472"/>
      <c r="AR22" s="472"/>
      <c r="AS22" s="472"/>
      <c r="AT22" s="472"/>
      <c r="AU22" s="472"/>
      <c r="AV22" s="472"/>
      <c r="AW22" s="472"/>
      <c r="AX22" s="472"/>
      <c r="AY22" s="472"/>
      <c r="AZ22" s="472"/>
      <c r="BA22" s="472"/>
      <c r="BB22" s="472"/>
      <c r="BC22" s="472"/>
      <c r="BD22" s="472"/>
      <c r="BE22" s="472"/>
      <c r="BF22" s="472"/>
      <c r="BG22" s="472"/>
      <c r="BH22" s="472"/>
      <c r="BI22" s="472"/>
      <c r="BJ22" s="472"/>
      <c r="BK22" s="472"/>
      <c r="BL22" s="472"/>
      <c r="BM22" s="472"/>
      <c r="BN22" s="472"/>
      <c r="BO22" s="472"/>
      <c r="BP22" s="472"/>
      <c r="BQ22" s="472"/>
      <c r="BR22" s="472"/>
    </row>
    <row r="23" spans="1:70" ht="26.25" customHeight="1">
      <c r="A23" s="642"/>
      <c r="B23" s="645"/>
      <c r="C23" s="645"/>
      <c r="D23" s="657"/>
      <c r="E23" s="363"/>
      <c r="F23" s="659"/>
      <c r="G23" s="801"/>
      <c r="H23" s="469"/>
      <c r="I23" s="654"/>
      <c r="J23" s="651"/>
      <c r="K23" s="633"/>
      <c r="L23" s="636"/>
      <c r="M23" s="639"/>
      <c r="N23" s="636">
        <f ca="1">IF(NOT(ISERROR(MATCH(M23,_xlfn.ANCHORARRAY(F34),0))),L36&amp;"Por favor no seleccionar los criterios de impacto",M23)</f>
        <v>0</v>
      </c>
      <c r="O23" s="633"/>
      <c r="P23" s="636"/>
      <c r="Q23" s="628"/>
      <c r="R23" s="26">
        <v>4</v>
      </c>
      <c r="S23" s="306"/>
      <c r="T23" s="5" t="str">
        <f t="shared" si="24"/>
        <v/>
      </c>
      <c r="U23" s="286"/>
      <c r="V23" s="286"/>
      <c r="W23" s="287" t="str">
        <f t="shared" si="20"/>
        <v/>
      </c>
      <c r="X23" s="286"/>
      <c r="Y23" s="286"/>
      <c r="Z23" s="286"/>
      <c r="AA23" s="288" t="str">
        <f t="shared" ref="AA23:AA25" si="27">IFERROR(IF(AND(T22="Probabilidad",T23="Probabilidad"),(AC22-(+AC22*W23)),IF(AND(T22="Impacto",T23="Probabilidad"),(AC21-(+AC21*W23)),IF(T23="Impacto",AC22,""))),"")</f>
        <v/>
      </c>
      <c r="AB23" s="289" t="str">
        <f t="shared" si="21"/>
        <v/>
      </c>
      <c r="AC23" s="531" t="str">
        <f t="shared" si="25"/>
        <v/>
      </c>
      <c r="AD23" s="289" t="str">
        <f t="shared" si="22"/>
        <v/>
      </c>
      <c r="AE23" s="531" t="str">
        <f t="shared" si="26"/>
        <v/>
      </c>
      <c r="AF23" s="291" t="str">
        <f t="shared" si="23"/>
        <v/>
      </c>
      <c r="AG23" s="359"/>
      <c r="AH23" s="422"/>
      <c r="AI23" s="466"/>
      <c r="AJ23" s="470"/>
      <c r="AK23" s="470"/>
      <c r="AL23" s="42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row>
    <row r="24" spans="1:70" ht="26.25" customHeight="1">
      <c r="A24" s="642"/>
      <c r="B24" s="645"/>
      <c r="C24" s="645"/>
      <c r="D24" s="657"/>
      <c r="E24" s="363"/>
      <c r="F24" s="659"/>
      <c r="G24" s="801"/>
      <c r="H24" s="469"/>
      <c r="I24" s="654"/>
      <c r="J24" s="651"/>
      <c r="K24" s="633"/>
      <c r="L24" s="636"/>
      <c r="M24" s="639"/>
      <c r="N24" s="636">
        <f ca="1">IF(NOT(ISERROR(MATCH(M24,_xlfn.ANCHORARRAY(F35),0))),L37&amp;"Por favor no seleccionar los criterios de impacto",M24)</f>
        <v>0</v>
      </c>
      <c r="O24" s="633"/>
      <c r="P24" s="636"/>
      <c r="Q24" s="628"/>
      <c r="R24" s="26">
        <v>5</v>
      </c>
      <c r="S24" s="306"/>
      <c r="T24" s="5" t="str">
        <f t="shared" si="24"/>
        <v/>
      </c>
      <c r="U24" s="286"/>
      <c r="V24" s="286"/>
      <c r="W24" s="287" t="str">
        <f t="shared" si="20"/>
        <v/>
      </c>
      <c r="X24" s="286"/>
      <c r="Y24" s="286"/>
      <c r="Z24" s="286"/>
      <c r="AA24" s="288" t="str">
        <f t="shared" si="27"/>
        <v/>
      </c>
      <c r="AB24" s="289" t="str">
        <f t="shared" si="21"/>
        <v/>
      </c>
      <c r="AC24" s="531" t="str">
        <f t="shared" si="25"/>
        <v/>
      </c>
      <c r="AD24" s="289" t="str">
        <f t="shared" si="22"/>
        <v/>
      </c>
      <c r="AE24" s="531" t="str">
        <f t="shared" si="26"/>
        <v/>
      </c>
      <c r="AF24" s="291" t="str">
        <f t="shared" si="23"/>
        <v/>
      </c>
      <c r="AG24" s="359"/>
      <c r="AH24" s="422"/>
      <c r="AI24" s="466"/>
      <c r="AJ24" s="470"/>
      <c r="AK24" s="470"/>
      <c r="AL24" s="422"/>
      <c r="AM24" s="472"/>
      <c r="AN24" s="472"/>
      <c r="AO24" s="472"/>
      <c r="AP24" s="472"/>
      <c r="AQ24" s="472"/>
      <c r="AR24" s="472"/>
      <c r="AS24" s="472"/>
      <c r="AT24" s="472"/>
      <c r="AU24" s="472"/>
      <c r="AV24" s="472"/>
      <c r="AW24" s="472"/>
      <c r="AX24" s="472"/>
      <c r="AY24" s="472"/>
      <c r="AZ24" s="472"/>
      <c r="BA24" s="472"/>
      <c r="BB24" s="472"/>
      <c r="BC24" s="472"/>
      <c r="BD24" s="472"/>
      <c r="BE24" s="472"/>
      <c r="BF24" s="472"/>
      <c r="BG24" s="472"/>
      <c r="BH24" s="472"/>
      <c r="BI24" s="472"/>
      <c r="BJ24" s="472"/>
      <c r="BK24" s="472"/>
      <c r="BL24" s="472"/>
      <c r="BM24" s="472"/>
      <c r="BN24" s="472"/>
      <c r="BO24" s="472"/>
      <c r="BP24" s="472"/>
      <c r="BQ24" s="472"/>
      <c r="BR24" s="472"/>
    </row>
    <row r="25" spans="1:70" ht="26.25" customHeight="1">
      <c r="A25" s="643"/>
      <c r="B25" s="646"/>
      <c r="C25" s="646"/>
      <c r="D25" s="658"/>
      <c r="E25" s="363"/>
      <c r="F25" s="659"/>
      <c r="G25" s="838"/>
      <c r="H25" s="469"/>
      <c r="I25" s="655"/>
      <c r="J25" s="652"/>
      <c r="K25" s="634"/>
      <c r="L25" s="637"/>
      <c r="M25" s="640"/>
      <c r="N25" s="637">
        <f ca="1">IF(NOT(ISERROR(MATCH(M25,_xlfn.ANCHORARRAY(F36),0))),L38&amp;"Por favor no seleccionar los criterios de impacto",M25)</f>
        <v>0</v>
      </c>
      <c r="O25" s="634"/>
      <c r="P25" s="637"/>
      <c r="Q25" s="629"/>
      <c r="R25" s="26">
        <v>6</v>
      </c>
      <c r="S25" s="306"/>
      <c r="T25" s="5" t="str">
        <f t="shared" si="24"/>
        <v/>
      </c>
      <c r="U25" s="286"/>
      <c r="V25" s="286"/>
      <c r="W25" s="287" t="str">
        <f t="shared" si="20"/>
        <v/>
      </c>
      <c r="X25" s="286"/>
      <c r="Y25" s="286"/>
      <c r="Z25" s="286"/>
      <c r="AA25" s="288" t="str">
        <f t="shared" si="27"/>
        <v/>
      </c>
      <c r="AB25" s="289" t="str">
        <f t="shared" si="21"/>
        <v/>
      </c>
      <c r="AC25" s="531" t="str">
        <f t="shared" si="25"/>
        <v/>
      </c>
      <c r="AD25" s="289" t="str">
        <f t="shared" si="22"/>
        <v/>
      </c>
      <c r="AE25" s="531" t="str">
        <f t="shared" si="26"/>
        <v/>
      </c>
      <c r="AF25" s="291" t="str">
        <f t="shared" si="23"/>
        <v/>
      </c>
      <c r="AG25" s="359"/>
      <c r="AH25" s="422"/>
      <c r="AI25" s="466"/>
      <c r="AJ25" s="470"/>
      <c r="AK25" s="470"/>
      <c r="AL25" s="422"/>
      <c r="AM25" s="472"/>
      <c r="AN25" s="472"/>
      <c r="AO25" s="472"/>
      <c r="AP25" s="472"/>
      <c r="AQ25" s="472"/>
      <c r="AR25" s="472"/>
      <c r="AS25" s="472"/>
      <c r="AT25" s="472"/>
      <c r="AU25" s="472"/>
      <c r="AV25" s="472"/>
      <c r="AW25" s="472"/>
      <c r="AX25" s="472"/>
      <c r="AY25" s="472"/>
      <c r="AZ25" s="472"/>
      <c r="BA25" s="472"/>
      <c r="BB25" s="472"/>
      <c r="BC25" s="472"/>
      <c r="BD25" s="472"/>
      <c r="BE25" s="472"/>
      <c r="BF25" s="472"/>
      <c r="BG25" s="472"/>
      <c r="BH25" s="472"/>
      <c r="BI25" s="472"/>
      <c r="BJ25" s="472"/>
      <c r="BK25" s="472"/>
      <c r="BL25" s="472"/>
      <c r="BM25" s="472"/>
      <c r="BN25" s="472"/>
      <c r="BO25" s="472"/>
      <c r="BP25" s="472"/>
      <c r="BQ25" s="472"/>
      <c r="BR25" s="472"/>
    </row>
    <row r="26" spans="1:70" ht="26.25" customHeight="1">
      <c r="A26" s="641">
        <v>4</v>
      </c>
      <c r="B26" s="644"/>
      <c r="C26" s="644"/>
      <c r="D26" s="656"/>
      <c r="E26" s="363"/>
      <c r="F26" s="659"/>
      <c r="G26" s="800"/>
      <c r="H26" s="469"/>
      <c r="I26" s="653"/>
      <c r="J26" s="650"/>
      <c r="K26" s="632" t="str">
        <f t="shared" ref="K26" si="28">IF(J26&lt;=0,"",IF(J26&lt;=2,"Muy Baja",IF(J26&lt;=24,"Baja",IF(J26&lt;=500,"Media",IF(J26&lt;=5000,"Alta","Muy Alta")))))</f>
        <v/>
      </c>
      <c r="L26" s="635" t="str">
        <f t="shared" ref="L26" si="29">IF(K26="","",IF(K26="Muy Baja",0.2,IF(K26="Baja",0.4,IF(K26="Media",0.6,IF(K26="Alta",0.8,IF(K26="Muy Alta",1,))))))</f>
        <v/>
      </c>
      <c r="M26" s="638"/>
      <c r="N26" s="635">
        <f>IF(NOT(ISERROR(MATCH(M26,'[33]Tabla Impacto'!$B$221:$B$223,0))),'[33]Tabla Impacto'!$F$223&amp;"Por favor no seleccionar los criterios de impacto(Afectación Económica o presupuestal y Pérdida Reputacional)",M26)</f>
        <v>0</v>
      </c>
      <c r="O26" s="632" t="str">
        <f>IF(OR(N26='[33]Tabla Impacto'!$C$11,N26='[33]Tabla Impacto'!$D$11),"Leve",IF(OR(N26='[33]Tabla Impacto'!$C$12,N26='[33]Tabla Impacto'!$D$12),"Menor",IF(OR(N26='[33]Tabla Impacto'!$C$13,N26='[33]Tabla Impacto'!$D$13),"Moderado",IF(OR(N26='[33]Tabla Impacto'!$C$14,N26='[33]Tabla Impacto'!$D$14),"Mayor",IF(OR(N26='[33]Tabla Impacto'!$C$15,N26='[33]Tabla Impacto'!$D$15),"Catastrófico","")))))</f>
        <v/>
      </c>
      <c r="P26" s="635" t="str">
        <f t="shared" ref="P26" si="30">IF(O26="","",IF(O26="Leve",0.2,IF(O26="Menor",0.4,IF(O26="Moderado",0.6,IF(O26="Mayor",0.8,IF(O26="Catastrófico",1,))))))</f>
        <v/>
      </c>
      <c r="Q26" s="627" t="str">
        <f t="shared" ref="Q26" si="31">IF(OR(AND(K26="Muy Baja",O26="Leve"),AND(K26="Muy Baja",O26="Menor"),AND(K26="Baja",O26="Leve")),"Bajo",IF(OR(AND(K26="Muy baja",O26="Moderado"),AND(K26="Baja",O26="Menor"),AND(K26="Baja",O26="Moderado"),AND(K26="Media",O26="Leve"),AND(K26="Media",O26="Menor"),AND(K26="Media",O26="Moderado"),AND(K26="Alta",O26="Leve"),AND(K26="Alta",O26="Menor")),"Moderado",IF(OR(AND(K26="Muy Baja",O26="Mayor"),AND(K26="Baja",O26="Mayor"),AND(K26="Media",O26="Mayor"),AND(K26="Alta",O26="Moderado"),AND(K26="Alta",O26="Mayor"),AND(K26="Muy Alta",O26="Leve"),AND(K26="Muy Alta",O26="Menor"),AND(K26="Muy Alta",O26="Moderado"),AND(K26="Muy Alta",O26="Mayor")),"Alto",IF(OR(AND(K26="Muy Baja",O26="Catastrófico"),AND(K26="Baja",O26="Catastrófico"),AND(K26="Media",O26="Catastrófico"),AND(K26="Alta",O26="Catastrófico"),AND(K26="Muy Alta",O26="Catastrófico")),"Extremo",""))))</f>
        <v/>
      </c>
      <c r="R26" s="26">
        <v>1</v>
      </c>
      <c r="S26" s="306"/>
      <c r="T26" s="5" t="str">
        <f>IF(OR(U26="Preventivo",U26="Detectivo"),"Probabilidad",IF(U26="Correctivo","Impacto",""))</f>
        <v/>
      </c>
      <c r="U26" s="286"/>
      <c r="V26" s="286"/>
      <c r="W26" s="287" t="str">
        <f>IF(AND(U26="Preventivo",V26="Automático"),"50%",IF(AND(U26="Preventivo",V26="Manual"),"40%",IF(AND(U26="Detectivo",V26="Automático"),"40%",IF(AND(U26="Detectivo",V26="Manual"),"30%",IF(AND(U26="Correctivo",V26="Automático"),"35%",IF(AND(U26="Correctivo",V26="Manual"),"25%",""))))))</f>
        <v/>
      </c>
      <c r="X26" s="286"/>
      <c r="Y26" s="286"/>
      <c r="Z26" s="286"/>
      <c r="AA26" s="288" t="str">
        <f>IFERROR(IF(T26="Probabilidad",(L26-(+L26*W26)),IF(T26="Impacto",L26,"")),"")</f>
        <v/>
      </c>
      <c r="AB26" s="289" t="str">
        <f>IFERROR(IF(AA26="","",IF(AA26&lt;=0.2,"Muy Baja",IF(AA26&lt;=0.4,"Baja",IF(AA26&lt;=0.6,"Media",IF(AA26&lt;=0.8,"Alta","Muy Alta"))))),"")</f>
        <v/>
      </c>
      <c r="AC26" s="531" t="str">
        <f>+AA26</f>
        <v/>
      </c>
      <c r="AD26" s="289" t="str">
        <f>IFERROR(IF(AE26="","",IF(AE26&lt;=0.2,"Leve",IF(AE26&lt;=0.4,"Menor",IF(AE26&lt;=0.6,"Moderado",IF(AE26&lt;=0.8,"Mayor","Catastrófico"))))),"")</f>
        <v/>
      </c>
      <c r="AE26" s="531" t="str">
        <f>IFERROR(IF(T26="Impacto",(P26-(+P26*W26)),IF(T26="Probabilidad",P26,"")),"")</f>
        <v/>
      </c>
      <c r="AF26" s="291" t="str">
        <f>IFERROR(IF(OR(AND(AB26="Muy Baja",AD26="Leve"),AND(AB26="Muy Baja",AD26="Menor"),AND(AB26="Baja",AD26="Leve")),"Bajo",IF(OR(AND(AB26="Muy baja",AD26="Moderado"),AND(AB26="Baja",AD26="Menor"),AND(AB26="Baja",AD26="Moderado"),AND(AB26="Media",AD26="Leve"),AND(AB26="Media",AD26="Menor"),AND(AB26="Media",AD26="Moderado"),AND(AB26="Alta",AD26="Leve"),AND(AB26="Alta",AD26="Menor")),"Moderado",IF(OR(AND(AB26="Muy Baja",AD26="Mayor"),AND(AB26="Baja",AD26="Mayor"),AND(AB26="Media",AD26="Mayor"),AND(AB26="Alta",AD26="Moderado"),AND(AB26="Alta",AD26="Mayor"),AND(AB26="Muy Alta",AD26="Leve"),AND(AB26="Muy Alta",AD26="Menor"),AND(AB26="Muy Alta",AD26="Moderado"),AND(AB26="Muy Alta",AD26="Mayor")),"Alto",IF(OR(AND(AB26="Muy Baja",AD26="Catastrófico"),AND(AB26="Baja",AD26="Catastrófico"),AND(AB26="Media",AD26="Catastrófico"),AND(AB26="Alta",AD26="Catastrófico"),AND(AB26="Muy Alta",AD26="Catastrófico")),"Extremo","")))),"")</f>
        <v/>
      </c>
      <c r="AG26" s="359"/>
      <c r="AH26" s="422"/>
      <c r="AI26" s="466"/>
      <c r="AJ26" s="470"/>
      <c r="AK26" s="470"/>
      <c r="AL26" s="422"/>
      <c r="AM26" s="472"/>
      <c r="AN26" s="472"/>
      <c r="AO26" s="472"/>
      <c r="AP26" s="472"/>
      <c r="AQ26" s="472"/>
      <c r="AR26" s="472"/>
      <c r="AS26" s="472"/>
      <c r="AT26" s="472"/>
      <c r="AU26" s="472"/>
      <c r="AV26" s="472"/>
      <c r="AW26" s="472"/>
      <c r="AX26" s="472"/>
      <c r="AY26" s="472"/>
      <c r="AZ26" s="472"/>
      <c r="BA26" s="472"/>
      <c r="BB26" s="472"/>
      <c r="BC26" s="472"/>
      <c r="BD26" s="472"/>
      <c r="BE26" s="472"/>
      <c r="BF26" s="472"/>
      <c r="BG26" s="472"/>
      <c r="BH26" s="472"/>
      <c r="BI26" s="472"/>
      <c r="BJ26" s="472"/>
      <c r="BK26" s="472"/>
      <c r="BL26" s="472"/>
      <c r="BM26" s="472"/>
      <c r="BN26" s="472"/>
      <c r="BO26" s="472"/>
      <c r="BP26" s="472"/>
      <c r="BQ26" s="472"/>
      <c r="BR26" s="472"/>
    </row>
    <row r="27" spans="1:70" ht="26.25" customHeight="1">
      <c r="A27" s="642"/>
      <c r="B27" s="645"/>
      <c r="C27" s="645"/>
      <c r="D27" s="657"/>
      <c r="E27" s="363"/>
      <c r="F27" s="659"/>
      <c r="G27" s="801"/>
      <c r="H27" s="469"/>
      <c r="I27" s="654"/>
      <c r="J27" s="651"/>
      <c r="K27" s="633"/>
      <c r="L27" s="636"/>
      <c r="M27" s="639"/>
      <c r="N27" s="636">
        <f ca="1">IF(NOT(ISERROR(MATCH(M27,_xlfn.ANCHORARRAY(F38),0))),L40&amp;"Por favor no seleccionar los criterios de impacto",M27)</f>
        <v>0</v>
      </c>
      <c r="O27" s="633"/>
      <c r="P27" s="636"/>
      <c r="Q27" s="628"/>
      <c r="R27" s="26">
        <v>2</v>
      </c>
      <c r="S27" s="306"/>
      <c r="T27" s="5" t="str">
        <f>IF(OR(U27="Preventivo",U27="Detectivo"),"Probabilidad",IF(U27="Correctivo","Impacto",""))</f>
        <v/>
      </c>
      <c r="U27" s="286"/>
      <c r="V27" s="286"/>
      <c r="W27" s="287" t="str">
        <f t="shared" ref="W27:W31" si="32">IF(AND(U27="Preventivo",V27="Automático"),"50%",IF(AND(U27="Preventivo",V27="Manual"),"40%",IF(AND(U27="Detectivo",V27="Automático"),"40%",IF(AND(U27="Detectivo",V27="Manual"),"30%",IF(AND(U27="Correctivo",V27="Automático"),"35%",IF(AND(U27="Correctivo",V27="Manual"),"25%",""))))))</f>
        <v/>
      </c>
      <c r="X27" s="286"/>
      <c r="Y27" s="286"/>
      <c r="Z27" s="286"/>
      <c r="AA27" s="288" t="str">
        <f>IFERROR(IF(AND(T26="Probabilidad",T27="Probabilidad"),(AC26-(+AC26*W27)),IF(AND(T26="Impacto",T27="Probabilidad"),(L26-(+L26*W27)),IF(T27="Impacto",AC26,""))),"")</f>
        <v/>
      </c>
      <c r="AB27" s="289" t="str">
        <f t="shared" ref="AB27:AB31" si="33">IFERROR(IF(AA27="","",IF(AA27&lt;=0.2,"Muy Baja",IF(AA27&lt;=0.4,"Baja",IF(AA27&lt;=0.6,"Media",IF(AA27&lt;=0.8,"Alta","Muy Alta"))))),"")</f>
        <v/>
      </c>
      <c r="AC27" s="531" t="str">
        <f>+AA27</f>
        <v/>
      </c>
      <c r="AD27" s="289" t="str">
        <f t="shared" ref="AD27:AD31" si="34">IFERROR(IF(AE27="","",IF(AE27&lt;=0.2,"Leve",IF(AE27&lt;=0.4,"Menor",IF(AE27&lt;=0.6,"Moderado",IF(AE27&lt;=0.8,"Mayor","Catastrófico"))))),"")</f>
        <v/>
      </c>
      <c r="AE27" s="531" t="str">
        <f>IFERROR(IF(AND(T26="Impacto",T27="Impacto"),(AE26-(+AE26*W27)),IF(AND(T26="Probabilidad",T27="Impacto"),(P26-(+P26*W27)),IF(T27="Probabilidad",AE26,""))),"")</f>
        <v/>
      </c>
      <c r="AF27" s="291" t="str">
        <f t="shared" ref="AF27:AF31" si="35">IFERROR(IF(OR(AND(AB27="Muy Baja",AD27="Leve"),AND(AB27="Muy Baja",AD27="Menor"),AND(AB27="Baja",AD27="Leve")),"Bajo",IF(OR(AND(AB27="Muy baja",AD27="Moderado"),AND(AB27="Baja",AD27="Menor"),AND(AB27="Baja",AD27="Moderado"),AND(AB27="Media",AD27="Leve"),AND(AB27="Media",AD27="Menor"),AND(AB27="Media",AD27="Moderado"),AND(AB27="Alta",AD27="Leve"),AND(AB27="Alta",AD27="Menor")),"Moderado",IF(OR(AND(AB27="Muy Baja",AD27="Mayor"),AND(AB27="Baja",AD27="Mayor"),AND(AB27="Media",AD27="Mayor"),AND(AB27="Alta",AD27="Moderado"),AND(AB27="Alta",AD27="Mayor"),AND(AB27="Muy Alta",AD27="Leve"),AND(AB27="Muy Alta",AD27="Menor"),AND(AB27="Muy Alta",AD27="Moderado"),AND(AB27="Muy Alta",AD27="Mayor")),"Alto",IF(OR(AND(AB27="Muy Baja",AD27="Catastrófico"),AND(AB27="Baja",AD27="Catastrófico"),AND(AB27="Media",AD27="Catastrófico"),AND(AB27="Alta",AD27="Catastrófico"),AND(AB27="Muy Alta",AD27="Catastrófico")),"Extremo","")))),"")</f>
        <v/>
      </c>
      <c r="AG27" s="359"/>
      <c r="AH27" s="422"/>
      <c r="AI27" s="466"/>
      <c r="AJ27" s="470"/>
      <c r="AK27" s="470"/>
      <c r="AL27" s="42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row>
    <row r="28" spans="1:70" ht="26.25" customHeight="1">
      <c r="A28" s="642"/>
      <c r="B28" s="645"/>
      <c r="C28" s="645"/>
      <c r="D28" s="657"/>
      <c r="E28" s="363"/>
      <c r="F28" s="659"/>
      <c r="G28" s="801"/>
      <c r="H28" s="469"/>
      <c r="I28" s="654"/>
      <c r="J28" s="651"/>
      <c r="K28" s="633"/>
      <c r="L28" s="636"/>
      <c r="M28" s="639"/>
      <c r="N28" s="636">
        <f ca="1">IF(NOT(ISERROR(MATCH(M28,_xlfn.ANCHORARRAY(F39),0))),L41&amp;"Por favor no seleccionar los criterios de impacto",M28)</f>
        <v>0</v>
      </c>
      <c r="O28" s="633"/>
      <c r="P28" s="636"/>
      <c r="Q28" s="628"/>
      <c r="R28" s="26">
        <v>3</v>
      </c>
      <c r="S28" s="459"/>
      <c r="T28" s="5" t="str">
        <f t="shared" ref="T28:T31" si="36">IF(OR(U28="Preventivo",U28="Detectivo"),"Probabilidad",IF(U28="Correctivo","Impacto",""))</f>
        <v/>
      </c>
      <c r="U28" s="286"/>
      <c r="V28" s="286"/>
      <c r="W28" s="287" t="str">
        <f t="shared" si="32"/>
        <v/>
      </c>
      <c r="X28" s="286"/>
      <c r="Y28" s="286"/>
      <c r="Z28" s="286"/>
      <c r="AA28" s="288" t="str">
        <f>IFERROR(IF(AND(T27="Probabilidad",T28="Probabilidad"),(AC27-(+AC27*W28)),IF(AND(T27="Impacto",T28="Probabilidad"),(AC26-(+AC26*W28)),IF(T28="Impacto",AC27,""))),"")</f>
        <v/>
      </c>
      <c r="AB28" s="289" t="str">
        <f t="shared" si="33"/>
        <v/>
      </c>
      <c r="AC28" s="531" t="str">
        <f t="shared" ref="AC28:AC31" si="37">+AA28</f>
        <v/>
      </c>
      <c r="AD28" s="289" t="str">
        <f t="shared" si="34"/>
        <v/>
      </c>
      <c r="AE28" s="531" t="str">
        <f t="shared" ref="AE28:AE31" si="38">IFERROR(IF(AND(T27="Impacto",T28="Impacto"),(AE27-(+AE27*W28)),IF(AND(T27="Probabilidad",T28="Impacto"),(AE26-(+AE26*W28)),IF(T28="Probabilidad",AE27,""))),"")</f>
        <v/>
      </c>
      <c r="AF28" s="291" t="str">
        <f t="shared" si="35"/>
        <v/>
      </c>
      <c r="AG28" s="359"/>
      <c r="AH28" s="422"/>
      <c r="AI28" s="466"/>
      <c r="AJ28" s="470"/>
      <c r="AK28" s="470"/>
      <c r="AL28" s="422"/>
      <c r="AM28" s="472"/>
      <c r="AN28" s="472"/>
      <c r="AO28" s="472"/>
      <c r="AP28" s="472"/>
      <c r="AQ28" s="472"/>
      <c r="AR28" s="472"/>
      <c r="AS28" s="472"/>
      <c r="AT28" s="472"/>
      <c r="AU28" s="472"/>
      <c r="AV28" s="472"/>
      <c r="AW28" s="472"/>
      <c r="AX28" s="472"/>
      <c r="AY28" s="472"/>
      <c r="AZ28" s="472"/>
      <c r="BA28" s="472"/>
      <c r="BB28" s="472"/>
      <c r="BC28" s="472"/>
      <c r="BD28" s="472"/>
      <c r="BE28" s="472"/>
      <c r="BF28" s="472"/>
      <c r="BG28" s="472"/>
      <c r="BH28" s="472"/>
      <c r="BI28" s="472"/>
      <c r="BJ28" s="472"/>
      <c r="BK28" s="472"/>
      <c r="BL28" s="472"/>
      <c r="BM28" s="472"/>
      <c r="BN28" s="472"/>
      <c r="BO28" s="472"/>
      <c r="BP28" s="472"/>
      <c r="BQ28" s="472"/>
      <c r="BR28" s="472"/>
    </row>
    <row r="29" spans="1:70" ht="26.25" customHeight="1">
      <c r="A29" s="642"/>
      <c r="B29" s="645"/>
      <c r="C29" s="645"/>
      <c r="D29" s="657"/>
      <c r="E29" s="363"/>
      <c r="F29" s="659"/>
      <c r="G29" s="801"/>
      <c r="H29" s="469"/>
      <c r="I29" s="654"/>
      <c r="J29" s="651"/>
      <c r="K29" s="633"/>
      <c r="L29" s="636"/>
      <c r="M29" s="639"/>
      <c r="N29" s="636">
        <f ca="1">IF(NOT(ISERROR(MATCH(M29,_xlfn.ANCHORARRAY(F40),0))),L42&amp;"Por favor no seleccionar los criterios de impacto",M29)</f>
        <v>0</v>
      </c>
      <c r="O29" s="633"/>
      <c r="P29" s="636"/>
      <c r="Q29" s="628"/>
      <c r="R29" s="26">
        <v>4</v>
      </c>
      <c r="S29" s="306"/>
      <c r="T29" s="5" t="str">
        <f t="shared" si="36"/>
        <v/>
      </c>
      <c r="U29" s="286"/>
      <c r="V29" s="286"/>
      <c r="W29" s="287" t="str">
        <f t="shared" si="32"/>
        <v/>
      </c>
      <c r="X29" s="286"/>
      <c r="Y29" s="286"/>
      <c r="Z29" s="286"/>
      <c r="AA29" s="288" t="str">
        <f t="shared" ref="AA29:AA31" si="39">IFERROR(IF(AND(T28="Probabilidad",T29="Probabilidad"),(AC28-(+AC28*W29)),IF(AND(T28="Impacto",T29="Probabilidad"),(AC27-(+AC27*W29)),IF(T29="Impacto",AC28,""))),"")</f>
        <v/>
      </c>
      <c r="AB29" s="289" t="str">
        <f t="shared" si="33"/>
        <v/>
      </c>
      <c r="AC29" s="531" t="str">
        <f t="shared" si="37"/>
        <v/>
      </c>
      <c r="AD29" s="289" t="str">
        <f t="shared" si="34"/>
        <v/>
      </c>
      <c r="AE29" s="531" t="str">
        <f t="shared" si="38"/>
        <v/>
      </c>
      <c r="AF29" s="291" t="str">
        <f t="shared" si="35"/>
        <v/>
      </c>
      <c r="AG29" s="359"/>
      <c r="AH29" s="422"/>
      <c r="AI29" s="466"/>
      <c r="AJ29" s="470"/>
      <c r="AK29" s="470"/>
      <c r="AL29" s="422"/>
      <c r="AM29" s="472"/>
      <c r="AN29" s="472"/>
      <c r="AO29" s="472"/>
      <c r="AP29" s="472"/>
      <c r="AQ29" s="472"/>
      <c r="AR29" s="472"/>
      <c r="AS29" s="472"/>
      <c r="AT29" s="472"/>
      <c r="AU29" s="472"/>
      <c r="AV29" s="472"/>
      <c r="AW29" s="472"/>
      <c r="AX29" s="472"/>
      <c r="AY29" s="472"/>
      <c r="AZ29" s="472"/>
      <c r="BA29" s="472"/>
      <c r="BB29" s="472"/>
      <c r="BC29" s="472"/>
      <c r="BD29" s="472"/>
      <c r="BE29" s="472"/>
      <c r="BF29" s="472"/>
      <c r="BG29" s="472"/>
      <c r="BH29" s="472"/>
      <c r="BI29" s="472"/>
      <c r="BJ29" s="472"/>
      <c r="BK29" s="472"/>
      <c r="BL29" s="472"/>
      <c r="BM29" s="472"/>
      <c r="BN29" s="472"/>
      <c r="BO29" s="472"/>
      <c r="BP29" s="472"/>
      <c r="BQ29" s="472"/>
      <c r="BR29" s="472"/>
    </row>
    <row r="30" spans="1:70" ht="26.25" customHeight="1">
      <c r="A30" s="642"/>
      <c r="B30" s="645"/>
      <c r="C30" s="645"/>
      <c r="D30" s="657"/>
      <c r="E30" s="363"/>
      <c r="F30" s="659"/>
      <c r="G30" s="801"/>
      <c r="H30" s="469"/>
      <c r="I30" s="654"/>
      <c r="J30" s="651"/>
      <c r="K30" s="633"/>
      <c r="L30" s="636"/>
      <c r="M30" s="639"/>
      <c r="N30" s="636">
        <f ca="1">IF(NOT(ISERROR(MATCH(M30,_xlfn.ANCHORARRAY(F41),0))),L43&amp;"Por favor no seleccionar los criterios de impacto",M30)</f>
        <v>0</v>
      </c>
      <c r="O30" s="633"/>
      <c r="P30" s="636"/>
      <c r="Q30" s="628"/>
      <c r="R30" s="26">
        <v>5</v>
      </c>
      <c r="S30" s="306"/>
      <c r="T30" s="5" t="str">
        <f t="shared" si="36"/>
        <v/>
      </c>
      <c r="U30" s="286"/>
      <c r="V30" s="286"/>
      <c r="W30" s="287" t="str">
        <f t="shared" si="32"/>
        <v/>
      </c>
      <c r="X30" s="286"/>
      <c r="Y30" s="286"/>
      <c r="Z30" s="286"/>
      <c r="AA30" s="288" t="str">
        <f t="shared" si="39"/>
        <v/>
      </c>
      <c r="AB30" s="289" t="str">
        <f t="shared" si="33"/>
        <v/>
      </c>
      <c r="AC30" s="531" t="str">
        <f t="shared" si="37"/>
        <v/>
      </c>
      <c r="AD30" s="289" t="str">
        <f t="shared" si="34"/>
        <v/>
      </c>
      <c r="AE30" s="531" t="str">
        <f t="shared" si="38"/>
        <v/>
      </c>
      <c r="AF30" s="291" t="str">
        <f t="shared" si="35"/>
        <v/>
      </c>
      <c r="AG30" s="359"/>
      <c r="AH30" s="422"/>
      <c r="AI30" s="466"/>
      <c r="AJ30" s="470"/>
      <c r="AK30" s="470"/>
      <c r="AL30" s="422"/>
      <c r="AM30" s="472"/>
      <c r="AN30" s="472"/>
      <c r="AO30" s="472"/>
      <c r="AP30" s="472"/>
      <c r="AQ30" s="472"/>
      <c r="AR30" s="472"/>
      <c r="AS30" s="472"/>
      <c r="AT30" s="472"/>
      <c r="AU30" s="472"/>
      <c r="AV30" s="472"/>
      <c r="AW30" s="472"/>
      <c r="AX30" s="472"/>
      <c r="AY30" s="472"/>
      <c r="AZ30" s="472"/>
      <c r="BA30" s="472"/>
      <c r="BB30" s="472"/>
      <c r="BC30" s="472"/>
      <c r="BD30" s="472"/>
      <c r="BE30" s="472"/>
      <c r="BF30" s="472"/>
      <c r="BG30" s="472"/>
      <c r="BH30" s="472"/>
      <c r="BI30" s="472"/>
      <c r="BJ30" s="472"/>
      <c r="BK30" s="472"/>
      <c r="BL30" s="472"/>
      <c r="BM30" s="472"/>
      <c r="BN30" s="472"/>
      <c r="BO30" s="472"/>
      <c r="BP30" s="472"/>
      <c r="BQ30" s="472"/>
      <c r="BR30" s="472"/>
    </row>
    <row r="31" spans="1:70" ht="26.25" customHeight="1">
      <c r="A31" s="643"/>
      <c r="B31" s="646"/>
      <c r="C31" s="646"/>
      <c r="D31" s="658"/>
      <c r="E31" s="363"/>
      <c r="F31" s="659"/>
      <c r="G31" s="838"/>
      <c r="H31" s="469"/>
      <c r="I31" s="655"/>
      <c r="J31" s="652"/>
      <c r="K31" s="634"/>
      <c r="L31" s="637"/>
      <c r="M31" s="640"/>
      <c r="N31" s="637">
        <f ca="1">IF(NOT(ISERROR(MATCH(M31,_xlfn.ANCHORARRAY(F42),0))),L44&amp;"Por favor no seleccionar los criterios de impacto",M31)</f>
        <v>0</v>
      </c>
      <c r="O31" s="634"/>
      <c r="P31" s="637"/>
      <c r="Q31" s="629"/>
      <c r="R31" s="26">
        <v>6</v>
      </c>
      <c r="S31" s="306"/>
      <c r="T31" s="5" t="str">
        <f t="shared" si="36"/>
        <v/>
      </c>
      <c r="U31" s="286"/>
      <c r="V31" s="286"/>
      <c r="W31" s="287" t="str">
        <f t="shared" si="32"/>
        <v/>
      </c>
      <c r="X31" s="286"/>
      <c r="Y31" s="286"/>
      <c r="Z31" s="286"/>
      <c r="AA31" s="288" t="str">
        <f t="shared" si="39"/>
        <v/>
      </c>
      <c r="AB31" s="289" t="str">
        <f t="shared" si="33"/>
        <v/>
      </c>
      <c r="AC31" s="531" t="str">
        <f t="shared" si="37"/>
        <v/>
      </c>
      <c r="AD31" s="289" t="str">
        <f t="shared" si="34"/>
        <v/>
      </c>
      <c r="AE31" s="531" t="str">
        <f t="shared" si="38"/>
        <v/>
      </c>
      <c r="AF31" s="291" t="str">
        <f t="shared" si="35"/>
        <v/>
      </c>
      <c r="AG31" s="359"/>
      <c r="AH31" s="422"/>
      <c r="AI31" s="466"/>
      <c r="AJ31" s="470"/>
      <c r="AK31" s="470"/>
      <c r="AL31" s="422"/>
      <c r="AM31" s="472"/>
      <c r="AN31" s="472"/>
      <c r="AO31" s="472"/>
      <c r="AP31" s="472"/>
      <c r="AQ31" s="472"/>
      <c r="AR31" s="472"/>
      <c r="AS31" s="472"/>
      <c r="AT31" s="472"/>
      <c r="AU31" s="472"/>
      <c r="AV31" s="472"/>
      <c r="AW31" s="472"/>
      <c r="AX31" s="472"/>
      <c r="AY31" s="472"/>
      <c r="AZ31" s="472"/>
      <c r="BA31" s="472"/>
      <c r="BB31" s="472"/>
      <c r="BC31" s="472"/>
      <c r="BD31" s="472"/>
      <c r="BE31" s="472"/>
      <c r="BF31" s="472"/>
      <c r="BG31" s="472"/>
      <c r="BH31" s="472"/>
      <c r="BI31" s="472"/>
      <c r="BJ31" s="472"/>
      <c r="BK31" s="472"/>
      <c r="BL31" s="472"/>
      <c r="BM31" s="472"/>
      <c r="BN31" s="472"/>
      <c r="BO31" s="472"/>
      <c r="BP31" s="472"/>
      <c r="BQ31" s="472"/>
      <c r="BR31" s="472"/>
    </row>
    <row r="32" spans="1:70" ht="26.25" customHeight="1">
      <c r="A32" s="641">
        <v>5</v>
      </c>
      <c r="B32" s="644"/>
      <c r="C32" s="644"/>
      <c r="D32" s="656"/>
      <c r="E32" s="363"/>
      <c r="F32" s="659"/>
      <c r="G32" s="800"/>
      <c r="H32" s="469"/>
      <c r="I32" s="653"/>
      <c r="J32" s="650"/>
      <c r="K32" s="632" t="str">
        <f t="shared" ref="K32" si="40">IF(J32&lt;=0,"",IF(J32&lt;=2,"Muy Baja",IF(J32&lt;=24,"Baja",IF(J32&lt;=500,"Media",IF(J32&lt;=5000,"Alta","Muy Alta")))))</f>
        <v/>
      </c>
      <c r="L32" s="635" t="str">
        <f t="shared" ref="L32" si="41">IF(K32="","",IF(K32="Muy Baja",0.2,IF(K32="Baja",0.4,IF(K32="Media",0.6,IF(K32="Alta",0.8,IF(K32="Muy Alta",1,))))))</f>
        <v/>
      </c>
      <c r="M32" s="638"/>
      <c r="N32" s="635">
        <f>IF(NOT(ISERROR(MATCH(M32,'[33]Tabla Impacto'!$B$221:$B$223,0))),'[33]Tabla Impacto'!$F$223&amp;"Por favor no seleccionar los criterios de impacto(Afectación Económica o presupuestal y Pérdida Reputacional)",M32)</f>
        <v>0</v>
      </c>
      <c r="O32" s="632" t="str">
        <f>IF(OR(N32='[33]Tabla Impacto'!$C$11,N32='[33]Tabla Impacto'!$D$11),"Leve",IF(OR(N32='[33]Tabla Impacto'!$C$12,N32='[33]Tabla Impacto'!$D$12),"Menor",IF(OR(N32='[33]Tabla Impacto'!$C$13,N32='[33]Tabla Impacto'!$D$13),"Moderado",IF(OR(N32='[33]Tabla Impacto'!$C$14,N32='[33]Tabla Impacto'!$D$14),"Mayor",IF(OR(N32='[33]Tabla Impacto'!$C$15,N32='[33]Tabla Impacto'!$D$15),"Catastrófico","")))))</f>
        <v/>
      </c>
      <c r="P32" s="635" t="str">
        <f t="shared" ref="P32" si="42">IF(O32="","",IF(O32="Leve",0.2,IF(O32="Menor",0.4,IF(O32="Moderado",0.6,IF(O32="Mayor",0.8,IF(O32="Catastrófico",1,))))))</f>
        <v/>
      </c>
      <c r="Q32" s="627" t="str">
        <f t="shared" ref="Q32" si="43">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26">
        <v>1</v>
      </c>
      <c r="S32" s="306"/>
      <c r="T32" s="5" t="str">
        <f>IF(OR(U32="Preventivo",U32="Detectivo"),"Probabilidad",IF(U32="Correctivo","Impacto",""))</f>
        <v/>
      </c>
      <c r="U32" s="286"/>
      <c r="V32" s="286"/>
      <c r="W32" s="287" t="str">
        <f>IF(AND(U32="Preventivo",V32="Automático"),"50%",IF(AND(U32="Preventivo",V32="Manual"),"40%",IF(AND(U32="Detectivo",V32="Automático"),"40%",IF(AND(U32="Detectivo",V32="Manual"),"30%",IF(AND(U32="Correctivo",V32="Automático"),"35%",IF(AND(U32="Correctivo",V32="Manual"),"25%",""))))))</f>
        <v/>
      </c>
      <c r="X32" s="286"/>
      <c r="Y32" s="286"/>
      <c r="Z32" s="286"/>
      <c r="AA32" s="288" t="str">
        <f>IFERROR(IF(T32="Probabilidad",(L32-(+L32*W32)),IF(T32="Impacto",L32,"")),"")</f>
        <v/>
      </c>
      <c r="AB32" s="289" t="str">
        <f>IFERROR(IF(AA32="","",IF(AA32&lt;=0.2,"Muy Baja",IF(AA32&lt;=0.4,"Baja",IF(AA32&lt;=0.6,"Media",IF(AA32&lt;=0.8,"Alta","Muy Alta"))))),"")</f>
        <v/>
      </c>
      <c r="AC32" s="531" t="str">
        <f>+AA32</f>
        <v/>
      </c>
      <c r="AD32" s="289" t="str">
        <f>IFERROR(IF(AE32="","",IF(AE32&lt;=0.2,"Leve",IF(AE32&lt;=0.4,"Menor",IF(AE32&lt;=0.6,"Moderado",IF(AE32&lt;=0.8,"Mayor","Catastrófico"))))),"")</f>
        <v/>
      </c>
      <c r="AE32" s="531" t="str">
        <f>IFERROR(IF(T32="Impacto",(P32-(+P32*W32)),IF(T32="Probabilidad",P32,"")),"")</f>
        <v/>
      </c>
      <c r="AF32" s="291" t="str">
        <f>IFERROR(IF(OR(AND(AB32="Muy Baja",AD32="Leve"),AND(AB32="Muy Baja",AD32="Menor"),AND(AB32="Baja",AD32="Leve")),"Bajo",IF(OR(AND(AB32="Muy baja",AD32="Moderado"),AND(AB32="Baja",AD32="Menor"),AND(AB32="Baja",AD32="Moderado"),AND(AB32="Media",AD32="Leve"),AND(AB32="Media",AD32="Menor"),AND(AB32="Media",AD32="Moderado"),AND(AB32="Alta",AD32="Leve"),AND(AB32="Alta",AD32="Menor")),"Moderado",IF(OR(AND(AB32="Muy Baja",AD32="Mayor"),AND(AB32="Baja",AD32="Mayor"),AND(AB32="Media",AD32="Mayor"),AND(AB32="Alta",AD32="Moderado"),AND(AB32="Alta",AD32="Mayor"),AND(AB32="Muy Alta",AD32="Leve"),AND(AB32="Muy Alta",AD32="Menor"),AND(AB32="Muy Alta",AD32="Moderado"),AND(AB32="Muy Alta",AD32="Mayor")),"Alto",IF(OR(AND(AB32="Muy Baja",AD32="Catastrófico"),AND(AB32="Baja",AD32="Catastrófico"),AND(AB32="Media",AD32="Catastrófico"),AND(AB32="Alta",AD32="Catastrófico"),AND(AB32="Muy Alta",AD32="Catastrófico")),"Extremo","")))),"")</f>
        <v/>
      </c>
      <c r="AG32" s="359"/>
      <c r="AH32" s="422"/>
      <c r="AI32" s="466"/>
      <c r="AJ32" s="470"/>
      <c r="AK32" s="470"/>
      <c r="AL32" s="422"/>
      <c r="AM32" s="472"/>
      <c r="AN32" s="472"/>
      <c r="AO32" s="472"/>
      <c r="AP32" s="472"/>
      <c r="AQ32" s="472"/>
      <c r="AR32" s="472"/>
      <c r="AS32" s="472"/>
      <c r="AT32" s="472"/>
      <c r="AU32" s="472"/>
      <c r="AV32" s="472"/>
      <c r="AW32" s="472"/>
      <c r="AX32" s="472"/>
      <c r="AY32" s="472"/>
      <c r="AZ32" s="472"/>
      <c r="BA32" s="472"/>
      <c r="BB32" s="472"/>
      <c r="BC32" s="472"/>
      <c r="BD32" s="472"/>
      <c r="BE32" s="472"/>
      <c r="BF32" s="472"/>
      <c r="BG32" s="472"/>
      <c r="BH32" s="472"/>
      <c r="BI32" s="472"/>
      <c r="BJ32" s="472"/>
      <c r="BK32" s="472"/>
      <c r="BL32" s="472"/>
      <c r="BM32" s="472"/>
      <c r="BN32" s="472"/>
      <c r="BO32" s="472"/>
      <c r="BP32" s="472"/>
      <c r="BQ32" s="472"/>
      <c r="BR32" s="472"/>
    </row>
    <row r="33" spans="1:70" ht="26.25" customHeight="1">
      <c r="A33" s="642"/>
      <c r="B33" s="645"/>
      <c r="C33" s="645"/>
      <c r="D33" s="657"/>
      <c r="E33" s="363"/>
      <c r="F33" s="659"/>
      <c r="G33" s="801"/>
      <c r="H33" s="469"/>
      <c r="I33" s="654"/>
      <c r="J33" s="651"/>
      <c r="K33" s="633"/>
      <c r="L33" s="636"/>
      <c r="M33" s="639"/>
      <c r="N33" s="636">
        <f ca="1">IF(NOT(ISERROR(MATCH(M33,_xlfn.ANCHORARRAY(F44),0))),L46&amp;"Por favor no seleccionar los criterios de impacto",M33)</f>
        <v>0</v>
      </c>
      <c r="O33" s="633"/>
      <c r="P33" s="636"/>
      <c r="Q33" s="628"/>
      <c r="R33" s="26">
        <v>2</v>
      </c>
      <c r="S33" s="306"/>
      <c r="T33" s="5" t="str">
        <f>IF(OR(U33="Preventivo",U33="Detectivo"),"Probabilidad",IF(U33="Correctivo","Impacto",""))</f>
        <v/>
      </c>
      <c r="U33" s="286"/>
      <c r="V33" s="286"/>
      <c r="W33" s="287" t="str">
        <f t="shared" ref="W33:W37" si="44">IF(AND(U33="Preventivo",V33="Automático"),"50%",IF(AND(U33="Preventivo",V33="Manual"),"40%",IF(AND(U33="Detectivo",V33="Automático"),"40%",IF(AND(U33="Detectivo",V33="Manual"),"30%",IF(AND(U33="Correctivo",V33="Automático"),"35%",IF(AND(U33="Correctivo",V33="Manual"),"25%",""))))))</f>
        <v/>
      </c>
      <c r="X33" s="286"/>
      <c r="Y33" s="286"/>
      <c r="Z33" s="286"/>
      <c r="AA33" s="288" t="str">
        <f>IFERROR(IF(AND(T32="Probabilidad",T33="Probabilidad"),(AC32-(+AC32*W33)),IF(AND(T32="Impacto",T33="Probabilidad"),(L32-(+L32*W33)),IF(T33="Impacto",AC32,""))),"")</f>
        <v/>
      </c>
      <c r="AB33" s="289" t="str">
        <f t="shared" ref="AB33:AB37" si="45">IFERROR(IF(AA33="","",IF(AA33&lt;=0.2,"Muy Baja",IF(AA33&lt;=0.4,"Baja",IF(AA33&lt;=0.6,"Media",IF(AA33&lt;=0.8,"Alta","Muy Alta"))))),"")</f>
        <v/>
      </c>
      <c r="AC33" s="531" t="str">
        <f>+AA33</f>
        <v/>
      </c>
      <c r="AD33" s="289" t="str">
        <f t="shared" ref="AD33:AD37" si="46">IFERROR(IF(AE33="","",IF(AE33&lt;=0.2,"Leve",IF(AE33&lt;=0.4,"Menor",IF(AE33&lt;=0.6,"Moderado",IF(AE33&lt;=0.8,"Mayor","Catastrófico"))))),"")</f>
        <v/>
      </c>
      <c r="AE33" s="531" t="str">
        <f>IFERROR(IF(AND(T32="Impacto",T33="Impacto"),(AE32-(+AE32*W33)),IF(AND(T32="Probabilidad",T33="Impacto"),(P32-(+P32*W33)),IF(T33="Probabilidad",AE32,""))),"")</f>
        <v/>
      </c>
      <c r="AF33" s="291" t="str">
        <f t="shared" ref="AF33:AF37" si="47">IFERROR(IF(OR(AND(AB33="Muy Baja",AD33="Leve"),AND(AB33="Muy Baja",AD33="Menor"),AND(AB33="Baja",AD33="Leve")),"Bajo",IF(OR(AND(AB33="Muy baja",AD33="Moderado"),AND(AB33="Baja",AD33="Menor"),AND(AB33="Baja",AD33="Moderado"),AND(AB33="Media",AD33="Leve"),AND(AB33="Media",AD33="Menor"),AND(AB33="Media",AD33="Moderado"),AND(AB33="Alta",AD33="Leve"),AND(AB33="Alta",AD33="Menor")),"Moderado",IF(OR(AND(AB33="Muy Baja",AD33="Mayor"),AND(AB33="Baja",AD33="Mayor"),AND(AB33="Media",AD33="Mayor"),AND(AB33="Alta",AD33="Moderado"),AND(AB33="Alta",AD33="Mayor"),AND(AB33="Muy Alta",AD33="Leve"),AND(AB33="Muy Alta",AD33="Menor"),AND(AB33="Muy Alta",AD33="Moderado"),AND(AB33="Muy Alta",AD33="Mayor")),"Alto",IF(OR(AND(AB33="Muy Baja",AD33="Catastrófico"),AND(AB33="Baja",AD33="Catastrófico"),AND(AB33="Media",AD33="Catastrófico"),AND(AB33="Alta",AD33="Catastrófico"),AND(AB33="Muy Alta",AD33="Catastrófico")),"Extremo","")))),"")</f>
        <v/>
      </c>
      <c r="AG33" s="359"/>
      <c r="AH33" s="422"/>
      <c r="AI33" s="466"/>
      <c r="AJ33" s="470"/>
      <c r="AK33" s="470"/>
      <c r="AL33" s="422"/>
      <c r="AM33" s="472"/>
      <c r="AN33" s="472"/>
      <c r="AO33" s="472"/>
      <c r="AP33" s="472"/>
      <c r="AQ33" s="472"/>
      <c r="AR33" s="472"/>
      <c r="AS33" s="472"/>
      <c r="AT33" s="472"/>
      <c r="AU33" s="472"/>
      <c r="AV33" s="472"/>
      <c r="AW33" s="472"/>
      <c r="AX33" s="472"/>
      <c r="AY33" s="472"/>
      <c r="AZ33" s="472"/>
      <c r="BA33" s="472"/>
      <c r="BB33" s="472"/>
      <c r="BC33" s="472"/>
      <c r="BD33" s="472"/>
      <c r="BE33" s="472"/>
      <c r="BF33" s="472"/>
      <c r="BG33" s="472"/>
      <c r="BH33" s="472"/>
      <c r="BI33" s="472"/>
      <c r="BJ33" s="472"/>
      <c r="BK33" s="472"/>
      <c r="BL33" s="472"/>
      <c r="BM33" s="472"/>
      <c r="BN33" s="472"/>
      <c r="BO33" s="472"/>
      <c r="BP33" s="472"/>
      <c r="BQ33" s="472"/>
      <c r="BR33" s="472"/>
    </row>
    <row r="34" spans="1:70" ht="26.25" customHeight="1">
      <c r="A34" s="642"/>
      <c r="B34" s="645"/>
      <c r="C34" s="645"/>
      <c r="D34" s="657"/>
      <c r="E34" s="363"/>
      <c r="F34" s="659"/>
      <c r="G34" s="801"/>
      <c r="H34" s="469"/>
      <c r="I34" s="654"/>
      <c r="J34" s="651"/>
      <c r="K34" s="633"/>
      <c r="L34" s="636"/>
      <c r="M34" s="639"/>
      <c r="N34" s="636">
        <f ca="1">IF(NOT(ISERROR(MATCH(M34,_xlfn.ANCHORARRAY(F45),0))),L47&amp;"Por favor no seleccionar los criterios de impacto",M34)</f>
        <v>0</v>
      </c>
      <c r="O34" s="633"/>
      <c r="P34" s="636"/>
      <c r="Q34" s="628"/>
      <c r="R34" s="26">
        <v>3</v>
      </c>
      <c r="S34" s="459"/>
      <c r="T34" s="5" t="str">
        <f t="shared" ref="T34:T37" si="48">IF(OR(U34="Preventivo",U34="Detectivo"),"Probabilidad",IF(U34="Correctivo","Impacto",""))</f>
        <v/>
      </c>
      <c r="U34" s="286"/>
      <c r="V34" s="286"/>
      <c r="W34" s="287" t="str">
        <f t="shared" si="44"/>
        <v/>
      </c>
      <c r="X34" s="286"/>
      <c r="Y34" s="286"/>
      <c r="Z34" s="286"/>
      <c r="AA34" s="288" t="str">
        <f>IFERROR(IF(AND(T33="Probabilidad",T34="Probabilidad"),(AC33-(+AC33*W34)),IF(AND(T33="Impacto",T34="Probabilidad"),(AC32-(+AC32*W34)),IF(T34="Impacto",AC33,""))),"")</f>
        <v/>
      </c>
      <c r="AB34" s="289" t="str">
        <f t="shared" si="45"/>
        <v/>
      </c>
      <c r="AC34" s="531" t="str">
        <f t="shared" ref="AC34:AC37" si="49">+AA34</f>
        <v/>
      </c>
      <c r="AD34" s="289" t="str">
        <f t="shared" si="46"/>
        <v/>
      </c>
      <c r="AE34" s="531" t="str">
        <f t="shared" ref="AE34:AE37" si="50">IFERROR(IF(AND(T33="Impacto",T34="Impacto"),(AE33-(+AE33*W34)),IF(AND(T33="Probabilidad",T34="Impacto"),(AE32-(+AE32*W34)),IF(T34="Probabilidad",AE33,""))),"")</f>
        <v/>
      </c>
      <c r="AF34" s="291" t="str">
        <f t="shared" si="47"/>
        <v/>
      </c>
      <c r="AG34" s="359"/>
      <c r="AH34" s="422"/>
      <c r="AI34" s="466"/>
      <c r="AJ34" s="470"/>
      <c r="AK34" s="470"/>
      <c r="AL34" s="422"/>
      <c r="AM34" s="472"/>
      <c r="AN34" s="472"/>
      <c r="AO34" s="472"/>
      <c r="AP34" s="472"/>
      <c r="AQ34" s="472"/>
      <c r="AR34" s="472"/>
      <c r="AS34" s="472"/>
      <c r="AT34" s="472"/>
      <c r="AU34" s="472"/>
      <c r="AV34" s="472"/>
      <c r="AW34" s="472"/>
      <c r="AX34" s="472"/>
      <c r="AY34" s="472"/>
      <c r="AZ34" s="472"/>
      <c r="BA34" s="472"/>
      <c r="BB34" s="472"/>
      <c r="BC34" s="472"/>
      <c r="BD34" s="472"/>
      <c r="BE34" s="472"/>
      <c r="BF34" s="472"/>
      <c r="BG34" s="472"/>
      <c r="BH34" s="472"/>
      <c r="BI34" s="472"/>
      <c r="BJ34" s="472"/>
      <c r="BK34" s="472"/>
      <c r="BL34" s="472"/>
      <c r="BM34" s="472"/>
      <c r="BN34" s="472"/>
      <c r="BO34" s="472"/>
      <c r="BP34" s="472"/>
      <c r="BQ34" s="472"/>
      <c r="BR34" s="472"/>
    </row>
    <row r="35" spans="1:70" ht="26.25" customHeight="1">
      <c r="A35" s="642"/>
      <c r="B35" s="645"/>
      <c r="C35" s="645"/>
      <c r="D35" s="657"/>
      <c r="E35" s="363"/>
      <c r="F35" s="659"/>
      <c r="G35" s="801"/>
      <c r="H35" s="469"/>
      <c r="I35" s="654"/>
      <c r="J35" s="651"/>
      <c r="K35" s="633"/>
      <c r="L35" s="636"/>
      <c r="M35" s="639"/>
      <c r="N35" s="636">
        <f ca="1">IF(NOT(ISERROR(MATCH(M35,_xlfn.ANCHORARRAY(F46),0))),L48&amp;"Por favor no seleccionar los criterios de impacto",M35)</f>
        <v>0</v>
      </c>
      <c r="O35" s="633"/>
      <c r="P35" s="636"/>
      <c r="Q35" s="628"/>
      <c r="R35" s="26">
        <v>4</v>
      </c>
      <c r="S35" s="306"/>
      <c r="T35" s="5" t="str">
        <f t="shared" si="48"/>
        <v/>
      </c>
      <c r="U35" s="286"/>
      <c r="V35" s="286"/>
      <c r="W35" s="287" t="str">
        <f t="shared" si="44"/>
        <v/>
      </c>
      <c r="X35" s="286"/>
      <c r="Y35" s="286"/>
      <c r="Z35" s="286"/>
      <c r="AA35" s="288" t="str">
        <f t="shared" ref="AA35:AA37" si="51">IFERROR(IF(AND(T34="Probabilidad",T35="Probabilidad"),(AC34-(+AC34*W35)),IF(AND(T34="Impacto",T35="Probabilidad"),(AC33-(+AC33*W35)),IF(T35="Impacto",AC34,""))),"")</f>
        <v/>
      </c>
      <c r="AB35" s="289" t="str">
        <f t="shared" si="45"/>
        <v/>
      </c>
      <c r="AC35" s="531" t="str">
        <f t="shared" si="49"/>
        <v/>
      </c>
      <c r="AD35" s="289" t="str">
        <f t="shared" si="46"/>
        <v/>
      </c>
      <c r="AE35" s="531" t="str">
        <f t="shared" si="50"/>
        <v/>
      </c>
      <c r="AF35" s="291" t="str">
        <f t="shared" si="47"/>
        <v/>
      </c>
      <c r="AG35" s="359"/>
      <c r="AH35" s="422"/>
      <c r="AI35" s="466"/>
      <c r="AJ35" s="470"/>
      <c r="AK35" s="470"/>
      <c r="AL35" s="422"/>
      <c r="AM35" s="472"/>
      <c r="AN35" s="472"/>
      <c r="AO35" s="472"/>
      <c r="AP35" s="472"/>
      <c r="AQ35" s="472"/>
      <c r="AR35" s="472"/>
      <c r="AS35" s="472"/>
      <c r="AT35" s="472"/>
      <c r="AU35" s="472"/>
      <c r="AV35" s="472"/>
      <c r="AW35" s="472"/>
      <c r="AX35" s="472"/>
      <c r="AY35" s="472"/>
      <c r="AZ35" s="472"/>
      <c r="BA35" s="472"/>
      <c r="BB35" s="472"/>
      <c r="BC35" s="472"/>
      <c r="BD35" s="472"/>
      <c r="BE35" s="472"/>
      <c r="BF35" s="472"/>
      <c r="BG35" s="472"/>
      <c r="BH35" s="472"/>
      <c r="BI35" s="472"/>
      <c r="BJ35" s="472"/>
      <c r="BK35" s="472"/>
      <c r="BL35" s="472"/>
      <c r="BM35" s="472"/>
      <c r="BN35" s="472"/>
      <c r="BO35" s="472"/>
      <c r="BP35" s="472"/>
      <c r="BQ35" s="472"/>
      <c r="BR35" s="472"/>
    </row>
    <row r="36" spans="1:70" ht="26.25" customHeight="1">
      <c r="A36" s="642"/>
      <c r="B36" s="645"/>
      <c r="C36" s="645"/>
      <c r="D36" s="657"/>
      <c r="E36" s="363"/>
      <c r="F36" s="659"/>
      <c r="G36" s="801"/>
      <c r="H36" s="469"/>
      <c r="I36" s="654"/>
      <c r="J36" s="651"/>
      <c r="K36" s="633"/>
      <c r="L36" s="636"/>
      <c r="M36" s="639"/>
      <c r="N36" s="636">
        <f ca="1">IF(NOT(ISERROR(MATCH(M36,_xlfn.ANCHORARRAY(F47),0))),L49&amp;"Por favor no seleccionar los criterios de impacto",M36)</f>
        <v>0</v>
      </c>
      <c r="O36" s="633"/>
      <c r="P36" s="636"/>
      <c r="Q36" s="628"/>
      <c r="R36" s="26">
        <v>5</v>
      </c>
      <c r="S36" s="306"/>
      <c r="T36" s="5" t="str">
        <f t="shared" si="48"/>
        <v/>
      </c>
      <c r="U36" s="286"/>
      <c r="V36" s="286"/>
      <c r="W36" s="287" t="str">
        <f t="shared" si="44"/>
        <v/>
      </c>
      <c r="X36" s="286"/>
      <c r="Y36" s="286"/>
      <c r="Z36" s="286"/>
      <c r="AA36" s="288" t="str">
        <f t="shared" si="51"/>
        <v/>
      </c>
      <c r="AB36" s="289" t="str">
        <f t="shared" si="45"/>
        <v/>
      </c>
      <c r="AC36" s="531" t="str">
        <f t="shared" si="49"/>
        <v/>
      </c>
      <c r="AD36" s="289" t="str">
        <f t="shared" si="46"/>
        <v/>
      </c>
      <c r="AE36" s="531" t="str">
        <f t="shared" si="50"/>
        <v/>
      </c>
      <c r="AF36" s="291" t="str">
        <f t="shared" si="47"/>
        <v/>
      </c>
      <c r="AG36" s="359"/>
      <c r="AH36" s="422"/>
      <c r="AI36" s="466"/>
      <c r="AJ36" s="470"/>
      <c r="AK36" s="470"/>
      <c r="AL36" s="422"/>
      <c r="AM36" s="472"/>
      <c r="AN36" s="472"/>
      <c r="AO36" s="472"/>
      <c r="AP36" s="472"/>
      <c r="AQ36" s="472"/>
      <c r="AR36" s="472"/>
      <c r="AS36" s="472"/>
      <c r="AT36" s="472"/>
      <c r="AU36" s="472"/>
      <c r="AV36" s="472"/>
      <c r="AW36" s="472"/>
      <c r="AX36" s="472"/>
      <c r="AY36" s="472"/>
      <c r="AZ36" s="472"/>
      <c r="BA36" s="472"/>
      <c r="BB36" s="472"/>
      <c r="BC36" s="472"/>
      <c r="BD36" s="472"/>
      <c r="BE36" s="472"/>
      <c r="BF36" s="472"/>
      <c r="BG36" s="472"/>
      <c r="BH36" s="472"/>
      <c r="BI36" s="472"/>
      <c r="BJ36" s="472"/>
      <c r="BK36" s="472"/>
      <c r="BL36" s="472"/>
      <c r="BM36" s="472"/>
      <c r="BN36" s="472"/>
      <c r="BO36" s="472"/>
      <c r="BP36" s="472"/>
      <c r="BQ36" s="472"/>
      <c r="BR36" s="472"/>
    </row>
    <row r="37" spans="1:70" ht="26.25" customHeight="1">
      <c r="A37" s="643"/>
      <c r="B37" s="646"/>
      <c r="C37" s="646"/>
      <c r="D37" s="658"/>
      <c r="E37" s="363"/>
      <c r="F37" s="659"/>
      <c r="G37" s="838"/>
      <c r="H37" s="469"/>
      <c r="I37" s="655"/>
      <c r="J37" s="652"/>
      <c r="K37" s="634"/>
      <c r="L37" s="637"/>
      <c r="M37" s="640"/>
      <c r="N37" s="637">
        <f ca="1">IF(NOT(ISERROR(MATCH(M37,_xlfn.ANCHORARRAY(F48),0))),L50&amp;"Por favor no seleccionar los criterios de impacto",M37)</f>
        <v>0</v>
      </c>
      <c r="O37" s="634"/>
      <c r="P37" s="637"/>
      <c r="Q37" s="629"/>
      <c r="R37" s="26">
        <v>6</v>
      </c>
      <c r="S37" s="306"/>
      <c r="T37" s="5" t="str">
        <f t="shared" si="48"/>
        <v/>
      </c>
      <c r="U37" s="286"/>
      <c r="V37" s="286"/>
      <c r="W37" s="287" t="str">
        <f t="shared" si="44"/>
        <v/>
      </c>
      <c r="X37" s="286"/>
      <c r="Y37" s="286"/>
      <c r="Z37" s="286"/>
      <c r="AA37" s="288" t="str">
        <f t="shared" si="51"/>
        <v/>
      </c>
      <c r="AB37" s="289" t="str">
        <f t="shared" si="45"/>
        <v/>
      </c>
      <c r="AC37" s="531" t="str">
        <f t="shared" si="49"/>
        <v/>
      </c>
      <c r="AD37" s="289" t="str">
        <f t="shared" si="46"/>
        <v/>
      </c>
      <c r="AE37" s="531" t="str">
        <f t="shared" si="50"/>
        <v/>
      </c>
      <c r="AF37" s="291" t="str">
        <f t="shared" si="47"/>
        <v/>
      </c>
      <c r="AG37" s="359"/>
      <c r="AH37" s="422"/>
      <c r="AI37" s="466"/>
      <c r="AJ37" s="470"/>
      <c r="AK37" s="470"/>
      <c r="AL37" s="42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row>
    <row r="38" spans="1:70" ht="26.25" customHeight="1">
      <c r="A38" s="641">
        <v>6</v>
      </c>
      <c r="B38" s="644"/>
      <c r="C38" s="644"/>
      <c r="D38" s="656"/>
      <c r="E38" s="363"/>
      <c r="F38" s="659"/>
      <c r="G38" s="800"/>
      <c r="H38" s="469"/>
      <c r="I38" s="653"/>
      <c r="J38" s="650"/>
      <c r="K38" s="632" t="str">
        <f t="shared" ref="K38" si="52">IF(J38&lt;=0,"",IF(J38&lt;=2,"Muy Baja",IF(J38&lt;=24,"Baja",IF(J38&lt;=500,"Media",IF(J38&lt;=5000,"Alta","Muy Alta")))))</f>
        <v/>
      </c>
      <c r="L38" s="635" t="str">
        <f t="shared" ref="L38" si="53">IF(K38="","",IF(K38="Muy Baja",0.2,IF(K38="Baja",0.4,IF(K38="Media",0.6,IF(K38="Alta",0.8,IF(K38="Muy Alta",1,))))))</f>
        <v/>
      </c>
      <c r="M38" s="638"/>
      <c r="N38" s="635">
        <f>IF(NOT(ISERROR(MATCH(M38,'[33]Tabla Impacto'!$B$221:$B$223,0))),'[33]Tabla Impacto'!$F$223&amp;"Por favor no seleccionar los criterios de impacto(Afectación Económica o presupuestal y Pérdida Reputacional)",M38)</f>
        <v>0</v>
      </c>
      <c r="O38" s="632" t="str">
        <f>IF(OR(N38='[33]Tabla Impacto'!$C$11,N38='[33]Tabla Impacto'!$D$11),"Leve",IF(OR(N38='[33]Tabla Impacto'!$C$12,N38='[33]Tabla Impacto'!$D$12),"Menor",IF(OR(N38='[33]Tabla Impacto'!$C$13,N38='[33]Tabla Impacto'!$D$13),"Moderado",IF(OR(N38='[33]Tabla Impacto'!$C$14,N38='[33]Tabla Impacto'!$D$14),"Mayor",IF(OR(N38='[33]Tabla Impacto'!$C$15,N38='[33]Tabla Impacto'!$D$15),"Catastrófico","")))))</f>
        <v/>
      </c>
      <c r="P38" s="635" t="str">
        <f t="shared" ref="P38" si="54">IF(O38="","",IF(O38="Leve",0.2,IF(O38="Menor",0.4,IF(O38="Moderado",0.6,IF(O38="Mayor",0.8,IF(O38="Catastrófico",1,))))))</f>
        <v/>
      </c>
      <c r="Q38" s="627" t="str">
        <f t="shared" ref="Q38" si="55">IF(OR(AND(K38="Muy Baja",O38="Leve"),AND(K38="Muy Baja",O38="Menor"),AND(K38="Baja",O38="Leve")),"Bajo",IF(OR(AND(K38="Muy baja",O38="Moderado"),AND(K38="Baja",O38="Menor"),AND(K38="Baja",O38="Moderado"),AND(K38="Media",O38="Leve"),AND(K38="Media",O38="Menor"),AND(K38="Media",O38="Moderado"),AND(K38="Alta",O38="Leve"),AND(K38="Alta",O38="Menor")),"Moderado",IF(OR(AND(K38="Muy Baja",O38="Mayor"),AND(K38="Baja",O38="Mayor"),AND(K38="Media",O38="Mayor"),AND(K38="Alta",O38="Moderado"),AND(K38="Alta",O38="Mayor"),AND(K38="Muy Alta",O38="Leve"),AND(K38="Muy Alta",O38="Menor"),AND(K38="Muy Alta",O38="Moderado"),AND(K38="Muy Alta",O38="Mayor")),"Alto",IF(OR(AND(K38="Muy Baja",O38="Catastrófico"),AND(K38="Baja",O38="Catastrófico"),AND(K38="Media",O38="Catastrófico"),AND(K38="Alta",O38="Catastrófico"),AND(K38="Muy Alta",O38="Catastrófico")),"Extremo",""))))</f>
        <v/>
      </c>
      <c r="R38" s="26">
        <v>1</v>
      </c>
      <c r="S38" s="306"/>
      <c r="T38" s="5" t="str">
        <f>IF(OR(U38="Preventivo",U38="Detectivo"),"Probabilidad",IF(U38="Correctivo","Impacto",""))</f>
        <v/>
      </c>
      <c r="U38" s="286"/>
      <c r="V38" s="286"/>
      <c r="W38" s="287" t="str">
        <f>IF(AND(U38="Preventivo",V38="Automático"),"50%",IF(AND(U38="Preventivo",V38="Manual"),"40%",IF(AND(U38="Detectivo",V38="Automático"),"40%",IF(AND(U38="Detectivo",V38="Manual"),"30%",IF(AND(U38="Correctivo",V38="Automático"),"35%",IF(AND(U38="Correctivo",V38="Manual"),"25%",""))))))</f>
        <v/>
      </c>
      <c r="X38" s="286"/>
      <c r="Y38" s="286"/>
      <c r="Z38" s="286"/>
      <c r="AA38" s="288" t="str">
        <f>IFERROR(IF(T38="Probabilidad",(L38-(+L38*W38)),IF(T38="Impacto",L38,"")),"")</f>
        <v/>
      </c>
      <c r="AB38" s="289" t="str">
        <f>IFERROR(IF(AA38="","",IF(AA38&lt;=0.2,"Muy Baja",IF(AA38&lt;=0.4,"Baja",IF(AA38&lt;=0.6,"Media",IF(AA38&lt;=0.8,"Alta","Muy Alta"))))),"")</f>
        <v/>
      </c>
      <c r="AC38" s="531" t="str">
        <f>+AA38</f>
        <v/>
      </c>
      <c r="AD38" s="289" t="str">
        <f>IFERROR(IF(AE38="","",IF(AE38&lt;=0.2,"Leve",IF(AE38&lt;=0.4,"Menor",IF(AE38&lt;=0.6,"Moderado",IF(AE38&lt;=0.8,"Mayor","Catastrófico"))))),"")</f>
        <v/>
      </c>
      <c r="AE38" s="531" t="str">
        <f>IFERROR(IF(T38="Impacto",(P38-(+P38*W38)),IF(T38="Probabilidad",P38,"")),"")</f>
        <v/>
      </c>
      <c r="AF38" s="291" t="str">
        <f>IFERROR(IF(OR(AND(AB38="Muy Baja",AD38="Leve"),AND(AB38="Muy Baja",AD38="Menor"),AND(AB38="Baja",AD38="Leve")),"Bajo",IF(OR(AND(AB38="Muy baja",AD38="Moderado"),AND(AB38="Baja",AD38="Menor"),AND(AB38="Baja",AD38="Moderado"),AND(AB38="Media",AD38="Leve"),AND(AB38="Media",AD38="Menor"),AND(AB38="Media",AD38="Moderado"),AND(AB38="Alta",AD38="Leve"),AND(AB38="Alta",AD38="Menor")),"Moderado",IF(OR(AND(AB38="Muy Baja",AD38="Mayor"),AND(AB38="Baja",AD38="Mayor"),AND(AB38="Media",AD38="Mayor"),AND(AB38="Alta",AD38="Moderado"),AND(AB38="Alta",AD38="Mayor"),AND(AB38="Muy Alta",AD38="Leve"),AND(AB38="Muy Alta",AD38="Menor"),AND(AB38="Muy Alta",AD38="Moderado"),AND(AB38="Muy Alta",AD38="Mayor")),"Alto",IF(OR(AND(AB38="Muy Baja",AD38="Catastrófico"),AND(AB38="Baja",AD38="Catastrófico"),AND(AB38="Media",AD38="Catastrófico"),AND(AB38="Alta",AD38="Catastrófico"),AND(AB38="Muy Alta",AD38="Catastrófico")),"Extremo","")))),"")</f>
        <v/>
      </c>
      <c r="AG38" s="359"/>
      <c r="AH38" s="422"/>
      <c r="AI38" s="466"/>
      <c r="AJ38" s="470"/>
      <c r="AK38" s="470"/>
      <c r="AL38" s="422"/>
      <c r="AM38" s="472"/>
      <c r="AN38" s="472"/>
      <c r="AO38" s="472"/>
      <c r="AP38" s="472"/>
      <c r="AQ38" s="472"/>
      <c r="AR38" s="472"/>
      <c r="AS38" s="472"/>
      <c r="AT38" s="472"/>
      <c r="AU38" s="472"/>
      <c r="AV38" s="472"/>
      <c r="AW38" s="472"/>
      <c r="AX38" s="472"/>
      <c r="AY38" s="472"/>
      <c r="AZ38" s="472"/>
      <c r="BA38" s="472"/>
      <c r="BB38" s="472"/>
      <c r="BC38" s="472"/>
      <c r="BD38" s="472"/>
      <c r="BE38" s="472"/>
      <c r="BF38" s="472"/>
      <c r="BG38" s="472"/>
      <c r="BH38" s="472"/>
      <c r="BI38" s="472"/>
      <c r="BJ38" s="472"/>
      <c r="BK38" s="472"/>
      <c r="BL38" s="472"/>
      <c r="BM38" s="472"/>
      <c r="BN38" s="472"/>
      <c r="BO38" s="472"/>
      <c r="BP38" s="472"/>
      <c r="BQ38" s="472"/>
      <c r="BR38" s="472"/>
    </row>
    <row r="39" spans="1:70" ht="26.25" customHeight="1">
      <c r="A39" s="642"/>
      <c r="B39" s="645"/>
      <c r="C39" s="645"/>
      <c r="D39" s="657"/>
      <c r="E39" s="363"/>
      <c r="F39" s="659"/>
      <c r="G39" s="801"/>
      <c r="H39" s="469"/>
      <c r="I39" s="654"/>
      <c r="J39" s="651"/>
      <c r="K39" s="633"/>
      <c r="L39" s="636"/>
      <c r="M39" s="639"/>
      <c r="N39" s="636">
        <f ca="1">IF(NOT(ISERROR(MATCH(M39,_xlfn.ANCHORARRAY(F50),0))),L52&amp;"Por favor no seleccionar los criterios de impacto",M39)</f>
        <v>0</v>
      </c>
      <c r="O39" s="633"/>
      <c r="P39" s="636"/>
      <c r="Q39" s="628"/>
      <c r="R39" s="26">
        <v>2</v>
      </c>
      <c r="S39" s="306"/>
      <c r="T39" s="5" t="str">
        <f>IF(OR(U39="Preventivo",U39="Detectivo"),"Probabilidad",IF(U39="Correctivo","Impacto",""))</f>
        <v/>
      </c>
      <c r="U39" s="286"/>
      <c r="V39" s="286"/>
      <c r="W39" s="287" t="str">
        <f t="shared" ref="W39:W43" si="56">IF(AND(U39="Preventivo",V39="Automático"),"50%",IF(AND(U39="Preventivo",V39="Manual"),"40%",IF(AND(U39="Detectivo",V39="Automático"),"40%",IF(AND(U39="Detectivo",V39="Manual"),"30%",IF(AND(U39="Correctivo",V39="Automático"),"35%",IF(AND(U39="Correctivo",V39="Manual"),"25%",""))))))</f>
        <v/>
      </c>
      <c r="X39" s="286"/>
      <c r="Y39" s="286"/>
      <c r="Z39" s="286"/>
      <c r="AA39" s="288" t="str">
        <f>IFERROR(IF(AND(T38="Probabilidad",T39="Probabilidad"),(AC38-(+AC38*W39)),IF(AND(T38="Impacto",T39="Probabilidad"),(L38-(+L38*W39)),IF(T39="Impacto",AC38,""))),"")</f>
        <v/>
      </c>
      <c r="AB39" s="289" t="str">
        <f t="shared" ref="AB39:AB43" si="57">IFERROR(IF(AA39="","",IF(AA39&lt;=0.2,"Muy Baja",IF(AA39&lt;=0.4,"Baja",IF(AA39&lt;=0.6,"Media",IF(AA39&lt;=0.8,"Alta","Muy Alta"))))),"")</f>
        <v/>
      </c>
      <c r="AC39" s="531" t="str">
        <f>+AA39</f>
        <v/>
      </c>
      <c r="AD39" s="289" t="str">
        <f t="shared" ref="AD39:AD43" si="58">IFERROR(IF(AE39="","",IF(AE39&lt;=0.2,"Leve",IF(AE39&lt;=0.4,"Menor",IF(AE39&lt;=0.6,"Moderado",IF(AE39&lt;=0.8,"Mayor","Catastrófico"))))),"")</f>
        <v/>
      </c>
      <c r="AE39" s="531" t="str">
        <f>IFERROR(IF(AND(T38="Impacto",T39="Impacto"),(AE38-(+AE38*W39)),IF(AND(T38="Probabilidad",T39="Impacto"),(P38-(+P38*W39)),IF(T39="Probabilidad",AE38,""))),"")</f>
        <v/>
      </c>
      <c r="AF39" s="291" t="str">
        <f t="shared" ref="AF39:AF43" si="59">IFERROR(IF(OR(AND(AB39="Muy Baja",AD39="Leve"),AND(AB39="Muy Baja",AD39="Menor"),AND(AB39="Baja",AD39="Leve")),"Bajo",IF(OR(AND(AB39="Muy baja",AD39="Moderado"),AND(AB39="Baja",AD39="Menor"),AND(AB39="Baja",AD39="Moderado"),AND(AB39="Media",AD39="Leve"),AND(AB39="Media",AD39="Menor"),AND(AB39="Media",AD39="Moderado"),AND(AB39="Alta",AD39="Leve"),AND(AB39="Alta",AD39="Menor")),"Moderado",IF(OR(AND(AB39="Muy Baja",AD39="Mayor"),AND(AB39="Baja",AD39="Mayor"),AND(AB39="Media",AD39="Mayor"),AND(AB39="Alta",AD39="Moderado"),AND(AB39="Alta",AD39="Mayor"),AND(AB39="Muy Alta",AD39="Leve"),AND(AB39="Muy Alta",AD39="Menor"),AND(AB39="Muy Alta",AD39="Moderado"),AND(AB39="Muy Alta",AD39="Mayor")),"Alto",IF(OR(AND(AB39="Muy Baja",AD39="Catastrófico"),AND(AB39="Baja",AD39="Catastrófico"),AND(AB39="Media",AD39="Catastrófico"),AND(AB39="Alta",AD39="Catastrófico"),AND(AB39="Muy Alta",AD39="Catastrófico")),"Extremo","")))),"")</f>
        <v/>
      </c>
      <c r="AG39" s="359"/>
      <c r="AH39" s="422"/>
      <c r="AI39" s="466"/>
      <c r="AJ39" s="470"/>
      <c r="AK39" s="470"/>
      <c r="AL39" s="422"/>
      <c r="AM39" s="472"/>
      <c r="AN39" s="472"/>
      <c r="AO39" s="472"/>
      <c r="AP39" s="472"/>
      <c r="AQ39" s="472"/>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row>
    <row r="40" spans="1:70" ht="26.25" customHeight="1">
      <c r="A40" s="642"/>
      <c r="B40" s="645"/>
      <c r="C40" s="645"/>
      <c r="D40" s="657"/>
      <c r="E40" s="363"/>
      <c r="F40" s="659"/>
      <c r="G40" s="801"/>
      <c r="H40" s="469"/>
      <c r="I40" s="654"/>
      <c r="J40" s="651"/>
      <c r="K40" s="633"/>
      <c r="L40" s="636"/>
      <c r="M40" s="639"/>
      <c r="N40" s="636">
        <f ca="1">IF(NOT(ISERROR(MATCH(M40,_xlfn.ANCHORARRAY(F51),0))),L53&amp;"Por favor no seleccionar los criterios de impacto",M40)</f>
        <v>0</v>
      </c>
      <c r="O40" s="633"/>
      <c r="P40" s="636"/>
      <c r="Q40" s="628"/>
      <c r="R40" s="26">
        <v>3</v>
      </c>
      <c r="S40" s="459"/>
      <c r="T40" s="5" t="str">
        <f t="shared" ref="T40:T43" si="60">IF(OR(U40="Preventivo",U40="Detectivo"),"Probabilidad",IF(U40="Correctivo","Impacto",""))</f>
        <v/>
      </c>
      <c r="U40" s="286"/>
      <c r="V40" s="286"/>
      <c r="W40" s="287" t="str">
        <f t="shared" si="56"/>
        <v/>
      </c>
      <c r="X40" s="286"/>
      <c r="Y40" s="286"/>
      <c r="Z40" s="286"/>
      <c r="AA40" s="288" t="str">
        <f>IFERROR(IF(AND(T39="Probabilidad",T40="Probabilidad"),(AC39-(+AC39*W40)),IF(AND(T39="Impacto",T40="Probabilidad"),(AC38-(+AC38*W40)),IF(T40="Impacto",AC39,""))),"")</f>
        <v/>
      </c>
      <c r="AB40" s="289" t="str">
        <f t="shared" si="57"/>
        <v/>
      </c>
      <c r="AC40" s="531" t="str">
        <f t="shared" ref="AC40:AC43" si="61">+AA40</f>
        <v/>
      </c>
      <c r="AD40" s="289" t="str">
        <f t="shared" si="58"/>
        <v/>
      </c>
      <c r="AE40" s="531" t="str">
        <f t="shared" ref="AE40:AE43" si="62">IFERROR(IF(AND(T39="Impacto",T40="Impacto"),(AE39-(+AE39*W40)),IF(AND(T39="Probabilidad",T40="Impacto"),(AE38-(+AE38*W40)),IF(T40="Probabilidad",AE39,""))),"")</f>
        <v/>
      </c>
      <c r="AF40" s="291" t="str">
        <f t="shared" si="59"/>
        <v/>
      </c>
      <c r="AG40" s="359"/>
      <c r="AH40" s="422"/>
      <c r="AI40" s="466"/>
      <c r="AJ40" s="470"/>
      <c r="AK40" s="470"/>
      <c r="AL40" s="422"/>
      <c r="AM40" s="472"/>
      <c r="AN40" s="472"/>
      <c r="AO40" s="472"/>
      <c r="AP40" s="472"/>
      <c r="AQ40" s="472"/>
      <c r="AR40" s="472"/>
      <c r="AS40" s="472"/>
      <c r="AT40" s="472"/>
      <c r="AU40" s="472"/>
      <c r="AV40" s="472"/>
      <c r="AW40" s="472"/>
      <c r="AX40" s="472"/>
      <c r="AY40" s="472"/>
      <c r="AZ40" s="472"/>
      <c r="BA40" s="472"/>
      <c r="BB40" s="472"/>
      <c r="BC40" s="472"/>
      <c r="BD40" s="472"/>
      <c r="BE40" s="472"/>
      <c r="BF40" s="472"/>
      <c r="BG40" s="472"/>
      <c r="BH40" s="472"/>
      <c r="BI40" s="472"/>
      <c r="BJ40" s="472"/>
      <c r="BK40" s="472"/>
      <c r="BL40" s="472"/>
      <c r="BM40" s="472"/>
      <c r="BN40" s="472"/>
      <c r="BO40" s="472"/>
      <c r="BP40" s="472"/>
      <c r="BQ40" s="472"/>
      <c r="BR40" s="472"/>
    </row>
    <row r="41" spans="1:70" ht="26.25" customHeight="1">
      <c r="A41" s="642"/>
      <c r="B41" s="645"/>
      <c r="C41" s="645"/>
      <c r="D41" s="657"/>
      <c r="E41" s="363"/>
      <c r="F41" s="659"/>
      <c r="G41" s="801"/>
      <c r="H41" s="469"/>
      <c r="I41" s="654"/>
      <c r="J41" s="651"/>
      <c r="K41" s="633"/>
      <c r="L41" s="636"/>
      <c r="M41" s="639"/>
      <c r="N41" s="636">
        <f ca="1">IF(NOT(ISERROR(MATCH(M41,_xlfn.ANCHORARRAY(F52),0))),L54&amp;"Por favor no seleccionar los criterios de impacto",M41)</f>
        <v>0</v>
      </c>
      <c r="O41" s="633"/>
      <c r="P41" s="636"/>
      <c r="Q41" s="628"/>
      <c r="R41" s="26">
        <v>4</v>
      </c>
      <c r="S41" s="306"/>
      <c r="T41" s="5" t="str">
        <f t="shared" si="60"/>
        <v/>
      </c>
      <c r="U41" s="286"/>
      <c r="V41" s="286"/>
      <c r="W41" s="287" t="str">
        <f t="shared" si="56"/>
        <v/>
      </c>
      <c r="X41" s="286"/>
      <c r="Y41" s="286"/>
      <c r="Z41" s="286"/>
      <c r="AA41" s="288" t="str">
        <f t="shared" ref="AA41:AA43" si="63">IFERROR(IF(AND(T40="Probabilidad",T41="Probabilidad"),(AC40-(+AC40*W41)),IF(AND(T40="Impacto",T41="Probabilidad"),(AC39-(+AC39*W41)),IF(T41="Impacto",AC40,""))),"")</f>
        <v/>
      </c>
      <c r="AB41" s="289" t="str">
        <f t="shared" si="57"/>
        <v/>
      </c>
      <c r="AC41" s="531" t="str">
        <f t="shared" si="61"/>
        <v/>
      </c>
      <c r="AD41" s="289" t="str">
        <f t="shared" si="58"/>
        <v/>
      </c>
      <c r="AE41" s="531" t="str">
        <f t="shared" si="62"/>
        <v/>
      </c>
      <c r="AF41" s="291" t="str">
        <f t="shared" si="59"/>
        <v/>
      </c>
      <c r="AG41" s="359"/>
      <c r="AH41" s="422"/>
      <c r="AI41" s="466"/>
      <c r="AJ41" s="470"/>
      <c r="AK41" s="470"/>
      <c r="AL41" s="422"/>
      <c r="AM41" s="472"/>
      <c r="AN41" s="472"/>
      <c r="AO41" s="472"/>
      <c r="AP41" s="472"/>
      <c r="AQ41" s="472"/>
      <c r="AR41" s="472"/>
      <c r="AS41" s="472"/>
      <c r="AT41" s="472"/>
      <c r="AU41" s="472"/>
      <c r="AV41" s="472"/>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row>
    <row r="42" spans="1:70" ht="26.25" customHeight="1">
      <c r="A42" s="642"/>
      <c r="B42" s="645"/>
      <c r="C42" s="645"/>
      <c r="D42" s="657"/>
      <c r="E42" s="363"/>
      <c r="F42" s="659"/>
      <c r="G42" s="801"/>
      <c r="H42" s="469"/>
      <c r="I42" s="654"/>
      <c r="J42" s="651"/>
      <c r="K42" s="633"/>
      <c r="L42" s="636"/>
      <c r="M42" s="639"/>
      <c r="N42" s="636">
        <f ca="1">IF(NOT(ISERROR(MATCH(M42,_xlfn.ANCHORARRAY(F53),0))),L55&amp;"Por favor no seleccionar los criterios de impacto",M42)</f>
        <v>0</v>
      </c>
      <c r="O42" s="633"/>
      <c r="P42" s="636"/>
      <c r="Q42" s="628"/>
      <c r="R42" s="26">
        <v>5</v>
      </c>
      <c r="S42" s="306"/>
      <c r="T42" s="5" t="str">
        <f t="shared" si="60"/>
        <v/>
      </c>
      <c r="U42" s="286"/>
      <c r="V42" s="286"/>
      <c r="W42" s="287" t="str">
        <f t="shared" si="56"/>
        <v/>
      </c>
      <c r="X42" s="286"/>
      <c r="Y42" s="286"/>
      <c r="Z42" s="286"/>
      <c r="AA42" s="288" t="str">
        <f t="shared" si="63"/>
        <v/>
      </c>
      <c r="AB42" s="289" t="str">
        <f t="shared" si="57"/>
        <v/>
      </c>
      <c r="AC42" s="531" t="str">
        <f t="shared" si="61"/>
        <v/>
      </c>
      <c r="AD42" s="289" t="str">
        <f t="shared" si="58"/>
        <v/>
      </c>
      <c r="AE42" s="531" t="str">
        <f t="shared" si="62"/>
        <v/>
      </c>
      <c r="AF42" s="291" t="str">
        <f t="shared" si="59"/>
        <v/>
      </c>
      <c r="AG42" s="359"/>
      <c r="AH42" s="422"/>
      <c r="AI42" s="466"/>
      <c r="AJ42" s="470"/>
      <c r="AK42" s="470"/>
      <c r="AL42" s="422"/>
      <c r="AM42" s="472"/>
      <c r="AN42" s="472"/>
      <c r="AO42" s="472"/>
      <c r="AP42" s="472"/>
      <c r="AQ42" s="472"/>
      <c r="AR42" s="472"/>
      <c r="AS42" s="472"/>
      <c r="AT42" s="472"/>
      <c r="AU42" s="472"/>
      <c r="AV42" s="472"/>
      <c r="AW42" s="472"/>
      <c r="AX42" s="472"/>
      <c r="AY42" s="472"/>
      <c r="AZ42" s="472"/>
      <c r="BA42" s="472"/>
      <c r="BB42" s="472"/>
      <c r="BC42" s="472"/>
      <c r="BD42" s="472"/>
      <c r="BE42" s="472"/>
      <c r="BF42" s="472"/>
      <c r="BG42" s="472"/>
      <c r="BH42" s="472"/>
      <c r="BI42" s="472"/>
      <c r="BJ42" s="472"/>
      <c r="BK42" s="472"/>
      <c r="BL42" s="472"/>
      <c r="BM42" s="472"/>
      <c r="BN42" s="472"/>
      <c r="BO42" s="472"/>
      <c r="BP42" s="472"/>
      <c r="BQ42" s="472"/>
      <c r="BR42" s="472"/>
    </row>
    <row r="43" spans="1:70" ht="26.25" customHeight="1">
      <c r="A43" s="643"/>
      <c r="B43" s="646"/>
      <c r="C43" s="646"/>
      <c r="D43" s="658"/>
      <c r="E43" s="363"/>
      <c r="F43" s="659"/>
      <c r="G43" s="838"/>
      <c r="H43" s="469"/>
      <c r="I43" s="655"/>
      <c r="J43" s="652"/>
      <c r="K43" s="634"/>
      <c r="L43" s="637"/>
      <c r="M43" s="640"/>
      <c r="N43" s="637">
        <f ca="1">IF(NOT(ISERROR(MATCH(M43,_xlfn.ANCHORARRAY(F54),0))),L56&amp;"Por favor no seleccionar los criterios de impacto",M43)</f>
        <v>0</v>
      </c>
      <c r="O43" s="634"/>
      <c r="P43" s="637"/>
      <c r="Q43" s="629"/>
      <c r="R43" s="26">
        <v>6</v>
      </c>
      <c r="S43" s="306"/>
      <c r="T43" s="5" t="str">
        <f t="shared" si="60"/>
        <v/>
      </c>
      <c r="U43" s="286"/>
      <c r="V43" s="286"/>
      <c r="W43" s="287" t="str">
        <f t="shared" si="56"/>
        <v/>
      </c>
      <c r="X43" s="286"/>
      <c r="Y43" s="286"/>
      <c r="Z43" s="286"/>
      <c r="AA43" s="288" t="str">
        <f t="shared" si="63"/>
        <v/>
      </c>
      <c r="AB43" s="289" t="str">
        <f t="shared" si="57"/>
        <v/>
      </c>
      <c r="AC43" s="531" t="str">
        <f t="shared" si="61"/>
        <v/>
      </c>
      <c r="AD43" s="289" t="str">
        <f t="shared" si="58"/>
        <v/>
      </c>
      <c r="AE43" s="531" t="str">
        <f t="shared" si="62"/>
        <v/>
      </c>
      <c r="AF43" s="291" t="str">
        <f t="shared" si="59"/>
        <v/>
      </c>
      <c r="AG43" s="359"/>
      <c r="AH43" s="422"/>
      <c r="AI43" s="466"/>
      <c r="AJ43" s="470"/>
      <c r="AK43" s="470"/>
      <c r="AL43" s="422"/>
      <c r="AM43" s="472"/>
      <c r="AN43" s="472"/>
      <c r="AO43" s="472"/>
      <c r="AP43" s="472"/>
      <c r="AQ43" s="472"/>
      <c r="AR43" s="472"/>
      <c r="AS43" s="472"/>
      <c r="AT43" s="472"/>
      <c r="AU43" s="472"/>
      <c r="AV43" s="472"/>
      <c r="AW43" s="472"/>
      <c r="AX43" s="472"/>
      <c r="AY43" s="472"/>
      <c r="AZ43" s="472"/>
      <c r="BA43" s="472"/>
      <c r="BB43" s="472"/>
      <c r="BC43" s="472"/>
      <c r="BD43" s="472"/>
      <c r="BE43" s="472"/>
      <c r="BF43" s="472"/>
      <c r="BG43" s="472"/>
      <c r="BH43" s="472"/>
      <c r="BI43" s="472"/>
      <c r="BJ43" s="472"/>
      <c r="BK43" s="472"/>
      <c r="BL43" s="472"/>
      <c r="BM43" s="472"/>
      <c r="BN43" s="472"/>
      <c r="BO43" s="472"/>
      <c r="BP43" s="472"/>
      <c r="BQ43" s="472"/>
      <c r="BR43" s="472"/>
    </row>
    <row r="44" spans="1:70" ht="26.25" customHeight="1">
      <c r="A44" s="641">
        <v>7</v>
      </c>
      <c r="B44" s="644"/>
      <c r="C44" s="644"/>
      <c r="D44" s="644"/>
      <c r="E44" s="241"/>
      <c r="F44" s="648"/>
      <c r="G44" s="800"/>
      <c r="H44" s="243"/>
      <c r="I44" s="644"/>
      <c r="J44" s="650"/>
      <c r="K44" s="632" t="str">
        <f t="shared" ref="K44" si="64">IF(J44&lt;=0,"",IF(J44&lt;=2,"Muy Baja",IF(J44&lt;=24,"Baja",IF(J44&lt;=500,"Media",IF(J44&lt;=5000,"Alta","Muy Alta")))))</f>
        <v/>
      </c>
      <c r="L44" s="635" t="str">
        <f t="shared" ref="L44" si="65">IF(K44="","",IF(K44="Muy Baja",0.2,IF(K44="Baja",0.4,IF(K44="Media",0.6,IF(K44="Alta",0.8,IF(K44="Muy Alta",1,))))))</f>
        <v/>
      </c>
      <c r="M44" s="638"/>
      <c r="N44" s="635">
        <f>IF(NOT(ISERROR(MATCH(M44,'[33]Tabla Impacto'!$B$221:$B$223,0))),'[33]Tabla Impacto'!$F$223&amp;"Por favor no seleccionar los criterios de impacto(Afectación Económica o presupuestal y Pérdida Reputacional)",M44)</f>
        <v>0</v>
      </c>
      <c r="O44" s="632" t="str">
        <f>IF(OR(N44='[33]Tabla Impacto'!$C$11,N44='[33]Tabla Impacto'!$D$11),"Leve",IF(OR(N44='[33]Tabla Impacto'!$C$12,N44='[33]Tabla Impacto'!$D$12),"Menor",IF(OR(N44='[33]Tabla Impacto'!$C$13,N44='[33]Tabla Impacto'!$D$13),"Moderado",IF(OR(N44='[33]Tabla Impacto'!$C$14,N44='[33]Tabla Impacto'!$D$14),"Mayor",IF(OR(N44='[33]Tabla Impacto'!$C$15,N44='[33]Tabla Impacto'!$D$15),"Catastrófico","")))))</f>
        <v/>
      </c>
      <c r="P44" s="635" t="str">
        <f t="shared" ref="P44" si="66">IF(O44="","",IF(O44="Leve",0.2,IF(O44="Menor",0.4,IF(O44="Moderado",0.6,IF(O44="Mayor",0.8,IF(O44="Catastrófico",1,))))))</f>
        <v/>
      </c>
      <c r="Q44" s="627" t="str">
        <f t="shared" ref="Q44" si="67">IF(OR(AND(K44="Muy Baja",O44="Leve"),AND(K44="Muy Baja",O44="Menor"),AND(K44="Baja",O44="Leve")),"Bajo",IF(OR(AND(K44="Muy baja",O44="Moderado"),AND(K44="Baja",O44="Menor"),AND(K44="Baja",O44="Moderado"),AND(K44="Media",O44="Leve"),AND(K44="Media",O44="Menor"),AND(K44="Media",O44="Moderado"),AND(K44="Alta",O44="Leve"),AND(K44="Alta",O44="Menor")),"Moderado",IF(OR(AND(K44="Muy Baja",O44="Mayor"),AND(K44="Baja",O44="Mayor"),AND(K44="Media",O44="Mayor"),AND(K44="Alta",O44="Moderado"),AND(K44="Alta",O44="Mayor"),AND(K44="Muy Alta",O44="Leve"),AND(K44="Muy Alta",O44="Menor"),AND(K44="Muy Alta",O44="Moderado"),AND(K44="Muy Alta",O44="Mayor")),"Alto",IF(OR(AND(K44="Muy Baja",O44="Catastrófico"),AND(K44="Baja",O44="Catastrófico"),AND(K44="Media",O44="Catastrófico"),AND(K44="Alta",O44="Catastrófico"),AND(K44="Muy Alta",O44="Catastrófico")),"Extremo",""))))</f>
        <v/>
      </c>
      <c r="R44" s="26">
        <v>1</v>
      </c>
      <c r="S44" s="306"/>
      <c r="T44" s="5" t="str">
        <f>IF(OR(U44="Preventivo",U44="Detectivo"),"Probabilidad",IF(U44="Correctivo","Impacto",""))</f>
        <v/>
      </c>
      <c r="U44" s="286"/>
      <c r="V44" s="286"/>
      <c r="W44" s="287" t="str">
        <f>IF(AND(U44="Preventivo",V44="Automático"),"50%",IF(AND(U44="Preventivo",V44="Manual"),"40%",IF(AND(U44="Detectivo",V44="Automático"),"40%",IF(AND(U44="Detectivo",V44="Manual"),"30%",IF(AND(U44="Correctivo",V44="Automático"),"35%",IF(AND(U44="Correctivo",V44="Manual"),"25%",""))))))</f>
        <v/>
      </c>
      <c r="X44" s="286"/>
      <c r="Y44" s="286"/>
      <c r="Z44" s="286"/>
      <c r="AA44" s="288" t="str">
        <f>IFERROR(IF(T44="Probabilidad",(L44-(+L44*W44)),IF(T44="Impacto",L44,"")),"")</f>
        <v/>
      </c>
      <c r="AB44" s="289" t="str">
        <f>IFERROR(IF(AA44="","",IF(AA44&lt;=0.2,"Muy Baja",IF(AA44&lt;=0.4,"Baja",IF(AA44&lt;=0.6,"Media",IF(AA44&lt;=0.8,"Alta","Muy Alta"))))),"")</f>
        <v/>
      </c>
      <c r="AC44" s="531" t="str">
        <f>+AA44</f>
        <v/>
      </c>
      <c r="AD44" s="289" t="str">
        <f>IFERROR(IF(AE44="","",IF(AE44&lt;=0.2,"Leve",IF(AE44&lt;=0.4,"Menor",IF(AE44&lt;=0.6,"Moderado",IF(AE44&lt;=0.8,"Mayor","Catastrófico"))))),"")</f>
        <v/>
      </c>
      <c r="AE44" s="531" t="str">
        <f>IFERROR(IF(T44="Impacto",(P44-(+P44*W44)),IF(T44="Probabilidad",P44,"")),"")</f>
        <v/>
      </c>
      <c r="AF44" s="291" t="str">
        <f>IFERROR(IF(OR(AND(AB44="Muy Baja",AD44="Leve"),AND(AB44="Muy Baja",AD44="Menor"),AND(AB44="Baja",AD44="Leve")),"Bajo",IF(OR(AND(AB44="Muy baja",AD44="Moderado"),AND(AB44="Baja",AD44="Menor"),AND(AB44="Baja",AD44="Moderado"),AND(AB44="Media",AD44="Leve"),AND(AB44="Media",AD44="Menor"),AND(AB44="Media",AD44="Moderado"),AND(AB44="Alta",AD44="Leve"),AND(AB44="Alta",AD44="Menor")),"Moderado",IF(OR(AND(AB44="Muy Baja",AD44="Mayor"),AND(AB44="Baja",AD44="Mayor"),AND(AB44="Media",AD44="Mayor"),AND(AB44="Alta",AD44="Moderado"),AND(AB44="Alta",AD44="Mayor"),AND(AB44="Muy Alta",AD44="Leve"),AND(AB44="Muy Alta",AD44="Menor"),AND(AB44="Muy Alta",AD44="Moderado"),AND(AB44="Muy Alta",AD44="Mayor")),"Alto",IF(OR(AND(AB44="Muy Baja",AD44="Catastrófico"),AND(AB44="Baja",AD44="Catastrófico"),AND(AB44="Media",AD44="Catastrófico"),AND(AB44="Alta",AD44="Catastrófico"),AND(AB44="Muy Alta",AD44="Catastrófico")),"Extremo","")))),"")</f>
        <v/>
      </c>
      <c r="AG44" s="359"/>
      <c r="AH44" s="422"/>
      <c r="AI44" s="466"/>
      <c r="AJ44" s="470"/>
      <c r="AK44" s="470"/>
      <c r="AL44" s="422"/>
      <c r="AM44" s="472"/>
      <c r="AN44" s="472"/>
      <c r="AO44" s="472"/>
      <c r="AP44" s="472"/>
      <c r="AQ44" s="472"/>
      <c r="AR44" s="472"/>
      <c r="AS44" s="472"/>
      <c r="AT44" s="472"/>
      <c r="AU44" s="472"/>
      <c r="AV44" s="472"/>
      <c r="AW44" s="472"/>
      <c r="AX44" s="472"/>
      <c r="AY44" s="472"/>
      <c r="AZ44" s="472"/>
      <c r="BA44" s="472"/>
      <c r="BB44" s="472"/>
      <c r="BC44" s="472"/>
      <c r="BD44" s="472"/>
      <c r="BE44" s="472"/>
      <c r="BF44" s="472"/>
      <c r="BG44" s="472"/>
      <c r="BH44" s="472"/>
      <c r="BI44" s="472"/>
      <c r="BJ44" s="472"/>
      <c r="BK44" s="472"/>
      <c r="BL44" s="472"/>
      <c r="BM44" s="472"/>
      <c r="BN44" s="472"/>
      <c r="BO44" s="472"/>
      <c r="BP44" s="472"/>
      <c r="BQ44" s="472"/>
      <c r="BR44" s="472"/>
    </row>
    <row r="45" spans="1:70" ht="26.25" customHeight="1">
      <c r="A45" s="642"/>
      <c r="B45" s="645"/>
      <c r="C45" s="645"/>
      <c r="D45" s="645"/>
      <c r="E45" s="241"/>
      <c r="F45" s="648"/>
      <c r="G45" s="801"/>
      <c r="H45" s="243"/>
      <c r="I45" s="645"/>
      <c r="J45" s="651"/>
      <c r="K45" s="633"/>
      <c r="L45" s="636"/>
      <c r="M45" s="639"/>
      <c r="N45" s="636">
        <f ca="1">IF(NOT(ISERROR(MATCH(M45,_xlfn.ANCHORARRAY(F56),0))),L58&amp;"Por favor no seleccionar los criterios de impacto",M45)</f>
        <v>0</v>
      </c>
      <c r="O45" s="633"/>
      <c r="P45" s="636"/>
      <c r="Q45" s="628"/>
      <c r="R45" s="26">
        <v>2</v>
      </c>
      <c r="S45" s="306"/>
      <c r="T45" s="5" t="str">
        <f>IF(OR(U45="Preventivo",U45="Detectivo"),"Probabilidad",IF(U45="Correctivo","Impacto",""))</f>
        <v/>
      </c>
      <c r="U45" s="286"/>
      <c r="V45" s="286"/>
      <c r="W45" s="287" t="str">
        <f t="shared" ref="W45:W49" si="68">IF(AND(U45="Preventivo",V45="Automático"),"50%",IF(AND(U45="Preventivo",V45="Manual"),"40%",IF(AND(U45="Detectivo",V45="Automático"),"40%",IF(AND(U45="Detectivo",V45="Manual"),"30%",IF(AND(U45="Correctivo",V45="Automático"),"35%",IF(AND(U45="Correctivo",V45="Manual"),"25%",""))))))</f>
        <v/>
      </c>
      <c r="X45" s="286"/>
      <c r="Y45" s="286"/>
      <c r="Z45" s="286"/>
      <c r="AA45" s="288" t="str">
        <f>IFERROR(IF(AND(T44="Probabilidad",T45="Probabilidad"),(AC44-(+AC44*W45)),IF(AND(T44="Impacto",T45="Probabilidad"),(L44-(+L44*W45)),IF(T45="Impacto",AC44,""))),"")</f>
        <v/>
      </c>
      <c r="AB45" s="289" t="str">
        <f t="shared" ref="AB45:AB49" si="69">IFERROR(IF(AA45="","",IF(AA45&lt;=0.2,"Muy Baja",IF(AA45&lt;=0.4,"Baja",IF(AA45&lt;=0.6,"Media",IF(AA45&lt;=0.8,"Alta","Muy Alta"))))),"")</f>
        <v/>
      </c>
      <c r="AC45" s="531" t="str">
        <f>+AA45</f>
        <v/>
      </c>
      <c r="AD45" s="289" t="str">
        <f t="shared" ref="AD45:AD49" si="70">IFERROR(IF(AE45="","",IF(AE45&lt;=0.2,"Leve",IF(AE45&lt;=0.4,"Menor",IF(AE45&lt;=0.6,"Moderado",IF(AE45&lt;=0.8,"Mayor","Catastrófico"))))),"")</f>
        <v/>
      </c>
      <c r="AE45" s="531" t="str">
        <f>IFERROR(IF(AND(T44="Impacto",T45="Impacto"),(AE44-(+AE44*W45)),IF(AND(T44="Probabilidad",T45="Impacto"),(P44-(+P44*W45)),IF(T45="Probabilidad",AE44,""))),"")</f>
        <v/>
      </c>
      <c r="AF45" s="291" t="str">
        <f t="shared" ref="AF45:AF49" si="71">IFERROR(IF(OR(AND(AB45="Muy Baja",AD45="Leve"),AND(AB45="Muy Baja",AD45="Menor"),AND(AB45="Baja",AD45="Leve")),"Bajo",IF(OR(AND(AB45="Muy baja",AD45="Moderado"),AND(AB45="Baja",AD45="Menor"),AND(AB45="Baja",AD45="Moderado"),AND(AB45="Media",AD45="Leve"),AND(AB45="Media",AD45="Menor"),AND(AB45="Media",AD45="Moderado"),AND(AB45="Alta",AD45="Leve"),AND(AB45="Alta",AD45="Menor")),"Moderado",IF(OR(AND(AB45="Muy Baja",AD45="Mayor"),AND(AB45="Baja",AD45="Mayor"),AND(AB45="Media",AD45="Mayor"),AND(AB45="Alta",AD45="Moderado"),AND(AB45="Alta",AD45="Mayor"),AND(AB45="Muy Alta",AD45="Leve"),AND(AB45="Muy Alta",AD45="Menor"),AND(AB45="Muy Alta",AD45="Moderado"),AND(AB45="Muy Alta",AD45="Mayor")),"Alto",IF(OR(AND(AB45="Muy Baja",AD45="Catastrófico"),AND(AB45="Baja",AD45="Catastrófico"),AND(AB45="Media",AD45="Catastrófico"),AND(AB45="Alta",AD45="Catastrófico"),AND(AB45="Muy Alta",AD45="Catastrófico")),"Extremo","")))),"")</f>
        <v/>
      </c>
      <c r="AG45" s="359"/>
      <c r="AH45" s="422"/>
      <c r="AI45" s="466"/>
      <c r="AJ45" s="470"/>
      <c r="AK45" s="470"/>
      <c r="AL45" s="422"/>
      <c r="AM45" s="472"/>
      <c r="AN45" s="472"/>
      <c r="AO45" s="472"/>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row>
    <row r="46" spans="1:70" ht="26.25" customHeight="1">
      <c r="A46" s="642"/>
      <c r="B46" s="645"/>
      <c r="C46" s="645"/>
      <c r="D46" s="645"/>
      <c r="E46" s="241"/>
      <c r="F46" s="648"/>
      <c r="G46" s="801"/>
      <c r="H46" s="243"/>
      <c r="I46" s="645"/>
      <c r="J46" s="651"/>
      <c r="K46" s="633"/>
      <c r="L46" s="636"/>
      <c r="M46" s="639"/>
      <c r="N46" s="636">
        <f ca="1">IF(NOT(ISERROR(MATCH(M46,_xlfn.ANCHORARRAY(F57),0))),L59&amp;"Por favor no seleccionar los criterios de impacto",M46)</f>
        <v>0</v>
      </c>
      <c r="O46" s="633"/>
      <c r="P46" s="636"/>
      <c r="Q46" s="628"/>
      <c r="R46" s="26">
        <v>3</v>
      </c>
      <c r="S46" s="459"/>
      <c r="T46" s="5" t="str">
        <f t="shared" ref="T46:T49" si="72">IF(OR(U46="Preventivo",U46="Detectivo"),"Probabilidad",IF(U46="Correctivo","Impacto",""))</f>
        <v/>
      </c>
      <c r="U46" s="286"/>
      <c r="V46" s="286"/>
      <c r="W46" s="287" t="str">
        <f t="shared" si="68"/>
        <v/>
      </c>
      <c r="X46" s="286"/>
      <c r="Y46" s="286"/>
      <c r="Z46" s="286"/>
      <c r="AA46" s="288" t="str">
        <f>IFERROR(IF(AND(T45="Probabilidad",T46="Probabilidad"),(AC45-(+AC45*W46)),IF(AND(T45="Impacto",T46="Probabilidad"),(AC44-(+AC44*W46)),IF(T46="Impacto",AC45,""))),"")</f>
        <v/>
      </c>
      <c r="AB46" s="289" t="str">
        <f t="shared" si="69"/>
        <v/>
      </c>
      <c r="AC46" s="531" t="str">
        <f t="shared" ref="AC46:AC49" si="73">+AA46</f>
        <v/>
      </c>
      <c r="AD46" s="289" t="str">
        <f t="shared" si="70"/>
        <v/>
      </c>
      <c r="AE46" s="531" t="str">
        <f t="shared" ref="AE46:AE49" si="74">IFERROR(IF(AND(T45="Impacto",T46="Impacto"),(AE45-(+AE45*W46)),IF(AND(T45="Probabilidad",T46="Impacto"),(AE44-(+AE44*W46)),IF(T46="Probabilidad",AE45,""))),"")</f>
        <v/>
      </c>
      <c r="AF46" s="291" t="str">
        <f t="shared" si="71"/>
        <v/>
      </c>
      <c r="AG46" s="359"/>
      <c r="AH46" s="422"/>
      <c r="AI46" s="466"/>
      <c r="AJ46" s="470"/>
      <c r="AK46" s="470"/>
      <c r="AL46" s="422"/>
      <c r="AM46" s="472"/>
      <c r="AN46" s="472"/>
      <c r="AO46" s="472"/>
      <c r="AP46" s="472"/>
      <c r="AQ46" s="472"/>
      <c r="AR46" s="472"/>
      <c r="AS46" s="472"/>
      <c r="AT46" s="472"/>
      <c r="AU46" s="472"/>
      <c r="AV46" s="472"/>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row>
    <row r="47" spans="1:70" ht="26.25" customHeight="1">
      <c r="A47" s="642"/>
      <c r="B47" s="645"/>
      <c r="C47" s="645"/>
      <c r="D47" s="645"/>
      <c r="E47" s="241"/>
      <c r="F47" s="648"/>
      <c r="G47" s="801"/>
      <c r="H47" s="243"/>
      <c r="I47" s="645"/>
      <c r="J47" s="651"/>
      <c r="K47" s="633"/>
      <c r="L47" s="636"/>
      <c r="M47" s="639"/>
      <c r="N47" s="636">
        <f ca="1">IF(NOT(ISERROR(MATCH(M47,_xlfn.ANCHORARRAY(F58),0))),L60&amp;"Por favor no seleccionar los criterios de impacto",M47)</f>
        <v>0</v>
      </c>
      <c r="O47" s="633"/>
      <c r="P47" s="636"/>
      <c r="Q47" s="628"/>
      <c r="R47" s="26">
        <v>4</v>
      </c>
      <c r="S47" s="306"/>
      <c r="T47" s="5" t="str">
        <f t="shared" si="72"/>
        <v/>
      </c>
      <c r="U47" s="286"/>
      <c r="V47" s="286"/>
      <c r="W47" s="287" t="str">
        <f t="shared" si="68"/>
        <v/>
      </c>
      <c r="X47" s="286"/>
      <c r="Y47" s="286"/>
      <c r="Z47" s="286"/>
      <c r="AA47" s="288" t="str">
        <f t="shared" ref="AA47:AA49" si="75">IFERROR(IF(AND(T46="Probabilidad",T47="Probabilidad"),(AC46-(+AC46*W47)),IF(AND(T46="Impacto",T47="Probabilidad"),(AC45-(+AC45*W47)),IF(T47="Impacto",AC46,""))),"")</f>
        <v/>
      </c>
      <c r="AB47" s="289" t="str">
        <f t="shared" si="69"/>
        <v/>
      </c>
      <c r="AC47" s="531" t="str">
        <f t="shared" si="73"/>
        <v/>
      </c>
      <c r="AD47" s="289" t="str">
        <f t="shared" si="70"/>
        <v/>
      </c>
      <c r="AE47" s="531" t="str">
        <f t="shared" si="74"/>
        <v/>
      </c>
      <c r="AF47" s="291" t="str">
        <f t="shared" si="71"/>
        <v/>
      </c>
      <c r="AG47" s="359"/>
      <c r="AH47" s="422"/>
      <c r="AI47" s="466"/>
      <c r="AJ47" s="470"/>
      <c r="AK47" s="470"/>
      <c r="AL47" s="422"/>
      <c r="AM47" s="472"/>
      <c r="AN47" s="472"/>
      <c r="AO47" s="472"/>
      <c r="AP47" s="472"/>
      <c r="AQ47" s="472"/>
      <c r="AR47" s="472"/>
      <c r="AS47" s="472"/>
      <c r="AT47" s="472"/>
      <c r="AU47" s="472"/>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c r="BR47" s="472"/>
    </row>
    <row r="48" spans="1:70" ht="26.25" customHeight="1">
      <c r="A48" s="642"/>
      <c r="B48" s="645"/>
      <c r="C48" s="645"/>
      <c r="D48" s="645"/>
      <c r="E48" s="241"/>
      <c r="F48" s="648"/>
      <c r="G48" s="801"/>
      <c r="H48" s="243"/>
      <c r="I48" s="645"/>
      <c r="J48" s="651"/>
      <c r="K48" s="633"/>
      <c r="L48" s="636"/>
      <c r="M48" s="639"/>
      <c r="N48" s="636">
        <f ca="1">IF(NOT(ISERROR(MATCH(M48,_xlfn.ANCHORARRAY(F59),0))),L61&amp;"Por favor no seleccionar los criterios de impacto",M48)</f>
        <v>0</v>
      </c>
      <c r="O48" s="633"/>
      <c r="P48" s="636"/>
      <c r="Q48" s="628"/>
      <c r="R48" s="26">
        <v>5</v>
      </c>
      <c r="S48" s="306"/>
      <c r="T48" s="5" t="str">
        <f t="shared" si="72"/>
        <v/>
      </c>
      <c r="U48" s="286"/>
      <c r="V48" s="286"/>
      <c r="W48" s="287" t="str">
        <f t="shared" si="68"/>
        <v/>
      </c>
      <c r="X48" s="286"/>
      <c r="Y48" s="286"/>
      <c r="Z48" s="286"/>
      <c r="AA48" s="288" t="str">
        <f t="shared" si="75"/>
        <v/>
      </c>
      <c r="AB48" s="289" t="str">
        <f t="shared" si="69"/>
        <v/>
      </c>
      <c r="AC48" s="531" t="str">
        <f t="shared" si="73"/>
        <v/>
      </c>
      <c r="AD48" s="289" t="str">
        <f t="shared" si="70"/>
        <v/>
      </c>
      <c r="AE48" s="531" t="str">
        <f t="shared" si="74"/>
        <v/>
      </c>
      <c r="AF48" s="291" t="str">
        <f t="shared" si="71"/>
        <v/>
      </c>
      <c r="AG48" s="359"/>
      <c r="AH48" s="422"/>
      <c r="AI48" s="466"/>
      <c r="AJ48" s="470"/>
      <c r="AK48" s="470"/>
      <c r="AL48" s="422"/>
      <c r="AM48" s="472"/>
      <c r="AN48" s="472"/>
      <c r="AO48" s="472"/>
      <c r="AP48" s="472"/>
      <c r="AQ48" s="472"/>
      <c r="AR48" s="472"/>
      <c r="AS48" s="472"/>
      <c r="AT48" s="472"/>
      <c r="AU48" s="472"/>
      <c r="AV48" s="472"/>
      <c r="AW48" s="472"/>
      <c r="AX48" s="472"/>
      <c r="AY48" s="472"/>
      <c r="AZ48" s="472"/>
      <c r="BA48" s="472"/>
      <c r="BB48" s="472"/>
      <c r="BC48" s="472"/>
      <c r="BD48" s="472"/>
      <c r="BE48" s="472"/>
      <c r="BF48" s="472"/>
      <c r="BG48" s="472"/>
      <c r="BH48" s="472"/>
      <c r="BI48" s="472"/>
      <c r="BJ48" s="472"/>
      <c r="BK48" s="472"/>
      <c r="BL48" s="472"/>
      <c r="BM48" s="472"/>
      <c r="BN48" s="472"/>
      <c r="BO48" s="472"/>
      <c r="BP48" s="472"/>
      <c r="BQ48" s="472"/>
      <c r="BR48" s="472"/>
    </row>
    <row r="49" spans="1:70" ht="26.25" customHeight="1">
      <c r="A49" s="643"/>
      <c r="B49" s="646"/>
      <c r="C49" s="646"/>
      <c r="D49" s="646"/>
      <c r="E49" s="248"/>
      <c r="F49" s="649"/>
      <c r="G49" s="838"/>
      <c r="H49" s="485"/>
      <c r="I49" s="646"/>
      <c r="J49" s="652"/>
      <c r="K49" s="634"/>
      <c r="L49" s="637"/>
      <c r="M49" s="640"/>
      <c r="N49" s="637">
        <f ca="1">IF(NOT(ISERROR(MATCH(M49,_xlfn.ANCHORARRAY(F60),0))),L62&amp;"Por favor no seleccionar los criterios de impacto",M49)</f>
        <v>0</v>
      </c>
      <c r="O49" s="634"/>
      <c r="P49" s="637"/>
      <c r="Q49" s="629"/>
      <c r="R49" s="26">
        <v>6</v>
      </c>
      <c r="S49" s="306"/>
      <c r="T49" s="5" t="str">
        <f t="shared" si="72"/>
        <v/>
      </c>
      <c r="U49" s="286"/>
      <c r="V49" s="286"/>
      <c r="W49" s="287" t="str">
        <f t="shared" si="68"/>
        <v/>
      </c>
      <c r="X49" s="286"/>
      <c r="Y49" s="286"/>
      <c r="Z49" s="286"/>
      <c r="AA49" s="288" t="str">
        <f t="shared" si="75"/>
        <v/>
      </c>
      <c r="AB49" s="289" t="str">
        <f t="shared" si="69"/>
        <v/>
      </c>
      <c r="AC49" s="531" t="str">
        <f t="shared" si="73"/>
        <v/>
      </c>
      <c r="AD49" s="289" t="str">
        <f t="shared" si="70"/>
        <v/>
      </c>
      <c r="AE49" s="531" t="str">
        <f t="shared" si="74"/>
        <v/>
      </c>
      <c r="AF49" s="291" t="str">
        <f t="shared" si="71"/>
        <v/>
      </c>
      <c r="AG49" s="359"/>
      <c r="AH49" s="422"/>
      <c r="AI49" s="466"/>
      <c r="AJ49" s="470"/>
      <c r="AK49" s="470"/>
      <c r="AL49" s="422"/>
      <c r="AM49" s="472"/>
      <c r="AN49" s="472"/>
      <c r="AO49" s="472"/>
      <c r="AP49" s="472"/>
      <c r="AQ49" s="472"/>
      <c r="AR49" s="472"/>
      <c r="AS49" s="472"/>
      <c r="AT49" s="472"/>
      <c r="AU49" s="472"/>
      <c r="AV49" s="472"/>
      <c r="AW49" s="472"/>
      <c r="AX49" s="472"/>
      <c r="AY49" s="472"/>
      <c r="AZ49" s="472"/>
      <c r="BA49" s="472"/>
      <c r="BB49" s="472"/>
      <c r="BC49" s="472"/>
      <c r="BD49" s="472"/>
      <c r="BE49" s="472"/>
      <c r="BF49" s="472"/>
      <c r="BG49" s="472"/>
      <c r="BH49" s="472"/>
      <c r="BI49" s="472"/>
      <c r="BJ49" s="472"/>
      <c r="BK49" s="472"/>
      <c r="BL49" s="472"/>
      <c r="BM49" s="472"/>
      <c r="BN49" s="472"/>
      <c r="BO49" s="472"/>
      <c r="BP49" s="472"/>
      <c r="BQ49" s="472"/>
      <c r="BR49" s="472"/>
    </row>
    <row r="50" spans="1:70" ht="26.25" customHeight="1">
      <c r="A50" s="641">
        <v>8</v>
      </c>
      <c r="B50" s="644"/>
      <c r="C50" s="644"/>
      <c r="D50" s="644"/>
      <c r="E50" s="240"/>
      <c r="F50" s="647"/>
      <c r="G50" s="800"/>
      <c r="H50" s="242"/>
      <c r="I50" s="644"/>
      <c r="J50" s="650"/>
      <c r="K50" s="632" t="str">
        <f t="shared" ref="K50" si="76">IF(J50&lt;=0,"",IF(J50&lt;=2,"Muy Baja",IF(J50&lt;=24,"Baja",IF(J50&lt;=500,"Media",IF(J50&lt;=5000,"Alta","Muy Alta")))))</f>
        <v/>
      </c>
      <c r="L50" s="635" t="str">
        <f t="shared" ref="L50" si="77">IF(K50="","",IF(K50="Muy Baja",0.2,IF(K50="Baja",0.4,IF(K50="Media",0.6,IF(K50="Alta",0.8,IF(K50="Muy Alta",1,))))))</f>
        <v/>
      </c>
      <c r="M50" s="638"/>
      <c r="N50" s="635">
        <f>IF(NOT(ISERROR(MATCH(M50,'[33]Tabla Impacto'!$B$221:$B$223,0))),'[33]Tabla Impacto'!$F$223&amp;"Por favor no seleccionar los criterios de impacto(Afectación Económica o presupuestal y Pérdida Reputacional)",M50)</f>
        <v>0</v>
      </c>
      <c r="O50" s="632" t="str">
        <f>IF(OR(N50='[33]Tabla Impacto'!$C$11,N50='[33]Tabla Impacto'!$D$11),"Leve",IF(OR(N50='[33]Tabla Impacto'!$C$12,N50='[33]Tabla Impacto'!$D$12),"Menor",IF(OR(N50='[33]Tabla Impacto'!$C$13,N50='[33]Tabla Impacto'!$D$13),"Moderado",IF(OR(N50='[33]Tabla Impacto'!$C$14,N50='[33]Tabla Impacto'!$D$14),"Mayor",IF(OR(N50='[33]Tabla Impacto'!$C$15,N50='[33]Tabla Impacto'!$D$15),"Catastrófico","")))))</f>
        <v/>
      </c>
      <c r="P50" s="635" t="str">
        <f t="shared" ref="P50" si="78">IF(O50="","",IF(O50="Leve",0.2,IF(O50="Menor",0.4,IF(O50="Moderado",0.6,IF(O50="Mayor",0.8,IF(O50="Catastrófico",1,))))))</f>
        <v/>
      </c>
      <c r="Q50" s="627" t="str">
        <f t="shared" ref="Q50" si="79">IF(OR(AND(K50="Muy Baja",O50="Leve"),AND(K50="Muy Baja",O50="Menor"),AND(K50="Baja",O50="Leve")),"Bajo",IF(OR(AND(K50="Muy baja",O50="Moderado"),AND(K50="Baja",O50="Menor"),AND(K50="Baja",O50="Moderado"),AND(K50="Media",O50="Leve"),AND(K50="Media",O50="Menor"),AND(K50="Media",O50="Moderado"),AND(K50="Alta",O50="Leve"),AND(K50="Alta",O50="Menor")),"Moderado",IF(OR(AND(K50="Muy Baja",O50="Mayor"),AND(K50="Baja",O50="Mayor"),AND(K50="Media",O50="Mayor"),AND(K50="Alta",O50="Moderado"),AND(K50="Alta",O50="Mayor"),AND(K50="Muy Alta",O50="Leve"),AND(K50="Muy Alta",O50="Menor"),AND(K50="Muy Alta",O50="Moderado"),AND(K50="Muy Alta",O50="Mayor")),"Alto",IF(OR(AND(K50="Muy Baja",O50="Catastrófico"),AND(K50="Baja",O50="Catastrófico"),AND(K50="Media",O50="Catastrófico"),AND(K50="Alta",O50="Catastrófico"),AND(K50="Muy Alta",O50="Catastrófico")),"Extremo",""))))</f>
        <v/>
      </c>
      <c r="R50" s="26">
        <v>1</v>
      </c>
      <c r="S50" s="306"/>
      <c r="T50" s="5" t="str">
        <f>IF(OR(U50="Preventivo",U50="Detectivo"),"Probabilidad",IF(U50="Correctivo","Impacto",""))</f>
        <v/>
      </c>
      <c r="U50" s="286"/>
      <c r="V50" s="286"/>
      <c r="W50" s="287" t="str">
        <f>IF(AND(U50="Preventivo",V50="Automático"),"50%",IF(AND(U50="Preventivo",V50="Manual"),"40%",IF(AND(U50="Detectivo",V50="Automático"),"40%",IF(AND(U50="Detectivo",V50="Manual"),"30%",IF(AND(U50="Correctivo",V50="Automático"),"35%",IF(AND(U50="Correctivo",V50="Manual"),"25%",""))))))</f>
        <v/>
      </c>
      <c r="X50" s="286"/>
      <c r="Y50" s="286"/>
      <c r="Z50" s="286"/>
      <c r="AA50" s="288" t="str">
        <f>IFERROR(IF(T50="Probabilidad",(L50-(+L50*W50)),IF(T50="Impacto",L50,"")),"")</f>
        <v/>
      </c>
      <c r="AB50" s="289" t="str">
        <f>IFERROR(IF(AA50="","",IF(AA50&lt;=0.2,"Muy Baja",IF(AA50&lt;=0.4,"Baja",IF(AA50&lt;=0.6,"Media",IF(AA50&lt;=0.8,"Alta","Muy Alta"))))),"")</f>
        <v/>
      </c>
      <c r="AC50" s="531" t="str">
        <f>+AA50</f>
        <v/>
      </c>
      <c r="AD50" s="289" t="str">
        <f>IFERROR(IF(AE50="","",IF(AE50&lt;=0.2,"Leve",IF(AE50&lt;=0.4,"Menor",IF(AE50&lt;=0.6,"Moderado",IF(AE50&lt;=0.8,"Mayor","Catastrófico"))))),"")</f>
        <v/>
      </c>
      <c r="AE50" s="531" t="str">
        <f>IFERROR(IF(T50="Impacto",(P50-(+P50*W50)),IF(T50="Probabilidad",P50,"")),"")</f>
        <v/>
      </c>
      <c r="AF50" s="291" t="str">
        <f>IFERROR(IF(OR(AND(AB50="Muy Baja",AD50="Leve"),AND(AB50="Muy Baja",AD50="Menor"),AND(AB50="Baja",AD50="Leve")),"Bajo",IF(OR(AND(AB50="Muy baja",AD50="Moderado"),AND(AB50="Baja",AD50="Menor"),AND(AB50="Baja",AD50="Moderado"),AND(AB50="Media",AD50="Leve"),AND(AB50="Media",AD50="Menor"),AND(AB50="Media",AD50="Moderado"),AND(AB50="Alta",AD50="Leve"),AND(AB50="Alta",AD50="Menor")),"Moderado",IF(OR(AND(AB50="Muy Baja",AD50="Mayor"),AND(AB50="Baja",AD50="Mayor"),AND(AB50="Media",AD50="Mayor"),AND(AB50="Alta",AD50="Moderado"),AND(AB50="Alta",AD50="Mayor"),AND(AB50="Muy Alta",AD50="Leve"),AND(AB50="Muy Alta",AD50="Menor"),AND(AB50="Muy Alta",AD50="Moderado"),AND(AB50="Muy Alta",AD50="Mayor")),"Alto",IF(OR(AND(AB50="Muy Baja",AD50="Catastrófico"),AND(AB50="Baja",AD50="Catastrófico"),AND(AB50="Media",AD50="Catastrófico"),AND(AB50="Alta",AD50="Catastrófico"),AND(AB50="Muy Alta",AD50="Catastrófico")),"Extremo","")))),"")</f>
        <v/>
      </c>
      <c r="AG50" s="359"/>
      <c r="AH50" s="422"/>
      <c r="AI50" s="466"/>
      <c r="AJ50" s="470"/>
      <c r="AK50" s="470"/>
      <c r="AL50" s="422"/>
      <c r="AM50" s="472"/>
      <c r="AN50" s="472"/>
      <c r="AO50" s="472"/>
      <c r="AP50" s="472"/>
      <c r="AQ50" s="472"/>
      <c r="AR50" s="472"/>
      <c r="AS50" s="472"/>
      <c r="AT50" s="472"/>
      <c r="AU50" s="472"/>
      <c r="AV50" s="472"/>
      <c r="AW50" s="472"/>
      <c r="AX50" s="472"/>
      <c r="AY50" s="472"/>
      <c r="AZ50" s="472"/>
      <c r="BA50" s="472"/>
      <c r="BB50" s="472"/>
      <c r="BC50" s="472"/>
      <c r="BD50" s="472"/>
      <c r="BE50" s="472"/>
      <c r="BF50" s="472"/>
      <c r="BG50" s="472"/>
      <c r="BH50" s="472"/>
      <c r="BI50" s="472"/>
      <c r="BJ50" s="472"/>
      <c r="BK50" s="472"/>
      <c r="BL50" s="472"/>
      <c r="BM50" s="472"/>
      <c r="BN50" s="472"/>
      <c r="BO50" s="472"/>
      <c r="BP50" s="472"/>
      <c r="BQ50" s="472"/>
      <c r="BR50" s="472"/>
    </row>
    <row r="51" spans="1:70" ht="26.25" customHeight="1">
      <c r="A51" s="642"/>
      <c r="B51" s="645"/>
      <c r="C51" s="645"/>
      <c r="D51" s="645"/>
      <c r="E51" s="241"/>
      <c r="F51" s="648"/>
      <c r="G51" s="801"/>
      <c r="H51" s="243"/>
      <c r="I51" s="645"/>
      <c r="J51" s="651"/>
      <c r="K51" s="633"/>
      <c r="L51" s="636"/>
      <c r="M51" s="639"/>
      <c r="N51" s="636">
        <f ca="1">IF(NOT(ISERROR(MATCH(M51,_xlfn.ANCHORARRAY(F62),0))),L64&amp;"Por favor no seleccionar los criterios de impacto",M51)</f>
        <v>0</v>
      </c>
      <c r="O51" s="633"/>
      <c r="P51" s="636"/>
      <c r="Q51" s="628"/>
      <c r="R51" s="26">
        <v>2</v>
      </c>
      <c r="S51" s="306"/>
      <c r="T51" s="5" t="str">
        <f>IF(OR(U51="Preventivo",U51="Detectivo"),"Probabilidad",IF(U51="Correctivo","Impacto",""))</f>
        <v/>
      </c>
      <c r="U51" s="286"/>
      <c r="V51" s="286"/>
      <c r="W51" s="287" t="str">
        <f t="shared" ref="W51:W55" si="80">IF(AND(U51="Preventivo",V51="Automático"),"50%",IF(AND(U51="Preventivo",V51="Manual"),"40%",IF(AND(U51="Detectivo",V51="Automático"),"40%",IF(AND(U51="Detectivo",V51="Manual"),"30%",IF(AND(U51="Correctivo",V51="Automático"),"35%",IF(AND(U51="Correctivo",V51="Manual"),"25%",""))))))</f>
        <v/>
      </c>
      <c r="X51" s="286"/>
      <c r="Y51" s="286"/>
      <c r="Z51" s="286"/>
      <c r="AA51" s="288" t="str">
        <f>IFERROR(IF(AND(T50="Probabilidad",T51="Probabilidad"),(AC50-(+AC50*W51)),IF(AND(T50="Impacto",T51="Probabilidad"),(L50-(+L50*W51)),IF(T51="Impacto",AC50,""))),"")</f>
        <v/>
      </c>
      <c r="AB51" s="289" t="str">
        <f t="shared" ref="AB51:AB55" si="81">IFERROR(IF(AA51="","",IF(AA51&lt;=0.2,"Muy Baja",IF(AA51&lt;=0.4,"Baja",IF(AA51&lt;=0.6,"Media",IF(AA51&lt;=0.8,"Alta","Muy Alta"))))),"")</f>
        <v/>
      </c>
      <c r="AC51" s="531" t="str">
        <f>+AA51</f>
        <v/>
      </c>
      <c r="AD51" s="289" t="str">
        <f t="shared" ref="AD51:AD55" si="82">IFERROR(IF(AE51="","",IF(AE51&lt;=0.2,"Leve",IF(AE51&lt;=0.4,"Menor",IF(AE51&lt;=0.6,"Moderado",IF(AE51&lt;=0.8,"Mayor","Catastrófico"))))),"")</f>
        <v/>
      </c>
      <c r="AE51" s="531" t="str">
        <f>IFERROR(IF(AND(T50="Impacto",T51="Impacto"),(AE50-(+AE50*W51)),IF(AND(T50="Probabilidad",T51="Impacto"),(P50-(+P50*W51)),IF(T51="Probabilidad",AE50,""))),"")</f>
        <v/>
      </c>
      <c r="AF51" s="291" t="str">
        <f t="shared" ref="AF51:AF55" si="83">IFERROR(IF(OR(AND(AB51="Muy Baja",AD51="Leve"),AND(AB51="Muy Baja",AD51="Menor"),AND(AB51="Baja",AD51="Leve")),"Bajo",IF(OR(AND(AB51="Muy baja",AD51="Moderado"),AND(AB51="Baja",AD51="Menor"),AND(AB51="Baja",AD51="Moderado"),AND(AB51="Media",AD51="Leve"),AND(AB51="Media",AD51="Menor"),AND(AB51="Media",AD51="Moderado"),AND(AB51="Alta",AD51="Leve"),AND(AB51="Alta",AD51="Menor")),"Moderado",IF(OR(AND(AB51="Muy Baja",AD51="Mayor"),AND(AB51="Baja",AD51="Mayor"),AND(AB51="Media",AD51="Mayor"),AND(AB51="Alta",AD51="Moderado"),AND(AB51="Alta",AD51="Mayor"),AND(AB51="Muy Alta",AD51="Leve"),AND(AB51="Muy Alta",AD51="Menor"),AND(AB51="Muy Alta",AD51="Moderado"),AND(AB51="Muy Alta",AD51="Mayor")),"Alto",IF(OR(AND(AB51="Muy Baja",AD51="Catastrófico"),AND(AB51="Baja",AD51="Catastrófico"),AND(AB51="Media",AD51="Catastrófico"),AND(AB51="Alta",AD51="Catastrófico"),AND(AB51="Muy Alta",AD51="Catastrófico")),"Extremo","")))),"")</f>
        <v/>
      </c>
      <c r="AG51" s="359"/>
      <c r="AH51" s="422"/>
      <c r="AI51" s="466"/>
      <c r="AJ51" s="470"/>
      <c r="AK51" s="470"/>
      <c r="AL51" s="422"/>
      <c r="AM51" s="472"/>
      <c r="AN51" s="472"/>
      <c r="AO51" s="472"/>
      <c r="AP51" s="472"/>
      <c r="AQ51" s="472"/>
      <c r="AR51" s="472"/>
      <c r="AS51" s="472"/>
      <c r="AT51" s="472"/>
      <c r="AU51" s="472"/>
      <c r="AV51" s="472"/>
      <c r="AW51" s="472"/>
      <c r="AX51" s="472"/>
      <c r="AY51" s="472"/>
      <c r="AZ51" s="472"/>
      <c r="BA51" s="472"/>
      <c r="BB51" s="472"/>
      <c r="BC51" s="472"/>
      <c r="BD51" s="472"/>
      <c r="BE51" s="472"/>
      <c r="BF51" s="472"/>
      <c r="BG51" s="472"/>
      <c r="BH51" s="472"/>
      <c r="BI51" s="472"/>
      <c r="BJ51" s="472"/>
      <c r="BK51" s="472"/>
      <c r="BL51" s="472"/>
      <c r="BM51" s="472"/>
      <c r="BN51" s="472"/>
      <c r="BO51" s="472"/>
      <c r="BP51" s="472"/>
      <c r="BQ51" s="472"/>
      <c r="BR51" s="472"/>
    </row>
    <row r="52" spans="1:70" ht="26.25" customHeight="1">
      <c r="A52" s="642"/>
      <c r="B52" s="645"/>
      <c r="C52" s="645"/>
      <c r="D52" s="645"/>
      <c r="E52" s="241"/>
      <c r="F52" s="648"/>
      <c r="G52" s="801"/>
      <c r="H52" s="243"/>
      <c r="I52" s="645"/>
      <c r="J52" s="651"/>
      <c r="K52" s="633"/>
      <c r="L52" s="636"/>
      <c r="M52" s="639"/>
      <c r="N52" s="636">
        <f ca="1">IF(NOT(ISERROR(MATCH(M52,_xlfn.ANCHORARRAY(F63),0))),L65&amp;"Por favor no seleccionar los criterios de impacto",M52)</f>
        <v>0</v>
      </c>
      <c r="O52" s="633"/>
      <c r="P52" s="636"/>
      <c r="Q52" s="628"/>
      <c r="R52" s="26">
        <v>3</v>
      </c>
      <c r="S52" s="459"/>
      <c r="T52" s="5" t="str">
        <f t="shared" ref="T52:T55" si="84">IF(OR(U52="Preventivo",U52="Detectivo"),"Probabilidad",IF(U52="Correctivo","Impacto",""))</f>
        <v/>
      </c>
      <c r="U52" s="286"/>
      <c r="V52" s="286"/>
      <c r="W52" s="287" t="str">
        <f t="shared" si="80"/>
        <v/>
      </c>
      <c r="X52" s="286"/>
      <c r="Y52" s="286"/>
      <c r="Z52" s="286"/>
      <c r="AA52" s="288" t="str">
        <f>IFERROR(IF(AND(T51="Probabilidad",T52="Probabilidad"),(AC51-(+AC51*W52)),IF(AND(T51="Impacto",T52="Probabilidad"),(AC50-(+AC50*W52)),IF(T52="Impacto",AC51,""))),"")</f>
        <v/>
      </c>
      <c r="AB52" s="289" t="str">
        <f t="shared" si="81"/>
        <v/>
      </c>
      <c r="AC52" s="531" t="str">
        <f t="shared" ref="AC52:AC55" si="85">+AA52</f>
        <v/>
      </c>
      <c r="AD52" s="289" t="str">
        <f t="shared" si="82"/>
        <v/>
      </c>
      <c r="AE52" s="531" t="str">
        <f t="shared" ref="AE52:AE55" si="86">IFERROR(IF(AND(T51="Impacto",T52="Impacto"),(AE51-(+AE51*W52)),IF(AND(T51="Probabilidad",T52="Impacto"),(AE50-(+AE50*W52)),IF(T52="Probabilidad",AE51,""))),"")</f>
        <v/>
      </c>
      <c r="AF52" s="291" t="str">
        <f t="shared" si="83"/>
        <v/>
      </c>
      <c r="AG52" s="359"/>
      <c r="AH52" s="422"/>
      <c r="AI52" s="466"/>
      <c r="AJ52" s="470"/>
      <c r="AK52" s="470"/>
      <c r="AL52" s="422"/>
      <c r="AM52" s="472"/>
      <c r="AN52" s="472"/>
      <c r="AO52" s="472"/>
      <c r="AP52" s="472"/>
      <c r="AQ52" s="472"/>
      <c r="AR52" s="472"/>
      <c r="AS52" s="472"/>
      <c r="AT52" s="472"/>
      <c r="AU52" s="472"/>
      <c r="AV52" s="472"/>
      <c r="AW52" s="472"/>
      <c r="AX52" s="472"/>
      <c r="AY52" s="472"/>
      <c r="AZ52" s="472"/>
      <c r="BA52" s="472"/>
      <c r="BB52" s="472"/>
      <c r="BC52" s="472"/>
      <c r="BD52" s="472"/>
      <c r="BE52" s="472"/>
      <c r="BF52" s="472"/>
      <c r="BG52" s="472"/>
      <c r="BH52" s="472"/>
      <c r="BI52" s="472"/>
      <c r="BJ52" s="472"/>
      <c r="BK52" s="472"/>
      <c r="BL52" s="472"/>
      <c r="BM52" s="472"/>
      <c r="BN52" s="472"/>
      <c r="BO52" s="472"/>
      <c r="BP52" s="472"/>
      <c r="BQ52" s="472"/>
      <c r="BR52" s="472"/>
    </row>
    <row r="53" spans="1:70" ht="26.25" customHeight="1">
      <c r="A53" s="642"/>
      <c r="B53" s="645"/>
      <c r="C53" s="645"/>
      <c r="D53" s="645"/>
      <c r="E53" s="241"/>
      <c r="F53" s="648"/>
      <c r="G53" s="801"/>
      <c r="H53" s="243"/>
      <c r="I53" s="645"/>
      <c r="J53" s="651"/>
      <c r="K53" s="633"/>
      <c r="L53" s="636"/>
      <c r="M53" s="639"/>
      <c r="N53" s="636">
        <f ca="1">IF(NOT(ISERROR(MATCH(M53,_xlfn.ANCHORARRAY(F64),0))),L66&amp;"Por favor no seleccionar los criterios de impacto",M53)</f>
        <v>0</v>
      </c>
      <c r="O53" s="633"/>
      <c r="P53" s="636"/>
      <c r="Q53" s="628"/>
      <c r="R53" s="26">
        <v>4</v>
      </c>
      <c r="S53" s="306"/>
      <c r="T53" s="5" t="str">
        <f t="shared" si="84"/>
        <v/>
      </c>
      <c r="U53" s="286"/>
      <c r="V53" s="286"/>
      <c r="W53" s="287" t="str">
        <f t="shared" si="80"/>
        <v/>
      </c>
      <c r="X53" s="286"/>
      <c r="Y53" s="286"/>
      <c r="Z53" s="286"/>
      <c r="AA53" s="288" t="str">
        <f t="shared" ref="AA53:AA55" si="87">IFERROR(IF(AND(T52="Probabilidad",T53="Probabilidad"),(AC52-(+AC52*W53)),IF(AND(T52="Impacto",T53="Probabilidad"),(AC51-(+AC51*W53)),IF(T53="Impacto",AC52,""))),"")</f>
        <v/>
      </c>
      <c r="AB53" s="289" t="str">
        <f t="shared" si="81"/>
        <v/>
      </c>
      <c r="AC53" s="531" t="str">
        <f t="shared" si="85"/>
        <v/>
      </c>
      <c r="AD53" s="289" t="str">
        <f t="shared" si="82"/>
        <v/>
      </c>
      <c r="AE53" s="531" t="str">
        <f t="shared" si="86"/>
        <v/>
      </c>
      <c r="AF53" s="291" t="str">
        <f t="shared" si="83"/>
        <v/>
      </c>
      <c r="AG53" s="359"/>
      <c r="AH53" s="422"/>
      <c r="AI53" s="466"/>
      <c r="AJ53" s="470"/>
      <c r="AK53" s="470"/>
      <c r="AL53" s="422"/>
      <c r="AM53" s="472"/>
      <c r="AN53" s="472"/>
      <c r="AO53" s="472"/>
      <c r="AP53" s="472"/>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row>
    <row r="54" spans="1:70" ht="26.25" customHeight="1">
      <c r="A54" s="642"/>
      <c r="B54" s="645"/>
      <c r="C54" s="645"/>
      <c r="D54" s="645"/>
      <c r="E54" s="241"/>
      <c r="F54" s="648"/>
      <c r="G54" s="801"/>
      <c r="H54" s="243"/>
      <c r="I54" s="645"/>
      <c r="J54" s="651"/>
      <c r="K54" s="633"/>
      <c r="L54" s="636"/>
      <c r="M54" s="639"/>
      <c r="N54" s="636">
        <f ca="1">IF(NOT(ISERROR(MATCH(M54,_xlfn.ANCHORARRAY(F65),0))),L67&amp;"Por favor no seleccionar los criterios de impacto",M54)</f>
        <v>0</v>
      </c>
      <c r="O54" s="633"/>
      <c r="P54" s="636"/>
      <c r="Q54" s="628"/>
      <c r="R54" s="26">
        <v>5</v>
      </c>
      <c r="S54" s="306"/>
      <c r="T54" s="5" t="str">
        <f t="shared" si="84"/>
        <v/>
      </c>
      <c r="U54" s="286"/>
      <c r="V54" s="286"/>
      <c r="W54" s="287" t="str">
        <f t="shared" si="80"/>
        <v/>
      </c>
      <c r="X54" s="286"/>
      <c r="Y54" s="286"/>
      <c r="Z54" s="286"/>
      <c r="AA54" s="288" t="str">
        <f t="shared" si="87"/>
        <v/>
      </c>
      <c r="AB54" s="289" t="str">
        <f t="shared" si="81"/>
        <v/>
      </c>
      <c r="AC54" s="531" t="str">
        <f t="shared" si="85"/>
        <v/>
      </c>
      <c r="AD54" s="289" t="str">
        <f t="shared" si="82"/>
        <v/>
      </c>
      <c r="AE54" s="531" t="str">
        <f t="shared" si="86"/>
        <v/>
      </c>
      <c r="AF54" s="291" t="str">
        <f t="shared" si="83"/>
        <v/>
      </c>
      <c r="AG54" s="359"/>
      <c r="AH54" s="422"/>
      <c r="AI54" s="466"/>
      <c r="AJ54" s="470"/>
      <c r="AK54" s="470"/>
      <c r="AL54" s="42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row>
    <row r="55" spans="1:70" ht="26.25" customHeight="1">
      <c r="A55" s="643"/>
      <c r="B55" s="646"/>
      <c r="C55" s="646"/>
      <c r="D55" s="646"/>
      <c r="E55" s="248"/>
      <c r="F55" s="649"/>
      <c r="G55" s="838"/>
      <c r="H55" s="485"/>
      <c r="I55" s="646"/>
      <c r="J55" s="652"/>
      <c r="K55" s="634"/>
      <c r="L55" s="637"/>
      <c r="M55" s="640"/>
      <c r="N55" s="637">
        <f ca="1">IF(NOT(ISERROR(MATCH(M55,_xlfn.ANCHORARRAY(F66),0))),L68&amp;"Por favor no seleccionar los criterios de impacto",M55)</f>
        <v>0</v>
      </c>
      <c r="O55" s="634"/>
      <c r="P55" s="637"/>
      <c r="Q55" s="629"/>
      <c r="R55" s="26">
        <v>6</v>
      </c>
      <c r="S55" s="306"/>
      <c r="T55" s="5" t="str">
        <f t="shared" si="84"/>
        <v/>
      </c>
      <c r="U55" s="286"/>
      <c r="V55" s="286"/>
      <c r="W55" s="287" t="str">
        <f t="shared" si="80"/>
        <v/>
      </c>
      <c r="X55" s="286"/>
      <c r="Y55" s="286"/>
      <c r="Z55" s="286"/>
      <c r="AA55" s="288" t="str">
        <f t="shared" si="87"/>
        <v/>
      </c>
      <c r="AB55" s="289" t="str">
        <f t="shared" si="81"/>
        <v/>
      </c>
      <c r="AC55" s="531" t="str">
        <f t="shared" si="85"/>
        <v/>
      </c>
      <c r="AD55" s="289" t="str">
        <f t="shared" si="82"/>
        <v/>
      </c>
      <c r="AE55" s="531" t="str">
        <f t="shared" si="86"/>
        <v/>
      </c>
      <c r="AF55" s="291" t="str">
        <f t="shared" si="83"/>
        <v/>
      </c>
      <c r="AG55" s="359"/>
      <c r="AH55" s="422"/>
      <c r="AI55" s="466"/>
      <c r="AJ55" s="470"/>
      <c r="AK55" s="470"/>
      <c r="AL55" s="422"/>
      <c r="AM55" s="472"/>
      <c r="AN55" s="472"/>
      <c r="AO55" s="472"/>
      <c r="AP55" s="472"/>
      <c r="AQ55" s="472"/>
      <c r="AR55" s="472"/>
      <c r="AS55" s="472"/>
      <c r="AT55" s="472"/>
      <c r="AU55" s="472"/>
      <c r="AV55" s="472"/>
      <c r="AW55" s="472"/>
      <c r="AX55" s="472"/>
      <c r="AY55" s="472"/>
      <c r="AZ55" s="472"/>
      <c r="BA55" s="472"/>
      <c r="BB55" s="472"/>
      <c r="BC55" s="472"/>
      <c r="BD55" s="472"/>
      <c r="BE55" s="472"/>
      <c r="BF55" s="472"/>
      <c r="BG55" s="472"/>
      <c r="BH55" s="472"/>
      <c r="BI55" s="472"/>
      <c r="BJ55" s="472"/>
      <c r="BK55" s="472"/>
      <c r="BL55" s="472"/>
      <c r="BM55" s="472"/>
      <c r="BN55" s="472"/>
      <c r="BO55" s="472"/>
      <c r="BP55" s="472"/>
      <c r="BQ55" s="472"/>
      <c r="BR55" s="472"/>
    </row>
    <row r="56" spans="1:70" ht="26.25" customHeight="1">
      <c r="A56" s="641">
        <v>9</v>
      </c>
      <c r="B56" s="644"/>
      <c r="C56" s="644"/>
      <c r="D56" s="644"/>
      <c r="E56" s="240"/>
      <c r="F56" s="647"/>
      <c r="G56" s="800"/>
      <c r="H56" s="242"/>
      <c r="I56" s="644"/>
      <c r="J56" s="650"/>
      <c r="K56" s="632" t="str">
        <f t="shared" ref="K56" si="88">IF(J56&lt;=0,"",IF(J56&lt;=2,"Muy Baja",IF(J56&lt;=24,"Baja",IF(J56&lt;=500,"Media",IF(J56&lt;=5000,"Alta","Muy Alta")))))</f>
        <v/>
      </c>
      <c r="L56" s="635" t="str">
        <f t="shared" ref="L56" si="89">IF(K56="","",IF(K56="Muy Baja",0.2,IF(K56="Baja",0.4,IF(K56="Media",0.6,IF(K56="Alta",0.8,IF(K56="Muy Alta",1,))))))</f>
        <v/>
      </c>
      <c r="M56" s="638"/>
      <c r="N56" s="635">
        <f>IF(NOT(ISERROR(MATCH(M56,'[33]Tabla Impacto'!$B$221:$B$223,0))),'[33]Tabla Impacto'!$F$223&amp;"Por favor no seleccionar los criterios de impacto(Afectación Económica o presupuestal y Pérdida Reputacional)",M56)</f>
        <v>0</v>
      </c>
      <c r="O56" s="632" t="str">
        <f>IF(OR(N56='[33]Tabla Impacto'!$C$11,N56='[33]Tabla Impacto'!$D$11),"Leve",IF(OR(N56='[33]Tabla Impacto'!$C$12,N56='[33]Tabla Impacto'!$D$12),"Menor",IF(OR(N56='[33]Tabla Impacto'!$C$13,N56='[33]Tabla Impacto'!$D$13),"Moderado",IF(OR(N56='[33]Tabla Impacto'!$C$14,N56='[33]Tabla Impacto'!$D$14),"Mayor",IF(OR(N56='[33]Tabla Impacto'!$C$15,N56='[33]Tabla Impacto'!$D$15),"Catastrófico","")))))</f>
        <v/>
      </c>
      <c r="P56" s="635" t="str">
        <f t="shared" ref="P56" si="90">IF(O56="","",IF(O56="Leve",0.2,IF(O56="Menor",0.4,IF(O56="Moderado",0.6,IF(O56="Mayor",0.8,IF(O56="Catastrófico",1,))))))</f>
        <v/>
      </c>
      <c r="Q56" s="627" t="str">
        <f t="shared" ref="Q56" si="91">IF(OR(AND(K56="Muy Baja",O56="Leve"),AND(K56="Muy Baja",O56="Menor"),AND(K56="Baja",O56="Leve")),"Bajo",IF(OR(AND(K56="Muy baja",O56="Moderado"),AND(K56="Baja",O56="Menor"),AND(K56="Baja",O56="Moderado"),AND(K56="Media",O56="Leve"),AND(K56="Media",O56="Menor"),AND(K56="Media",O56="Moderado"),AND(K56="Alta",O56="Leve"),AND(K56="Alta",O56="Menor")),"Moderado",IF(OR(AND(K56="Muy Baja",O56="Mayor"),AND(K56="Baja",O56="Mayor"),AND(K56="Media",O56="Mayor"),AND(K56="Alta",O56="Moderado"),AND(K56="Alta",O56="Mayor"),AND(K56="Muy Alta",O56="Leve"),AND(K56="Muy Alta",O56="Menor"),AND(K56="Muy Alta",O56="Moderado"),AND(K56="Muy Alta",O56="Mayor")),"Alto",IF(OR(AND(K56="Muy Baja",O56="Catastrófico"),AND(K56="Baja",O56="Catastrófico"),AND(K56="Media",O56="Catastrófico"),AND(K56="Alta",O56="Catastrófico"),AND(K56="Muy Alta",O56="Catastrófico")),"Extremo",""))))</f>
        <v/>
      </c>
      <c r="R56" s="26">
        <v>1</v>
      </c>
      <c r="S56" s="306"/>
      <c r="T56" s="5" t="str">
        <f>IF(OR(U56="Preventivo",U56="Detectivo"),"Probabilidad",IF(U56="Correctivo","Impacto",""))</f>
        <v/>
      </c>
      <c r="U56" s="286"/>
      <c r="V56" s="286"/>
      <c r="W56" s="287" t="str">
        <f>IF(AND(U56="Preventivo",V56="Automático"),"50%",IF(AND(U56="Preventivo",V56="Manual"),"40%",IF(AND(U56="Detectivo",V56="Automático"),"40%",IF(AND(U56="Detectivo",V56="Manual"),"30%",IF(AND(U56="Correctivo",V56="Automático"),"35%",IF(AND(U56="Correctivo",V56="Manual"),"25%",""))))))</f>
        <v/>
      </c>
      <c r="X56" s="286"/>
      <c r="Y56" s="286"/>
      <c r="Z56" s="286"/>
      <c r="AA56" s="288" t="str">
        <f>IFERROR(IF(T56="Probabilidad",(L56-(+L56*W56)),IF(T56="Impacto",L56,"")),"")</f>
        <v/>
      </c>
      <c r="AB56" s="289" t="str">
        <f>IFERROR(IF(AA56="","",IF(AA56&lt;=0.2,"Muy Baja",IF(AA56&lt;=0.4,"Baja",IF(AA56&lt;=0.6,"Media",IF(AA56&lt;=0.8,"Alta","Muy Alta"))))),"")</f>
        <v/>
      </c>
      <c r="AC56" s="531" t="str">
        <f>+AA56</f>
        <v/>
      </c>
      <c r="AD56" s="289" t="str">
        <f>IFERROR(IF(AE56="","",IF(AE56&lt;=0.2,"Leve",IF(AE56&lt;=0.4,"Menor",IF(AE56&lt;=0.6,"Moderado",IF(AE56&lt;=0.8,"Mayor","Catastrófico"))))),"")</f>
        <v/>
      </c>
      <c r="AE56" s="531" t="str">
        <f>IFERROR(IF(T56="Impacto",(P56-(+P56*W56)),IF(T56="Probabilidad",P56,"")),"")</f>
        <v/>
      </c>
      <c r="AF56" s="291" t="str">
        <f>IFERROR(IF(OR(AND(AB56="Muy Baja",AD56="Leve"),AND(AB56="Muy Baja",AD56="Menor"),AND(AB56="Baja",AD56="Leve")),"Bajo",IF(OR(AND(AB56="Muy baja",AD56="Moderado"),AND(AB56="Baja",AD56="Menor"),AND(AB56="Baja",AD56="Moderado"),AND(AB56="Media",AD56="Leve"),AND(AB56="Media",AD56="Menor"),AND(AB56="Media",AD56="Moderado"),AND(AB56="Alta",AD56="Leve"),AND(AB56="Alta",AD56="Menor")),"Moderado",IF(OR(AND(AB56="Muy Baja",AD56="Mayor"),AND(AB56="Baja",AD56="Mayor"),AND(AB56="Media",AD56="Mayor"),AND(AB56="Alta",AD56="Moderado"),AND(AB56="Alta",AD56="Mayor"),AND(AB56="Muy Alta",AD56="Leve"),AND(AB56="Muy Alta",AD56="Menor"),AND(AB56="Muy Alta",AD56="Moderado"),AND(AB56="Muy Alta",AD56="Mayor")),"Alto",IF(OR(AND(AB56="Muy Baja",AD56="Catastrófico"),AND(AB56="Baja",AD56="Catastrófico"),AND(AB56="Media",AD56="Catastrófico"),AND(AB56="Alta",AD56="Catastrófico"),AND(AB56="Muy Alta",AD56="Catastrófico")),"Extremo","")))),"")</f>
        <v/>
      </c>
      <c r="AG56" s="359"/>
      <c r="AH56" s="422"/>
      <c r="AI56" s="466"/>
      <c r="AJ56" s="470"/>
      <c r="AK56" s="470"/>
      <c r="AL56" s="422"/>
      <c r="AM56" s="472"/>
      <c r="AN56" s="472"/>
      <c r="AO56" s="472"/>
      <c r="AP56" s="472"/>
      <c r="AQ56" s="472"/>
      <c r="AR56" s="472"/>
      <c r="AS56" s="472"/>
      <c r="AT56" s="472"/>
      <c r="AU56" s="472"/>
      <c r="AV56" s="472"/>
      <c r="AW56" s="472"/>
      <c r="AX56" s="472"/>
      <c r="AY56" s="472"/>
      <c r="AZ56" s="472"/>
      <c r="BA56" s="472"/>
      <c r="BB56" s="472"/>
      <c r="BC56" s="472"/>
      <c r="BD56" s="472"/>
      <c r="BE56" s="472"/>
      <c r="BF56" s="472"/>
      <c r="BG56" s="472"/>
      <c r="BH56" s="472"/>
      <c r="BI56" s="472"/>
      <c r="BJ56" s="472"/>
      <c r="BK56" s="472"/>
      <c r="BL56" s="472"/>
      <c r="BM56" s="472"/>
      <c r="BN56" s="472"/>
      <c r="BO56" s="472"/>
      <c r="BP56" s="472"/>
      <c r="BQ56" s="472"/>
      <c r="BR56" s="472"/>
    </row>
    <row r="57" spans="1:70" ht="26.25" customHeight="1">
      <c r="A57" s="642"/>
      <c r="B57" s="645"/>
      <c r="C57" s="645"/>
      <c r="D57" s="645"/>
      <c r="E57" s="241"/>
      <c r="F57" s="648"/>
      <c r="G57" s="801"/>
      <c r="H57" s="243"/>
      <c r="I57" s="645"/>
      <c r="J57" s="651"/>
      <c r="K57" s="633"/>
      <c r="L57" s="636"/>
      <c r="M57" s="639"/>
      <c r="N57" s="636">
        <f ca="1">IF(NOT(ISERROR(MATCH(M57,_xlfn.ANCHORARRAY(F68),0))),L70&amp;"Por favor no seleccionar los criterios de impacto",M57)</f>
        <v>0</v>
      </c>
      <c r="O57" s="633"/>
      <c r="P57" s="636"/>
      <c r="Q57" s="628"/>
      <c r="R57" s="26">
        <v>2</v>
      </c>
      <c r="S57" s="306"/>
      <c r="T57" s="5" t="str">
        <f>IF(OR(U57="Preventivo",U57="Detectivo"),"Probabilidad",IF(U57="Correctivo","Impacto",""))</f>
        <v/>
      </c>
      <c r="U57" s="286"/>
      <c r="V57" s="286"/>
      <c r="W57" s="287" t="str">
        <f t="shared" ref="W57:W61" si="92">IF(AND(U57="Preventivo",V57="Automático"),"50%",IF(AND(U57="Preventivo",V57="Manual"),"40%",IF(AND(U57="Detectivo",V57="Automático"),"40%",IF(AND(U57="Detectivo",V57="Manual"),"30%",IF(AND(U57="Correctivo",V57="Automático"),"35%",IF(AND(U57="Correctivo",V57="Manual"),"25%",""))))))</f>
        <v/>
      </c>
      <c r="X57" s="286"/>
      <c r="Y57" s="286"/>
      <c r="Z57" s="286"/>
      <c r="AA57" s="288" t="str">
        <f>IFERROR(IF(AND(T56="Probabilidad",T57="Probabilidad"),(AC56-(+AC56*W57)),IF(AND(T56="Impacto",T57="Probabilidad"),(L56-(+L56*W57)),IF(T57="Impacto",AC56,""))),"")</f>
        <v/>
      </c>
      <c r="AB57" s="289" t="str">
        <f t="shared" ref="AB57:AB61" si="93">IFERROR(IF(AA57="","",IF(AA57&lt;=0.2,"Muy Baja",IF(AA57&lt;=0.4,"Baja",IF(AA57&lt;=0.6,"Media",IF(AA57&lt;=0.8,"Alta","Muy Alta"))))),"")</f>
        <v/>
      </c>
      <c r="AC57" s="531" t="str">
        <f>+AA57</f>
        <v/>
      </c>
      <c r="AD57" s="289" t="str">
        <f t="shared" ref="AD57:AD61" si="94">IFERROR(IF(AE57="","",IF(AE57&lt;=0.2,"Leve",IF(AE57&lt;=0.4,"Menor",IF(AE57&lt;=0.6,"Moderado",IF(AE57&lt;=0.8,"Mayor","Catastrófico"))))),"")</f>
        <v/>
      </c>
      <c r="AE57" s="531" t="str">
        <f>IFERROR(IF(AND(T56="Impacto",T57="Impacto"),(AE56-(+AE56*W57)),IF(AND(T56="Probabilidad",T57="Impacto"),(P56-(+P56*W57)),IF(T57="Probabilidad",AE56,""))),"")</f>
        <v/>
      </c>
      <c r="AF57" s="291" t="str">
        <f t="shared" ref="AF57:AF61" si="95">IFERROR(IF(OR(AND(AB57="Muy Baja",AD57="Leve"),AND(AB57="Muy Baja",AD57="Menor"),AND(AB57="Baja",AD57="Leve")),"Bajo",IF(OR(AND(AB57="Muy baja",AD57="Moderado"),AND(AB57="Baja",AD57="Menor"),AND(AB57="Baja",AD57="Moderado"),AND(AB57="Media",AD57="Leve"),AND(AB57="Media",AD57="Menor"),AND(AB57="Media",AD57="Moderado"),AND(AB57="Alta",AD57="Leve"),AND(AB57="Alta",AD57="Menor")),"Moderado",IF(OR(AND(AB57="Muy Baja",AD57="Mayor"),AND(AB57="Baja",AD57="Mayor"),AND(AB57="Media",AD57="Mayor"),AND(AB57="Alta",AD57="Moderado"),AND(AB57="Alta",AD57="Mayor"),AND(AB57="Muy Alta",AD57="Leve"),AND(AB57="Muy Alta",AD57="Menor"),AND(AB57="Muy Alta",AD57="Moderado"),AND(AB57="Muy Alta",AD57="Mayor")),"Alto",IF(OR(AND(AB57="Muy Baja",AD57="Catastrófico"),AND(AB57="Baja",AD57="Catastrófico"),AND(AB57="Media",AD57="Catastrófico"),AND(AB57="Alta",AD57="Catastrófico"),AND(AB57="Muy Alta",AD57="Catastrófico")),"Extremo","")))),"")</f>
        <v/>
      </c>
      <c r="AG57" s="359"/>
      <c r="AH57" s="422"/>
      <c r="AI57" s="466"/>
      <c r="AJ57" s="470"/>
      <c r="AK57" s="470"/>
      <c r="AL57" s="422"/>
      <c r="AM57" s="472"/>
      <c r="AN57" s="472"/>
      <c r="AO57" s="472"/>
      <c r="AP57" s="472"/>
      <c r="AQ57" s="472"/>
      <c r="AR57" s="472"/>
      <c r="AS57" s="472"/>
      <c r="AT57" s="472"/>
      <c r="AU57" s="472"/>
      <c r="AV57" s="472"/>
      <c r="AW57" s="472"/>
      <c r="AX57" s="472"/>
      <c r="AY57" s="472"/>
      <c r="AZ57" s="472"/>
      <c r="BA57" s="472"/>
      <c r="BB57" s="472"/>
      <c r="BC57" s="472"/>
      <c r="BD57" s="472"/>
      <c r="BE57" s="472"/>
      <c r="BF57" s="472"/>
      <c r="BG57" s="472"/>
      <c r="BH57" s="472"/>
      <c r="BI57" s="472"/>
      <c r="BJ57" s="472"/>
      <c r="BK57" s="472"/>
      <c r="BL57" s="472"/>
      <c r="BM57" s="472"/>
      <c r="BN57" s="472"/>
      <c r="BO57" s="472"/>
      <c r="BP57" s="472"/>
      <c r="BQ57" s="472"/>
      <c r="BR57" s="472"/>
    </row>
    <row r="58" spans="1:70" ht="26.25" customHeight="1">
      <c r="A58" s="642"/>
      <c r="B58" s="645"/>
      <c r="C58" s="645"/>
      <c r="D58" s="645"/>
      <c r="E58" s="241"/>
      <c r="F58" s="648"/>
      <c r="G58" s="801"/>
      <c r="H58" s="243"/>
      <c r="I58" s="645"/>
      <c r="J58" s="651"/>
      <c r="K58" s="633"/>
      <c r="L58" s="636"/>
      <c r="M58" s="639"/>
      <c r="N58" s="636">
        <f ca="1">IF(NOT(ISERROR(MATCH(M58,_xlfn.ANCHORARRAY(F69),0))),L71&amp;"Por favor no seleccionar los criterios de impacto",M58)</f>
        <v>0</v>
      </c>
      <c r="O58" s="633"/>
      <c r="P58" s="636"/>
      <c r="Q58" s="628"/>
      <c r="R58" s="26">
        <v>3</v>
      </c>
      <c r="S58" s="459"/>
      <c r="T58" s="5" t="str">
        <f t="shared" ref="T58:T61" si="96">IF(OR(U58="Preventivo",U58="Detectivo"),"Probabilidad",IF(U58="Correctivo","Impacto",""))</f>
        <v/>
      </c>
      <c r="U58" s="286"/>
      <c r="V58" s="286"/>
      <c r="W58" s="287" t="str">
        <f t="shared" si="92"/>
        <v/>
      </c>
      <c r="X58" s="286"/>
      <c r="Y58" s="286"/>
      <c r="Z58" s="286"/>
      <c r="AA58" s="288" t="str">
        <f>IFERROR(IF(AND(T57="Probabilidad",T58="Probabilidad"),(AC57-(+AC57*W58)),IF(AND(T57="Impacto",T58="Probabilidad"),(AC56-(+AC56*W58)),IF(T58="Impacto",AC57,""))),"")</f>
        <v/>
      </c>
      <c r="AB58" s="289" t="str">
        <f t="shared" si="93"/>
        <v/>
      </c>
      <c r="AC58" s="531" t="str">
        <f t="shared" ref="AC58:AC61" si="97">+AA58</f>
        <v/>
      </c>
      <c r="AD58" s="289" t="str">
        <f t="shared" si="94"/>
        <v/>
      </c>
      <c r="AE58" s="531" t="str">
        <f t="shared" ref="AE58:AE61" si="98">IFERROR(IF(AND(T57="Impacto",T58="Impacto"),(AE57-(+AE57*W58)),IF(AND(T57="Probabilidad",T58="Impacto"),(AE56-(+AE56*W58)),IF(T58="Probabilidad",AE57,""))),"")</f>
        <v/>
      </c>
      <c r="AF58" s="291" t="str">
        <f t="shared" si="95"/>
        <v/>
      </c>
      <c r="AG58" s="359"/>
      <c r="AH58" s="422"/>
      <c r="AI58" s="466"/>
      <c r="AJ58" s="470"/>
      <c r="AK58" s="470"/>
      <c r="AL58" s="422"/>
      <c r="AM58" s="472"/>
      <c r="AN58" s="472"/>
      <c r="AO58" s="472"/>
      <c r="AP58" s="472"/>
      <c r="AQ58" s="472"/>
      <c r="AR58" s="472"/>
      <c r="AS58" s="472"/>
      <c r="AT58" s="472"/>
      <c r="AU58" s="472"/>
      <c r="AV58" s="472"/>
      <c r="AW58" s="472"/>
      <c r="AX58" s="472"/>
      <c r="AY58" s="472"/>
      <c r="AZ58" s="472"/>
      <c r="BA58" s="472"/>
      <c r="BB58" s="472"/>
      <c r="BC58" s="472"/>
      <c r="BD58" s="472"/>
      <c r="BE58" s="472"/>
      <c r="BF58" s="472"/>
      <c r="BG58" s="472"/>
      <c r="BH58" s="472"/>
      <c r="BI58" s="472"/>
      <c r="BJ58" s="472"/>
      <c r="BK58" s="472"/>
      <c r="BL58" s="472"/>
      <c r="BM58" s="472"/>
      <c r="BN58" s="472"/>
      <c r="BO58" s="472"/>
      <c r="BP58" s="472"/>
      <c r="BQ58" s="472"/>
      <c r="BR58" s="472"/>
    </row>
    <row r="59" spans="1:70" ht="26.25" customHeight="1">
      <c r="A59" s="642"/>
      <c r="B59" s="645"/>
      <c r="C59" s="645"/>
      <c r="D59" s="645"/>
      <c r="E59" s="241"/>
      <c r="F59" s="648"/>
      <c r="G59" s="801"/>
      <c r="H59" s="243"/>
      <c r="I59" s="645"/>
      <c r="J59" s="651"/>
      <c r="K59" s="633"/>
      <c r="L59" s="636"/>
      <c r="M59" s="639"/>
      <c r="N59" s="636">
        <f ca="1">IF(NOT(ISERROR(MATCH(M59,_xlfn.ANCHORARRAY(F70),0))),L72&amp;"Por favor no seleccionar los criterios de impacto",M59)</f>
        <v>0</v>
      </c>
      <c r="O59" s="633"/>
      <c r="P59" s="636"/>
      <c r="Q59" s="628"/>
      <c r="R59" s="26">
        <v>4</v>
      </c>
      <c r="S59" s="306"/>
      <c r="T59" s="5" t="str">
        <f t="shared" si="96"/>
        <v/>
      </c>
      <c r="U59" s="286"/>
      <c r="V59" s="286"/>
      <c r="W59" s="287" t="str">
        <f t="shared" si="92"/>
        <v/>
      </c>
      <c r="X59" s="286"/>
      <c r="Y59" s="286"/>
      <c r="Z59" s="286"/>
      <c r="AA59" s="288" t="str">
        <f t="shared" ref="AA59:AA61" si="99">IFERROR(IF(AND(T58="Probabilidad",T59="Probabilidad"),(AC58-(+AC58*W59)),IF(AND(T58="Impacto",T59="Probabilidad"),(AC57-(+AC57*W59)),IF(T59="Impacto",AC58,""))),"")</f>
        <v/>
      </c>
      <c r="AB59" s="289" t="str">
        <f t="shared" si="93"/>
        <v/>
      </c>
      <c r="AC59" s="531" t="str">
        <f t="shared" si="97"/>
        <v/>
      </c>
      <c r="AD59" s="289" t="str">
        <f t="shared" si="94"/>
        <v/>
      </c>
      <c r="AE59" s="531" t="str">
        <f t="shared" si="98"/>
        <v/>
      </c>
      <c r="AF59" s="291" t="str">
        <f t="shared" si="95"/>
        <v/>
      </c>
      <c r="AG59" s="359"/>
      <c r="AH59" s="422"/>
      <c r="AI59" s="466"/>
      <c r="AJ59" s="470"/>
      <c r="AK59" s="470"/>
      <c r="AL59" s="422"/>
      <c r="AM59" s="472"/>
      <c r="AN59" s="472"/>
      <c r="AO59" s="472"/>
      <c r="AP59" s="472"/>
      <c r="AQ59" s="472"/>
      <c r="AR59" s="472"/>
      <c r="AS59" s="472"/>
      <c r="AT59" s="472"/>
      <c r="AU59" s="472"/>
      <c r="AV59" s="472"/>
      <c r="AW59" s="472"/>
      <c r="AX59" s="472"/>
      <c r="AY59" s="472"/>
      <c r="AZ59" s="472"/>
      <c r="BA59" s="472"/>
      <c r="BB59" s="472"/>
      <c r="BC59" s="472"/>
      <c r="BD59" s="472"/>
      <c r="BE59" s="472"/>
      <c r="BF59" s="472"/>
      <c r="BG59" s="472"/>
      <c r="BH59" s="472"/>
      <c r="BI59" s="472"/>
      <c r="BJ59" s="472"/>
      <c r="BK59" s="472"/>
      <c r="BL59" s="472"/>
      <c r="BM59" s="472"/>
      <c r="BN59" s="472"/>
      <c r="BO59" s="472"/>
      <c r="BP59" s="472"/>
      <c r="BQ59" s="472"/>
      <c r="BR59" s="472"/>
    </row>
    <row r="60" spans="1:70" ht="26.25" customHeight="1">
      <c r="A60" s="642"/>
      <c r="B60" s="645"/>
      <c r="C60" s="645"/>
      <c r="D60" s="645"/>
      <c r="E60" s="241"/>
      <c r="F60" s="648"/>
      <c r="G60" s="801"/>
      <c r="H60" s="243"/>
      <c r="I60" s="645"/>
      <c r="J60" s="651"/>
      <c r="K60" s="633"/>
      <c r="L60" s="636"/>
      <c r="M60" s="639"/>
      <c r="N60" s="636">
        <f ca="1">IF(NOT(ISERROR(MATCH(M60,_xlfn.ANCHORARRAY(F71),0))),L73&amp;"Por favor no seleccionar los criterios de impacto",M60)</f>
        <v>0</v>
      </c>
      <c r="O60" s="633"/>
      <c r="P60" s="636"/>
      <c r="Q60" s="628"/>
      <c r="R60" s="26">
        <v>5</v>
      </c>
      <c r="S60" s="306"/>
      <c r="T60" s="5" t="str">
        <f t="shared" si="96"/>
        <v/>
      </c>
      <c r="U60" s="286"/>
      <c r="V60" s="286"/>
      <c r="W60" s="287" t="str">
        <f t="shared" si="92"/>
        <v/>
      </c>
      <c r="X60" s="286"/>
      <c r="Y60" s="286"/>
      <c r="Z60" s="286"/>
      <c r="AA60" s="288" t="str">
        <f t="shared" si="99"/>
        <v/>
      </c>
      <c r="AB60" s="289" t="str">
        <f t="shared" si="93"/>
        <v/>
      </c>
      <c r="AC60" s="531" t="str">
        <f t="shared" si="97"/>
        <v/>
      </c>
      <c r="AD60" s="289" t="str">
        <f t="shared" si="94"/>
        <v/>
      </c>
      <c r="AE60" s="531" t="str">
        <f t="shared" si="98"/>
        <v/>
      </c>
      <c r="AF60" s="291" t="str">
        <f t="shared" si="95"/>
        <v/>
      </c>
      <c r="AG60" s="359"/>
      <c r="AH60" s="422"/>
      <c r="AI60" s="466"/>
      <c r="AJ60" s="470"/>
      <c r="AK60" s="470"/>
      <c r="AL60" s="422"/>
      <c r="AM60" s="472"/>
      <c r="AN60" s="472"/>
      <c r="AO60" s="472"/>
      <c r="AP60" s="472"/>
      <c r="AQ60" s="472"/>
      <c r="AR60" s="472"/>
      <c r="AS60" s="472"/>
      <c r="AT60" s="472"/>
      <c r="AU60" s="472"/>
      <c r="AV60" s="472"/>
      <c r="AW60" s="472"/>
      <c r="AX60" s="472"/>
      <c r="AY60" s="472"/>
      <c r="AZ60" s="472"/>
      <c r="BA60" s="472"/>
      <c r="BB60" s="472"/>
      <c r="BC60" s="472"/>
      <c r="BD60" s="472"/>
      <c r="BE60" s="472"/>
      <c r="BF60" s="472"/>
      <c r="BG60" s="472"/>
      <c r="BH60" s="472"/>
      <c r="BI60" s="472"/>
      <c r="BJ60" s="472"/>
      <c r="BK60" s="472"/>
      <c r="BL60" s="472"/>
      <c r="BM60" s="472"/>
      <c r="BN60" s="472"/>
      <c r="BO60" s="472"/>
      <c r="BP60" s="472"/>
      <c r="BQ60" s="472"/>
      <c r="BR60" s="472"/>
    </row>
    <row r="61" spans="1:70" ht="26.25" customHeight="1">
      <c r="A61" s="643"/>
      <c r="B61" s="646"/>
      <c r="C61" s="646"/>
      <c r="D61" s="646"/>
      <c r="E61" s="248"/>
      <c r="F61" s="649"/>
      <c r="G61" s="838"/>
      <c r="H61" s="485"/>
      <c r="I61" s="646"/>
      <c r="J61" s="652"/>
      <c r="K61" s="634"/>
      <c r="L61" s="637"/>
      <c r="M61" s="640"/>
      <c r="N61" s="637">
        <f ca="1">IF(NOT(ISERROR(MATCH(M61,_xlfn.ANCHORARRAY(F72),0))),L74&amp;"Por favor no seleccionar los criterios de impacto",M61)</f>
        <v>0</v>
      </c>
      <c r="O61" s="634"/>
      <c r="P61" s="637"/>
      <c r="Q61" s="629"/>
      <c r="R61" s="26">
        <v>6</v>
      </c>
      <c r="S61" s="306"/>
      <c r="T61" s="5" t="str">
        <f t="shared" si="96"/>
        <v/>
      </c>
      <c r="U61" s="286"/>
      <c r="V61" s="286"/>
      <c r="W61" s="287" t="str">
        <f t="shared" si="92"/>
        <v/>
      </c>
      <c r="X61" s="286"/>
      <c r="Y61" s="286"/>
      <c r="Z61" s="286"/>
      <c r="AA61" s="288" t="str">
        <f t="shared" si="99"/>
        <v/>
      </c>
      <c r="AB61" s="289" t="str">
        <f t="shared" si="93"/>
        <v/>
      </c>
      <c r="AC61" s="531" t="str">
        <f t="shared" si="97"/>
        <v/>
      </c>
      <c r="AD61" s="289" t="str">
        <f t="shared" si="94"/>
        <v/>
      </c>
      <c r="AE61" s="531" t="str">
        <f t="shared" si="98"/>
        <v/>
      </c>
      <c r="AF61" s="291" t="str">
        <f t="shared" si="95"/>
        <v/>
      </c>
      <c r="AG61" s="359"/>
      <c r="AH61" s="422"/>
      <c r="AI61" s="466"/>
      <c r="AJ61" s="470"/>
      <c r="AK61" s="470"/>
      <c r="AL61" s="422"/>
      <c r="AM61" s="472"/>
      <c r="AN61" s="472"/>
      <c r="AO61" s="472"/>
      <c r="AP61" s="472"/>
      <c r="AQ61" s="472"/>
      <c r="AR61" s="472"/>
      <c r="AS61" s="472"/>
      <c r="AT61" s="472"/>
      <c r="AU61" s="472"/>
      <c r="AV61" s="472"/>
      <c r="AW61" s="472"/>
      <c r="AX61" s="472"/>
      <c r="AY61" s="472"/>
      <c r="AZ61" s="472"/>
      <c r="BA61" s="472"/>
      <c r="BB61" s="472"/>
      <c r="BC61" s="472"/>
      <c r="BD61" s="472"/>
      <c r="BE61" s="472"/>
      <c r="BF61" s="472"/>
      <c r="BG61" s="472"/>
      <c r="BH61" s="472"/>
      <c r="BI61" s="472"/>
      <c r="BJ61" s="472"/>
      <c r="BK61" s="472"/>
      <c r="BL61" s="472"/>
      <c r="BM61" s="472"/>
      <c r="BN61" s="472"/>
      <c r="BO61" s="472"/>
      <c r="BP61" s="472"/>
      <c r="BQ61" s="472"/>
      <c r="BR61" s="472"/>
    </row>
    <row r="62" spans="1:70" ht="19.5" customHeight="1">
      <c r="A62" s="641">
        <v>10</v>
      </c>
      <c r="B62" s="644"/>
      <c r="C62" s="644"/>
      <c r="D62" s="644"/>
      <c r="E62" s="240"/>
      <c r="F62" s="647"/>
      <c r="G62" s="800"/>
      <c r="H62" s="242"/>
      <c r="I62" s="644"/>
      <c r="J62" s="650"/>
      <c r="K62" s="632" t="str">
        <f t="shared" ref="K62" si="100">IF(J62&lt;=0,"",IF(J62&lt;=2,"Muy Baja",IF(J62&lt;=24,"Baja",IF(J62&lt;=500,"Media",IF(J62&lt;=5000,"Alta","Muy Alta")))))</f>
        <v/>
      </c>
      <c r="L62" s="635" t="str">
        <f t="shared" ref="L62" si="101">IF(K62="","",IF(K62="Muy Baja",0.2,IF(K62="Baja",0.4,IF(K62="Media",0.6,IF(K62="Alta",0.8,IF(K62="Muy Alta",1,))))))</f>
        <v/>
      </c>
      <c r="M62" s="638"/>
      <c r="N62" s="635">
        <f>IF(NOT(ISERROR(MATCH(M62,'[33]Tabla Impacto'!$B$221:$B$223,0))),'[33]Tabla Impacto'!$F$223&amp;"Por favor no seleccionar los criterios de impacto(Afectación Económica o presupuestal y Pérdida Reputacional)",M62)</f>
        <v>0</v>
      </c>
      <c r="O62" s="632" t="str">
        <f>IF(OR(N62='[33]Tabla Impacto'!$C$11,N62='[33]Tabla Impacto'!$D$11),"Leve",IF(OR(N62='[33]Tabla Impacto'!$C$12,N62='[33]Tabla Impacto'!$D$12),"Menor",IF(OR(N62='[33]Tabla Impacto'!$C$13,N62='[33]Tabla Impacto'!$D$13),"Moderado",IF(OR(N62='[33]Tabla Impacto'!$C$14,N62='[33]Tabla Impacto'!$D$14),"Mayor",IF(OR(N62='[33]Tabla Impacto'!$C$15,N62='[33]Tabla Impacto'!$D$15),"Catastrófico","")))))</f>
        <v/>
      </c>
      <c r="P62" s="635" t="str">
        <f t="shared" ref="P62" si="102">IF(O62="","",IF(O62="Leve",0.2,IF(O62="Menor",0.4,IF(O62="Moderado",0.6,IF(O62="Mayor",0.8,IF(O62="Catastrófico",1,))))))</f>
        <v/>
      </c>
      <c r="Q62" s="627" t="str">
        <f t="shared" ref="Q62" si="103">IF(OR(AND(K62="Muy Baja",O62="Leve"),AND(K62="Muy Baja",O62="Menor"),AND(K62="Baja",O62="Leve")),"Bajo",IF(OR(AND(K62="Muy baja",O62="Moderado"),AND(K62="Baja",O62="Menor"),AND(K62="Baja",O62="Moderado"),AND(K62="Media",O62="Leve"),AND(K62="Media",O62="Menor"),AND(K62="Media",O62="Moderado"),AND(K62="Alta",O62="Leve"),AND(K62="Alta",O62="Menor")),"Moderado",IF(OR(AND(K62="Muy Baja",O62="Mayor"),AND(K62="Baja",O62="Mayor"),AND(K62="Media",O62="Mayor"),AND(K62="Alta",O62="Moderado"),AND(K62="Alta",O62="Mayor"),AND(K62="Muy Alta",O62="Leve"),AND(K62="Muy Alta",O62="Menor"),AND(K62="Muy Alta",O62="Moderado"),AND(K62="Muy Alta",O62="Mayor")),"Alto",IF(OR(AND(K62="Muy Baja",O62="Catastrófico"),AND(K62="Baja",O62="Catastrófico"),AND(K62="Media",O62="Catastrófico"),AND(K62="Alta",O62="Catastrófico"),AND(K62="Muy Alta",O62="Catastrófico")),"Extremo",""))))</f>
        <v/>
      </c>
      <c r="R62" s="26">
        <v>1</v>
      </c>
      <c r="S62" s="306"/>
      <c r="T62" s="5" t="str">
        <f>IF(OR(U62="Preventivo",U62="Detectivo"),"Probabilidad",IF(U62="Correctivo","Impacto",""))</f>
        <v/>
      </c>
      <c r="U62" s="286"/>
      <c r="V62" s="286"/>
      <c r="W62" s="287" t="str">
        <f>IF(AND(U62="Preventivo",V62="Automático"),"50%",IF(AND(U62="Preventivo",V62="Manual"),"40%",IF(AND(U62="Detectivo",V62="Automático"),"40%",IF(AND(U62="Detectivo",V62="Manual"),"30%",IF(AND(U62="Correctivo",V62="Automático"),"35%",IF(AND(U62="Correctivo",V62="Manual"),"25%",""))))))</f>
        <v/>
      </c>
      <c r="X62" s="286"/>
      <c r="Y62" s="286"/>
      <c r="Z62" s="286"/>
      <c r="AA62" s="288" t="str">
        <f>IFERROR(IF(T62="Probabilidad",(L62-(+L62*W62)),IF(T62="Impacto",L62,"")),"")</f>
        <v/>
      </c>
      <c r="AB62" s="289" t="str">
        <f>IFERROR(IF(AA62="","",IF(AA62&lt;=0.2,"Muy Baja",IF(AA62&lt;=0.4,"Baja",IF(AA62&lt;=0.6,"Media",IF(AA62&lt;=0.8,"Alta","Muy Alta"))))),"")</f>
        <v/>
      </c>
      <c r="AC62" s="531" t="str">
        <f>+AA62</f>
        <v/>
      </c>
      <c r="AD62" s="289" t="str">
        <f>IFERROR(IF(AE62="","",IF(AE62&lt;=0.2,"Leve",IF(AE62&lt;=0.4,"Menor",IF(AE62&lt;=0.6,"Moderado",IF(AE62&lt;=0.8,"Mayor","Catastrófico"))))),"")</f>
        <v/>
      </c>
      <c r="AE62" s="531" t="str">
        <f>IFERROR(IF(T62="Impacto",(P62-(+P62*W62)),IF(T62="Probabilidad",P62,"")),"")</f>
        <v/>
      </c>
      <c r="AF62" s="291" t="str">
        <f>IFERROR(IF(OR(AND(AB62="Muy Baja",AD62="Leve"),AND(AB62="Muy Baja",AD62="Menor"),AND(AB62="Baja",AD62="Leve")),"Bajo",IF(OR(AND(AB62="Muy baja",AD62="Moderado"),AND(AB62="Baja",AD62="Menor"),AND(AB62="Baja",AD62="Moderado"),AND(AB62="Media",AD62="Leve"),AND(AB62="Media",AD62="Menor"),AND(AB62="Media",AD62="Moderado"),AND(AB62="Alta",AD62="Leve"),AND(AB62="Alta",AD62="Menor")),"Moderado",IF(OR(AND(AB62="Muy Baja",AD62="Mayor"),AND(AB62="Baja",AD62="Mayor"),AND(AB62="Media",AD62="Mayor"),AND(AB62="Alta",AD62="Moderado"),AND(AB62="Alta",AD62="Mayor"),AND(AB62="Muy Alta",AD62="Leve"),AND(AB62="Muy Alta",AD62="Menor"),AND(AB62="Muy Alta",AD62="Moderado"),AND(AB62="Muy Alta",AD62="Mayor")),"Alto",IF(OR(AND(AB62="Muy Baja",AD62="Catastrófico"),AND(AB62="Baja",AD62="Catastrófico"),AND(AB62="Media",AD62="Catastrófico"),AND(AB62="Alta",AD62="Catastrófico"),AND(AB62="Muy Alta",AD62="Catastrófico")),"Extremo","")))),"")</f>
        <v/>
      </c>
      <c r="AG62" s="359"/>
      <c r="AH62" s="422"/>
      <c r="AI62" s="466"/>
      <c r="AJ62" s="470"/>
      <c r="AK62" s="470"/>
      <c r="AL62" s="422"/>
      <c r="AM62" s="472"/>
      <c r="AN62" s="472"/>
      <c r="AO62" s="472"/>
      <c r="AP62" s="472"/>
      <c r="AQ62" s="472"/>
      <c r="AR62" s="472"/>
      <c r="AS62" s="472"/>
      <c r="AT62" s="472"/>
      <c r="AU62" s="472"/>
      <c r="AV62" s="472"/>
      <c r="AW62" s="472"/>
      <c r="AX62" s="472"/>
      <c r="AY62" s="472"/>
      <c r="AZ62" s="472"/>
      <c r="BA62" s="472"/>
      <c r="BB62" s="472"/>
      <c r="BC62" s="472"/>
      <c r="BD62" s="472"/>
      <c r="BE62" s="472"/>
      <c r="BF62" s="472"/>
      <c r="BG62" s="472"/>
      <c r="BH62" s="472"/>
      <c r="BI62" s="472"/>
      <c r="BJ62" s="472"/>
      <c r="BK62" s="472"/>
      <c r="BL62" s="472"/>
      <c r="BM62" s="472"/>
      <c r="BN62" s="472"/>
      <c r="BO62" s="472"/>
      <c r="BP62" s="472"/>
      <c r="BQ62" s="472"/>
      <c r="BR62" s="472"/>
    </row>
    <row r="63" spans="1:70" ht="19.5" customHeight="1">
      <c r="A63" s="642"/>
      <c r="B63" s="645"/>
      <c r="C63" s="645"/>
      <c r="D63" s="645"/>
      <c r="E63" s="241"/>
      <c r="F63" s="648"/>
      <c r="G63" s="801"/>
      <c r="H63" s="243"/>
      <c r="I63" s="645"/>
      <c r="J63" s="651"/>
      <c r="K63" s="633"/>
      <c r="L63" s="636"/>
      <c r="M63" s="639"/>
      <c r="N63" s="636">
        <f ca="1">IF(NOT(ISERROR(MATCH(M63,_xlfn.ANCHORARRAY(F74),0))),L76&amp;"Por favor no seleccionar los criterios de impacto",M63)</f>
        <v>0</v>
      </c>
      <c r="O63" s="633"/>
      <c r="P63" s="636"/>
      <c r="Q63" s="628"/>
      <c r="R63" s="26">
        <v>2</v>
      </c>
      <c r="S63" s="306"/>
      <c r="T63" s="5" t="str">
        <f>IF(OR(U63="Preventivo",U63="Detectivo"),"Probabilidad",IF(U63="Correctivo","Impacto",""))</f>
        <v/>
      </c>
      <c r="U63" s="286"/>
      <c r="V63" s="286"/>
      <c r="W63" s="287" t="str">
        <f t="shared" ref="W63:W67" si="104">IF(AND(U63="Preventivo",V63="Automático"),"50%",IF(AND(U63="Preventivo",V63="Manual"),"40%",IF(AND(U63="Detectivo",V63="Automático"),"40%",IF(AND(U63="Detectivo",V63="Manual"),"30%",IF(AND(U63="Correctivo",V63="Automático"),"35%",IF(AND(U63="Correctivo",V63="Manual"),"25%",""))))))</f>
        <v/>
      </c>
      <c r="X63" s="286"/>
      <c r="Y63" s="286"/>
      <c r="Z63" s="286"/>
      <c r="AA63" s="288" t="str">
        <f>IFERROR(IF(AND(T62="Probabilidad",T63="Probabilidad"),(AC62-(+AC62*W63)),IF(AND(T62="Impacto",T63="Probabilidad"),(L62-(+L62*W63)),IF(T63="Impacto",AC62,""))),"")</f>
        <v/>
      </c>
      <c r="AB63" s="289" t="str">
        <f t="shared" ref="AB63:AB67" si="105">IFERROR(IF(AA63="","",IF(AA63&lt;=0.2,"Muy Baja",IF(AA63&lt;=0.4,"Baja",IF(AA63&lt;=0.6,"Media",IF(AA63&lt;=0.8,"Alta","Muy Alta"))))),"")</f>
        <v/>
      </c>
      <c r="AC63" s="531" t="str">
        <f>+AA63</f>
        <v/>
      </c>
      <c r="AD63" s="289" t="str">
        <f t="shared" ref="AD63:AD67" si="106">IFERROR(IF(AE63="","",IF(AE63&lt;=0.2,"Leve",IF(AE63&lt;=0.4,"Menor",IF(AE63&lt;=0.6,"Moderado",IF(AE63&lt;=0.8,"Mayor","Catastrófico"))))),"")</f>
        <v/>
      </c>
      <c r="AE63" s="531" t="str">
        <f>IFERROR(IF(AND(T62="Impacto",T63="Impacto"),(AE62-(+AE62*W63)),IF(AND(T62="Probabilidad",T63="Impacto"),(P62-(+P62*W63)),IF(T63="Probabilidad",AE62,""))),"")</f>
        <v/>
      </c>
      <c r="AF63" s="291" t="str">
        <f t="shared" ref="AF63:AF67" si="107">IFERROR(IF(OR(AND(AB63="Muy Baja",AD63="Leve"),AND(AB63="Muy Baja",AD63="Menor"),AND(AB63="Baja",AD63="Leve")),"Bajo",IF(OR(AND(AB63="Muy baja",AD63="Moderado"),AND(AB63="Baja",AD63="Menor"),AND(AB63="Baja",AD63="Moderado"),AND(AB63="Media",AD63="Leve"),AND(AB63="Media",AD63="Menor"),AND(AB63="Media",AD63="Moderado"),AND(AB63="Alta",AD63="Leve"),AND(AB63="Alta",AD63="Menor")),"Moderado",IF(OR(AND(AB63="Muy Baja",AD63="Mayor"),AND(AB63="Baja",AD63="Mayor"),AND(AB63="Media",AD63="Mayor"),AND(AB63="Alta",AD63="Moderado"),AND(AB63="Alta",AD63="Mayor"),AND(AB63="Muy Alta",AD63="Leve"),AND(AB63="Muy Alta",AD63="Menor"),AND(AB63="Muy Alta",AD63="Moderado"),AND(AB63="Muy Alta",AD63="Mayor")),"Alto",IF(OR(AND(AB63="Muy Baja",AD63="Catastrófico"),AND(AB63="Baja",AD63="Catastrófico"),AND(AB63="Media",AD63="Catastrófico"),AND(AB63="Alta",AD63="Catastrófico"),AND(AB63="Muy Alta",AD63="Catastrófico")),"Extremo","")))),"")</f>
        <v/>
      </c>
      <c r="AG63" s="359"/>
      <c r="AH63" s="422"/>
      <c r="AI63" s="466"/>
      <c r="AJ63" s="470"/>
      <c r="AK63" s="470"/>
      <c r="AL63" s="422"/>
    </row>
    <row r="64" spans="1:70" ht="19.5" customHeight="1">
      <c r="A64" s="642"/>
      <c r="B64" s="645"/>
      <c r="C64" s="645"/>
      <c r="D64" s="645"/>
      <c r="E64" s="241"/>
      <c r="F64" s="648"/>
      <c r="G64" s="801"/>
      <c r="H64" s="243"/>
      <c r="I64" s="645"/>
      <c r="J64" s="651"/>
      <c r="K64" s="633"/>
      <c r="L64" s="636"/>
      <c r="M64" s="639"/>
      <c r="N64" s="636">
        <f ca="1">IF(NOT(ISERROR(MATCH(M64,_xlfn.ANCHORARRAY(F75),0))),L77&amp;"Por favor no seleccionar los criterios de impacto",M64)</f>
        <v>0</v>
      </c>
      <c r="O64" s="633"/>
      <c r="P64" s="636"/>
      <c r="Q64" s="628"/>
      <c r="R64" s="26">
        <v>3</v>
      </c>
      <c r="S64" s="459"/>
      <c r="T64" s="5" t="str">
        <f t="shared" ref="T64:T67" si="108">IF(OR(U64="Preventivo",U64="Detectivo"),"Probabilidad",IF(U64="Correctivo","Impacto",""))</f>
        <v/>
      </c>
      <c r="U64" s="286"/>
      <c r="V64" s="286"/>
      <c r="W64" s="287" t="str">
        <f t="shared" si="104"/>
        <v/>
      </c>
      <c r="X64" s="286"/>
      <c r="Y64" s="286"/>
      <c r="Z64" s="286"/>
      <c r="AA64" s="288" t="str">
        <f>IFERROR(IF(AND(T63="Probabilidad",T64="Probabilidad"),(AC63-(+AC63*W64)),IF(AND(T63="Impacto",T64="Probabilidad"),(AC62-(+AC62*W64)),IF(T64="Impacto",AC63,""))),"")</f>
        <v/>
      </c>
      <c r="AB64" s="289" t="str">
        <f t="shared" si="105"/>
        <v/>
      </c>
      <c r="AC64" s="531" t="str">
        <f t="shared" ref="AC64:AC67" si="109">+AA64</f>
        <v/>
      </c>
      <c r="AD64" s="289" t="str">
        <f t="shared" si="106"/>
        <v/>
      </c>
      <c r="AE64" s="531" t="str">
        <f t="shared" ref="AE64:AE67" si="110">IFERROR(IF(AND(T63="Impacto",T64="Impacto"),(AE63-(+AE63*W64)),IF(AND(T63="Probabilidad",T64="Impacto"),(AE62-(+AE62*W64)),IF(T64="Probabilidad",AE63,""))),"")</f>
        <v/>
      </c>
      <c r="AF64" s="291" t="str">
        <f t="shared" si="107"/>
        <v/>
      </c>
      <c r="AG64" s="359"/>
      <c r="AH64" s="422"/>
      <c r="AI64" s="466"/>
      <c r="AJ64" s="470"/>
      <c r="AK64" s="470"/>
      <c r="AL64" s="422"/>
    </row>
    <row r="65" spans="1:38" ht="19.5" customHeight="1">
      <c r="A65" s="642"/>
      <c r="B65" s="645"/>
      <c r="C65" s="645"/>
      <c r="D65" s="645"/>
      <c r="E65" s="241"/>
      <c r="F65" s="648"/>
      <c r="G65" s="801"/>
      <c r="H65" s="243"/>
      <c r="I65" s="645"/>
      <c r="J65" s="651"/>
      <c r="K65" s="633"/>
      <c r="L65" s="636"/>
      <c r="M65" s="639"/>
      <c r="N65" s="636">
        <f ca="1">IF(NOT(ISERROR(MATCH(M65,_xlfn.ANCHORARRAY(F76),0))),L78&amp;"Por favor no seleccionar los criterios de impacto",M65)</f>
        <v>0</v>
      </c>
      <c r="O65" s="633"/>
      <c r="P65" s="636"/>
      <c r="Q65" s="628"/>
      <c r="R65" s="26">
        <v>4</v>
      </c>
      <c r="S65" s="306"/>
      <c r="T65" s="5" t="str">
        <f t="shared" si="108"/>
        <v/>
      </c>
      <c r="U65" s="286"/>
      <c r="V65" s="286"/>
      <c r="W65" s="287" t="str">
        <f t="shared" si="104"/>
        <v/>
      </c>
      <c r="X65" s="286"/>
      <c r="Y65" s="286"/>
      <c r="Z65" s="286"/>
      <c r="AA65" s="288" t="str">
        <f t="shared" ref="AA65:AA67" si="111">IFERROR(IF(AND(T64="Probabilidad",T65="Probabilidad"),(AC64-(+AC64*W65)),IF(AND(T64="Impacto",T65="Probabilidad"),(AC63-(+AC63*W65)),IF(T65="Impacto",AC64,""))),"")</f>
        <v/>
      </c>
      <c r="AB65" s="289" t="str">
        <f t="shared" si="105"/>
        <v/>
      </c>
      <c r="AC65" s="531" t="str">
        <f t="shared" si="109"/>
        <v/>
      </c>
      <c r="AD65" s="289" t="str">
        <f t="shared" si="106"/>
        <v/>
      </c>
      <c r="AE65" s="531" t="str">
        <f t="shared" si="110"/>
        <v/>
      </c>
      <c r="AF65" s="291" t="str">
        <f t="shared" si="107"/>
        <v/>
      </c>
      <c r="AG65" s="359"/>
      <c r="AH65" s="422"/>
      <c r="AI65" s="466"/>
      <c r="AJ65" s="470"/>
      <c r="AK65" s="470"/>
      <c r="AL65" s="422"/>
    </row>
    <row r="66" spans="1:38" ht="19.5" customHeight="1">
      <c r="A66" s="642"/>
      <c r="B66" s="645"/>
      <c r="C66" s="645"/>
      <c r="D66" s="645"/>
      <c r="E66" s="241"/>
      <c r="F66" s="648"/>
      <c r="G66" s="801"/>
      <c r="H66" s="243"/>
      <c r="I66" s="645"/>
      <c r="J66" s="651"/>
      <c r="K66" s="633"/>
      <c r="L66" s="636"/>
      <c r="M66" s="639"/>
      <c r="N66" s="636">
        <f ca="1">IF(NOT(ISERROR(MATCH(M66,_xlfn.ANCHORARRAY(F77),0))),L79&amp;"Por favor no seleccionar los criterios de impacto",M66)</f>
        <v>0</v>
      </c>
      <c r="O66" s="633"/>
      <c r="P66" s="636"/>
      <c r="Q66" s="628"/>
      <c r="R66" s="26">
        <v>5</v>
      </c>
      <c r="S66" s="306"/>
      <c r="T66" s="5" t="str">
        <f t="shared" si="108"/>
        <v/>
      </c>
      <c r="U66" s="286"/>
      <c r="V66" s="286"/>
      <c r="W66" s="287" t="str">
        <f t="shared" si="104"/>
        <v/>
      </c>
      <c r="X66" s="286"/>
      <c r="Y66" s="286"/>
      <c r="Z66" s="286"/>
      <c r="AA66" s="288" t="str">
        <f t="shared" si="111"/>
        <v/>
      </c>
      <c r="AB66" s="289" t="str">
        <f t="shared" si="105"/>
        <v/>
      </c>
      <c r="AC66" s="531" t="str">
        <f t="shared" si="109"/>
        <v/>
      </c>
      <c r="AD66" s="289" t="str">
        <f t="shared" si="106"/>
        <v/>
      </c>
      <c r="AE66" s="531" t="str">
        <f t="shared" si="110"/>
        <v/>
      </c>
      <c r="AF66" s="291" t="str">
        <f t="shared" si="107"/>
        <v/>
      </c>
      <c r="AG66" s="359"/>
      <c r="AH66" s="422"/>
      <c r="AI66" s="466"/>
      <c r="AJ66" s="470"/>
      <c r="AK66" s="470"/>
      <c r="AL66" s="422"/>
    </row>
    <row r="67" spans="1:38" ht="19.5" customHeight="1">
      <c r="A67" s="643"/>
      <c r="B67" s="646"/>
      <c r="C67" s="646"/>
      <c r="D67" s="646"/>
      <c r="E67" s="248"/>
      <c r="F67" s="649"/>
      <c r="G67" s="838"/>
      <c r="H67" s="485"/>
      <c r="I67" s="646"/>
      <c r="J67" s="652"/>
      <c r="K67" s="634"/>
      <c r="L67" s="637"/>
      <c r="M67" s="640"/>
      <c r="N67" s="637">
        <f ca="1">IF(NOT(ISERROR(MATCH(M67,_xlfn.ANCHORARRAY(F78),0))),L80&amp;"Por favor no seleccionar los criterios de impacto",M67)</f>
        <v>0</v>
      </c>
      <c r="O67" s="634"/>
      <c r="P67" s="637"/>
      <c r="Q67" s="629"/>
      <c r="R67" s="26">
        <v>6</v>
      </c>
      <c r="S67" s="306"/>
      <c r="T67" s="5" t="str">
        <f t="shared" si="108"/>
        <v/>
      </c>
      <c r="U67" s="286"/>
      <c r="V67" s="286"/>
      <c r="W67" s="287" t="str">
        <f t="shared" si="104"/>
        <v/>
      </c>
      <c r="X67" s="286"/>
      <c r="Y67" s="286"/>
      <c r="Z67" s="286"/>
      <c r="AA67" s="288" t="str">
        <f t="shared" si="111"/>
        <v/>
      </c>
      <c r="AB67" s="289" t="str">
        <f t="shared" si="105"/>
        <v/>
      </c>
      <c r="AC67" s="531" t="str">
        <f t="shared" si="109"/>
        <v/>
      </c>
      <c r="AD67" s="289" t="str">
        <f t="shared" si="106"/>
        <v/>
      </c>
      <c r="AE67" s="531" t="str">
        <f t="shared" si="110"/>
        <v/>
      </c>
      <c r="AF67" s="291" t="str">
        <f t="shared" si="107"/>
        <v/>
      </c>
      <c r="AG67" s="359"/>
      <c r="AH67" s="422"/>
      <c r="AI67" s="466"/>
      <c r="AJ67" s="470"/>
      <c r="AK67" s="470"/>
      <c r="AL67" s="422"/>
    </row>
    <row r="68" spans="1:38" ht="49.5" customHeight="1">
      <c r="A68" s="6"/>
      <c r="B68" s="630" t="s">
        <v>136</v>
      </c>
      <c r="C68" s="631"/>
      <c r="D68" s="631"/>
      <c r="E68" s="631"/>
      <c r="F68" s="631"/>
      <c r="G68" s="631"/>
      <c r="H68" s="631"/>
      <c r="I68" s="631"/>
      <c r="J68" s="631"/>
      <c r="K68" s="631"/>
      <c r="L68" s="631"/>
      <c r="M68" s="631"/>
      <c r="N68" s="631"/>
      <c r="O68" s="631"/>
      <c r="P68" s="631"/>
      <c r="Q68" s="631"/>
      <c r="R68" s="631"/>
      <c r="S68" s="631"/>
      <c r="T68" s="631"/>
      <c r="U68" s="631"/>
      <c r="V68" s="631"/>
      <c r="W68" s="631"/>
      <c r="X68" s="631"/>
      <c r="Y68" s="631"/>
      <c r="Z68" s="631"/>
      <c r="AA68" s="631"/>
      <c r="AB68" s="631"/>
      <c r="AC68" s="631"/>
      <c r="AD68" s="631"/>
      <c r="AE68" s="631"/>
      <c r="AF68" s="631"/>
      <c r="AG68" s="631"/>
      <c r="AH68" s="631"/>
      <c r="AI68" s="631"/>
      <c r="AJ68" s="631"/>
      <c r="AK68" s="631"/>
      <c r="AL68" s="631"/>
    </row>
    <row r="70" spans="1:38">
      <c r="A70" s="1"/>
      <c r="B70" s="4" t="s">
        <v>108</v>
      </c>
      <c r="C70" s="1"/>
      <c r="D70" s="1"/>
      <c r="E70" s="1"/>
      <c r="I70" s="1"/>
    </row>
  </sheetData>
  <dataConsolidate/>
  <mergeCells count="240">
    <mergeCell ref="O62:O67"/>
    <mergeCell ref="P62:P67"/>
    <mergeCell ref="Q62:Q67"/>
    <mergeCell ref="B68:AL68"/>
    <mergeCell ref="I62:I67"/>
    <mergeCell ref="J62:J67"/>
    <mergeCell ref="K62:K67"/>
    <mergeCell ref="L62:L67"/>
    <mergeCell ref="M62:M67"/>
    <mergeCell ref="N62:N67"/>
    <mergeCell ref="A62:A67"/>
    <mergeCell ref="B62:B67"/>
    <mergeCell ref="C62:C67"/>
    <mergeCell ref="D62:D67"/>
    <mergeCell ref="F62:F67"/>
    <mergeCell ref="G62:G67"/>
    <mergeCell ref="L56:L61"/>
    <mergeCell ref="M56:M61"/>
    <mergeCell ref="N56:N61"/>
    <mergeCell ref="O56:O61"/>
    <mergeCell ref="P56:P61"/>
    <mergeCell ref="Q56:Q61"/>
    <mergeCell ref="Q50:Q55"/>
    <mergeCell ref="A56:A61"/>
    <mergeCell ref="B56:B61"/>
    <mergeCell ref="C56:C61"/>
    <mergeCell ref="D56:D61"/>
    <mergeCell ref="F56:F61"/>
    <mergeCell ref="G56:G61"/>
    <mergeCell ref="I56:I61"/>
    <mergeCell ref="J56:J61"/>
    <mergeCell ref="K56:K61"/>
    <mergeCell ref="K50:K55"/>
    <mergeCell ref="L50:L55"/>
    <mergeCell ref="M50:M55"/>
    <mergeCell ref="N50:N55"/>
    <mergeCell ref="O50:O55"/>
    <mergeCell ref="P50:P55"/>
    <mergeCell ref="P44:P49"/>
    <mergeCell ref="Q44:Q49"/>
    <mergeCell ref="A50:A55"/>
    <mergeCell ref="B50:B55"/>
    <mergeCell ref="C50:C55"/>
    <mergeCell ref="D50:D55"/>
    <mergeCell ref="F50:F55"/>
    <mergeCell ref="G50:G55"/>
    <mergeCell ref="I50:I55"/>
    <mergeCell ref="J50:J55"/>
    <mergeCell ref="J44:J49"/>
    <mergeCell ref="K44:K49"/>
    <mergeCell ref="L44:L49"/>
    <mergeCell ref="M44:M49"/>
    <mergeCell ref="N44:N49"/>
    <mergeCell ref="O44:O49"/>
    <mergeCell ref="O38:O43"/>
    <mergeCell ref="P38:P43"/>
    <mergeCell ref="Q38:Q43"/>
    <mergeCell ref="A44:A49"/>
    <mergeCell ref="B44:B49"/>
    <mergeCell ref="C44:C49"/>
    <mergeCell ref="D44:D49"/>
    <mergeCell ref="F44:F49"/>
    <mergeCell ref="G44:G49"/>
    <mergeCell ref="I44:I49"/>
    <mergeCell ref="I38:I43"/>
    <mergeCell ref="J38:J43"/>
    <mergeCell ref="K38:K43"/>
    <mergeCell ref="L38:L43"/>
    <mergeCell ref="M38:M43"/>
    <mergeCell ref="N38:N43"/>
    <mergeCell ref="A38:A43"/>
    <mergeCell ref="B38:B43"/>
    <mergeCell ref="C38:C43"/>
    <mergeCell ref="D38:D43"/>
    <mergeCell ref="F38:F43"/>
    <mergeCell ref="G38:G43"/>
    <mergeCell ref="L32:L37"/>
    <mergeCell ref="M32:M37"/>
    <mergeCell ref="N32:N37"/>
    <mergeCell ref="O32:O37"/>
    <mergeCell ref="P32:P37"/>
    <mergeCell ref="Q32:Q37"/>
    <mergeCell ref="Q26:Q31"/>
    <mergeCell ref="A32:A37"/>
    <mergeCell ref="B32:B37"/>
    <mergeCell ref="C32:C37"/>
    <mergeCell ref="D32:D37"/>
    <mergeCell ref="F32:F37"/>
    <mergeCell ref="G32:G37"/>
    <mergeCell ref="I32:I37"/>
    <mergeCell ref="J32:J37"/>
    <mergeCell ref="K32:K37"/>
    <mergeCell ref="K26:K31"/>
    <mergeCell ref="L26:L31"/>
    <mergeCell ref="M26:M31"/>
    <mergeCell ref="N26:N31"/>
    <mergeCell ref="O26:O31"/>
    <mergeCell ref="P26:P31"/>
    <mergeCell ref="P20:P25"/>
    <mergeCell ref="Q20:Q25"/>
    <mergeCell ref="A26:A31"/>
    <mergeCell ref="B26:B31"/>
    <mergeCell ref="C26:C31"/>
    <mergeCell ref="D26:D31"/>
    <mergeCell ref="F26:F31"/>
    <mergeCell ref="G26:G31"/>
    <mergeCell ref="I26:I31"/>
    <mergeCell ref="J26:J31"/>
    <mergeCell ref="J20:J25"/>
    <mergeCell ref="K20:K25"/>
    <mergeCell ref="L20:L25"/>
    <mergeCell ref="M20:M25"/>
    <mergeCell ref="N20:N25"/>
    <mergeCell ref="O20:O25"/>
    <mergeCell ref="O14:O19"/>
    <mergeCell ref="P14:P19"/>
    <mergeCell ref="Q14:Q19"/>
    <mergeCell ref="A20:A25"/>
    <mergeCell ref="B20:B25"/>
    <mergeCell ref="C20:C25"/>
    <mergeCell ref="D20:D25"/>
    <mergeCell ref="F20:F25"/>
    <mergeCell ref="G20:G25"/>
    <mergeCell ref="I20:I25"/>
    <mergeCell ref="I14:I19"/>
    <mergeCell ref="J14:J19"/>
    <mergeCell ref="K14:K19"/>
    <mergeCell ref="L14:L19"/>
    <mergeCell ref="M14:M19"/>
    <mergeCell ref="N14:N19"/>
    <mergeCell ref="A14:A19"/>
    <mergeCell ref="B14:B19"/>
    <mergeCell ref="C14:C19"/>
    <mergeCell ref="D14:D19"/>
    <mergeCell ref="F14:F19"/>
    <mergeCell ref="G14:G19"/>
    <mergeCell ref="BE8:BE9"/>
    <mergeCell ref="BF8:BF9"/>
    <mergeCell ref="BG8:BG9"/>
    <mergeCell ref="BH8:BH9"/>
    <mergeCell ref="BJ8:BJ9"/>
    <mergeCell ref="BK8:BK9"/>
    <mergeCell ref="AQ8:AQ9"/>
    <mergeCell ref="AR8:AR9"/>
    <mergeCell ref="AS8:AS9"/>
    <mergeCell ref="AT8:AT9"/>
    <mergeCell ref="BC8:BC9"/>
    <mergeCell ref="BD8:BD9"/>
    <mergeCell ref="AK8:AK9"/>
    <mergeCell ref="AL8:AL9"/>
    <mergeCell ref="AM8:AM9"/>
    <mergeCell ref="AN8:AN9"/>
    <mergeCell ref="AO8:AO9"/>
    <mergeCell ref="AP8:AP9"/>
    <mergeCell ref="P8:P13"/>
    <mergeCell ref="Q8:Q13"/>
    <mergeCell ref="AG8:AG9"/>
    <mergeCell ref="AH8:AH9"/>
    <mergeCell ref="AI8:AI9"/>
    <mergeCell ref="AJ8:AJ9"/>
    <mergeCell ref="J8:J13"/>
    <mergeCell ref="K8:K13"/>
    <mergeCell ref="L8:L13"/>
    <mergeCell ref="M8:M13"/>
    <mergeCell ref="N8:N13"/>
    <mergeCell ref="O8:O13"/>
    <mergeCell ref="BI4:BI7"/>
    <mergeCell ref="BJ4:BJ7"/>
    <mergeCell ref="A8:A13"/>
    <mergeCell ref="B8:B13"/>
    <mergeCell ref="C8:C13"/>
    <mergeCell ref="D8:D13"/>
    <mergeCell ref="F8:F13"/>
    <mergeCell ref="G8:G13"/>
    <mergeCell ref="H8:H13"/>
    <mergeCell ref="I8:I13"/>
    <mergeCell ref="BC4:BC7"/>
    <mergeCell ref="BD4:BD7"/>
    <mergeCell ref="BE4:BE7"/>
    <mergeCell ref="BF4:BF7"/>
    <mergeCell ref="BG4:BG7"/>
    <mergeCell ref="BH4:BH7"/>
    <mergeCell ref="AW4:AW7"/>
    <mergeCell ref="AX4:AX7"/>
    <mergeCell ref="AY4:AY7"/>
    <mergeCell ref="AZ4:AZ7"/>
    <mergeCell ref="BA4:BA7"/>
    <mergeCell ref="BB4:BB7"/>
    <mergeCell ref="AQ4:AQ7"/>
    <mergeCell ref="AR4:AR7"/>
    <mergeCell ref="AS4:AS7"/>
    <mergeCell ref="AT4:AT7"/>
    <mergeCell ref="AU4:AU7"/>
    <mergeCell ref="AV4:AV7"/>
    <mergeCell ref="AK4:AK7"/>
    <mergeCell ref="AL4:AL7"/>
    <mergeCell ref="AM4:AM7"/>
    <mergeCell ref="AN4:AN7"/>
    <mergeCell ref="AO4:AO7"/>
    <mergeCell ref="AP4:AP7"/>
    <mergeCell ref="AE4:AE7"/>
    <mergeCell ref="AF4:AF7"/>
    <mergeCell ref="AG4:AG7"/>
    <mergeCell ref="AH4:AH7"/>
    <mergeCell ref="AI4:AI7"/>
    <mergeCell ref="AJ4:AJ7"/>
    <mergeCell ref="T4:T7"/>
    <mergeCell ref="U4:Z4"/>
    <mergeCell ref="AA4:AA7"/>
    <mergeCell ref="AB4:AB7"/>
    <mergeCell ref="AC4:AC7"/>
    <mergeCell ref="AD4:AD7"/>
    <mergeCell ref="N4:N7"/>
    <mergeCell ref="O4:O7"/>
    <mergeCell ref="P4:P7"/>
    <mergeCell ref="Q4:Q7"/>
    <mergeCell ref="R4:R7"/>
    <mergeCell ref="S4:S7"/>
    <mergeCell ref="F4:F7"/>
    <mergeCell ref="I4:I7"/>
    <mergeCell ref="J4:J7"/>
    <mergeCell ref="K4:K7"/>
    <mergeCell ref="L4:L7"/>
    <mergeCell ref="M4:M7"/>
    <mergeCell ref="AM3:AO3"/>
    <mergeCell ref="AP3:AT3"/>
    <mergeCell ref="AU3:BB3"/>
    <mergeCell ref="BC3:BJ3"/>
    <mergeCell ref="BK3:BK7"/>
    <mergeCell ref="A4:A7"/>
    <mergeCell ref="B4:B7"/>
    <mergeCell ref="C4:C7"/>
    <mergeCell ref="D4:D7"/>
    <mergeCell ref="E4:E7"/>
    <mergeCell ref="A1:AL2"/>
    <mergeCell ref="A3:J3"/>
    <mergeCell ref="K3:Q3"/>
    <mergeCell ref="R3:Z3"/>
    <mergeCell ref="AA3:AG3"/>
    <mergeCell ref="AH3:AL3"/>
  </mergeCells>
  <conditionalFormatting sqref="K8 K14 K20 K26 K32 K38 K44 K50 K56 K62">
    <cfRule type="cellIs" dxfId="88" priority="29" operator="equal">
      <formula>"Muy Alta"</formula>
    </cfRule>
    <cfRule type="cellIs" dxfId="87" priority="30" operator="equal">
      <formula>"Alta"</formula>
    </cfRule>
    <cfRule type="cellIs" dxfId="86" priority="31" operator="equal">
      <formula>"Media"</formula>
    </cfRule>
    <cfRule type="cellIs" dxfId="85" priority="32" operator="equal">
      <formula>"Baja"</formula>
    </cfRule>
    <cfRule type="cellIs" dxfId="84" priority="33" operator="equal">
      <formula>"Muy Baja"</formula>
    </cfRule>
  </conditionalFormatting>
  <conditionalFormatting sqref="N8:N67">
    <cfRule type="containsText" dxfId="83" priority="15" operator="containsText" text="❌">
      <formula>NOT(ISERROR(SEARCH("❌",N8)))</formula>
    </cfRule>
  </conditionalFormatting>
  <conditionalFormatting sqref="O8 O14 O20 O26 O32 O38 O44 O50 O56 O62">
    <cfRule type="cellIs" dxfId="82" priority="24" operator="equal">
      <formula>"Catastrófico"</formula>
    </cfRule>
    <cfRule type="cellIs" dxfId="81" priority="25" operator="equal">
      <formula>"Mayor"</formula>
    </cfRule>
    <cfRule type="cellIs" dxfId="80" priority="26" operator="equal">
      <formula>"Moderado"</formula>
    </cfRule>
    <cfRule type="cellIs" dxfId="79" priority="27" operator="equal">
      <formula>"Menor"</formula>
    </cfRule>
    <cfRule type="cellIs" dxfId="78" priority="28" operator="equal">
      <formula>"Leve"</formula>
    </cfRule>
  </conditionalFormatting>
  <conditionalFormatting sqref="Q8">
    <cfRule type="cellIs" dxfId="77" priority="20" operator="equal">
      <formula>"Extremo"</formula>
    </cfRule>
    <cfRule type="cellIs" dxfId="76" priority="21" operator="equal">
      <formula>"Alto"</formula>
    </cfRule>
    <cfRule type="cellIs" dxfId="75" priority="22" operator="equal">
      <formula>"Moderado"</formula>
    </cfRule>
    <cfRule type="cellIs" dxfId="74" priority="23" operator="equal">
      <formula>"Bajo"</formula>
    </cfRule>
  </conditionalFormatting>
  <conditionalFormatting sqref="Q14 Q20 Q26 Q32 Q38 Q44 Q50 Q56 Q62">
    <cfRule type="cellIs" dxfId="73" priority="16" operator="equal">
      <formula>"Extremo"</formula>
    </cfRule>
    <cfRule type="cellIs" dxfId="72" priority="17" operator="equal">
      <formula>"Alto"</formula>
    </cfRule>
    <cfRule type="cellIs" dxfId="71" priority="18" operator="equal">
      <formula>"Moderado"</formula>
    </cfRule>
    <cfRule type="cellIs" dxfId="70" priority="19" operator="equal">
      <formula>"Bajo"</formula>
    </cfRule>
  </conditionalFormatting>
  <conditionalFormatting sqref="AB8:AB67">
    <cfRule type="cellIs" dxfId="69" priority="10" operator="equal">
      <formula>"Muy Alta"</formula>
    </cfRule>
    <cfRule type="cellIs" dxfId="68" priority="11" operator="equal">
      <formula>"Alta"</formula>
    </cfRule>
    <cfRule type="cellIs" dxfId="67" priority="12" operator="equal">
      <formula>"Media"</formula>
    </cfRule>
    <cfRule type="cellIs" dxfId="66" priority="13" operator="equal">
      <formula>"Baja"</formula>
    </cfRule>
    <cfRule type="cellIs" dxfId="65" priority="14" operator="equal">
      <formula>"Muy Baja"</formula>
    </cfRule>
  </conditionalFormatting>
  <conditionalFormatting sqref="AD8:AD67">
    <cfRule type="cellIs" dxfId="64" priority="5" operator="equal">
      <formula>"Catastrófico"</formula>
    </cfRule>
    <cfRule type="cellIs" dxfId="63" priority="6" operator="equal">
      <formula>"Mayor"</formula>
    </cfRule>
    <cfRule type="cellIs" dxfId="62" priority="7" operator="equal">
      <formula>"Moderado"</formula>
    </cfRule>
    <cfRule type="cellIs" dxfId="61" priority="8" operator="equal">
      <formula>"Menor"</formula>
    </cfRule>
    <cfRule type="cellIs" dxfId="60" priority="9" operator="equal">
      <formula>"Leve"</formula>
    </cfRule>
  </conditionalFormatting>
  <conditionalFormatting sqref="AF8:AF67">
    <cfRule type="cellIs" dxfId="59" priority="1" operator="equal">
      <formula>"Extremo"</formula>
    </cfRule>
    <cfRule type="cellIs" dxfId="58" priority="2" operator="equal">
      <formula>"Alto"</formula>
    </cfRule>
    <cfRule type="cellIs" dxfId="57" priority="3" operator="equal">
      <formula>"Moderado"</formula>
    </cfRule>
    <cfRule type="cellIs" dxfId="56" priority="4" operator="equal">
      <formula>"Bajo"</formula>
    </cfRule>
  </conditionalFormatting>
  <dataValidations count="3">
    <dataValidation type="list" allowBlank="1" showInputMessage="1" showErrorMessage="1" sqref="G8:G67">
      <formula1>"Gestión, FISCAL,"</formula1>
    </dataValidation>
    <dataValidation type="list" allowBlank="1" showInputMessage="1" showErrorMessage="1" sqref="AG8:AG9">
      <formula1>"aceptar, evitar, reducir (compartir), reducir ( mitigar)"</formula1>
    </dataValidation>
    <dataValidation type="list" allowBlank="1" showInputMessage="1" showErrorMessage="1" sqref="AO8:AO9">
      <formula1>"En curso, finalizado"</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P12"/>
  <sheetViews>
    <sheetView zoomScale="50" zoomScaleNormal="50" workbookViewId="0">
      <selection activeCell="P5" sqref="P5:P7"/>
    </sheetView>
  </sheetViews>
  <sheetFormatPr baseColWidth="10" defaultColWidth="11.42578125" defaultRowHeight="16.5"/>
  <cols>
    <col min="1" max="1" width="4" style="2" bestFit="1" customWidth="1"/>
    <col min="2" max="2" width="15" style="2" customWidth="1"/>
    <col min="3" max="3" width="14.140625" style="2" customWidth="1"/>
    <col min="4" max="4" width="17" style="2" customWidth="1"/>
    <col min="5" max="5" width="45.28515625" style="2" customWidth="1"/>
    <col min="6" max="8" width="35" style="1" customWidth="1"/>
    <col min="9" max="9" width="18.140625" style="3" customWidth="1"/>
    <col min="10" max="10" width="14.28515625" style="1" customWidth="1"/>
    <col min="11" max="11" width="16.28515625" style="1" customWidth="1"/>
    <col min="12" max="12" width="6.28515625" style="1" bestFit="1" customWidth="1"/>
    <col min="13" max="13" width="24.42578125" style="1" bestFit="1" customWidth="1"/>
    <col min="14" max="14" width="28.28515625" style="1" hidden="1" customWidth="1"/>
    <col min="15" max="15" width="17.5703125" style="1" customWidth="1"/>
    <col min="16" max="16" width="6.28515625" style="1" bestFit="1" customWidth="1"/>
    <col min="17" max="17" width="16" style="1" customWidth="1"/>
    <col min="18" max="18" width="5.85546875" style="1" customWidth="1"/>
    <col min="19" max="19" width="55" style="1" customWidth="1"/>
    <col min="20" max="20" width="15.140625" style="1" bestFit="1" customWidth="1"/>
    <col min="21" max="21" width="6.85546875" style="1" customWidth="1"/>
    <col min="22" max="22" width="5" style="1" customWidth="1"/>
    <col min="23" max="23" width="5.5703125" style="1" customWidth="1"/>
    <col min="24" max="24" width="7.140625" style="1" customWidth="1"/>
    <col min="25" max="25" width="6.7109375" style="1" customWidth="1"/>
    <col min="26" max="26" width="4.7109375" style="1" bestFit="1" customWidth="1"/>
    <col min="27" max="27" width="38.5703125" style="1" bestFit="1" customWidth="1"/>
    <col min="28" max="28" width="8.7109375" style="1" customWidth="1"/>
    <col min="29" max="29" width="10.42578125" style="1" customWidth="1"/>
    <col min="30" max="30" width="9.28515625" style="1" customWidth="1"/>
    <col min="31" max="31" width="9.140625" style="1" customWidth="1"/>
    <col min="32" max="32" width="8.42578125" style="1" customWidth="1"/>
    <col min="33" max="33" width="7.28515625" style="1" customWidth="1"/>
    <col min="34" max="34" width="62.140625" style="1" customWidth="1"/>
    <col min="35" max="35" width="18.85546875" style="1" customWidth="1"/>
    <col min="36" max="36" width="19.42578125" style="1" customWidth="1"/>
    <col min="37" max="37" width="17" style="1" customWidth="1"/>
    <col min="38" max="38" width="56" style="1" customWidth="1"/>
    <col min="39" max="39" width="43.7109375" style="1" customWidth="1"/>
    <col min="40" max="40" width="27.7109375" style="1" customWidth="1"/>
    <col min="41" max="41" width="41.28515625" style="1" customWidth="1"/>
    <col min="42" max="42" width="69.140625" style="1" customWidth="1"/>
    <col min="43" max="43" width="31.28515625" style="1" customWidth="1"/>
    <col min="44" max="44" width="47.28515625" style="1" customWidth="1"/>
    <col min="45" max="45" width="64.7109375" style="1" customWidth="1"/>
    <col min="46" max="46" width="21.140625" style="1" customWidth="1"/>
    <col min="47" max="47" width="27.28515625" style="1" customWidth="1"/>
    <col min="48" max="48" width="11.42578125" style="1"/>
    <col min="49" max="49" width="25.140625" style="1" customWidth="1"/>
    <col min="50" max="50" width="30.5703125" style="1" customWidth="1"/>
    <col min="51" max="51" width="33.5703125" style="1" customWidth="1"/>
    <col min="52" max="52" width="24.7109375" style="1" customWidth="1"/>
    <col min="53" max="53" width="25.85546875" style="1" customWidth="1"/>
    <col min="54" max="54" width="23.5703125" style="1" customWidth="1"/>
    <col min="55" max="55" width="19.5703125" style="1" customWidth="1"/>
    <col min="56" max="56" width="16.28515625" style="1" customWidth="1"/>
    <col min="57" max="57" width="18.5703125" style="1" customWidth="1"/>
    <col min="58" max="58" width="18" style="1" customWidth="1"/>
    <col min="59" max="59" width="23.85546875" style="1" customWidth="1"/>
    <col min="60" max="60" width="15.42578125" style="1" customWidth="1"/>
    <col min="61" max="61" width="34.28515625" style="1" customWidth="1"/>
    <col min="62" max="62" width="38.140625" style="1" customWidth="1"/>
    <col min="63" max="63" width="21.85546875" style="1" customWidth="1"/>
    <col min="64" max="16384" width="11.42578125" style="1"/>
  </cols>
  <sheetData>
    <row r="1" spans="1:146" ht="13.9" customHeight="1">
      <c r="A1" s="1729" t="s">
        <v>38</v>
      </c>
      <c r="B1" s="1730"/>
      <c r="C1" s="1730"/>
      <c r="D1" s="1730"/>
      <c r="E1" s="1730"/>
      <c r="F1" s="1730"/>
      <c r="G1" s="1730"/>
      <c r="H1" s="1730"/>
      <c r="I1" s="1730"/>
      <c r="J1" s="1731"/>
      <c r="K1" s="1729" t="s">
        <v>39</v>
      </c>
      <c r="L1" s="1730"/>
      <c r="M1" s="1730"/>
      <c r="N1" s="1730"/>
      <c r="O1" s="1730"/>
      <c r="P1" s="1730"/>
      <c r="Q1" s="1731"/>
      <c r="R1" s="1729" t="s">
        <v>40</v>
      </c>
      <c r="S1" s="1730"/>
      <c r="T1" s="1730"/>
      <c r="U1" s="1730"/>
      <c r="V1" s="1730"/>
      <c r="W1" s="1730"/>
      <c r="X1" s="1730"/>
      <c r="Y1" s="1730"/>
      <c r="Z1" s="1731"/>
      <c r="AA1" s="1729" t="s">
        <v>41</v>
      </c>
      <c r="AB1" s="1730"/>
      <c r="AC1" s="1730"/>
      <c r="AD1" s="1730"/>
      <c r="AE1" s="1730"/>
      <c r="AF1" s="1730"/>
      <c r="AG1" s="1731"/>
      <c r="AH1" s="1732" t="s">
        <v>42</v>
      </c>
      <c r="AI1" s="1733"/>
      <c r="AJ1" s="1733"/>
      <c r="AK1" s="1734"/>
      <c r="AL1" s="1735" t="s">
        <v>43</v>
      </c>
      <c r="AM1" s="1736"/>
      <c r="AN1" s="1737"/>
      <c r="AO1" s="1738" t="s">
        <v>44</v>
      </c>
      <c r="AP1" s="1739"/>
      <c r="AQ1" s="1739"/>
      <c r="AR1" s="1739"/>
      <c r="AS1" s="1740"/>
      <c r="AT1" s="1741" t="s">
        <v>45</v>
      </c>
      <c r="AU1" s="1742"/>
      <c r="AV1" s="1742"/>
      <c r="AW1" s="1742"/>
      <c r="AX1" s="1742"/>
      <c r="AY1" s="1742"/>
      <c r="AZ1" s="1742"/>
      <c r="BA1" s="1743"/>
      <c r="BB1" s="1738" t="s">
        <v>46</v>
      </c>
      <c r="BC1" s="1739"/>
      <c r="BD1" s="1739"/>
      <c r="BE1" s="1739"/>
      <c r="BF1" s="1739"/>
      <c r="BG1" s="1739"/>
      <c r="BH1" s="1739"/>
      <c r="BI1" s="1740"/>
      <c r="BJ1" s="1744" t="s">
        <v>798</v>
      </c>
      <c r="BK1" s="472"/>
      <c r="BL1" s="472"/>
      <c r="BM1" s="472"/>
      <c r="BN1" s="472"/>
      <c r="BO1" s="472"/>
      <c r="BP1" s="472"/>
      <c r="BQ1" s="472"/>
    </row>
    <row r="2" spans="1:146" ht="68.45" customHeight="1">
      <c r="A2" s="1745"/>
      <c r="B2" s="1746"/>
      <c r="C2" s="1746"/>
      <c r="D2" s="1746"/>
      <c r="E2" s="1746"/>
      <c r="F2" s="1746"/>
      <c r="G2" s="1746"/>
      <c r="H2" s="1746"/>
      <c r="I2" s="1746"/>
      <c r="J2" s="1747"/>
      <c r="K2" s="1745"/>
      <c r="L2" s="1746"/>
      <c r="M2" s="1746"/>
      <c r="N2" s="1746"/>
      <c r="O2" s="1746"/>
      <c r="P2" s="1746"/>
      <c r="Q2" s="1747"/>
      <c r="R2" s="1745"/>
      <c r="S2" s="1746"/>
      <c r="T2" s="1746"/>
      <c r="U2" s="1746"/>
      <c r="V2" s="1746"/>
      <c r="W2" s="1746"/>
      <c r="X2" s="1746"/>
      <c r="Y2" s="1746"/>
      <c r="Z2" s="1747"/>
      <c r="AA2" s="1745"/>
      <c r="AB2" s="1746"/>
      <c r="AC2" s="1746"/>
      <c r="AD2" s="1746"/>
      <c r="AE2" s="1746"/>
      <c r="AF2" s="1746"/>
      <c r="AG2" s="1747"/>
      <c r="AH2" s="1748"/>
      <c r="AI2" s="1749"/>
      <c r="AJ2" s="1749"/>
      <c r="AK2" s="1750"/>
      <c r="AL2" s="1751"/>
      <c r="AM2" s="1752"/>
      <c r="AN2" s="1753"/>
      <c r="AO2" s="1754"/>
      <c r="AP2" s="1755"/>
      <c r="AQ2" s="1755"/>
      <c r="AR2" s="1755"/>
      <c r="AS2" s="1756"/>
      <c r="AT2" s="1754"/>
      <c r="AU2" s="1755"/>
      <c r="AV2" s="1755"/>
      <c r="AW2" s="1755"/>
      <c r="AX2" s="1755"/>
      <c r="AY2" s="1755"/>
      <c r="AZ2" s="1755"/>
      <c r="BA2" s="1756"/>
      <c r="BB2" s="1754"/>
      <c r="BC2" s="1755"/>
      <c r="BD2" s="1755"/>
      <c r="BE2" s="1755"/>
      <c r="BF2" s="1755"/>
      <c r="BG2" s="1755"/>
      <c r="BH2" s="1755"/>
      <c r="BI2" s="1756"/>
      <c r="BJ2" s="1757"/>
      <c r="BK2" s="472"/>
      <c r="BL2" s="472"/>
      <c r="BM2" s="472"/>
      <c r="BN2" s="472"/>
      <c r="BO2" s="472"/>
      <c r="BP2" s="472"/>
      <c r="BQ2" s="472"/>
    </row>
    <row r="3" spans="1:146" ht="27" customHeight="1">
      <c r="A3" s="1758" t="s">
        <v>47</v>
      </c>
      <c r="B3" s="929" t="s">
        <v>24</v>
      </c>
      <c r="C3" s="1759" t="s">
        <v>48</v>
      </c>
      <c r="D3" s="1759" t="s">
        <v>49</v>
      </c>
      <c r="E3" s="1759" t="s">
        <v>50</v>
      </c>
      <c r="F3" s="929" t="s">
        <v>51</v>
      </c>
      <c r="G3" s="929" t="s">
        <v>477</v>
      </c>
      <c r="H3" s="929" t="s">
        <v>52</v>
      </c>
      <c r="I3" s="1759" t="s">
        <v>53</v>
      </c>
      <c r="J3" s="1759" t="s">
        <v>54</v>
      </c>
      <c r="K3" s="1759" t="s">
        <v>55</v>
      </c>
      <c r="L3" s="929" t="s">
        <v>56</v>
      </c>
      <c r="M3" s="1759" t="s">
        <v>57</v>
      </c>
      <c r="N3" s="1759" t="s">
        <v>58</v>
      </c>
      <c r="O3" s="1759" t="s">
        <v>59</v>
      </c>
      <c r="P3" s="929" t="s">
        <v>56</v>
      </c>
      <c r="Q3" s="1759" t="s">
        <v>60</v>
      </c>
      <c r="R3" s="1760" t="s">
        <v>61</v>
      </c>
      <c r="S3" s="1759" t="s">
        <v>62</v>
      </c>
      <c r="T3" s="1759" t="s">
        <v>63</v>
      </c>
      <c r="U3" s="1759" t="s">
        <v>64</v>
      </c>
      <c r="V3" s="1759"/>
      <c r="W3" s="1759"/>
      <c r="X3" s="1759"/>
      <c r="Y3" s="1759"/>
      <c r="Z3" s="1759"/>
      <c r="AA3" s="1760" t="s">
        <v>65</v>
      </c>
      <c r="AB3" s="1760" t="s">
        <v>66</v>
      </c>
      <c r="AC3" s="1760" t="s">
        <v>56</v>
      </c>
      <c r="AD3" s="1760" t="s">
        <v>67</v>
      </c>
      <c r="AE3" s="1760" t="s">
        <v>56</v>
      </c>
      <c r="AF3" s="1760" t="s">
        <v>68</v>
      </c>
      <c r="AG3" s="1760" t="s">
        <v>69</v>
      </c>
      <c r="AH3" s="1759" t="s">
        <v>42</v>
      </c>
      <c r="AI3" s="1759" t="s">
        <v>25</v>
      </c>
      <c r="AJ3" s="1759" t="s">
        <v>70</v>
      </c>
      <c r="AK3" s="1759" t="s">
        <v>142</v>
      </c>
      <c r="AL3" s="1761" t="s">
        <v>72</v>
      </c>
      <c r="AM3" s="1762" t="s">
        <v>73</v>
      </c>
      <c r="AN3" s="1763" t="s">
        <v>74</v>
      </c>
      <c r="AO3" s="1764" t="s">
        <v>26</v>
      </c>
      <c r="AP3" s="1765" t="s">
        <v>799</v>
      </c>
      <c r="AQ3" s="1765" t="s">
        <v>76</v>
      </c>
      <c r="AR3" s="1765" t="s">
        <v>144</v>
      </c>
      <c r="AS3" s="1765" t="s">
        <v>800</v>
      </c>
      <c r="AT3" s="1765" t="s">
        <v>27</v>
      </c>
      <c r="AU3" s="1765" t="s">
        <v>28</v>
      </c>
      <c r="AV3" s="1765" t="s">
        <v>29</v>
      </c>
      <c r="AW3" s="1765" t="s">
        <v>79</v>
      </c>
      <c r="AX3" s="1765" t="s">
        <v>30</v>
      </c>
      <c r="AY3" s="1765" t="s">
        <v>80</v>
      </c>
      <c r="AZ3" s="1765" t="s">
        <v>126</v>
      </c>
      <c r="BA3" s="1765" t="s">
        <v>31</v>
      </c>
      <c r="BB3" s="1765" t="s">
        <v>81</v>
      </c>
      <c r="BC3" s="1765" t="s">
        <v>82</v>
      </c>
      <c r="BD3" s="1765" t="s">
        <v>83</v>
      </c>
      <c r="BE3" s="1765" t="s">
        <v>84</v>
      </c>
      <c r="BF3" s="1765" t="s">
        <v>85</v>
      </c>
      <c r="BG3" s="1765" t="s">
        <v>122</v>
      </c>
      <c r="BH3" s="1765" t="s">
        <v>801</v>
      </c>
      <c r="BI3" s="1765" t="s">
        <v>802</v>
      </c>
      <c r="BJ3" s="1766"/>
      <c r="BK3" s="472"/>
      <c r="BL3" s="472"/>
      <c r="BM3" s="472"/>
      <c r="BN3" s="472"/>
      <c r="BO3" s="472"/>
      <c r="BP3" s="472"/>
      <c r="BQ3" s="472"/>
    </row>
    <row r="4" spans="1:146" s="324" customFormat="1" ht="169.15" customHeight="1">
      <c r="A4" s="1758"/>
      <c r="B4" s="929"/>
      <c r="C4" s="1759"/>
      <c r="D4" s="1759"/>
      <c r="E4" s="1759"/>
      <c r="F4" s="929"/>
      <c r="G4" s="929"/>
      <c r="H4" s="929"/>
      <c r="I4" s="1759"/>
      <c r="J4" s="1759"/>
      <c r="K4" s="1759"/>
      <c r="L4" s="929"/>
      <c r="M4" s="1759"/>
      <c r="N4" s="1759"/>
      <c r="O4" s="929"/>
      <c r="P4" s="929"/>
      <c r="Q4" s="1759"/>
      <c r="R4" s="1760"/>
      <c r="S4" s="1759"/>
      <c r="T4" s="1759"/>
      <c r="U4" s="1767" t="s">
        <v>88</v>
      </c>
      <c r="V4" s="1767" t="s">
        <v>89</v>
      </c>
      <c r="W4" s="1767" t="s">
        <v>90</v>
      </c>
      <c r="X4" s="1767" t="s">
        <v>91</v>
      </c>
      <c r="Y4" s="1767" t="s">
        <v>92</v>
      </c>
      <c r="Z4" s="1767" t="s">
        <v>93</v>
      </c>
      <c r="AA4" s="1760"/>
      <c r="AB4" s="1760"/>
      <c r="AC4" s="1760"/>
      <c r="AD4" s="1760"/>
      <c r="AE4" s="1760"/>
      <c r="AF4" s="1760"/>
      <c r="AG4" s="1760"/>
      <c r="AH4" s="1759"/>
      <c r="AI4" s="1759"/>
      <c r="AJ4" s="1759"/>
      <c r="AK4" s="1759"/>
      <c r="AL4" s="1768"/>
      <c r="AM4" s="1762"/>
      <c r="AN4" s="1763"/>
      <c r="AO4" s="1764"/>
      <c r="AP4" s="1765"/>
      <c r="AQ4" s="1765"/>
      <c r="AR4" s="1765"/>
      <c r="AS4" s="1765"/>
      <c r="AT4" s="1765"/>
      <c r="AU4" s="1765"/>
      <c r="AV4" s="1765"/>
      <c r="AW4" s="1765"/>
      <c r="AX4" s="1765"/>
      <c r="AY4" s="1765"/>
      <c r="AZ4" s="1765"/>
      <c r="BA4" s="1765"/>
      <c r="BB4" s="1765"/>
      <c r="BC4" s="1765"/>
      <c r="BD4" s="1765"/>
      <c r="BE4" s="1765"/>
      <c r="BF4" s="1765"/>
      <c r="BG4" s="1765"/>
      <c r="BH4" s="1765"/>
      <c r="BI4" s="1765"/>
      <c r="BJ4" s="1769"/>
      <c r="BK4" s="342"/>
      <c r="BL4" s="342"/>
      <c r="BM4" s="342"/>
      <c r="BN4" s="342"/>
      <c r="BO4" s="342"/>
      <c r="BP4" s="342"/>
      <c r="BQ4" s="342"/>
      <c r="BR4" s="342"/>
      <c r="BS4" s="342"/>
      <c r="BT4" s="342"/>
      <c r="BU4" s="342"/>
      <c r="BV4" s="342"/>
      <c r="BW4" s="342"/>
      <c r="BX4" s="342"/>
      <c r="BY4" s="342"/>
      <c r="BZ4" s="342"/>
      <c r="CA4" s="342"/>
      <c r="CB4" s="342"/>
      <c r="CC4" s="342"/>
      <c r="CD4" s="342"/>
      <c r="CE4" s="342"/>
      <c r="CF4" s="342"/>
      <c r="CG4" s="342"/>
      <c r="CH4" s="342"/>
      <c r="CI4" s="342"/>
      <c r="CJ4" s="342"/>
      <c r="CK4" s="342"/>
      <c r="CL4" s="342"/>
      <c r="CM4" s="342"/>
      <c r="CN4" s="342"/>
      <c r="CO4" s="342"/>
      <c r="CP4" s="342"/>
      <c r="CQ4" s="342"/>
      <c r="CR4" s="342"/>
      <c r="CS4" s="342"/>
      <c r="CT4" s="342"/>
      <c r="CU4" s="342"/>
      <c r="CV4" s="342"/>
      <c r="CW4" s="342"/>
      <c r="CX4" s="342"/>
      <c r="CY4" s="342"/>
      <c r="CZ4" s="342"/>
      <c r="DA4" s="342"/>
      <c r="DB4" s="342"/>
      <c r="DC4" s="342"/>
      <c r="DD4" s="342"/>
      <c r="DE4" s="342"/>
      <c r="DF4" s="342"/>
      <c r="DG4" s="342"/>
      <c r="DH4" s="342"/>
      <c r="DI4" s="342"/>
      <c r="DJ4" s="342"/>
      <c r="DK4" s="342"/>
      <c r="DL4" s="342"/>
      <c r="DM4" s="342"/>
      <c r="DN4" s="342"/>
      <c r="DO4" s="342"/>
      <c r="DP4" s="342"/>
      <c r="DQ4" s="342"/>
      <c r="DR4" s="342"/>
      <c r="DS4" s="342"/>
      <c r="DT4" s="342"/>
      <c r="DU4" s="342"/>
      <c r="DV4" s="342"/>
      <c r="DW4" s="342"/>
      <c r="DX4" s="342"/>
      <c r="DY4" s="342"/>
      <c r="DZ4" s="342"/>
      <c r="EA4" s="342"/>
      <c r="EB4" s="342"/>
      <c r="EC4" s="342"/>
      <c r="ED4" s="342"/>
      <c r="EE4" s="342"/>
      <c r="EF4" s="342"/>
      <c r="EG4" s="342"/>
      <c r="EH4" s="342"/>
      <c r="EI4" s="342"/>
      <c r="EJ4" s="342"/>
      <c r="EK4" s="342"/>
      <c r="EL4" s="342"/>
      <c r="EM4" s="342"/>
      <c r="EN4" s="342"/>
      <c r="EO4" s="342"/>
      <c r="EP4" s="342"/>
    </row>
    <row r="5" spans="1:146" s="2527" customFormat="1" ht="292.5" customHeight="1">
      <c r="A5" s="1770">
        <v>1</v>
      </c>
      <c r="B5" s="2534" t="s">
        <v>94</v>
      </c>
      <c r="C5" s="2534" t="s">
        <v>803</v>
      </c>
      <c r="D5" s="2534" t="s">
        <v>804</v>
      </c>
      <c r="E5" s="2520" t="s">
        <v>805</v>
      </c>
      <c r="F5" s="2534" t="s">
        <v>806</v>
      </c>
      <c r="G5" s="2537" t="s">
        <v>377</v>
      </c>
      <c r="H5" s="2537" t="s">
        <v>807</v>
      </c>
      <c r="I5" s="2534" t="s">
        <v>98</v>
      </c>
      <c r="J5" s="2534">
        <v>1852</v>
      </c>
      <c r="K5" s="2534" t="str">
        <f>IF(J5&lt;=0,"",IF(J5&lt;=2,"Muy Baja",IF(J5&lt;=24,"Baja",IF(J5&lt;=500,"Media",IF(J5&lt;=5000,"Alta","Muy Alta")))))</f>
        <v>Alta</v>
      </c>
      <c r="L5" s="2538">
        <f>IF(K5="","",IF(K5="Muy Baja",0.2,IF(K5="Baja",0.4,IF(K5="Media",0.6,IF(K5="Alta",0.8,IF(K5="Muy Alta",1,))))))</f>
        <v>0.8</v>
      </c>
      <c r="M5" s="2538" t="s">
        <v>578</v>
      </c>
      <c r="N5" s="1771" t="str">
        <f>IF(NOT(ISERROR(MATCH(M5,'[25]Tabla Impacto'!$B$221:$B$223,0))),'[25]Tabla Impacto'!$F$223&amp;"Por favor no seleccionar los criterios de impacto(Afectación Económica o presupuestal y Pérdida Reputacional)",M5)</f>
        <v xml:space="preserve">     El riesgo afecta la imagen de la entidad a nivel nacional, con efecto publicitarios sostenible a nivel país</v>
      </c>
      <c r="O5" s="2534" t="str">
        <f>IF(OR(N5='[25]Tabla Impacto'!$C$11,N5='[25]Tabla Impacto'!$D$11),"Leve",IF(OR(N5='[25]Tabla Impacto'!$C$12,N5='[25]Tabla Impacto'!$D$12),"Menor",IF(OR(N5='[25]Tabla Impacto'!$C$13,N5='[25]Tabla Impacto'!$D$13),"Moderado",IF(OR(N5='[25]Tabla Impacto'!$C$14,N5='[25]Tabla Impacto'!$D$14),"Mayor",IF(OR(N5='[25]Tabla Impacto'!$C$15,N5='[25]Tabla Impacto'!$D$15),"Catastrófico","")))))</f>
        <v>Catastrófico</v>
      </c>
      <c r="P5" s="2538">
        <f>IF(O5="","",IF(O5="Leve",0.2,IF(O5="Menor",0.4,IF(O5="Moderado",0.6,IF(O5="Mayor",0.8,IF(O5="Catastrófico",1,))))))</f>
        <v>1</v>
      </c>
      <c r="Q5" s="2534" t="str">
        <f>IF(OR(AND(K5="Muy Baja",O5="Leve"),AND(K5="Muy Baja",O5="Menor"),AND(K5="Baja",O5="Leve")),"Bajo",IF(OR(AND(K5="Muy baja",O5="Moderado"),AND(K5="Baja",O5="Menor"),AND(K5="Baja",O5="Moderado"),AND(K5="Media",O5="Leve"),AND(K5="Media",O5="Menor"),AND(K5="Media",O5="Moderado"),AND(K5="Alta",O5="Leve"),AND(K5="Alta",O5="Menor")),"Moderado",IF(OR(AND(K5="Muy Baja",O5="Mayor"),AND(K5="Baja",O5="Mayor"),AND(K5="Media",O5="Mayor"),AND(K5="Alta",O5="Moderado"),AND(K5="Alta",O5="Mayor"),AND(K5="Muy Alta",O5="Leve"),AND(K5="Muy Alta",O5="Menor"),AND(K5="Muy Alta",O5="Moderado"),AND(K5="Muy Alta",O5="Mayor")),"Alto",IF(OR(AND(K5="Muy Baja",O5="Catastrófico"),AND(K5="Baja",O5="Catastrófico"),AND(K5="Media",O5="Catastrófico"),AND(K5="Alta",O5="Catastrófico"),AND(K5="Muy Alta",O5="Catastrófico")),"Extremo",""))))</f>
        <v>Extremo</v>
      </c>
      <c r="R5" s="2521">
        <v>1</v>
      </c>
      <c r="S5" s="2520" t="s">
        <v>808</v>
      </c>
      <c r="T5" s="2521" t="str">
        <f t="shared" ref="T5:T8" si="0">IF(OR(U5="Preventivo",U5="Detectivo"),"Probabilidad",IF(U5="Correctivo","Impacto",""))</f>
        <v>Impacto</v>
      </c>
      <c r="U5" s="2522" t="s">
        <v>426</v>
      </c>
      <c r="V5" s="2522" t="s">
        <v>35</v>
      </c>
      <c r="W5" s="2523" t="str">
        <f t="shared" ref="W5:W8" si="1">IF(AND(U5="Preventivo",V5="Automático"),"50%",IF(AND(U5="Preventivo",V5="Manual"),"40%",IF(AND(U5="Detectivo",V5="Automático"),"40%",IF(AND(U5="Detectivo",V5="Manual"),"30%",IF(AND(U5="Correctivo",V5="Automático"),"35%",IF(AND(U5="Correctivo",V5="Manual"),"25%",""))))))</f>
        <v>25%</v>
      </c>
      <c r="X5" s="2522" t="s">
        <v>121</v>
      </c>
      <c r="Y5" s="2522" t="s">
        <v>111</v>
      </c>
      <c r="Z5" s="2522" t="s">
        <v>102</v>
      </c>
      <c r="AA5" s="2524">
        <f>IFERROR(IF(T5="Probabilidad",(L5-(+L5*W5)),IF(T5="Impacto",L5,"")),"")</f>
        <v>0.8</v>
      </c>
      <c r="AB5" s="1772" t="str">
        <f t="shared" ref="AB5:AB8" si="2">IFERROR(IF(AA5="","",IF(AA5&lt;=0.2,"Muy Baja",IF(AA5&lt;=0.4,"Baja",IF(AA5&lt;=0.6,"Media",IF(AA5&lt;=0.8,"Alta","Muy Alta"))))),"")</f>
        <v>Alta</v>
      </c>
      <c r="AC5" s="1771">
        <f t="shared" ref="AC5" si="3">+AA5</f>
        <v>0.8</v>
      </c>
      <c r="AD5" s="1772" t="str">
        <f>IFERROR(IF(AE5="","",IF(AE5&lt;=0.2,"Leve",IF(AE5&lt;=0.4,"Menor",IF(AE5&lt;=0.6,"Moderado",IF(AE5&lt;=0.8,"Mayor","Catastrófico"))))),"")</f>
        <v>Mayor</v>
      </c>
      <c r="AE5" s="1771">
        <f>IFERROR(IF(T5="Impacto",(P5-(+P5*W5)),IF(T5="Probabilidad",P5,"")),"")</f>
        <v>0.75</v>
      </c>
      <c r="AF5" s="1772" t="str">
        <f>IFERROR(IF(OR(AND(AB5="Muy Baja",AD5="Leve"),AND(AB5="Muy Baja",AD5="Menor"),AND(AB5="Baja",AD5="Leve")),"Bajo",IF(OR(AND(AB5="Muy baja",AD5="Moderado"),AND(AB5="Baja",AD5="Menor"),AND(AB5="Baja",AD5="Moderado"),AND(AB5="Media",AD5="Leve"),AND(AB5="Media",AD5="Menor"),AND(AB5="Media",AD5="Moderado"),AND(AB5="Alta",AD5="Leve"),AND(AB5="Alta",AD5="Menor")),"Moderado",IF(OR(AND(AB5="Muy Baja",AD5="Mayor"),AND(AB5="Baja",AD5="Mayor"),AND(AB5="Media",AD5="Mayor"),AND(AB5="Alta",AD5="Moderado"),AND(AB5="Alta",AD5="Mayor"),AND(AB5="Muy Alta",AD5="Leve"),AND(AB5="Muy Alta",AD5="Menor"),AND(AB5="Muy Alta",AD5="Moderado"),AND(AB5="Muy Alta",AD5="Mayor")),"Alto",IF(OR(AND(AB5="Muy Baja",AD5="Catastrófico"),AND(AB5="Baja",AD5="Catastrófico"),AND(AB5="Media",AD5="Catastrófico"),AND(AB5="Alta",AD5="Catastrófico"),AND(AB5="Muy Alta",AD5="Catastrófico")),"Extremo","")))),"")</f>
        <v>Alto</v>
      </c>
      <c r="AG5" s="1772" t="s">
        <v>112</v>
      </c>
      <c r="AH5" s="2520" t="s">
        <v>809</v>
      </c>
      <c r="AI5" s="1770" t="s">
        <v>810</v>
      </c>
      <c r="AJ5" s="1773">
        <v>45657</v>
      </c>
      <c r="AK5" s="1774" t="s">
        <v>811</v>
      </c>
      <c r="AL5" s="1775">
        <v>45553</v>
      </c>
      <c r="AM5" s="252" t="s">
        <v>812</v>
      </c>
      <c r="AN5" s="2525" t="s">
        <v>103</v>
      </c>
      <c r="AO5" s="1777" t="s">
        <v>813</v>
      </c>
      <c r="AP5" s="1777" t="s">
        <v>814</v>
      </c>
      <c r="AQ5" s="1777" t="s">
        <v>815</v>
      </c>
      <c r="AR5" s="1777" t="s">
        <v>816</v>
      </c>
      <c r="AS5" s="1777" t="s">
        <v>817</v>
      </c>
      <c r="AT5" s="2525" t="s">
        <v>32</v>
      </c>
      <c r="AU5" s="2525" t="s">
        <v>32</v>
      </c>
      <c r="AV5" s="2525" t="s">
        <v>32</v>
      </c>
      <c r="AW5" s="2525" t="s">
        <v>32</v>
      </c>
      <c r="AX5" s="2525" t="s">
        <v>32</v>
      </c>
      <c r="AY5" s="2525" t="s">
        <v>32</v>
      </c>
      <c r="AZ5" s="252" t="s">
        <v>818</v>
      </c>
      <c r="BA5" s="252" t="s">
        <v>819</v>
      </c>
      <c r="BB5" s="1777" t="s">
        <v>37</v>
      </c>
      <c r="BC5" s="1777" t="s">
        <v>820</v>
      </c>
      <c r="BD5" s="1777">
        <v>0</v>
      </c>
      <c r="BE5" s="1777">
        <f>J5</f>
        <v>1852</v>
      </c>
      <c r="BF5" s="1777">
        <f>(BD5/BE5)</f>
        <v>0</v>
      </c>
      <c r="BG5" s="252" t="str">
        <f>IF(BF5=0,"Los controles están funcionando y son efectivos",IF(AND(BF5&gt;0,BF5&lt;=0.2),"Los controles son efectivos el 80%.",IF(AND(BF5&gt;0.2,BF5&lt;=0.5),"El control actual presenta deficiencias en su eficacia; sin embargo, sus resultados no son del todo insatisfactorios. Se sugiere la implementación de otro control que complemente y potencie el existente.",IF(AND(BF5&gt;0.5,BF5&lt;=1),"Los Control son ineficientes","Valor no valido"))))</f>
        <v>Los controles están funcionando y son efectivos</v>
      </c>
      <c r="BH5" s="252" t="s">
        <v>821</v>
      </c>
      <c r="BI5" s="252" t="s">
        <v>822</v>
      </c>
      <c r="BJ5" s="1137" t="s">
        <v>823</v>
      </c>
      <c r="BK5" s="2526"/>
      <c r="BL5" s="2526"/>
      <c r="BM5" s="2526"/>
      <c r="BN5" s="2526"/>
      <c r="BO5" s="2526"/>
      <c r="BP5" s="2526"/>
      <c r="BQ5" s="2526"/>
      <c r="BR5" s="2526"/>
      <c r="BS5" s="2526"/>
      <c r="BT5" s="2526"/>
      <c r="BU5" s="2526"/>
      <c r="BV5" s="2526"/>
      <c r="BW5" s="2526"/>
      <c r="BX5" s="2526"/>
      <c r="BY5" s="2526"/>
      <c r="BZ5" s="2526"/>
      <c r="CA5" s="2526"/>
      <c r="CB5" s="2526"/>
      <c r="CC5" s="2526"/>
      <c r="CD5" s="2526"/>
      <c r="CE5" s="2526"/>
      <c r="CF5" s="2526"/>
      <c r="CG5" s="2526"/>
      <c r="CH5" s="2526"/>
      <c r="CI5" s="2526"/>
      <c r="CJ5" s="2526"/>
      <c r="CK5" s="2526"/>
      <c r="CL5" s="2526"/>
      <c r="CM5" s="2526"/>
      <c r="CN5" s="2526"/>
      <c r="CO5" s="2526"/>
      <c r="CP5" s="2526"/>
      <c r="CQ5" s="2526"/>
      <c r="CR5" s="2526"/>
      <c r="CS5" s="2526"/>
      <c r="CT5" s="2526"/>
      <c r="CU5" s="2526"/>
      <c r="CV5" s="2526"/>
      <c r="CW5" s="2526"/>
      <c r="CX5" s="2526"/>
      <c r="CY5" s="2526"/>
      <c r="CZ5" s="2526"/>
      <c r="DA5" s="2526"/>
      <c r="DB5" s="2526"/>
      <c r="DC5" s="2526"/>
      <c r="DD5" s="2526"/>
      <c r="DE5" s="2526"/>
      <c r="DF5" s="2526"/>
      <c r="DG5" s="2526"/>
      <c r="DH5" s="2526"/>
      <c r="DI5" s="2526"/>
      <c r="DJ5" s="2526"/>
      <c r="DK5" s="2526"/>
      <c r="DL5" s="2526"/>
      <c r="DM5" s="2526"/>
      <c r="DN5" s="2526"/>
      <c r="DO5" s="2526"/>
      <c r="DP5" s="2526"/>
      <c r="DQ5" s="2526"/>
      <c r="DR5" s="2526"/>
      <c r="DS5" s="2526"/>
      <c r="DT5" s="2526"/>
      <c r="DU5" s="2526"/>
      <c r="DV5" s="2526"/>
      <c r="DW5" s="2526"/>
      <c r="DX5" s="2526"/>
      <c r="DY5" s="2526"/>
      <c r="DZ5" s="2526"/>
      <c r="EA5" s="2526"/>
      <c r="EB5" s="2526"/>
      <c r="EC5" s="2526"/>
      <c r="ED5" s="2526"/>
      <c r="EE5" s="2526"/>
      <c r="EF5" s="2526"/>
      <c r="EG5" s="2526"/>
      <c r="EH5" s="2526"/>
      <c r="EI5" s="2526"/>
      <c r="EJ5" s="2526"/>
      <c r="EK5" s="2526"/>
      <c r="EL5" s="2526"/>
      <c r="EM5" s="2526"/>
      <c r="EN5" s="2526"/>
      <c r="EO5" s="2526"/>
      <c r="EP5" s="2526"/>
    </row>
    <row r="6" spans="1:146" s="2527" customFormat="1" ht="331.9" customHeight="1">
      <c r="A6" s="1780"/>
      <c r="B6" s="2535"/>
      <c r="C6" s="2534"/>
      <c r="D6" s="2535"/>
      <c r="E6" s="1781" t="s">
        <v>824</v>
      </c>
      <c r="F6" s="2535"/>
      <c r="G6" s="2535"/>
      <c r="H6" s="2535"/>
      <c r="I6" s="2535"/>
      <c r="J6" s="2535"/>
      <c r="K6" s="2535"/>
      <c r="L6" s="2535"/>
      <c r="M6" s="2535"/>
      <c r="N6" s="1780"/>
      <c r="O6" s="2535"/>
      <c r="P6" s="2535"/>
      <c r="Q6" s="2535"/>
      <c r="R6" s="2528">
        <v>2</v>
      </c>
      <c r="S6" s="2529" t="s">
        <v>825</v>
      </c>
      <c r="T6" s="2528" t="str">
        <f t="shared" si="0"/>
        <v/>
      </c>
      <c r="U6" s="2530" t="s">
        <v>826</v>
      </c>
      <c r="V6" s="2530" t="s">
        <v>35</v>
      </c>
      <c r="W6" s="2531" t="str">
        <f t="shared" si="1"/>
        <v/>
      </c>
      <c r="X6" s="2530" t="s">
        <v>100</v>
      </c>
      <c r="Y6" s="2530" t="s">
        <v>111</v>
      </c>
      <c r="Z6" s="2530" t="s">
        <v>102</v>
      </c>
      <c r="AA6" s="2532" t="str">
        <f>IFERROR(IF(AND(#REF!="Probabilidad",T6="Probabilidad"),(#REF!-(+#REF!*W6)),IF(AND(#REF!="Impacto",T6="Probabilidad"),(AC5-(+AC5*W6)),IF(T6="Impacto",#REF!,""))),"")</f>
        <v/>
      </c>
      <c r="AB6" s="1772"/>
      <c r="AC6" s="1771"/>
      <c r="AD6" s="1772"/>
      <c r="AE6" s="1771"/>
      <c r="AF6" s="1772"/>
      <c r="AG6" s="1780"/>
      <c r="AH6" s="2533" t="s">
        <v>827</v>
      </c>
      <c r="AI6" s="1780"/>
      <c r="AJ6" s="1780"/>
      <c r="AK6" s="1788"/>
      <c r="AL6" s="1789"/>
      <c r="AM6" s="252" t="s">
        <v>828</v>
      </c>
      <c r="AN6" s="2525" t="s">
        <v>103</v>
      </c>
      <c r="AO6" s="1644"/>
      <c r="AP6" s="1790"/>
      <c r="AQ6" s="1644"/>
      <c r="AR6" s="1644"/>
      <c r="AS6" s="1790"/>
      <c r="AT6" s="2525" t="s">
        <v>32</v>
      </c>
      <c r="AU6" s="2525" t="s">
        <v>32</v>
      </c>
      <c r="AV6" s="2525" t="s">
        <v>32</v>
      </c>
      <c r="AW6" s="2525" t="s">
        <v>32</v>
      </c>
      <c r="AX6" s="2525" t="s">
        <v>829</v>
      </c>
      <c r="AY6" s="2525" t="s">
        <v>32</v>
      </c>
      <c r="AZ6" s="1777" t="s">
        <v>830</v>
      </c>
      <c r="BA6" s="252" t="s">
        <v>819</v>
      </c>
      <c r="BB6" s="1791"/>
      <c r="BC6" s="1791"/>
      <c r="BD6" s="1791"/>
      <c r="BE6" s="1791"/>
      <c r="BF6" s="1791"/>
      <c r="BG6" s="1777" t="str">
        <f>IF(BF6=0,"Los controles están funcionando y son efectivos",IF(AND(BF6&gt;0,BF6&lt;=0.2),"Los controles son efectivos el 80%.",IF(AND(BF6&gt;0.2,BF6&lt;=0.5),"El control actual presenta deficiencias en su eficacia; sin embargo, sus resultados no son del todo insatisfactorios. Se sugiere la implementación de otro control que complemente y potencie el existente.",IF(AND(BF6&gt;0.5,BF6&lt;=1),"Los Control son ineficientes","Valor no valido"))))</f>
        <v>Los controles están funcionando y son efectivos</v>
      </c>
      <c r="BH6" s="1777" t="s">
        <v>821</v>
      </c>
      <c r="BI6" s="1777" t="s">
        <v>831</v>
      </c>
      <c r="BJ6" s="1644"/>
      <c r="BK6" s="2526"/>
      <c r="BL6" s="2526"/>
      <c r="BM6" s="2526"/>
      <c r="BN6" s="2526"/>
      <c r="BO6" s="2526"/>
      <c r="BP6" s="2526"/>
      <c r="BQ6" s="2526"/>
    </row>
    <row r="7" spans="1:146" s="1779" customFormat="1" ht="202.5" customHeight="1">
      <c r="A7" s="1792"/>
      <c r="B7" s="2536"/>
      <c r="C7" s="2534"/>
      <c r="D7" s="2536"/>
      <c r="E7" s="1792"/>
      <c r="F7" s="2536"/>
      <c r="G7" s="2536"/>
      <c r="H7" s="2536"/>
      <c r="I7" s="2536"/>
      <c r="J7" s="2536"/>
      <c r="K7" s="2536"/>
      <c r="L7" s="2536"/>
      <c r="M7" s="2536"/>
      <c r="N7" s="1792"/>
      <c r="O7" s="2536"/>
      <c r="P7" s="2536"/>
      <c r="Q7" s="2536"/>
      <c r="R7" s="1783">
        <v>3</v>
      </c>
      <c r="S7" s="1783" t="s">
        <v>832</v>
      </c>
      <c r="T7" s="1783" t="str">
        <f t="shared" si="0"/>
        <v>Probabilidad</v>
      </c>
      <c r="U7" s="1784" t="s">
        <v>99</v>
      </c>
      <c r="V7" s="1784" t="s">
        <v>35</v>
      </c>
      <c r="W7" s="1785" t="str">
        <f t="shared" si="1"/>
        <v>40%</v>
      </c>
      <c r="X7" s="1784" t="s">
        <v>100</v>
      </c>
      <c r="Y7" s="1784" t="s">
        <v>101</v>
      </c>
      <c r="Z7" s="1784" t="s">
        <v>102</v>
      </c>
      <c r="AA7" s="1786" t="str">
        <f>IFERROR(IF(AND(T6="Probabilidad",T7="Probabilidad"),(AC6-(+AC6*W7)),IF(AND(T6="Impacto",T7="Probabilidad"),(#REF!-(+#REF!*W7)),IF(T7="Impacto",AC6,""))),"")</f>
        <v/>
      </c>
      <c r="AB7" s="1794"/>
      <c r="AC7" s="1795"/>
      <c r="AD7" s="1794"/>
      <c r="AE7" s="1795"/>
      <c r="AF7" s="1794"/>
      <c r="AG7" s="1792"/>
      <c r="AH7" s="1787" t="s">
        <v>833</v>
      </c>
      <c r="AI7" s="1792"/>
      <c r="AJ7" s="1792"/>
      <c r="AK7" s="1796"/>
      <c r="AL7" s="1789"/>
      <c r="AM7" s="1797" t="s">
        <v>834</v>
      </c>
      <c r="AN7" s="1776"/>
      <c r="AO7" s="1644"/>
      <c r="AP7" s="1798"/>
      <c r="AQ7" s="1644"/>
      <c r="AR7" s="1644"/>
      <c r="AS7" s="1798"/>
      <c r="AT7" s="1776" t="s">
        <v>32</v>
      </c>
      <c r="AU7" s="1776" t="s">
        <v>32</v>
      </c>
      <c r="AV7" s="1776" t="s">
        <v>32</v>
      </c>
      <c r="AW7" s="1776" t="s">
        <v>32</v>
      </c>
      <c r="AX7" s="1776" t="s">
        <v>829</v>
      </c>
      <c r="AY7" s="1776" t="s">
        <v>32</v>
      </c>
      <c r="AZ7" s="1799"/>
      <c r="BA7" s="382" t="s">
        <v>835</v>
      </c>
      <c r="BB7" s="1800"/>
      <c r="BC7" s="1800"/>
      <c r="BD7" s="1800"/>
      <c r="BE7" s="1800"/>
      <c r="BF7" s="1800"/>
      <c r="BG7" s="1799"/>
      <c r="BH7" s="1799"/>
      <c r="BI7" s="1138"/>
      <c r="BJ7" s="1644"/>
      <c r="BK7" s="1778"/>
      <c r="BL7" s="1778"/>
      <c r="BM7" s="1778"/>
      <c r="BN7" s="1778"/>
      <c r="BO7" s="1778"/>
      <c r="BP7" s="1778"/>
      <c r="BQ7" s="1778"/>
    </row>
    <row r="8" spans="1:146" s="1779" customFormat="1" ht="133.5" customHeight="1">
      <c r="A8" s="1781">
        <v>2</v>
      </c>
      <c r="B8" s="1781" t="s">
        <v>94</v>
      </c>
      <c r="C8" s="1770" t="s">
        <v>803</v>
      </c>
      <c r="D8" s="1781" t="s">
        <v>836</v>
      </c>
      <c r="E8" s="1783" t="s">
        <v>837</v>
      </c>
      <c r="F8" s="1781" t="s">
        <v>838</v>
      </c>
      <c r="G8" s="1801" t="s">
        <v>377</v>
      </c>
      <c r="H8" s="1801" t="s">
        <v>839</v>
      </c>
      <c r="I8" s="1781" t="s">
        <v>98</v>
      </c>
      <c r="J8" s="1781">
        <v>4</v>
      </c>
      <c r="K8" s="1781" t="str">
        <f>IF(J8&lt;=0,"",IF(J8&lt;=2,"Muy Baja",IF(J8&lt;=24,"Baja",IF(J8&lt;=500,"Media",IF(J8&lt;=5000,"Alta","Muy Alta")))))</f>
        <v>Baja</v>
      </c>
      <c r="L8" s="1802">
        <f>IF(K8="","",IF(K8="Muy Baja",0.2,IF(K8="Baja",0.4,IF(K8="Media",0.6,IF(K8="Alta",0.8,IF(K8="Muy Alta",1,))))))</f>
        <v>0.4</v>
      </c>
      <c r="M8" s="1802" t="s">
        <v>699</v>
      </c>
      <c r="N8" s="1802" t="str">
        <f>IF(NOT(ISERROR(MATCH(M8,'[25]Tabla Impacto'!$B$221:$B$223,0))),'[25]Tabla Impacto'!$F$223&amp;"Por favor no seleccionar los criterios de impacto(Afectación Económica o presupuestal y Pérdida Reputacional)",M8)</f>
        <v xml:space="preserve">     El riesgo afecta la imagen de  la entidad con efecto publicitario sostenido a nivel de sector administrativo, nivel departamental o municipal</v>
      </c>
      <c r="O8" s="1781" t="str">
        <f>IF(OR(N5='[25]Tabla Impacto'!$C$11,N5='[25]Tabla Impacto'!$D$11),"Leve",IF(OR(N5='[25]Tabla Impacto'!$C$12,N5='[25]Tabla Impacto'!$D$12),"Menor",IF(OR(N5='[25]Tabla Impacto'!$C$13,N5='[25]Tabla Impacto'!$D$13),"Moderado",IF(OR(N5='[25]Tabla Impacto'!$C$14,N5='[25]Tabla Impacto'!$D$14),"Mayor",IF(OR(N5='[25]Tabla Impacto'!$C$15,N5='[25]Tabla Impacto'!$D$15),"Catastrófico","")))))</f>
        <v>Catastrófico</v>
      </c>
      <c r="P8" s="1802">
        <f>IF(O8="","",IF(O8="Leve",0.2,IF(O8="Menor",0.4,IF(O8="Moderado",0.6,IF(O8="Mayor",0.8,IF(O8="Catastrófico",1,))))))</f>
        <v>1</v>
      </c>
      <c r="Q8" s="1781" t="str">
        <f>IF(OR(AND(K5="Muy Baja",O5="Leve"),AND(K5="Muy Baja",O5="Menor"),AND(K5="Baja",O5="Leve")),"Bajo",IF(OR(AND(K5="Muy baja",O5="Moderado"),AND(K5="Baja",O5="Menor"),AND(K5="Baja",O5="Moderado"),AND(K5="Media",O5="Leve"),AND(K5="Media",O5="Menor"),AND(K5="Media",O5="Moderado"),AND(K5="Alta",O5="Leve"),AND(K5="Alta",O5="Menor")),"Moderado",IF(OR(AND(K5="Muy Baja",O5="Mayor"),AND(K5="Baja",O5="Mayor"),AND(K5="Media",O5="Mayor"),AND(K5="Alta",O5="Moderado"),AND(K5="Alta",O5="Mayor"),AND(K5="Muy Alta",O5="Leve"),AND(K5="Muy Alta",O5="Menor"),AND(K5="Muy Alta",O5="Moderado"),AND(K5="Muy Alta",O5="Mayor")),"Alto",IF(OR(AND(K5="Muy Baja",O5="Catastrófico"),AND(K5="Baja",O5="Catastrófico"),AND(K5="Media",O5="Catastrófico"),AND(K5="Alta",O5="Catastrófico"),AND(K5="Muy Alta",O5="Catastrófico")),"Extremo",""))))</f>
        <v>Extremo</v>
      </c>
      <c r="R8" s="1783">
        <v>1</v>
      </c>
      <c r="S8" s="1781" t="s">
        <v>840</v>
      </c>
      <c r="T8" s="1781" t="str">
        <f t="shared" si="0"/>
        <v>Probabilidad</v>
      </c>
      <c r="U8" s="1803" t="s">
        <v>99</v>
      </c>
      <c r="V8" s="1803" t="s">
        <v>35</v>
      </c>
      <c r="W8" s="1803" t="str">
        <f t="shared" si="1"/>
        <v>40%</v>
      </c>
      <c r="X8" s="1803" t="s">
        <v>121</v>
      </c>
      <c r="Y8" s="1803" t="s">
        <v>111</v>
      </c>
      <c r="Z8" s="1803" t="s">
        <v>102</v>
      </c>
      <c r="AA8" s="1804">
        <f>IFERROR(IF(T8="Probabilidad",(L8-(+L8*W8)),IF(T8="Impacto",L8,"")),"")</f>
        <v>0.24</v>
      </c>
      <c r="AB8" s="1803" t="str">
        <f t="shared" si="2"/>
        <v>Baja</v>
      </c>
      <c r="AC8" s="1802">
        <f>AA8</f>
        <v>0.24</v>
      </c>
      <c r="AD8" s="1803" t="str">
        <f t="shared" ref="AD8" si="4">IFERROR(IF(AE8="","",IF(AE8&lt;=0.2,"Leve",IF(AE8&lt;=0.4,"Menor",IF(AE8&lt;=0.6,"Moderado",IF(AE8&lt;=0.8,"Mayor","Catastrófico"))))),"")</f>
        <v>Catastrófico</v>
      </c>
      <c r="AE8" s="1802">
        <f>IFERROR(IF(T8="Impacto",(P8-(+P8*W8)),IF(T8="Probabilidad",P8,"")),"")</f>
        <v>1</v>
      </c>
      <c r="AF8" s="1803" t="str">
        <f>IFERROR(IF(OR(AND(AB5="Muy Baja",AD5="Leve"),AND(AB5="Muy Baja",AD5="Menor"),AND(AB5="Baja",AD5="Leve")),"Bajo",IF(OR(AND(AB5="Muy baja",AD5="Moderado"),AND(AB5="Baja",AD5="Menor"),AND(AB5="Baja",AD5="Moderado"),AND(AB5="Media",AD5="Leve"),AND(AB5="Media",AD5="Menor"),AND(AB5="Media",AD5="Moderado"),AND(AB5="Alta",AD5="Leve"),AND(AB5="Alta",AD5="Menor")),"Moderado",IF(OR(AND(AB5="Muy Baja",AD5="Mayor"),AND(AB5="Baja",AD5="Mayor"),AND(AB5="Media",AD5="Mayor"),AND(AB5="Alta",AD5="Moderado"),AND(AB5="Alta",AD5="Mayor"),AND(AB5="Muy Alta",AD5="Leve"),AND(AB5="Muy Alta",AD5="Menor"),AND(AB5="Muy Alta",AD5="Moderado"),AND(AB5="Muy Alta",AD5="Mayor")),"Alto",IF(OR(AND(AB5="Muy Baja",AD5="Catastrófico"),AND(AB5="Baja",AD5="Catastrófico"),AND(AB5="Media",AD5="Catastrófico"),AND(AB5="Alta",AD5="Catastrófico"),AND(AB5="Muy Alta",AD5="Catastrófico")),"Extremo","")))),"")</f>
        <v>Alto</v>
      </c>
      <c r="AG8" s="1803" t="s">
        <v>112</v>
      </c>
      <c r="AH8" s="1783" t="s">
        <v>841</v>
      </c>
      <c r="AI8" s="1783" t="s">
        <v>842</v>
      </c>
      <c r="AJ8" s="1805">
        <v>45657</v>
      </c>
      <c r="AK8" s="1806" t="s">
        <v>843</v>
      </c>
      <c r="AL8" s="1789"/>
      <c r="AM8" s="252" t="s">
        <v>844</v>
      </c>
      <c r="AN8" s="1776" t="s">
        <v>103</v>
      </c>
      <c r="AO8" s="1644"/>
      <c r="AP8" s="1777" t="s">
        <v>845</v>
      </c>
      <c r="AQ8" s="1644"/>
      <c r="AR8" s="1644"/>
      <c r="AS8" s="1807" t="s">
        <v>846</v>
      </c>
      <c r="AT8" s="1808" t="s">
        <v>32</v>
      </c>
      <c r="AU8" s="1808" t="s">
        <v>32</v>
      </c>
      <c r="AV8" s="1808" t="s">
        <v>32</v>
      </c>
      <c r="AW8" s="1808" t="s">
        <v>32</v>
      </c>
      <c r="AX8" s="1808" t="s">
        <v>139</v>
      </c>
      <c r="AY8" s="1808" t="s">
        <v>32</v>
      </c>
      <c r="AZ8" s="1809" t="s">
        <v>847</v>
      </c>
      <c r="BA8" s="1809" t="s">
        <v>848</v>
      </c>
      <c r="BB8" s="1810" t="s">
        <v>849</v>
      </c>
      <c r="BC8" s="1809" t="s">
        <v>850</v>
      </c>
      <c r="BD8" s="1777">
        <v>0</v>
      </c>
      <c r="BE8" s="1777">
        <f>J8</f>
        <v>4</v>
      </c>
      <c r="BF8" s="1811">
        <f>(BD8/BE8)</f>
        <v>0</v>
      </c>
      <c r="BG8" s="1808" t="str">
        <f>IF(BF8=0,"Los controles están funcionando y son efectivos",IF(AND(BF8&gt;0,BF8&lt;=0.2),"Los controles son efectivos el 80%.",IF(AND(BF8&gt;0.2,BF8&lt;=0.5),"El control actual presenta deficiencias en su eficacia; sin embargo, sus resultados no son del todo insatisfactorios. Se sugiere la implementación de otro control que complemente y potencie el existente.",IF(AND(BF8&gt;0.5,BF8&lt;=1),"Los Control son ineficientes","Valor no valido"))))</f>
        <v>Los controles están funcionando y son efectivos</v>
      </c>
      <c r="BH8" s="1808" t="s">
        <v>851</v>
      </c>
      <c r="BI8" s="1808" t="s">
        <v>852</v>
      </c>
      <c r="BJ8" s="1644"/>
      <c r="BK8" s="1778"/>
      <c r="BL8" s="1778"/>
      <c r="BM8" s="1778"/>
      <c r="BN8" s="1778"/>
      <c r="BO8" s="1778"/>
      <c r="BP8" s="1778"/>
      <c r="BQ8" s="1778"/>
    </row>
    <row r="9" spans="1:146" s="1779" customFormat="1" ht="184.5" customHeight="1">
      <c r="A9" s="1792"/>
      <c r="B9" s="1792"/>
      <c r="C9" s="1812"/>
      <c r="D9" s="1792"/>
      <c r="E9" s="1783" t="s">
        <v>853</v>
      </c>
      <c r="F9" s="1792"/>
      <c r="G9" s="1792"/>
      <c r="H9" s="1792"/>
      <c r="I9" s="1792"/>
      <c r="J9" s="1792"/>
      <c r="K9" s="1792"/>
      <c r="L9" s="1792"/>
      <c r="M9" s="1792"/>
      <c r="N9" s="1792"/>
      <c r="O9" s="1792"/>
      <c r="P9" s="1792"/>
      <c r="Q9" s="1792"/>
      <c r="R9" s="1783">
        <v>2</v>
      </c>
      <c r="S9" s="1792"/>
      <c r="T9" s="1792"/>
      <c r="U9" s="1792"/>
      <c r="V9" s="1792"/>
      <c r="W9" s="1792"/>
      <c r="X9" s="1792"/>
      <c r="Y9" s="1792"/>
      <c r="Z9" s="1792"/>
      <c r="AA9" s="1792"/>
      <c r="AB9" s="1792"/>
      <c r="AC9" s="1792"/>
      <c r="AD9" s="1792"/>
      <c r="AE9" s="1792"/>
      <c r="AF9" s="1792"/>
      <c r="AG9" s="1792"/>
      <c r="AH9" s="1783" t="s">
        <v>854</v>
      </c>
      <c r="AI9" s="1783" t="s">
        <v>842</v>
      </c>
      <c r="AJ9" s="1805">
        <v>45657</v>
      </c>
      <c r="AK9" s="1813" t="s">
        <v>855</v>
      </c>
      <c r="AL9" s="1789"/>
      <c r="AM9" s="1814" t="s">
        <v>856</v>
      </c>
      <c r="AN9" s="1776"/>
      <c r="AO9" s="1138"/>
      <c r="AP9" s="1138"/>
      <c r="AQ9" s="1138"/>
      <c r="AR9" s="1138"/>
      <c r="AS9" s="1815"/>
      <c r="AT9" s="1816"/>
      <c r="AU9" s="1816"/>
      <c r="AV9" s="1816"/>
      <c r="AW9" s="1816"/>
      <c r="AX9" s="1816"/>
      <c r="AY9" s="1816"/>
      <c r="AZ9" s="1799"/>
      <c r="BA9" s="1799"/>
      <c r="BB9" s="1800"/>
      <c r="BC9" s="1138"/>
      <c r="BD9" s="1800"/>
      <c r="BE9" s="1800"/>
      <c r="BF9" s="1817"/>
      <c r="BG9" s="1816"/>
      <c r="BH9" s="1816"/>
      <c r="BI9" s="1816"/>
      <c r="BJ9" s="1644"/>
      <c r="BK9" s="1778"/>
      <c r="BL9" s="1778"/>
      <c r="BM9" s="1778"/>
      <c r="BN9" s="1778"/>
      <c r="BO9" s="1778"/>
      <c r="BP9" s="1778"/>
      <c r="BQ9" s="1778"/>
    </row>
    <row r="10" spans="1:146" ht="49.5" customHeight="1">
      <c r="A10" s="6"/>
      <c r="B10" s="1818" t="s">
        <v>136</v>
      </c>
      <c r="C10" s="1819"/>
      <c r="D10" s="1819"/>
      <c r="E10" s="1819"/>
      <c r="F10" s="1819"/>
      <c r="G10" s="1819"/>
      <c r="H10" s="1819"/>
      <c r="I10" s="1819"/>
      <c r="J10" s="1819"/>
      <c r="K10" s="1819"/>
      <c r="L10" s="1819"/>
      <c r="M10" s="1819"/>
      <c r="N10" s="1819"/>
      <c r="O10" s="1819"/>
      <c r="P10" s="1819"/>
      <c r="Q10" s="1819"/>
      <c r="R10" s="1819"/>
      <c r="S10" s="1819"/>
      <c r="T10" s="1819"/>
      <c r="U10" s="1819"/>
      <c r="V10" s="1819"/>
      <c r="W10" s="1819"/>
      <c r="X10" s="1819"/>
      <c r="Y10" s="1819"/>
      <c r="Z10" s="1819"/>
      <c r="AA10" s="1819"/>
      <c r="AB10" s="1819"/>
      <c r="AC10" s="1819"/>
      <c r="AD10" s="1819"/>
      <c r="AE10" s="1819"/>
      <c r="AF10" s="1819"/>
      <c r="AG10" s="1819"/>
      <c r="AH10" s="1819"/>
      <c r="AI10" s="1819"/>
      <c r="AJ10" s="1819"/>
      <c r="AK10" s="1819"/>
      <c r="AL10" s="1820"/>
      <c r="AM10" s="1821"/>
      <c r="AN10" s="1821"/>
      <c r="AO10" s="1821"/>
      <c r="AP10" s="1821"/>
      <c r="AQ10" s="1821"/>
      <c r="AR10" s="1821"/>
      <c r="AS10" s="1821"/>
      <c r="AT10" s="1821"/>
      <c r="AU10" s="1821"/>
      <c r="AV10" s="1821"/>
      <c r="AW10" s="1821"/>
      <c r="AX10" s="1821"/>
      <c r="AY10" s="1821"/>
      <c r="AZ10" s="1821"/>
      <c r="BA10" s="1821"/>
      <c r="BB10" s="1821"/>
      <c r="BC10" s="1821"/>
      <c r="BD10" s="1821"/>
      <c r="BE10" s="1821"/>
      <c r="BF10" s="1821"/>
      <c r="BG10" s="1821"/>
      <c r="BH10" s="1821"/>
      <c r="BI10" s="1821"/>
      <c r="BJ10" s="1138"/>
    </row>
    <row r="11" spans="1:146">
      <c r="BJ11" s="1822"/>
    </row>
    <row r="12" spans="1:146">
      <c r="A12" s="1"/>
      <c r="B12" s="4" t="s">
        <v>108</v>
      </c>
      <c r="C12" s="1"/>
      <c r="D12" s="1"/>
      <c r="E12" s="1"/>
      <c r="I12" s="1"/>
    </row>
  </sheetData>
  <dataConsolidate/>
  <mergeCells count="158">
    <mergeCell ref="BH8:BH9"/>
    <mergeCell ref="BI8:BI9"/>
    <mergeCell ref="B10:AK10"/>
    <mergeCell ref="BB8:BB9"/>
    <mergeCell ref="BC8:BC9"/>
    <mergeCell ref="BD8:BD9"/>
    <mergeCell ref="BE8:BE9"/>
    <mergeCell ref="BF8:BF9"/>
    <mergeCell ref="BG8:BG9"/>
    <mergeCell ref="AV8:AV9"/>
    <mergeCell ref="AW8:AW9"/>
    <mergeCell ref="AX8:AX9"/>
    <mergeCell ref="AY8:AY9"/>
    <mergeCell ref="AZ8:AZ9"/>
    <mergeCell ref="BA8:BA9"/>
    <mergeCell ref="AA8:AA9"/>
    <mergeCell ref="AB8:AB9"/>
    <mergeCell ref="AC8:AC9"/>
    <mergeCell ref="AD8:AD9"/>
    <mergeCell ref="AE8:AE9"/>
    <mergeCell ref="AF8:AF9"/>
    <mergeCell ref="U8:U9"/>
    <mergeCell ref="V8:V9"/>
    <mergeCell ref="W8:W9"/>
    <mergeCell ref="X8:X9"/>
    <mergeCell ref="Y8:Y9"/>
    <mergeCell ref="Z8:Z9"/>
    <mergeCell ref="N8:N9"/>
    <mergeCell ref="O8:O9"/>
    <mergeCell ref="P8:P9"/>
    <mergeCell ref="Q8:Q9"/>
    <mergeCell ref="S8:S9"/>
    <mergeCell ref="T8:T9"/>
    <mergeCell ref="H8:H9"/>
    <mergeCell ref="I8:I9"/>
    <mergeCell ref="J8:J9"/>
    <mergeCell ref="K8:K9"/>
    <mergeCell ref="L8:L9"/>
    <mergeCell ref="M8:M9"/>
    <mergeCell ref="A8:A9"/>
    <mergeCell ref="B8:B9"/>
    <mergeCell ref="C8:C9"/>
    <mergeCell ref="D8:D9"/>
    <mergeCell ref="F8:F9"/>
    <mergeCell ref="G8:G9"/>
    <mergeCell ref="BC5:BC7"/>
    <mergeCell ref="BD5:BD7"/>
    <mergeCell ref="BE5:BE7"/>
    <mergeCell ref="BF5:BF7"/>
    <mergeCell ref="BJ5:BJ10"/>
    <mergeCell ref="E6:E7"/>
    <mergeCell ref="AZ6:AZ7"/>
    <mergeCell ref="BG6:BG7"/>
    <mergeCell ref="BH6:BH7"/>
    <mergeCell ref="BI6:BI7"/>
    <mergeCell ref="AO5:AO9"/>
    <mergeCell ref="AP5:AP7"/>
    <mergeCell ref="AQ5:AQ9"/>
    <mergeCell ref="AR5:AR9"/>
    <mergeCell ref="AS5:AS7"/>
    <mergeCell ref="BB5:BB7"/>
    <mergeCell ref="AP8:AP9"/>
    <mergeCell ref="AS8:AS9"/>
    <mergeCell ref="AT8:AT9"/>
    <mergeCell ref="AU8:AU9"/>
    <mergeCell ref="AF5:AF7"/>
    <mergeCell ref="AG5:AG7"/>
    <mergeCell ref="AI5:AI7"/>
    <mergeCell ref="AJ5:AJ7"/>
    <mergeCell ref="AK5:AK7"/>
    <mergeCell ref="AL5:AL10"/>
    <mergeCell ref="AG8:AG9"/>
    <mergeCell ref="P5:P7"/>
    <mergeCell ref="Q5:Q7"/>
    <mergeCell ref="AB5:AB7"/>
    <mergeCell ref="AC5:AC7"/>
    <mergeCell ref="AD5:AD7"/>
    <mergeCell ref="AE5:AE7"/>
    <mergeCell ref="J5:J7"/>
    <mergeCell ref="K5:K7"/>
    <mergeCell ref="L5:L7"/>
    <mergeCell ref="M5:M7"/>
    <mergeCell ref="N5:N7"/>
    <mergeCell ref="O5:O7"/>
    <mergeCell ref="BH3:BH4"/>
    <mergeCell ref="BI3:BI4"/>
    <mergeCell ref="A5:A7"/>
    <mergeCell ref="B5:B7"/>
    <mergeCell ref="C5:C7"/>
    <mergeCell ref="D5:D7"/>
    <mergeCell ref="F5:F7"/>
    <mergeCell ref="G5:G7"/>
    <mergeCell ref="H5:H7"/>
    <mergeCell ref="I5:I7"/>
    <mergeCell ref="BB3:BB4"/>
    <mergeCell ref="BC3:BC4"/>
    <mergeCell ref="BD3:BD4"/>
    <mergeCell ref="BE3:BE4"/>
    <mergeCell ref="BF3:BF4"/>
    <mergeCell ref="BG3:BG4"/>
    <mergeCell ref="AV3:AV4"/>
    <mergeCell ref="AW3:AW4"/>
    <mergeCell ref="AX3:AX4"/>
    <mergeCell ref="AY3:AY4"/>
    <mergeCell ref="AZ3:AZ4"/>
    <mergeCell ref="BA3:BA4"/>
    <mergeCell ref="AP3:AP4"/>
    <mergeCell ref="AQ3:AQ4"/>
    <mergeCell ref="AR3:AR4"/>
    <mergeCell ref="AS3:AS4"/>
    <mergeCell ref="AT3:AT4"/>
    <mergeCell ref="AU3:AU4"/>
    <mergeCell ref="AJ3:AJ4"/>
    <mergeCell ref="AK3:AK4"/>
    <mergeCell ref="AL3:AL4"/>
    <mergeCell ref="AM3:AM4"/>
    <mergeCell ref="AN3:AN4"/>
    <mergeCell ref="AO3:AO4"/>
    <mergeCell ref="AD3:AD4"/>
    <mergeCell ref="AE3:AE4"/>
    <mergeCell ref="AF3:AF4"/>
    <mergeCell ref="AG3:AG4"/>
    <mergeCell ref="AH3:AH4"/>
    <mergeCell ref="AI3:AI4"/>
    <mergeCell ref="S3:S4"/>
    <mergeCell ref="T3:T4"/>
    <mergeCell ref="U3:Z3"/>
    <mergeCell ref="AA3:AA4"/>
    <mergeCell ref="AB3:AB4"/>
    <mergeCell ref="AC3:AC4"/>
    <mergeCell ref="M3:M4"/>
    <mergeCell ref="N3:N4"/>
    <mergeCell ref="O3:O4"/>
    <mergeCell ref="P3:P4"/>
    <mergeCell ref="Q3:Q4"/>
    <mergeCell ref="R3:R4"/>
    <mergeCell ref="G3:G4"/>
    <mergeCell ref="H3:H4"/>
    <mergeCell ref="I3:I4"/>
    <mergeCell ref="J3:J4"/>
    <mergeCell ref="K3:K4"/>
    <mergeCell ref="L3:L4"/>
    <mergeCell ref="AO1:AS2"/>
    <mergeCell ref="AT1:BA2"/>
    <mergeCell ref="BB1:BI2"/>
    <mergeCell ref="BJ1:BJ4"/>
    <mergeCell ref="A3:A4"/>
    <mergeCell ref="B3:B4"/>
    <mergeCell ref="C3:C4"/>
    <mergeCell ref="D3:D4"/>
    <mergeCell ref="E3:E4"/>
    <mergeCell ref="F3:F4"/>
    <mergeCell ref="A1:J2"/>
    <mergeCell ref="K1:Q2"/>
    <mergeCell ref="R1:Z2"/>
    <mergeCell ref="AA1:AG2"/>
    <mergeCell ref="AH1:AK2"/>
    <mergeCell ref="AL1:AN2"/>
  </mergeCells>
  <conditionalFormatting sqref="J5:K5 AB5 AA5:AA8 J8:K8 AB8">
    <cfRule type="cellIs" dxfId="271" priority="16" operator="equal">
      <formula>"Muy Baja"</formula>
    </cfRule>
    <cfRule type="cellIs" dxfId="270" priority="17" operator="equal">
      <formula>"Baja"</formula>
    </cfRule>
    <cfRule type="cellIs" dxfId="274" priority="18" operator="equal">
      <formula>"Media"</formula>
    </cfRule>
    <cfRule type="cellIs" dxfId="272" priority="19" operator="equal">
      <formula>"Alta"</formula>
    </cfRule>
    <cfRule type="cellIs" dxfId="273" priority="20" operator="equal">
      <formula>"Muy Alta"</formula>
    </cfRule>
  </conditionalFormatting>
  <conditionalFormatting sqref="K5 AB5 AB8:AB9">
    <cfRule type="cellIs" dxfId="266" priority="31" operator="equal">
      <formula>"Muy Alta"</formula>
    </cfRule>
    <cfRule type="cellIs" dxfId="265" priority="32" operator="equal">
      <formula>"Alta"</formula>
    </cfRule>
    <cfRule type="cellIs" dxfId="269" priority="33" operator="equal">
      <formula>"Media"</formula>
    </cfRule>
    <cfRule type="cellIs" dxfId="268" priority="34" operator="equal">
      <formula>"Baja"</formula>
    </cfRule>
    <cfRule type="cellIs" dxfId="267" priority="35" operator="equal">
      <formula>"Muy Baja"</formula>
    </cfRule>
  </conditionalFormatting>
  <conditionalFormatting sqref="M5:N9">
    <cfRule type="containsText" dxfId="264" priority="15" operator="containsText" text="❌">
      <formula>NOT(ISERROR(SEARCH(("❌"),(M5))))</formula>
    </cfRule>
  </conditionalFormatting>
  <conditionalFormatting sqref="N5:N9">
    <cfRule type="containsText" dxfId="263" priority="21" operator="containsText" text="❌">
      <formula>NOT(ISERROR(SEARCH("❌",N5)))</formula>
    </cfRule>
  </conditionalFormatting>
  <conditionalFormatting sqref="N5:O5">
    <cfRule type="cellIs" dxfId="258" priority="1" operator="equal">
      <formula>"Leve"</formula>
    </cfRule>
    <cfRule type="cellIs" dxfId="262" priority="2" operator="equal">
      <formula>"Menor"</formula>
    </cfRule>
    <cfRule type="cellIs" dxfId="261" priority="3" operator="equal">
      <formula>"Moderado"</formula>
    </cfRule>
    <cfRule type="cellIs" dxfId="260" priority="4" operator="equal">
      <formula>"Mayor"</formula>
    </cfRule>
    <cfRule type="cellIs" dxfId="259" priority="5" operator="equal">
      <formula>"Catastrófico"</formula>
    </cfRule>
  </conditionalFormatting>
  <conditionalFormatting sqref="O5 AD5 AD8:AD9">
    <cfRule type="cellIs" dxfId="257" priority="26" operator="equal">
      <formula>"Catastrófico"</formula>
    </cfRule>
    <cfRule type="cellIs" dxfId="256" priority="27" operator="equal">
      <formula>"Mayor"</formula>
    </cfRule>
    <cfRule type="cellIs" dxfId="255" priority="28" operator="equal">
      <formula>"Moderado"</formula>
    </cfRule>
    <cfRule type="cellIs" dxfId="254" priority="29" operator="equal">
      <formula>"Menor"</formula>
    </cfRule>
    <cfRule type="cellIs" dxfId="253" priority="30" operator="equal">
      <formula>"Leve"</formula>
    </cfRule>
  </conditionalFormatting>
  <conditionalFormatting sqref="P5:Q5 AE5:AF5 P8:Q8 AE8:AF8">
    <cfRule type="cellIs" dxfId="252" priority="6" operator="equal">
      <formula>"Bajo"</formula>
    </cfRule>
    <cfRule type="cellIs" dxfId="251" priority="7" operator="equal">
      <formula>"Moderado"</formula>
    </cfRule>
    <cfRule type="cellIs" dxfId="250" priority="8" operator="equal">
      <formula>"Alto"</formula>
    </cfRule>
    <cfRule type="cellIs" dxfId="249" priority="9" operator="equal">
      <formula>"Extremo"</formula>
    </cfRule>
  </conditionalFormatting>
  <conditionalFormatting sqref="Q5 AF5 AF8:AF9">
    <cfRule type="cellIs" dxfId="245" priority="22" operator="equal">
      <formula>"Extremo"</formula>
    </cfRule>
    <cfRule type="cellIs" dxfId="248" priority="23" operator="equal">
      <formula>"Alto"</formula>
    </cfRule>
    <cfRule type="cellIs" dxfId="247" priority="24" operator="equal">
      <formula>"Moderado"</formula>
    </cfRule>
    <cfRule type="cellIs" dxfId="246" priority="25" operator="equal">
      <formula>"Bajo"</formula>
    </cfRule>
  </conditionalFormatting>
  <conditionalFormatting sqref="AC5:AD5 N8:O8 AC8:AD8">
    <cfRule type="cellIs" dxfId="244" priority="10" operator="equal">
      <formula>"Leve"</formula>
    </cfRule>
    <cfRule type="cellIs" dxfId="243" priority="11" operator="equal">
      <formula>"Menor"</formula>
    </cfRule>
    <cfRule type="cellIs" dxfId="242" priority="12" operator="equal">
      <formula>"Moderado"</formula>
    </cfRule>
    <cfRule type="cellIs" dxfId="241" priority="13" operator="equal">
      <formula>"Mayor"</formula>
    </cfRule>
    <cfRule type="cellIs" dxfId="240" priority="14" operator="equal">
      <formula>"Catastrófico"</formula>
    </cfRule>
  </conditionalFormatting>
  <dataValidations count="2">
    <dataValidation type="list" allowBlank="1" showInputMessage="1" showErrorMessage="1" sqref="M5:M9 X5:Z9 U5:V9">
      <formula1>#REF!</formula1>
    </dataValidation>
    <dataValidation type="list" allowBlank="1" showInputMessage="1" showErrorMessage="1" sqref="G5:G9">
      <formula1>"Gestión, FISCAL,"</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'C:\Users\HOME\Downloads\[Formato Matriz de Riesgos 2021 (1).xlsx]Opciones Tratamiento'!#REF!</xm:f>
          </x14:formula1>
          <xm:sqref>AG6</xm:sqref>
        </x14:dataValidation>
        <x14:dataValidation type="custom" allowBlank="1" showInputMessage="1" showErrorMessage="1" error="Recuerde que las acciones se generan bajo la medida de mitigar el riesgo">
          <x14:formula1>
            <xm:f>IF(OR(AG5='[CONSOLIDADO DE LOS RIESGOS  ADMON  CARMEN 2024.xlsx]Opciones Tratamiento'!#REF!,AG5='[CONSOLIDADO DE LOS RIESGOS  ADMON  CARMEN 2024.xlsx]Opciones Tratamiento'!#REF!,AG5='[CONSOLIDADO DE LOS RIESGOS  ADMON  CARMEN 2024.xlsx]Opciones Tratamiento'!#REF!),ISBLANK(AG5),ISTEXT(AG5))</xm:f>
          </x14:formula1>
          <xm:sqref>AK5:AK9</xm:sqref>
        </x14:dataValidation>
        <x14:dataValidation type="custom" allowBlank="1" showInputMessage="1" showErrorMessage="1" error="Recuerde que las acciones se generan bajo la medida de mitigar el riesgo">
          <x14:formula1>
            <xm:f>IF(OR(AG5='[CONSOLIDADO DE LOS RIESGOS  ADMON  CARMEN 2024.xlsx]Opciones Tratamiento'!#REF!,AG5='[CONSOLIDADO DE LOS RIESGOS  ADMON  CARMEN 2024.xlsx]Opciones Tratamiento'!#REF!,AG5='[CONSOLIDADO DE LOS RIESGOS  ADMON  CARMEN 2024.xlsx]Opciones Tratamiento'!#REF!),ISBLANK(AG5),ISTEXT(AG5))</xm:f>
          </x14:formula1>
          <xm:sqref>AJ5:AJ9</xm:sqref>
        </x14:dataValidation>
        <x14:dataValidation type="custom" allowBlank="1" showInputMessage="1" showErrorMessage="1" error="Recuerde que las acciones se generan bajo la medida de mitigar el riesgo">
          <x14:formula1>
            <xm:f>IF(OR(AG5='[CONSOLIDADO DE LOS RIESGOS  ADMON  CARMEN 2024.xlsx]Opciones Tratamiento'!#REF!,AG5='[CONSOLIDADO DE LOS RIESGOS  ADMON  CARMEN 2024.xlsx]Opciones Tratamiento'!#REF!,AG5='[CONSOLIDADO DE LOS RIESGOS  ADMON  CARMEN 2024.xlsx]Opciones Tratamiento'!#REF!),ISBLANK(AG5),ISTEXT(AG5))</xm:f>
          </x14:formula1>
          <xm:sqref>AI5:AI9</xm:sqref>
        </x14:dataValidation>
        <x14:dataValidation type="custom" allowBlank="1" showInputMessage="1" showErrorMessage="1" error="Recuerde que las acciones se generan bajo la medida de mitigar el riesgo">
          <x14:formula1>
            <xm:f>IF(OR(AG5='[CONSOLIDADO DE LOS RIESGOS  ADMON  CARMEN 2024.xlsx]Opciones Tratamiento'!#REF!,AG5='[CONSOLIDADO DE LOS RIESGOS  ADMON  CARMEN 2024.xlsx]Opciones Tratamiento'!#REF!,AG5='[CONSOLIDADO DE LOS RIESGOS  ADMON  CARMEN 2024.xlsx]Opciones Tratamiento'!#REF!),ISBLANK(AG5),ISTEXT(AG5))</xm:f>
          </x14:formula1>
          <xm:sqref>AH5:AH9</xm:sqref>
        </x14:dataValidation>
        <x14:dataValidation type="list" allowBlank="1" showInputMessage="1" showErrorMessage="1">
          <x14:formula1>
            <xm:f>'[CONSOLIDADO DE LOS RIESGOS  ADMON  CARMEN 2024.xlsx]Opciones Tratamiento'!#REF!</xm:f>
          </x14:formula1>
          <xm:sqref>AG5 AG7:AG9</xm:sqref>
        </x14:dataValidation>
        <x14:dataValidation type="list" allowBlank="1" showInputMessage="1" showErrorMessage="1">
          <x14:formula1>
            <xm:f>'[CONSOLIDADO DE LOS RIESGOS  ADMON  CARMEN 2024.xlsx]Opciones Tratamiento'!#REF!</xm:f>
          </x14:formula1>
          <xm:sqref>B5:B9</xm:sqref>
        </x14:dataValidation>
        <x14:dataValidation type="list" allowBlank="1" showInputMessage="1" showErrorMessage="1">
          <x14:formula1>
            <xm:f>'[CONSOLIDADO DE LOS RIESGOS  ADMON  CARMEN 2024.xlsx]Opciones Tratamiento'!#REF!</xm:f>
          </x14:formula1>
          <xm:sqref>I5:I9</xm:sqref>
        </x14:dataValidation>
        <x14:dataValidation type="list" allowBlank="1" showInputMessage="1" showErrorMessage="1">
          <x14:formula1>
            <xm:f>'[CONSOLIDADO DE LOS RIESGOS  ADMON  CARMEN 2024.xlsx]Opciones Tratamiento'!#REF!</xm:f>
          </x14:formula1>
          <xm:sqref>AN5:AN9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BL66"/>
  <sheetViews>
    <sheetView zoomScale="50" zoomScaleNormal="50" workbookViewId="0">
      <selection activeCell="E6" sqref="E6:E7"/>
    </sheetView>
  </sheetViews>
  <sheetFormatPr baseColWidth="10" defaultColWidth="11.42578125" defaultRowHeight="16.5"/>
  <cols>
    <col min="1" max="1" width="4" style="2" bestFit="1" customWidth="1"/>
    <col min="2" max="2" width="14.140625" style="2" customWidth="1"/>
    <col min="3" max="3" width="13.140625" style="2" customWidth="1"/>
    <col min="4" max="4" width="16.140625" style="2" customWidth="1"/>
    <col min="5" max="5" width="30.28515625" style="2" customWidth="1"/>
    <col min="6" max="7" width="35" style="1" customWidth="1"/>
    <col min="8" max="8" width="18.140625" style="3" customWidth="1"/>
    <col min="9" max="9" width="14.28515625" style="1" customWidth="1"/>
    <col min="10" max="10" width="12" style="1" customWidth="1"/>
    <col min="11" max="11" width="15.140625" style="1" customWidth="1"/>
    <col min="12" max="12" width="24.42578125" style="1" bestFit="1" customWidth="1"/>
    <col min="13" max="13" width="28.28515625" style="1" hidden="1" customWidth="1"/>
    <col min="14" max="14" width="17.42578125" style="1" customWidth="1"/>
    <col min="15" max="15" width="9.140625" style="1" customWidth="1"/>
    <col min="16" max="16" width="16" style="1" customWidth="1"/>
    <col min="17" max="17" width="5.85546875" style="1" customWidth="1"/>
    <col min="18" max="18" width="55" style="1" customWidth="1"/>
    <col min="19" max="19" width="15.140625" style="1" bestFit="1" customWidth="1"/>
    <col min="20" max="20" width="6.85546875" style="1" customWidth="1"/>
    <col min="21" max="21" width="5" style="1" customWidth="1"/>
    <col min="22" max="22" width="5.42578125" style="1" customWidth="1"/>
    <col min="23" max="23" width="7.140625" style="1" customWidth="1"/>
    <col min="24" max="24" width="6.7109375" style="1" customWidth="1"/>
    <col min="25" max="25" width="4.7109375" style="1" bestFit="1" customWidth="1"/>
    <col min="26" max="26" width="38.42578125" style="1" bestFit="1" customWidth="1"/>
    <col min="27" max="27" width="8.7109375" style="1" customWidth="1"/>
    <col min="28" max="28" width="10.42578125" style="1" customWidth="1"/>
    <col min="29" max="29" width="9.28515625" style="1" customWidth="1"/>
    <col min="30" max="30" width="9.140625" style="1" customWidth="1"/>
    <col min="31" max="31" width="8.42578125" style="1" customWidth="1"/>
    <col min="32" max="32" width="7.28515625" style="1" customWidth="1"/>
    <col min="33" max="33" width="29.28515625" style="1" customWidth="1"/>
    <col min="34" max="34" width="18.85546875" style="1" customWidth="1"/>
    <col min="35" max="35" width="16.85546875" style="1" customWidth="1"/>
    <col min="36" max="36" width="14.85546875" style="1" customWidth="1"/>
    <col min="37" max="37" width="21" style="1" customWidth="1"/>
    <col min="38" max="38" width="13.85546875" style="1" customWidth="1"/>
    <col min="39" max="39" width="26.28515625" style="1" customWidth="1"/>
    <col min="40" max="41" width="11.42578125" style="1"/>
    <col min="42" max="42" width="18.42578125" style="1" customWidth="1"/>
    <col min="43" max="43" width="25.85546875" style="1" customWidth="1"/>
    <col min="44" max="44" width="26.140625" style="1" customWidth="1"/>
    <col min="45" max="45" width="20.5703125" style="1" customWidth="1"/>
    <col min="46" max="16384" width="11.42578125" style="1"/>
  </cols>
  <sheetData>
    <row r="1" spans="1:64">
      <c r="A1" s="753" t="s">
        <v>38</v>
      </c>
      <c r="B1" s="774"/>
      <c r="C1" s="774"/>
      <c r="D1" s="774"/>
      <c r="E1" s="774"/>
      <c r="F1" s="774"/>
      <c r="G1" s="774"/>
      <c r="H1" s="774"/>
      <c r="I1" s="775"/>
      <c r="J1" s="753" t="s">
        <v>39</v>
      </c>
      <c r="K1" s="774"/>
      <c r="L1" s="774"/>
      <c r="M1" s="774"/>
      <c r="N1" s="774"/>
      <c r="O1" s="774"/>
      <c r="P1" s="775"/>
      <c r="Q1" s="753" t="s">
        <v>40</v>
      </c>
      <c r="R1" s="774"/>
      <c r="S1" s="774"/>
      <c r="T1" s="774"/>
      <c r="U1" s="774"/>
      <c r="V1" s="774"/>
      <c r="W1" s="774"/>
      <c r="X1" s="774"/>
      <c r="Y1" s="775"/>
      <c r="Z1" s="753" t="s">
        <v>41</v>
      </c>
      <c r="AA1" s="774"/>
      <c r="AB1" s="774"/>
      <c r="AC1" s="774"/>
      <c r="AD1" s="774"/>
      <c r="AE1" s="774"/>
      <c r="AF1" s="775"/>
      <c r="AG1" s="753" t="s">
        <v>42</v>
      </c>
      <c r="AH1" s="774"/>
      <c r="AI1" s="774"/>
      <c r="AJ1" s="774"/>
      <c r="AK1" s="774"/>
      <c r="AL1" s="776" t="s">
        <v>43</v>
      </c>
      <c r="AM1" s="776"/>
      <c r="AN1" s="777"/>
      <c r="AO1" s="758" t="s">
        <v>44</v>
      </c>
      <c r="AP1" s="759"/>
      <c r="AQ1" s="759"/>
      <c r="AR1" s="759"/>
      <c r="AS1" s="759"/>
      <c r="AT1" s="761" t="s">
        <v>45</v>
      </c>
      <c r="AU1" s="762"/>
      <c r="AV1" s="762"/>
      <c r="AW1" s="762"/>
      <c r="AX1" s="762"/>
      <c r="AY1" s="762"/>
      <c r="AZ1" s="762"/>
      <c r="BA1" s="762"/>
      <c r="BB1" s="765" t="s">
        <v>46</v>
      </c>
      <c r="BC1" s="766"/>
      <c r="BD1" s="766"/>
      <c r="BE1" s="766"/>
      <c r="BF1" s="766"/>
      <c r="BG1" s="766"/>
      <c r="BH1" s="766"/>
      <c r="BI1" s="766"/>
      <c r="BJ1" s="766"/>
    </row>
    <row r="2" spans="1:64" ht="16.5" customHeight="1">
      <c r="A2" s="753"/>
      <c r="B2" s="774"/>
      <c r="C2" s="774"/>
      <c r="D2" s="774"/>
      <c r="E2" s="774"/>
      <c r="F2" s="774"/>
      <c r="G2" s="774"/>
      <c r="H2" s="774"/>
      <c r="I2" s="775"/>
      <c r="J2" s="753"/>
      <c r="K2" s="774"/>
      <c r="L2" s="774"/>
      <c r="M2" s="774"/>
      <c r="N2" s="774"/>
      <c r="O2" s="774"/>
      <c r="P2" s="775"/>
      <c r="Q2" s="753"/>
      <c r="R2" s="774"/>
      <c r="S2" s="774"/>
      <c r="T2" s="774"/>
      <c r="U2" s="774"/>
      <c r="V2" s="774"/>
      <c r="W2" s="774"/>
      <c r="X2" s="774"/>
      <c r="Y2" s="775"/>
      <c r="Z2" s="753"/>
      <c r="AA2" s="774"/>
      <c r="AB2" s="774"/>
      <c r="AC2" s="774"/>
      <c r="AD2" s="774"/>
      <c r="AE2" s="774"/>
      <c r="AF2" s="775"/>
      <c r="AG2" s="753"/>
      <c r="AH2" s="774"/>
      <c r="AI2" s="774"/>
      <c r="AJ2" s="774"/>
      <c r="AK2" s="774"/>
      <c r="AL2" s="776"/>
      <c r="AM2" s="776"/>
      <c r="AN2" s="777"/>
      <c r="AO2" s="760"/>
      <c r="AP2" s="760"/>
      <c r="AQ2" s="760"/>
      <c r="AR2" s="760"/>
      <c r="AS2" s="760"/>
      <c r="AT2" s="763"/>
      <c r="AU2" s="764"/>
      <c r="AV2" s="764"/>
      <c r="AW2" s="764"/>
      <c r="AX2" s="764"/>
      <c r="AY2" s="764"/>
      <c r="AZ2" s="764"/>
      <c r="BA2" s="764"/>
      <c r="BB2" s="767"/>
      <c r="BC2" s="768"/>
      <c r="BD2" s="768"/>
      <c r="BE2" s="768"/>
      <c r="BF2" s="768"/>
      <c r="BG2" s="768"/>
      <c r="BH2" s="768"/>
      <c r="BI2" s="768"/>
      <c r="BJ2" s="768"/>
      <c r="BK2" s="67"/>
      <c r="BL2" s="67"/>
    </row>
    <row r="3" spans="1:64" s="67" customFormat="1" ht="14.25" customHeight="1">
      <c r="A3" s="769" t="s">
        <v>47</v>
      </c>
      <c r="B3" s="771" t="s">
        <v>24</v>
      </c>
      <c r="C3" s="755" t="s">
        <v>48</v>
      </c>
      <c r="D3" s="755" t="s">
        <v>49</v>
      </c>
      <c r="E3" s="750" t="s">
        <v>50</v>
      </c>
      <c r="F3" s="772" t="s">
        <v>51</v>
      </c>
      <c r="G3" s="522"/>
      <c r="H3" s="750" t="s">
        <v>53</v>
      </c>
      <c r="I3" s="755" t="s">
        <v>54</v>
      </c>
      <c r="J3" s="756" t="s">
        <v>55</v>
      </c>
      <c r="K3" s="753" t="s">
        <v>56</v>
      </c>
      <c r="L3" s="750" t="s">
        <v>57</v>
      </c>
      <c r="M3" s="750" t="s">
        <v>58</v>
      </c>
      <c r="N3" s="757" t="s">
        <v>59</v>
      </c>
      <c r="O3" s="753" t="s">
        <v>56</v>
      </c>
      <c r="P3" s="755" t="s">
        <v>60</v>
      </c>
      <c r="Q3" s="747" t="s">
        <v>61</v>
      </c>
      <c r="R3" s="749" t="s">
        <v>62</v>
      </c>
      <c r="S3" s="750" t="s">
        <v>63</v>
      </c>
      <c r="T3" s="749" t="s">
        <v>64</v>
      </c>
      <c r="U3" s="749"/>
      <c r="V3" s="749"/>
      <c r="W3" s="749"/>
      <c r="X3" s="749"/>
      <c r="Y3" s="749"/>
      <c r="Z3" s="752" t="s">
        <v>65</v>
      </c>
      <c r="AA3" s="752" t="s">
        <v>66</v>
      </c>
      <c r="AB3" s="752" t="s">
        <v>56</v>
      </c>
      <c r="AC3" s="752" t="s">
        <v>67</v>
      </c>
      <c r="AD3" s="752" t="s">
        <v>56</v>
      </c>
      <c r="AE3" s="752" t="s">
        <v>68</v>
      </c>
      <c r="AF3" s="747" t="s">
        <v>69</v>
      </c>
      <c r="AG3" s="749" t="s">
        <v>42</v>
      </c>
      <c r="AH3" s="749" t="s">
        <v>25</v>
      </c>
      <c r="AI3" s="749" t="s">
        <v>70</v>
      </c>
      <c r="AJ3" s="749" t="s">
        <v>142</v>
      </c>
      <c r="AK3" s="750" t="s">
        <v>74</v>
      </c>
      <c r="AL3" s="746" t="s">
        <v>72</v>
      </c>
      <c r="AM3" s="746" t="s">
        <v>73</v>
      </c>
      <c r="AN3" s="746" t="s">
        <v>74</v>
      </c>
      <c r="AO3" s="744" t="s">
        <v>26</v>
      </c>
      <c r="AP3" s="745" t="s">
        <v>744</v>
      </c>
      <c r="AQ3" s="745" t="s">
        <v>745</v>
      </c>
      <c r="AR3" s="745" t="s">
        <v>77</v>
      </c>
      <c r="AS3" s="745" t="s">
        <v>78</v>
      </c>
      <c r="AT3" s="745" t="s">
        <v>27</v>
      </c>
      <c r="AU3" s="745" t="s">
        <v>28</v>
      </c>
      <c r="AV3" s="745" t="s">
        <v>29</v>
      </c>
      <c r="AW3" s="745" t="s">
        <v>79</v>
      </c>
      <c r="AX3" s="745" t="s">
        <v>30</v>
      </c>
      <c r="AY3" s="745" t="s">
        <v>80</v>
      </c>
      <c r="AZ3" s="744" t="s">
        <v>126</v>
      </c>
      <c r="BA3" s="744" t="s">
        <v>746</v>
      </c>
      <c r="BB3" s="744" t="s">
        <v>81</v>
      </c>
      <c r="BC3" s="744" t="s">
        <v>82</v>
      </c>
      <c r="BD3" s="744" t="s">
        <v>83</v>
      </c>
      <c r="BE3" s="744" t="s">
        <v>84</v>
      </c>
      <c r="BF3" s="744" t="s">
        <v>85</v>
      </c>
      <c r="BG3" s="744" t="s">
        <v>122</v>
      </c>
      <c r="BH3" s="739" t="s">
        <v>86</v>
      </c>
      <c r="BI3" s="739" t="s">
        <v>87</v>
      </c>
      <c r="BJ3" s="739" t="s">
        <v>344</v>
      </c>
      <c r="BK3" s="25"/>
      <c r="BL3" s="25"/>
    </row>
    <row r="4" spans="1:64" s="25" customFormat="1" ht="105" customHeight="1">
      <c r="A4" s="770"/>
      <c r="B4" s="771"/>
      <c r="C4" s="749"/>
      <c r="D4" s="749"/>
      <c r="E4" s="756"/>
      <c r="F4" s="773"/>
      <c r="G4" s="522" t="s">
        <v>52</v>
      </c>
      <c r="H4" s="755"/>
      <c r="I4" s="749"/>
      <c r="J4" s="755"/>
      <c r="K4" s="754"/>
      <c r="L4" s="755"/>
      <c r="M4" s="755"/>
      <c r="N4" s="754"/>
      <c r="O4" s="754"/>
      <c r="P4" s="749"/>
      <c r="Q4" s="748"/>
      <c r="R4" s="749"/>
      <c r="S4" s="755"/>
      <c r="T4" s="523" t="s">
        <v>88</v>
      </c>
      <c r="U4" s="523" t="s">
        <v>89</v>
      </c>
      <c r="V4" s="523" t="s">
        <v>90</v>
      </c>
      <c r="W4" s="523" t="s">
        <v>91</v>
      </c>
      <c r="X4" s="523" t="s">
        <v>92</v>
      </c>
      <c r="Y4" s="523" t="s">
        <v>93</v>
      </c>
      <c r="Z4" s="752"/>
      <c r="AA4" s="752"/>
      <c r="AB4" s="752"/>
      <c r="AC4" s="752"/>
      <c r="AD4" s="752"/>
      <c r="AE4" s="752"/>
      <c r="AF4" s="748"/>
      <c r="AG4" s="749"/>
      <c r="AH4" s="749"/>
      <c r="AI4" s="749"/>
      <c r="AJ4" s="749"/>
      <c r="AK4" s="751"/>
      <c r="AL4" s="746"/>
      <c r="AM4" s="746"/>
      <c r="AN4" s="746"/>
      <c r="AO4" s="744"/>
      <c r="AP4" s="745"/>
      <c r="AQ4" s="745"/>
      <c r="AR4" s="745"/>
      <c r="AS4" s="745"/>
      <c r="AT4" s="745"/>
      <c r="AU4" s="745"/>
      <c r="AV4" s="745"/>
      <c r="AW4" s="745"/>
      <c r="AX4" s="745"/>
      <c r="AY4" s="745"/>
      <c r="AZ4" s="744"/>
      <c r="BA4" s="744"/>
      <c r="BB4" s="744"/>
      <c r="BC4" s="744"/>
      <c r="BD4" s="744"/>
      <c r="BE4" s="744"/>
      <c r="BF4" s="744"/>
      <c r="BG4" s="744"/>
      <c r="BH4" s="739"/>
      <c r="BI4" s="739"/>
      <c r="BJ4" s="739"/>
    </row>
    <row r="5" spans="1:64" s="25" customFormat="1" ht="242.25" customHeight="1">
      <c r="A5" s="641">
        <v>1</v>
      </c>
      <c r="B5" s="675" t="s">
        <v>94</v>
      </c>
      <c r="C5" s="675" t="s">
        <v>747</v>
      </c>
      <c r="D5" s="740" t="s">
        <v>748</v>
      </c>
      <c r="E5" s="2549" t="s">
        <v>749</v>
      </c>
      <c r="F5" s="681" t="s">
        <v>750</v>
      </c>
      <c r="G5" s="681" t="s">
        <v>751</v>
      </c>
      <c r="H5" s="672" t="s">
        <v>138</v>
      </c>
      <c r="I5" s="742">
        <v>7162</v>
      </c>
      <c r="J5" s="735" t="s">
        <v>334</v>
      </c>
      <c r="K5" s="731">
        <v>1</v>
      </c>
      <c r="L5" s="733" t="s">
        <v>127</v>
      </c>
      <c r="M5" s="731" t="str">
        <f>IF(NOT(ISERROR(MATCH(L5,'[1]Tabla Impacto'!$B$221:$B$223,0))),'[1]Tabla Impacto'!$F$223&amp;"Por favor no seleccionar los criterios de impacto(Afectación Económica o presupuestal y Pérdida Reputacional)",L5)</f>
        <v xml:space="preserve">     El riesgo afecta la imagen de de la entidad con efecto publicitario sostenido a nivel de sector administrativo, nivel departamental o municipal</v>
      </c>
      <c r="N5" s="735" t="s">
        <v>227</v>
      </c>
      <c r="O5" s="731">
        <v>0.8</v>
      </c>
      <c r="P5" s="737" t="s">
        <v>141</v>
      </c>
      <c r="Q5" s="26">
        <v>1</v>
      </c>
      <c r="R5" s="433" t="s">
        <v>752</v>
      </c>
      <c r="S5" s="5" t="s">
        <v>24</v>
      </c>
      <c r="T5" s="286" t="s">
        <v>426</v>
      </c>
      <c r="U5" s="286" t="s">
        <v>35</v>
      </c>
      <c r="V5" s="287" t="s">
        <v>593</v>
      </c>
      <c r="W5" s="286" t="s">
        <v>100</v>
      </c>
      <c r="X5" s="286" t="s">
        <v>111</v>
      </c>
      <c r="Y5" s="286" t="s">
        <v>102</v>
      </c>
      <c r="Z5" s="288">
        <v>1</v>
      </c>
      <c r="AA5" s="289" t="s">
        <v>334</v>
      </c>
      <c r="AB5" s="290">
        <v>1</v>
      </c>
      <c r="AC5" s="289" t="s">
        <v>254</v>
      </c>
      <c r="AD5" s="290">
        <v>0.60000000000000009</v>
      </c>
      <c r="AE5" s="291" t="s">
        <v>141</v>
      </c>
      <c r="AF5" s="292" t="s">
        <v>112</v>
      </c>
      <c r="AG5" s="525" t="s">
        <v>753</v>
      </c>
      <c r="AH5" s="526" t="s">
        <v>754</v>
      </c>
      <c r="AI5" s="527">
        <v>45292</v>
      </c>
      <c r="AJ5" s="527">
        <v>45657</v>
      </c>
      <c r="AK5" s="528" t="s">
        <v>103</v>
      </c>
      <c r="AL5" s="728" t="s">
        <v>755</v>
      </c>
      <c r="AM5" s="500" t="s">
        <v>756</v>
      </c>
      <c r="AN5" s="529" t="s">
        <v>103</v>
      </c>
      <c r="AO5" s="665" t="s">
        <v>757</v>
      </c>
      <c r="AP5" s="665" t="s">
        <v>758</v>
      </c>
      <c r="AQ5" s="665" t="s">
        <v>759</v>
      </c>
      <c r="AR5" s="665" t="s">
        <v>760</v>
      </c>
      <c r="AS5" s="717" t="s">
        <v>761</v>
      </c>
      <c r="AT5" s="530" t="s">
        <v>32</v>
      </c>
      <c r="AU5" s="530" t="s">
        <v>32</v>
      </c>
      <c r="AV5" s="530" t="s">
        <v>32</v>
      </c>
      <c r="AW5" s="530" t="s">
        <v>32</v>
      </c>
      <c r="AX5" s="530" t="s">
        <v>32</v>
      </c>
      <c r="AY5" s="530" t="s">
        <v>32</v>
      </c>
      <c r="AZ5" s="717" t="s">
        <v>762</v>
      </c>
      <c r="BA5" s="670" t="s">
        <v>763</v>
      </c>
      <c r="BB5" s="665" t="s">
        <v>32</v>
      </c>
      <c r="BC5" s="670" t="s">
        <v>32</v>
      </c>
      <c r="BD5" s="719">
        <v>7162</v>
      </c>
      <c r="BE5" s="723">
        <f>I5</f>
        <v>7162</v>
      </c>
      <c r="BF5" s="707">
        <f>(BD5/BE5)</f>
        <v>1</v>
      </c>
      <c r="BG5" s="665" t="str">
        <f>IF(BF5=0,"Los controles están funcionando y son efectivos",IF(AND(BF5&gt;0,BF5&lt;=0.2),"Los controles son efectivos el 80%.",IF(AND(BF5&gt;0.2,BF5&lt;=0.5),"El control actual presenta deficiencias en su eficacia; sin embargo, sus resultados no son del todo insatisfactorios. Se sugiere la implementación de otro control que complemente y potencie el existente.",IF(AND(BF5&gt;0.5,BF5&lt;=1),"Los Control son ineficientes","Valor no valido"))))</f>
        <v>Los Control son ineficientes</v>
      </c>
      <c r="BH5" s="670" t="s">
        <v>764</v>
      </c>
      <c r="BI5" s="665" t="s">
        <v>765</v>
      </c>
      <c r="BJ5" s="665" t="s">
        <v>766</v>
      </c>
      <c r="BK5" s="1"/>
      <c r="BL5" s="1"/>
    </row>
    <row r="6" spans="1:64" ht="378" customHeight="1">
      <c r="A6" s="642"/>
      <c r="B6" s="676"/>
      <c r="C6" s="676"/>
      <c r="D6" s="741"/>
      <c r="E6" s="2550" t="s">
        <v>767</v>
      </c>
      <c r="F6" s="681"/>
      <c r="G6" s="681"/>
      <c r="H6" s="673"/>
      <c r="I6" s="743"/>
      <c r="J6" s="736"/>
      <c r="K6" s="732"/>
      <c r="L6" s="734"/>
      <c r="M6" s="732"/>
      <c r="N6" s="736"/>
      <c r="O6" s="732"/>
      <c r="P6" s="738"/>
      <c r="Q6" s="713">
        <v>2</v>
      </c>
      <c r="R6" s="675" t="s">
        <v>768</v>
      </c>
      <c r="S6" s="715" t="s">
        <v>24</v>
      </c>
      <c r="T6" s="703" t="s">
        <v>426</v>
      </c>
      <c r="U6" s="703" t="s">
        <v>35</v>
      </c>
      <c r="V6" s="699" t="s">
        <v>593</v>
      </c>
      <c r="W6" s="703" t="s">
        <v>100</v>
      </c>
      <c r="X6" s="703" t="s">
        <v>111</v>
      </c>
      <c r="Y6" s="703" t="s">
        <v>102</v>
      </c>
      <c r="Z6" s="705">
        <v>1</v>
      </c>
      <c r="AA6" s="697" t="s">
        <v>334</v>
      </c>
      <c r="AB6" s="699">
        <v>1</v>
      </c>
      <c r="AC6" s="697" t="s">
        <v>254</v>
      </c>
      <c r="AD6" s="699">
        <v>0.45000000000000007</v>
      </c>
      <c r="AE6" s="701" t="s">
        <v>141</v>
      </c>
      <c r="AF6" s="703" t="s">
        <v>112</v>
      </c>
      <c r="AG6" s="532" t="s">
        <v>769</v>
      </c>
      <c r="AH6" s="377" t="s">
        <v>754</v>
      </c>
      <c r="AI6" s="533">
        <v>45292</v>
      </c>
      <c r="AJ6" s="533">
        <v>45657</v>
      </c>
      <c r="AK6" s="534" t="s">
        <v>103</v>
      </c>
      <c r="AL6" s="709"/>
      <c r="AM6" s="535" t="s">
        <v>770</v>
      </c>
      <c r="AN6" s="529" t="s">
        <v>103</v>
      </c>
      <c r="AO6" s="709"/>
      <c r="AP6" s="709"/>
      <c r="AQ6" s="709"/>
      <c r="AR6" s="709"/>
      <c r="AS6" s="695"/>
      <c r="AT6" s="499" t="s">
        <v>32</v>
      </c>
      <c r="AU6" s="499" t="s">
        <v>32</v>
      </c>
      <c r="AV6" s="499" t="s">
        <v>32</v>
      </c>
      <c r="AW6" s="499" t="s">
        <v>32</v>
      </c>
      <c r="AX6" s="499" t="s">
        <v>32</v>
      </c>
      <c r="AY6" s="499" t="s">
        <v>32</v>
      </c>
      <c r="AZ6" s="695"/>
      <c r="BA6" s="718"/>
      <c r="BB6" s="709"/>
      <c r="BC6" s="718"/>
      <c r="BD6" s="720"/>
      <c r="BE6" s="724"/>
      <c r="BF6" s="708"/>
      <c r="BG6" s="709"/>
      <c r="BH6" s="710"/>
      <c r="BI6" s="709"/>
      <c r="BJ6" s="709"/>
    </row>
    <row r="7" spans="1:64" ht="227.25" customHeight="1">
      <c r="A7" s="642"/>
      <c r="B7" s="676"/>
      <c r="C7" s="676"/>
      <c r="D7" s="741"/>
      <c r="E7" s="2551"/>
      <c r="F7" s="681"/>
      <c r="G7" s="681"/>
      <c r="H7" s="673"/>
      <c r="I7" s="743"/>
      <c r="J7" s="736"/>
      <c r="K7" s="732"/>
      <c r="L7" s="734"/>
      <c r="M7" s="732">
        <f ca="1">IF(NOT(ISERROR(MATCH(L7,_xlfn.ANCHORARRAY(F16),0))),K18&amp;"Por favor no seleccionar los criterios de impacto",L7)</f>
        <v>0</v>
      </c>
      <c r="N7" s="736"/>
      <c r="O7" s="732"/>
      <c r="P7" s="738"/>
      <c r="Q7" s="714"/>
      <c r="R7" s="677"/>
      <c r="S7" s="716"/>
      <c r="T7" s="704"/>
      <c r="U7" s="704"/>
      <c r="V7" s="700"/>
      <c r="W7" s="704"/>
      <c r="X7" s="704"/>
      <c r="Y7" s="704"/>
      <c r="Z7" s="706"/>
      <c r="AA7" s="698"/>
      <c r="AB7" s="700"/>
      <c r="AC7" s="698"/>
      <c r="AD7" s="700"/>
      <c r="AE7" s="702"/>
      <c r="AF7" s="704"/>
      <c r="AG7" s="685" t="s">
        <v>771</v>
      </c>
      <c r="AH7" s="687" t="s">
        <v>754</v>
      </c>
      <c r="AI7" s="689">
        <v>45292</v>
      </c>
      <c r="AJ7" s="691">
        <v>45657</v>
      </c>
      <c r="AK7" s="693" t="s">
        <v>103</v>
      </c>
      <c r="AL7" s="729"/>
      <c r="AM7" s="695" t="s">
        <v>772</v>
      </c>
      <c r="AN7" s="529" t="s">
        <v>103</v>
      </c>
      <c r="AO7" s="709"/>
      <c r="AP7" s="709"/>
      <c r="AQ7" s="709"/>
      <c r="AR7" s="709"/>
      <c r="AS7" s="695"/>
      <c r="AT7" s="499" t="s">
        <v>32</v>
      </c>
      <c r="AU7" s="499" t="s">
        <v>32</v>
      </c>
      <c r="AV7" s="499" t="s">
        <v>32</v>
      </c>
      <c r="AW7" s="499" t="s">
        <v>32</v>
      </c>
      <c r="AX7" s="499" t="s">
        <v>32</v>
      </c>
      <c r="AY7" s="499" t="s">
        <v>32</v>
      </c>
      <c r="AZ7" s="695"/>
      <c r="BA7" s="718"/>
      <c r="BB7" s="709"/>
      <c r="BC7" s="718"/>
      <c r="BD7" s="721"/>
      <c r="BE7" s="709"/>
      <c r="BF7" s="709"/>
      <c r="BG7" s="709"/>
      <c r="BH7" s="710"/>
      <c r="BI7" s="709"/>
      <c r="BJ7" s="709"/>
    </row>
    <row r="8" spans="1:64" ht="366" customHeight="1">
      <c r="A8" s="642"/>
      <c r="B8" s="676"/>
      <c r="C8" s="676"/>
      <c r="D8" s="741"/>
      <c r="E8" s="542" t="s">
        <v>773</v>
      </c>
      <c r="F8" s="681"/>
      <c r="G8" s="681"/>
      <c r="H8" s="673"/>
      <c r="I8" s="743"/>
      <c r="J8" s="736"/>
      <c r="K8" s="732"/>
      <c r="L8" s="734"/>
      <c r="M8" s="732">
        <f ca="1">IF(NOT(ISERROR(MATCH(L8,_xlfn.ANCHORARRAY(F17),0))),K19&amp;"Por favor no seleccionar los criterios de impacto",L8)</f>
        <v>0</v>
      </c>
      <c r="N8" s="736"/>
      <c r="O8" s="732"/>
      <c r="P8" s="738"/>
      <c r="Q8" s="26">
        <v>3</v>
      </c>
      <c r="R8" s="451" t="s">
        <v>774</v>
      </c>
      <c r="S8" s="5" t="s">
        <v>24</v>
      </c>
      <c r="T8" s="286" t="s">
        <v>426</v>
      </c>
      <c r="U8" s="286" t="s">
        <v>35</v>
      </c>
      <c r="V8" s="287" t="s">
        <v>593</v>
      </c>
      <c r="W8" s="286" t="s">
        <v>100</v>
      </c>
      <c r="X8" s="286" t="s">
        <v>111</v>
      </c>
      <c r="Y8" s="286" t="s">
        <v>102</v>
      </c>
      <c r="Z8" s="288">
        <v>1</v>
      </c>
      <c r="AA8" s="289" t="s">
        <v>334</v>
      </c>
      <c r="AB8" s="290">
        <v>1</v>
      </c>
      <c r="AC8" s="289" t="s">
        <v>174</v>
      </c>
      <c r="AD8" s="290">
        <v>0.33750000000000002</v>
      </c>
      <c r="AE8" s="291" t="s">
        <v>141</v>
      </c>
      <c r="AF8" s="292" t="s">
        <v>112</v>
      </c>
      <c r="AG8" s="686"/>
      <c r="AH8" s="688"/>
      <c r="AI8" s="690"/>
      <c r="AJ8" s="692"/>
      <c r="AK8" s="694"/>
      <c r="AL8" s="729"/>
      <c r="AM8" s="696"/>
      <c r="AN8" s="529" t="s">
        <v>103</v>
      </c>
      <c r="AO8" s="709"/>
      <c r="AP8" s="709"/>
      <c r="AQ8" s="709"/>
      <c r="AR8" s="709"/>
      <c r="AS8" s="695"/>
      <c r="AT8" s="499" t="s">
        <v>32</v>
      </c>
      <c r="AU8" s="499" t="s">
        <v>32</v>
      </c>
      <c r="AV8" s="499" t="s">
        <v>32</v>
      </c>
      <c r="AW8" s="499" t="s">
        <v>32</v>
      </c>
      <c r="AX8" s="499" t="s">
        <v>32</v>
      </c>
      <c r="AY8" s="499" t="s">
        <v>32</v>
      </c>
      <c r="AZ8" s="695"/>
      <c r="BA8" s="718"/>
      <c r="BB8" s="709"/>
      <c r="BC8" s="718"/>
      <c r="BD8" s="721"/>
      <c r="BE8" s="709"/>
      <c r="BF8" s="709"/>
      <c r="BG8" s="709"/>
      <c r="BH8" s="710"/>
      <c r="BI8" s="709"/>
      <c r="BJ8" s="709"/>
    </row>
    <row r="9" spans="1:64" ht="354" customHeight="1">
      <c r="A9" s="642"/>
      <c r="B9" s="676"/>
      <c r="C9" s="676"/>
      <c r="D9" s="741"/>
      <c r="E9" s="542" t="s">
        <v>775</v>
      </c>
      <c r="F9" s="681"/>
      <c r="G9" s="681"/>
      <c r="H9" s="673"/>
      <c r="I9" s="743"/>
      <c r="J9" s="736"/>
      <c r="K9" s="732"/>
      <c r="L9" s="734"/>
      <c r="M9" s="732">
        <f ca="1">IF(NOT(ISERROR(MATCH(L9,_xlfn.ANCHORARRAY(F18),0))),K20&amp;"Por favor no seleccionar los criterios de impacto",L9)</f>
        <v>0</v>
      </c>
      <c r="N9" s="736"/>
      <c r="O9" s="732"/>
      <c r="P9" s="738"/>
      <c r="Q9" s="26">
        <v>4</v>
      </c>
      <c r="R9" s="433" t="s">
        <v>776</v>
      </c>
      <c r="S9" s="5" t="s">
        <v>24</v>
      </c>
      <c r="T9" s="286" t="s">
        <v>426</v>
      </c>
      <c r="U9" s="286" t="s">
        <v>35</v>
      </c>
      <c r="V9" s="287" t="s">
        <v>593</v>
      </c>
      <c r="W9" s="286" t="s">
        <v>100</v>
      </c>
      <c r="X9" s="286" t="s">
        <v>111</v>
      </c>
      <c r="Y9" s="286" t="s">
        <v>102</v>
      </c>
      <c r="Z9" s="288">
        <v>1</v>
      </c>
      <c r="AA9" s="289" t="s">
        <v>334</v>
      </c>
      <c r="AB9" s="290">
        <v>1</v>
      </c>
      <c r="AC9" s="289" t="s">
        <v>174</v>
      </c>
      <c r="AD9" s="290">
        <v>0.25312500000000004</v>
      </c>
      <c r="AE9" s="291" t="s">
        <v>141</v>
      </c>
      <c r="AF9" s="292" t="s">
        <v>112</v>
      </c>
      <c r="AG9" s="525" t="s">
        <v>777</v>
      </c>
      <c r="AH9" s="543" t="s">
        <v>754</v>
      </c>
      <c r="AI9" s="544">
        <v>45292</v>
      </c>
      <c r="AJ9" s="544">
        <v>45657</v>
      </c>
      <c r="AK9" s="545" t="s">
        <v>103</v>
      </c>
      <c r="AL9" s="729"/>
      <c r="AM9" s="501" t="s">
        <v>778</v>
      </c>
      <c r="AN9" s="529" t="s">
        <v>103</v>
      </c>
      <c r="AO9" s="709"/>
      <c r="AP9" s="709"/>
      <c r="AQ9" s="709"/>
      <c r="AR9" s="709"/>
      <c r="AS9" s="695"/>
      <c r="AT9" s="546" t="s">
        <v>32</v>
      </c>
      <c r="AU9" s="546" t="s">
        <v>32</v>
      </c>
      <c r="AV9" s="546" t="s">
        <v>32</v>
      </c>
      <c r="AW9" s="546" t="s">
        <v>32</v>
      </c>
      <c r="AX9" s="546" t="s">
        <v>32</v>
      </c>
      <c r="AY9" s="546" t="s">
        <v>32</v>
      </c>
      <c r="AZ9" s="695"/>
      <c r="BA9" s="671"/>
      <c r="BB9" s="666"/>
      <c r="BC9" s="718"/>
      <c r="BD9" s="722"/>
      <c r="BE9" s="666"/>
      <c r="BF9" s="666"/>
      <c r="BG9" s="709"/>
      <c r="BH9" s="664"/>
      <c r="BI9" s="709"/>
      <c r="BJ9" s="666"/>
    </row>
    <row r="10" spans="1:64" ht="354" customHeight="1">
      <c r="A10" s="641">
        <v>2</v>
      </c>
      <c r="B10" s="675" t="s">
        <v>118</v>
      </c>
      <c r="C10" s="675" t="s">
        <v>779</v>
      </c>
      <c r="D10" s="678" t="s">
        <v>780</v>
      </c>
      <c r="E10" s="547" t="s">
        <v>781</v>
      </c>
      <c r="F10" s="681" t="s">
        <v>782</v>
      </c>
      <c r="G10" s="682" t="s">
        <v>783</v>
      </c>
      <c r="H10" s="672" t="s">
        <v>784</v>
      </c>
      <c r="I10" s="650">
        <v>7162</v>
      </c>
      <c r="J10" s="632" t="str">
        <f>IF(I10&lt;=0,"",IF(I10&lt;=2,"Muy Baja",IF(I10&lt;=24,"Baja",IF(I10&lt;=500,"Media",IF(I10&lt;=5000,"Alta","Muy Alta")))))</f>
        <v>Muy Alta</v>
      </c>
      <c r="K10" s="635">
        <f>IF(J10="","",IF(J10="Muy Baja",0.2,IF(J10="Baja",0.4,IF(J10="Media",0.6,IF(J10="Alta",0.8,IF(J10="Muy Alta",1,))))))</f>
        <v>1</v>
      </c>
      <c r="L10" s="638" t="s">
        <v>145</v>
      </c>
      <c r="M10" s="635" t="str">
        <f>IF(NOT(ISERROR(MATCH(L10,'[1]Tabla Impacto'!$B$221:$B$223,0))),'[1]Tabla Impacto'!$F$223&amp;"Por favor no seleccionar los criterios de impacto(Afectación Económica o presupuestal y Pérdida Reputacional)",L10)</f>
        <v xml:space="preserve">     Entre 200 y 1000 SMLMV</v>
      </c>
      <c r="N10" s="632" t="str">
        <f>IF(OR(M10='[1]Tabla Impacto'!$C$11,M10='[1]Tabla Impacto'!$D$11),"Leve",IF(OR(M10='[1]Tabla Impacto'!$C$12,M10='[1]Tabla Impacto'!$D$12),"Menor",IF(OR(M10='[1]Tabla Impacto'!$C$13,M10='[1]Tabla Impacto'!$D$13),"Moderado",IF(OR(M10='[1]Tabla Impacto'!$C$14,M10='[1]Tabla Impacto'!$D$14),"Mayor",IF(OR(M10='[1]Tabla Impacto'!$C$15,M10='[1]Tabla Impacto'!$D$15),"Catastrófico","")))))</f>
        <v>Menor</v>
      </c>
      <c r="O10" s="635">
        <f>IF(N10="","",IF(N10="Leve",0.2,IF(N10="Menor",0.4,IF(N10="Moderado",0.6,IF(N10="Mayor",0.8,IF(N10="Catastrófico",1,))))))</f>
        <v>0.4</v>
      </c>
      <c r="P10" s="627" t="str">
        <f>IF(OR(AND(J10="Muy Baja",N10="Leve"),AND(J10="Muy Baja",N10="Menor"),AND(J10="Baja",N10="Leve")),"Bajo",IF(OR(AND(J10="Muy baja",N10="Moderado"),AND(J10="Baja",N10="Menor"),AND(J10="Baja",N10="Moderado"),AND(J10="Media",N10="Leve"),AND(J10="Media",N10="Menor"),AND(J10="Media",N10="Moderado"),AND(J10="Alta",N10="Leve"),AND(J10="Alta",N10="Menor")),"Moderado",IF(OR(AND(J10="Muy Baja",N10="Mayor"),AND(J10="Baja",N10="Mayor"),AND(J10="Media",N10="Mayor"),AND(J10="Alta",N10="Moderado"),AND(J10="Alta",N10="Mayor"),AND(J10="Muy Alta",N10="Leve"),AND(J10="Muy Alta",N10="Menor"),AND(J10="Muy Alta",N10="Moderado"),AND(J10="Muy Alta",N10="Mayor")),"Alto",IF(OR(AND(J10="Muy Baja",N10="Catastrófico"),AND(J10="Baja",N10="Catastrófico"),AND(J10="Media",N10="Catastrófico"),AND(J10="Alta",N10="Catastrófico"),AND(J10="Muy Alta",N10="Catastrófico")),"Extremo",""))))</f>
        <v>Alto</v>
      </c>
      <c r="Q10" s="26">
        <v>1</v>
      </c>
      <c r="R10" s="548" t="s">
        <v>785</v>
      </c>
      <c r="S10" s="5" t="s">
        <v>24</v>
      </c>
      <c r="T10" s="286" t="s">
        <v>426</v>
      </c>
      <c r="U10" s="286" t="s">
        <v>35</v>
      </c>
      <c r="V10" s="287" t="s">
        <v>593</v>
      </c>
      <c r="W10" s="286" t="s">
        <v>100</v>
      </c>
      <c r="X10" s="286" t="s">
        <v>111</v>
      </c>
      <c r="Y10" s="286" t="s">
        <v>102</v>
      </c>
      <c r="Z10" s="288">
        <v>1</v>
      </c>
      <c r="AA10" s="289" t="s">
        <v>334</v>
      </c>
      <c r="AB10" s="290">
        <v>1</v>
      </c>
      <c r="AC10" s="289" t="s">
        <v>174</v>
      </c>
      <c r="AD10" s="290">
        <v>0.30000000000000004</v>
      </c>
      <c r="AE10" s="291" t="s">
        <v>141</v>
      </c>
      <c r="AF10" s="138" t="s">
        <v>112</v>
      </c>
      <c r="AG10" s="525" t="s">
        <v>786</v>
      </c>
      <c r="AH10" s="526" t="s">
        <v>754</v>
      </c>
      <c r="AI10" s="544">
        <v>45292</v>
      </c>
      <c r="AJ10" s="544">
        <v>45657</v>
      </c>
      <c r="AK10" s="545" t="s">
        <v>103</v>
      </c>
      <c r="AL10" s="729"/>
      <c r="AM10" s="549" t="s">
        <v>787</v>
      </c>
      <c r="AN10" s="529" t="s">
        <v>103</v>
      </c>
      <c r="AO10" s="709"/>
      <c r="AP10" s="709"/>
      <c r="AQ10" s="709"/>
      <c r="AR10" s="709"/>
      <c r="AS10" s="695"/>
      <c r="AT10" s="546" t="s">
        <v>32</v>
      </c>
      <c r="AU10" s="546" t="s">
        <v>32</v>
      </c>
      <c r="AV10" s="546" t="s">
        <v>32</v>
      </c>
      <c r="AW10" s="546" t="s">
        <v>32</v>
      </c>
      <c r="AX10" s="546" t="s">
        <v>32</v>
      </c>
      <c r="AY10" s="546" t="s">
        <v>32</v>
      </c>
      <c r="AZ10" s="695"/>
      <c r="BA10" s="663" t="s">
        <v>788</v>
      </c>
      <c r="BB10" s="665" t="s">
        <v>32</v>
      </c>
      <c r="BC10" s="670" t="s">
        <v>32</v>
      </c>
      <c r="BD10" s="725">
        <v>7162</v>
      </c>
      <c r="BE10" s="726">
        <f>I10</f>
        <v>7162</v>
      </c>
      <c r="BF10" s="660">
        <f>BD5/BE5</f>
        <v>1</v>
      </c>
      <c r="BG10" s="662" t="e">
        <f>IF(#REF!=0,"Los controles están funcionando y son efectivos",IF(AND(#REF!&gt;0,#REF!&lt;=0.2),"Los controles son efectivos el 80%.",IF(AND(#REF!&gt;0.2,#REF!&lt;=0.5),"El control actual presenta deficiencias en su eficacia; sin embargo, sus resultados no son del todo insatisfactorios. Se sugiere la implementación de otro control que complemente y potencie el existente.",IF(AND(#REF!&gt;0.5,#REF!&lt;=1),"Los Control son ineficientes","Valor no valido"))))</f>
        <v>#REF!</v>
      </c>
      <c r="BH10" s="663" t="s">
        <v>764</v>
      </c>
      <c r="BI10" s="709"/>
      <c r="BJ10" s="665" t="s">
        <v>766</v>
      </c>
    </row>
    <row r="11" spans="1:64" ht="82.5" customHeight="1">
      <c r="A11" s="642"/>
      <c r="B11" s="676"/>
      <c r="C11" s="676"/>
      <c r="D11" s="679"/>
      <c r="E11" s="551" t="s">
        <v>789</v>
      </c>
      <c r="F11" s="681"/>
      <c r="G11" s="683"/>
      <c r="H11" s="673"/>
      <c r="I11" s="651"/>
      <c r="J11" s="633"/>
      <c r="K11" s="636"/>
      <c r="L11" s="639"/>
      <c r="M11" s="636">
        <f ca="1">IF(NOT(ISERROR(MATCH(L11,_xlfn.ANCHORARRAY(F22),0))),K24&amp;"Por favor no seleccionar los criterios de impacto",L11)</f>
        <v>0</v>
      </c>
      <c r="N11" s="633"/>
      <c r="O11" s="636"/>
      <c r="P11" s="628"/>
      <c r="Q11" s="26">
        <v>2</v>
      </c>
      <c r="R11" s="433" t="s">
        <v>790</v>
      </c>
      <c r="S11" s="5" t="s">
        <v>24</v>
      </c>
      <c r="T11" s="286" t="s">
        <v>426</v>
      </c>
      <c r="U11" s="286" t="s">
        <v>35</v>
      </c>
      <c r="V11" s="287" t="s">
        <v>593</v>
      </c>
      <c r="W11" s="286" t="s">
        <v>100</v>
      </c>
      <c r="X11" s="286" t="s">
        <v>111</v>
      </c>
      <c r="Y11" s="286" t="s">
        <v>102</v>
      </c>
      <c r="Z11" s="288">
        <v>1</v>
      </c>
      <c r="AA11" s="289" t="s">
        <v>334</v>
      </c>
      <c r="AB11" s="290">
        <v>1</v>
      </c>
      <c r="AC11" s="289" t="s">
        <v>174</v>
      </c>
      <c r="AD11" s="290">
        <v>0.22500000000000003</v>
      </c>
      <c r="AE11" s="291" t="s">
        <v>141</v>
      </c>
      <c r="AF11" s="138" t="s">
        <v>112</v>
      </c>
      <c r="AG11" s="525" t="s">
        <v>791</v>
      </c>
      <c r="AH11" s="526" t="s">
        <v>754</v>
      </c>
      <c r="AI11" s="544">
        <v>45292</v>
      </c>
      <c r="AJ11" s="544">
        <v>45657</v>
      </c>
      <c r="AK11" s="545" t="s">
        <v>103</v>
      </c>
      <c r="AL11" s="730"/>
      <c r="AM11" s="500" t="s">
        <v>792</v>
      </c>
      <c r="AN11" s="529" t="s">
        <v>103</v>
      </c>
      <c r="AO11" s="666"/>
      <c r="AP11" s="666"/>
      <c r="AQ11" s="666"/>
      <c r="AR11" s="666"/>
      <c r="AS11" s="696"/>
      <c r="AT11" s="499" t="s">
        <v>32</v>
      </c>
      <c r="AU11" s="499" t="s">
        <v>32</v>
      </c>
      <c r="AV11" s="499" t="s">
        <v>32</v>
      </c>
      <c r="AW11" s="499" t="s">
        <v>32</v>
      </c>
      <c r="AX11" s="499" t="s">
        <v>32</v>
      </c>
      <c r="AY11" s="499" t="s">
        <v>32</v>
      </c>
      <c r="AZ11" s="696"/>
      <c r="BA11" s="664"/>
      <c r="BB11" s="666"/>
      <c r="BC11" s="671"/>
      <c r="BD11" s="722"/>
      <c r="BE11" s="727"/>
      <c r="BF11" s="661"/>
      <c r="BG11" s="662"/>
      <c r="BH11" s="664"/>
      <c r="BI11" s="666"/>
      <c r="BJ11" s="666"/>
    </row>
    <row r="12" spans="1:64" ht="25.5" customHeight="1">
      <c r="A12" s="642"/>
      <c r="B12" s="676"/>
      <c r="C12" s="676"/>
      <c r="D12" s="679"/>
      <c r="E12" s="547"/>
      <c r="F12" s="681"/>
      <c r="G12" s="683"/>
      <c r="H12" s="673"/>
      <c r="I12" s="651"/>
      <c r="J12" s="633"/>
      <c r="K12" s="636"/>
      <c r="L12" s="639"/>
      <c r="M12" s="636">
        <f ca="1">IF(NOT(ISERROR(MATCH(L12,_xlfn.ANCHORARRAY(F23),0))),K25&amp;"Por favor no seleccionar los criterios de impacto",L12)</f>
        <v>0</v>
      </c>
      <c r="N12" s="633"/>
      <c r="O12" s="636"/>
      <c r="P12" s="628"/>
      <c r="Q12" s="26">
        <v>3</v>
      </c>
      <c r="R12" s="459"/>
      <c r="S12" s="5"/>
      <c r="T12" s="286"/>
      <c r="U12" s="286"/>
      <c r="V12" s="287"/>
      <c r="W12" s="286"/>
      <c r="X12" s="286"/>
      <c r="Y12" s="286"/>
      <c r="Z12" s="288" t="s">
        <v>671</v>
      </c>
      <c r="AA12" s="289" t="s">
        <v>671</v>
      </c>
      <c r="AB12" s="290" t="s">
        <v>671</v>
      </c>
      <c r="AC12" s="289" t="s">
        <v>671</v>
      </c>
      <c r="AD12" s="290" t="s">
        <v>671</v>
      </c>
      <c r="AE12" s="291" t="s">
        <v>671</v>
      </c>
      <c r="AF12" s="138"/>
      <c r="AG12" s="422"/>
      <c r="AH12" s="466"/>
      <c r="AI12" s="470"/>
      <c r="AJ12" s="470"/>
      <c r="AK12" s="466"/>
      <c r="AL12" s="472"/>
      <c r="AM12" s="472"/>
      <c r="AN12" s="472"/>
      <c r="AO12" s="472"/>
      <c r="AP12" s="472"/>
      <c r="AQ12" s="472"/>
      <c r="AR12" s="472"/>
      <c r="AS12" s="472"/>
      <c r="AT12" s="472"/>
      <c r="AU12" s="472"/>
      <c r="AV12" s="472"/>
      <c r="AW12" s="472"/>
      <c r="AX12" s="472"/>
      <c r="AY12" s="472"/>
      <c r="AZ12" s="472"/>
      <c r="BA12" s="472"/>
      <c r="BB12" s="472"/>
      <c r="BC12" s="472"/>
      <c r="BD12" s="472"/>
      <c r="BE12" s="472"/>
    </row>
    <row r="13" spans="1:64" ht="24" customHeight="1">
      <c r="A13" s="642"/>
      <c r="B13" s="676"/>
      <c r="C13" s="676"/>
      <c r="D13" s="679"/>
      <c r="E13" s="547"/>
      <c r="F13" s="681"/>
      <c r="G13" s="683"/>
      <c r="H13" s="673"/>
      <c r="I13" s="651"/>
      <c r="J13" s="633"/>
      <c r="K13" s="636"/>
      <c r="L13" s="639"/>
      <c r="M13" s="636">
        <f ca="1">IF(NOT(ISERROR(MATCH(L13,_xlfn.ANCHORARRAY(F24),0))),K26&amp;"Por favor no seleccionar los criterios de impacto",L13)</f>
        <v>0</v>
      </c>
      <c r="N13" s="633"/>
      <c r="O13" s="636"/>
      <c r="P13" s="628"/>
      <c r="Q13" s="26">
        <v>4</v>
      </c>
      <c r="R13" s="306"/>
      <c r="S13" s="5"/>
      <c r="T13" s="286"/>
      <c r="U13" s="286"/>
      <c r="V13" s="287" t="s">
        <v>671</v>
      </c>
      <c r="W13" s="286"/>
      <c r="X13" s="286"/>
      <c r="Y13" s="286"/>
      <c r="Z13" s="288" t="s">
        <v>671</v>
      </c>
      <c r="AA13" s="289" t="s">
        <v>671</v>
      </c>
      <c r="AB13" s="290" t="s">
        <v>671</v>
      </c>
      <c r="AC13" s="289" t="s">
        <v>671</v>
      </c>
      <c r="AD13" s="290" t="s">
        <v>671</v>
      </c>
      <c r="AE13" s="291" t="s">
        <v>671</v>
      </c>
      <c r="AF13" s="138"/>
      <c r="AG13" s="422"/>
      <c r="AH13" s="466"/>
      <c r="AI13" s="470"/>
      <c r="AJ13" s="470"/>
      <c r="AK13" s="466"/>
      <c r="AL13" s="472"/>
      <c r="AM13" s="472"/>
      <c r="AN13" s="472"/>
      <c r="AO13" s="472"/>
      <c r="AP13" s="472"/>
      <c r="AQ13" s="472"/>
      <c r="AR13" s="472"/>
      <c r="AS13" s="472"/>
      <c r="AT13" s="472"/>
      <c r="AU13" s="472"/>
      <c r="AV13" s="472"/>
      <c r="AW13" s="472"/>
      <c r="AX13" s="472"/>
      <c r="AY13" s="472"/>
      <c r="AZ13" s="472"/>
      <c r="BA13" s="472"/>
      <c r="BB13" s="472"/>
      <c r="BC13" s="472"/>
      <c r="BD13" s="472"/>
      <c r="BE13" s="472"/>
    </row>
    <row r="14" spans="1:64" ht="25.5" customHeight="1">
      <c r="A14" s="642"/>
      <c r="B14" s="676"/>
      <c r="C14" s="676"/>
      <c r="D14" s="679"/>
      <c r="E14" s="547"/>
      <c r="F14" s="681"/>
      <c r="G14" s="683"/>
      <c r="H14" s="673"/>
      <c r="I14" s="651"/>
      <c r="J14" s="633"/>
      <c r="K14" s="636"/>
      <c r="L14" s="639"/>
      <c r="M14" s="636">
        <f ca="1">IF(NOT(ISERROR(MATCH(L14,_xlfn.ANCHORARRAY(F25),0))),K27&amp;"Por favor no seleccionar los criterios de impacto",L14)</f>
        <v>0</v>
      </c>
      <c r="N14" s="633"/>
      <c r="O14" s="636"/>
      <c r="P14" s="628"/>
      <c r="Q14" s="26">
        <v>5</v>
      </c>
      <c r="R14" s="306"/>
      <c r="S14" s="5"/>
      <c r="T14" s="286"/>
      <c r="U14" s="286"/>
      <c r="V14" s="287" t="s">
        <v>671</v>
      </c>
      <c r="W14" s="286"/>
      <c r="X14" s="286"/>
      <c r="Y14" s="286"/>
      <c r="Z14" s="288" t="s">
        <v>671</v>
      </c>
      <c r="AA14" s="289" t="s">
        <v>671</v>
      </c>
      <c r="AB14" s="290" t="s">
        <v>671</v>
      </c>
      <c r="AC14" s="289" t="s">
        <v>671</v>
      </c>
      <c r="AD14" s="290" t="s">
        <v>671</v>
      </c>
      <c r="AE14" s="291" t="s">
        <v>671</v>
      </c>
      <c r="AF14" s="138"/>
      <c r="AG14" s="422"/>
      <c r="AH14" s="466"/>
      <c r="AI14" s="470"/>
      <c r="AJ14" s="470"/>
      <c r="AK14" s="466"/>
      <c r="AL14" s="472"/>
      <c r="AM14" s="472"/>
      <c r="AN14" s="472"/>
      <c r="AO14" s="472"/>
      <c r="AP14" s="472"/>
      <c r="AQ14" s="472"/>
      <c r="AR14" s="472"/>
      <c r="AS14" s="472"/>
      <c r="AT14" s="472"/>
      <c r="AU14" s="472"/>
      <c r="AV14" s="472"/>
      <c r="AW14" s="472"/>
      <c r="AX14" s="472"/>
      <c r="AY14" s="472"/>
      <c r="AZ14" s="472"/>
      <c r="BA14" s="472"/>
      <c r="BB14" s="472"/>
      <c r="BC14" s="472"/>
      <c r="BD14" s="472"/>
      <c r="BE14" s="472"/>
    </row>
    <row r="15" spans="1:64" ht="27" customHeight="1">
      <c r="A15" s="643"/>
      <c r="B15" s="677"/>
      <c r="C15" s="677"/>
      <c r="D15" s="680"/>
      <c r="E15" s="547"/>
      <c r="F15" s="681"/>
      <c r="G15" s="684"/>
      <c r="H15" s="674"/>
      <c r="I15" s="652"/>
      <c r="J15" s="634"/>
      <c r="K15" s="637"/>
      <c r="L15" s="640"/>
      <c r="M15" s="637">
        <f ca="1">IF(NOT(ISERROR(MATCH(L15,_xlfn.ANCHORARRAY(F26),0))),K28&amp;"Por favor no seleccionar los criterios de impacto",L15)</f>
        <v>0</v>
      </c>
      <c r="N15" s="634"/>
      <c r="O15" s="637"/>
      <c r="P15" s="629"/>
      <c r="Q15" s="26">
        <v>6</v>
      </c>
      <c r="R15" s="306"/>
      <c r="S15" s="5" t="s">
        <v>671</v>
      </c>
      <c r="T15" s="286"/>
      <c r="U15" s="286"/>
      <c r="V15" s="287" t="s">
        <v>671</v>
      </c>
      <c r="W15" s="286"/>
      <c r="X15" s="286"/>
      <c r="Y15" s="286"/>
      <c r="Z15" s="288" t="s">
        <v>671</v>
      </c>
      <c r="AA15" s="289" t="s">
        <v>671</v>
      </c>
      <c r="AB15" s="290" t="s">
        <v>671</v>
      </c>
      <c r="AC15" s="289" t="s">
        <v>671</v>
      </c>
      <c r="AD15" s="290" t="s">
        <v>671</v>
      </c>
      <c r="AE15" s="291" t="s">
        <v>671</v>
      </c>
      <c r="AF15" s="138"/>
      <c r="AG15" s="422"/>
      <c r="AH15" s="466"/>
      <c r="AI15" s="470"/>
      <c r="AJ15" s="470"/>
      <c r="AK15" s="466"/>
      <c r="AL15" s="472"/>
      <c r="AM15" s="472"/>
      <c r="AN15" s="472"/>
      <c r="AO15" s="472"/>
      <c r="AP15" s="472"/>
      <c r="AQ15" s="472"/>
      <c r="AR15" s="472"/>
      <c r="AS15" s="472"/>
      <c r="AT15" s="472"/>
      <c r="AU15" s="472"/>
      <c r="AV15" s="472"/>
      <c r="AW15" s="472"/>
      <c r="AX15" s="472"/>
      <c r="AY15" s="472"/>
      <c r="AZ15" s="472"/>
      <c r="BA15" s="472"/>
      <c r="BB15" s="472"/>
      <c r="BC15" s="472"/>
      <c r="BD15" s="472"/>
      <c r="BE15" s="472"/>
    </row>
    <row r="16" spans="1:64" ht="26.1" customHeight="1">
      <c r="A16" s="641">
        <v>3</v>
      </c>
      <c r="B16" s="644"/>
      <c r="C16" s="644"/>
      <c r="D16" s="656"/>
      <c r="E16" s="553"/>
      <c r="F16" s="659"/>
      <c r="G16" s="667"/>
      <c r="H16" s="653"/>
      <c r="I16" s="650"/>
      <c r="J16" s="632" t="str">
        <f t="shared" ref="J16" si="0">IF(I16&lt;=0,"",IF(I16&lt;=2,"Muy Baja",IF(I16&lt;=24,"Baja",IF(I16&lt;=500,"Media",IF(I16&lt;=5000,"Alta","Muy Alta")))))</f>
        <v/>
      </c>
      <c r="K16" s="635" t="str">
        <f t="shared" ref="K16" si="1">IF(J16="","",IF(J16="Muy Baja",0.2,IF(J16="Baja",0.4,IF(J16="Media",0.6,IF(J16="Alta",0.8,IF(J16="Muy Alta",1,))))))</f>
        <v/>
      </c>
      <c r="L16" s="638"/>
      <c r="M16" s="635">
        <f>IF(NOT(ISERROR(MATCH(L16,'[1]Tabla Impacto'!$B$221:$B$223,0))),'[1]Tabla Impacto'!$F$223&amp;"Por favor no seleccionar los criterios de impacto(Afectación Económica o presupuestal y Pérdida Reputacional)",L16)</f>
        <v>0</v>
      </c>
      <c r="N16" s="632" t="str">
        <f>IF(OR(M16='[1]Tabla Impacto'!$C$11,M16='[1]Tabla Impacto'!$D$11),"Leve",IF(OR(M16='[1]Tabla Impacto'!$C$12,M16='[1]Tabla Impacto'!$D$12),"Menor",IF(OR(M16='[1]Tabla Impacto'!$C$13,M16='[1]Tabla Impacto'!$D$13),"Moderado",IF(OR(M16='[1]Tabla Impacto'!$C$14,M16='[1]Tabla Impacto'!$D$14),"Mayor",IF(OR(M16='[1]Tabla Impacto'!$C$15,M16='[1]Tabla Impacto'!$D$15),"Catastrófico","")))))</f>
        <v>Leve</v>
      </c>
      <c r="O16" s="635">
        <f t="shared" ref="O16" si="2">IF(N16="","",IF(N16="Leve",0.2,IF(N16="Menor",0.4,IF(N16="Moderado",0.6,IF(N16="Mayor",0.8,IF(N16="Catastrófico",1,))))))</f>
        <v>0.2</v>
      </c>
      <c r="P16" s="627" t="str">
        <f t="shared" ref="P16" si="3">IF(OR(AND(J16="Muy Baja",N16="Leve"),AND(J16="Muy Baja",N16="Menor"),AND(J16="Baja",N16="Leve")),"Bajo",IF(OR(AND(J16="Muy baja",N16="Moderado"),AND(J16="Baja",N16="Menor"),AND(J16="Baja",N16="Moderado"),AND(J16="Media",N16="Leve"),AND(J16="Media",N16="Menor"),AND(J16="Media",N16="Moderado"),AND(J16="Alta",N16="Leve"),AND(J16="Alta",N16="Menor")),"Moderado",IF(OR(AND(J16="Muy Baja",N16="Mayor"),AND(J16="Baja",N16="Mayor"),AND(J16="Media",N16="Mayor"),AND(J16="Alta",N16="Moderado"),AND(J16="Alta",N16="Mayor"),AND(J16="Muy Alta",N16="Leve"),AND(J16="Muy Alta",N16="Menor"),AND(J16="Muy Alta",N16="Moderado"),AND(J16="Muy Alta",N16="Mayor")),"Alto",IF(OR(AND(J16="Muy Baja",N16="Catastrófico"),AND(J16="Baja",N16="Catastrófico"),AND(J16="Media",N16="Catastrófico"),AND(J16="Alta",N16="Catastrófico"),AND(J16="Muy Alta",N16="Catastrófico")),"Extremo",""))))</f>
        <v/>
      </c>
      <c r="Q16" s="26">
        <v>1</v>
      </c>
      <c r="R16" s="433"/>
      <c r="S16" s="5"/>
      <c r="T16" s="286"/>
      <c r="U16" s="286"/>
      <c r="V16" s="287"/>
      <c r="W16" s="286"/>
      <c r="X16" s="286"/>
      <c r="Y16" s="286"/>
      <c r="Z16" s="288"/>
      <c r="AA16" s="27"/>
      <c r="AB16" s="139"/>
      <c r="AC16" s="27"/>
      <c r="AD16" s="139"/>
      <c r="AE16" s="484"/>
      <c r="AF16" s="138"/>
      <c r="AG16" s="293"/>
      <c r="AH16" s="293"/>
      <c r="AI16" s="470"/>
      <c r="AJ16" s="470"/>
      <c r="AK16" s="466"/>
      <c r="AL16" s="472"/>
      <c r="AM16" s="472"/>
      <c r="AN16" s="472"/>
      <c r="AO16" s="472"/>
      <c r="AP16" s="472"/>
      <c r="AQ16" s="472"/>
      <c r="AR16" s="472"/>
      <c r="AS16" s="472"/>
      <c r="AT16" s="472"/>
      <c r="AU16" s="472"/>
      <c r="AV16" s="472"/>
      <c r="AW16" s="472"/>
      <c r="AX16" s="472"/>
      <c r="AY16" s="472"/>
      <c r="AZ16" s="472"/>
      <c r="BA16" s="472"/>
      <c r="BB16" s="472"/>
      <c r="BC16" s="472"/>
      <c r="BD16" s="472"/>
      <c r="BE16" s="472"/>
    </row>
    <row r="17" spans="1:57" ht="26.1" customHeight="1">
      <c r="A17" s="642"/>
      <c r="B17" s="645"/>
      <c r="C17" s="645"/>
      <c r="D17" s="657"/>
      <c r="E17" s="553"/>
      <c r="F17" s="659"/>
      <c r="G17" s="668"/>
      <c r="H17" s="654"/>
      <c r="I17" s="651"/>
      <c r="J17" s="633"/>
      <c r="K17" s="636"/>
      <c r="L17" s="639"/>
      <c r="M17" s="636">
        <f ca="1">IF(NOT(ISERROR(MATCH(L17,_xlfn.ANCHORARRAY(F28),0))),K30&amp;"Por favor no seleccionar los criterios de impacto",L17)</f>
        <v>0</v>
      </c>
      <c r="N17" s="633"/>
      <c r="O17" s="636"/>
      <c r="P17" s="628"/>
      <c r="Q17" s="26">
        <v>2</v>
      </c>
      <c r="R17" s="306"/>
      <c r="S17" s="5" t="s">
        <v>671</v>
      </c>
      <c r="T17" s="23"/>
      <c r="U17" s="23"/>
      <c r="V17" s="24" t="s">
        <v>671</v>
      </c>
      <c r="W17" s="23"/>
      <c r="X17" s="23"/>
      <c r="Y17" s="23"/>
      <c r="Z17" s="288" t="s">
        <v>671</v>
      </c>
      <c r="AA17" s="27" t="s">
        <v>671</v>
      </c>
      <c r="AB17" s="139" t="s">
        <v>671</v>
      </c>
      <c r="AC17" s="27" t="s">
        <v>671</v>
      </c>
      <c r="AD17" s="139" t="s">
        <v>671</v>
      </c>
      <c r="AE17" s="484" t="s">
        <v>671</v>
      </c>
      <c r="AF17" s="138"/>
      <c r="AG17" s="422"/>
      <c r="AH17" s="466"/>
      <c r="AI17" s="470"/>
      <c r="AJ17" s="470"/>
      <c r="AK17" s="466"/>
      <c r="AL17" s="472"/>
      <c r="AM17" s="472"/>
      <c r="AN17" s="472"/>
      <c r="AO17" s="472"/>
      <c r="AP17" s="472"/>
      <c r="AQ17" s="472"/>
      <c r="AR17" s="472"/>
      <c r="AS17" s="472"/>
      <c r="AT17" s="472"/>
      <c r="AU17" s="472"/>
      <c r="AV17" s="472"/>
      <c r="AW17" s="472"/>
      <c r="AX17" s="472"/>
      <c r="AY17" s="472"/>
      <c r="AZ17" s="472"/>
      <c r="BA17" s="472"/>
      <c r="BB17" s="472"/>
      <c r="BC17" s="472"/>
      <c r="BD17" s="472"/>
      <c r="BE17" s="472"/>
    </row>
    <row r="18" spans="1:57" ht="26.25" customHeight="1">
      <c r="A18" s="642"/>
      <c r="B18" s="645"/>
      <c r="C18" s="645"/>
      <c r="D18" s="657"/>
      <c r="E18" s="553"/>
      <c r="F18" s="659"/>
      <c r="G18" s="668"/>
      <c r="H18" s="654"/>
      <c r="I18" s="651"/>
      <c r="J18" s="633"/>
      <c r="K18" s="636"/>
      <c r="L18" s="639"/>
      <c r="M18" s="636">
        <f ca="1">IF(NOT(ISERROR(MATCH(L18,_xlfn.ANCHORARRAY(F29),0))),K31&amp;"Por favor no seleccionar los criterios de impacto",L18)</f>
        <v>0</v>
      </c>
      <c r="N18" s="633"/>
      <c r="O18" s="636"/>
      <c r="P18" s="628"/>
      <c r="Q18" s="26">
        <v>3</v>
      </c>
      <c r="R18" s="459"/>
      <c r="S18" s="5" t="s">
        <v>671</v>
      </c>
      <c r="T18" s="23"/>
      <c r="U18" s="23"/>
      <c r="V18" s="24" t="s">
        <v>671</v>
      </c>
      <c r="W18" s="23"/>
      <c r="X18" s="23"/>
      <c r="Y18" s="23"/>
      <c r="Z18" s="288" t="s">
        <v>671</v>
      </c>
      <c r="AA18" s="27" t="s">
        <v>671</v>
      </c>
      <c r="AB18" s="139" t="s">
        <v>671</v>
      </c>
      <c r="AC18" s="27" t="s">
        <v>671</v>
      </c>
      <c r="AD18" s="139" t="s">
        <v>671</v>
      </c>
      <c r="AE18" s="484" t="s">
        <v>671</v>
      </c>
      <c r="AF18" s="138"/>
      <c r="AG18" s="422"/>
      <c r="AH18" s="466"/>
      <c r="AI18" s="470"/>
      <c r="AJ18" s="470"/>
      <c r="AK18" s="466"/>
      <c r="AL18" s="472"/>
      <c r="AM18" s="472"/>
      <c r="AN18" s="472"/>
      <c r="AO18" s="472"/>
      <c r="AP18" s="472"/>
      <c r="AQ18" s="472"/>
      <c r="AR18" s="472"/>
      <c r="AS18" s="472"/>
      <c r="AT18" s="472"/>
      <c r="AU18" s="472"/>
      <c r="AV18" s="472"/>
      <c r="AW18" s="472"/>
      <c r="AX18" s="472"/>
      <c r="AY18" s="472"/>
      <c r="AZ18" s="472"/>
      <c r="BA18" s="472"/>
      <c r="BB18" s="472"/>
      <c r="BC18" s="472"/>
      <c r="BD18" s="472"/>
      <c r="BE18" s="472"/>
    </row>
    <row r="19" spans="1:57" ht="26.25" customHeight="1">
      <c r="A19" s="642"/>
      <c r="B19" s="645"/>
      <c r="C19" s="645"/>
      <c r="D19" s="657"/>
      <c r="E19" s="363"/>
      <c r="F19" s="659"/>
      <c r="G19" s="668"/>
      <c r="H19" s="654"/>
      <c r="I19" s="651"/>
      <c r="J19" s="633"/>
      <c r="K19" s="636"/>
      <c r="L19" s="639"/>
      <c r="M19" s="636">
        <f ca="1">IF(NOT(ISERROR(MATCH(L19,_xlfn.ANCHORARRAY(F30),0))),K32&amp;"Por favor no seleccionar los criterios de impacto",L19)</f>
        <v>0</v>
      </c>
      <c r="N19" s="633"/>
      <c r="O19" s="636"/>
      <c r="P19" s="628"/>
      <c r="Q19" s="26">
        <v>4</v>
      </c>
      <c r="R19" s="306"/>
      <c r="S19" s="5" t="s">
        <v>671</v>
      </c>
      <c r="T19" s="23"/>
      <c r="U19" s="23"/>
      <c r="V19" s="24" t="s">
        <v>671</v>
      </c>
      <c r="W19" s="23"/>
      <c r="X19" s="23"/>
      <c r="Y19" s="23"/>
      <c r="Z19" s="288" t="s">
        <v>671</v>
      </c>
      <c r="AA19" s="27" t="s">
        <v>671</v>
      </c>
      <c r="AB19" s="139" t="s">
        <v>671</v>
      </c>
      <c r="AC19" s="27" t="s">
        <v>671</v>
      </c>
      <c r="AD19" s="139" t="s">
        <v>671</v>
      </c>
      <c r="AE19" s="484" t="s">
        <v>671</v>
      </c>
      <c r="AF19" s="138"/>
      <c r="AG19" s="422"/>
      <c r="AH19" s="466"/>
      <c r="AI19" s="470"/>
      <c r="AJ19" s="470"/>
      <c r="AK19" s="466"/>
      <c r="AL19" s="472"/>
      <c r="AM19" s="472"/>
      <c r="AN19" s="472"/>
      <c r="AO19" s="472"/>
      <c r="AP19" s="472"/>
      <c r="AQ19" s="472"/>
      <c r="AR19" s="472"/>
      <c r="AS19" s="472"/>
      <c r="AT19" s="472"/>
      <c r="AU19" s="472"/>
      <c r="AV19" s="472"/>
      <c r="AW19" s="472"/>
      <c r="AX19" s="472"/>
      <c r="AY19" s="472"/>
      <c r="AZ19" s="472"/>
      <c r="BA19" s="472"/>
      <c r="BB19" s="472"/>
      <c r="BC19" s="472"/>
      <c r="BD19" s="472"/>
      <c r="BE19" s="472"/>
    </row>
    <row r="20" spans="1:57" ht="26.25" customHeight="1">
      <c r="A20" s="642"/>
      <c r="B20" s="645"/>
      <c r="C20" s="645"/>
      <c r="D20" s="657"/>
      <c r="E20" s="363"/>
      <c r="F20" s="659"/>
      <c r="G20" s="668"/>
      <c r="H20" s="654"/>
      <c r="I20" s="651"/>
      <c r="J20" s="633"/>
      <c r="K20" s="636"/>
      <c r="L20" s="639"/>
      <c r="M20" s="636">
        <f ca="1">IF(NOT(ISERROR(MATCH(L20,_xlfn.ANCHORARRAY(F31),0))),K33&amp;"Por favor no seleccionar los criterios de impacto",L20)</f>
        <v>0</v>
      </c>
      <c r="N20" s="633"/>
      <c r="O20" s="636"/>
      <c r="P20" s="628"/>
      <c r="Q20" s="26">
        <v>5</v>
      </c>
      <c r="R20" s="306"/>
      <c r="S20" s="5" t="s">
        <v>671</v>
      </c>
      <c r="T20" s="23"/>
      <c r="U20" s="23"/>
      <c r="V20" s="24" t="s">
        <v>671</v>
      </c>
      <c r="W20" s="23"/>
      <c r="X20" s="23"/>
      <c r="Y20" s="23"/>
      <c r="Z20" s="288" t="s">
        <v>671</v>
      </c>
      <c r="AA20" s="27" t="s">
        <v>671</v>
      </c>
      <c r="AB20" s="139" t="s">
        <v>671</v>
      </c>
      <c r="AC20" s="27" t="s">
        <v>671</v>
      </c>
      <c r="AD20" s="139" t="s">
        <v>671</v>
      </c>
      <c r="AE20" s="484" t="s">
        <v>671</v>
      </c>
      <c r="AF20" s="138"/>
      <c r="AG20" s="422"/>
      <c r="AH20" s="466"/>
      <c r="AI20" s="470"/>
      <c r="AJ20" s="470"/>
      <c r="AK20" s="466"/>
      <c r="AL20" s="472"/>
      <c r="AM20" s="472"/>
      <c r="AN20" s="472"/>
      <c r="AO20" s="472"/>
      <c r="AP20" s="472"/>
      <c r="AQ20" s="472"/>
      <c r="AR20" s="472"/>
      <c r="AS20" s="472"/>
      <c r="AT20" s="472"/>
      <c r="AU20" s="472"/>
      <c r="AV20" s="472"/>
      <c r="AW20" s="472"/>
      <c r="AX20" s="472"/>
      <c r="AY20" s="472"/>
      <c r="AZ20" s="472"/>
      <c r="BA20" s="472"/>
      <c r="BB20" s="472"/>
      <c r="BC20" s="472"/>
      <c r="BD20" s="472"/>
      <c r="BE20" s="472"/>
    </row>
    <row r="21" spans="1:57" ht="26.25" customHeight="1">
      <c r="A21" s="643"/>
      <c r="B21" s="646"/>
      <c r="C21" s="646"/>
      <c r="D21" s="658"/>
      <c r="E21" s="363"/>
      <c r="F21" s="659"/>
      <c r="G21" s="669"/>
      <c r="H21" s="655"/>
      <c r="I21" s="652"/>
      <c r="J21" s="634"/>
      <c r="K21" s="637"/>
      <c r="L21" s="640"/>
      <c r="M21" s="637">
        <f ca="1">IF(NOT(ISERROR(MATCH(L21,_xlfn.ANCHORARRAY(F32),0))),K34&amp;"Por favor no seleccionar los criterios de impacto",L21)</f>
        <v>0</v>
      </c>
      <c r="N21" s="634"/>
      <c r="O21" s="637"/>
      <c r="P21" s="629"/>
      <c r="Q21" s="26">
        <v>6</v>
      </c>
      <c r="R21" s="306"/>
      <c r="S21" s="5" t="s">
        <v>671</v>
      </c>
      <c r="T21" s="23"/>
      <c r="U21" s="23"/>
      <c r="V21" s="24" t="s">
        <v>671</v>
      </c>
      <c r="W21" s="23"/>
      <c r="X21" s="23"/>
      <c r="Y21" s="23"/>
      <c r="Z21" s="288" t="s">
        <v>671</v>
      </c>
      <c r="AA21" s="27" t="s">
        <v>671</v>
      </c>
      <c r="AB21" s="139" t="s">
        <v>671</v>
      </c>
      <c r="AC21" s="27" t="s">
        <v>671</v>
      </c>
      <c r="AD21" s="139" t="s">
        <v>671</v>
      </c>
      <c r="AE21" s="484" t="s">
        <v>671</v>
      </c>
      <c r="AF21" s="138"/>
      <c r="AG21" s="422"/>
      <c r="AH21" s="466"/>
      <c r="AI21" s="470"/>
      <c r="AJ21" s="470"/>
      <c r="AK21" s="466"/>
      <c r="AL21" s="472"/>
      <c r="AM21" s="472"/>
      <c r="AN21" s="472"/>
      <c r="AO21" s="472"/>
      <c r="AP21" s="472"/>
      <c r="AQ21" s="472"/>
      <c r="AR21" s="472"/>
      <c r="AS21" s="472"/>
      <c r="AT21" s="472"/>
      <c r="AU21" s="472"/>
      <c r="AV21" s="472"/>
      <c r="AW21" s="472"/>
      <c r="AX21" s="472"/>
      <c r="AY21" s="472"/>
      <c r="AZ21" s="472"/>
      <c r="BA21" s="472"/>
      <c r="BB21" s="472"/>
      <c r="BC21" s="472"/>
      <c r="BD21" s="472"/>
      <c r="BE21" s="472"/>
    </row>
    <row r="22" spans="1:57" ht="26.25" customHeight="1">
      <c r="A22" s="641">
        <v>4</v>
      </c>
      <c r="B22" s="644"/>
      <c r="C22" s="644"/>
      <c r="D22" s="656"/>
      <c r="E22" s="363"/>
      <c r="F22" s="659"/>
      <c r="G22" s="469"/>
      <c r="H22" s="653"/>
      <c r="I22" s="650"/>
      <c r="J22" s="632" t="str">
        <f t="shared" ref="J22" si="4">IF(I22&lt;=0,"",IF(I22&lt;=2,"Muy Baja",IF(I22&lt;=24,"Baja",IF(I22&lt;=500,"Media",IF(I22&lt;=5000,"Alta","Muy Alta")))))</f>
        <v/>
      </c>
      <c r="K22" s="635" t="str">
        <f t="shared" ref="K22" si="5">IF(J22="","",IF(J22="Muy Baja",0.2,IF(J22="Baja",0.4,IF(J22="Media",0.6,IF(J22="Alta",0.8,IF(J22="Muy Alta",1,))))))</f>
        <v/>
      </c>
      <c r="L22" s="638"/>
      <c r="M22" s="635">
        <f>IF(NOT(ISERROR(MATCH(L22,'[1]Tabla Impacto'!$B$221:$B$223,0))),'[1]Tabla Impacto'!$F$223&amp;"Por favor no seleccionar los criterios de impacto(Afectación Económica o presupuestal y Pérdida Reputacional)",L22)</f>
        <v>0</v>
      </c>
      <c r="N22" s="632" t="str">
        <f>IF(OR(M22='[1]Tabla Impacto'!$C$11,M22='[1]Tabla Impacto'!$D$11),"Leve",IF(OR(M22='[1]Tabla Impacto'!$C$12,M22='[1]Tabla Impacto'!$D$12),"Menor",IF(OR(M22='[1]Tabla Impacto'!$C$13,M22='[1]Tabla Impacto'!$D$13),"Moderado",IF(OR(M22='[1]Tabla Impacto'!$C$14,M22='[1]Tabla Impacto'!$D$14),"Mayor",IF(OR(M22='[1]Tabla Impacto'!$C$15,M22='[1]Tabla Impacto'!$D$15),"Catastrófico","")))))</f>
        <v>Leve</v>
      </c>
      <c r="O22" s="635">
        <f t="shared" ref="O22" si="6">IF(N22="","",IF(N22="Leve",0.2,IF(N22="Menor",0.4,IF(N22="Moderado",0.6,IF(N22="Mayor",0.8,IF(N22="Catastrófico",1,))))))</f>
        <v>0.2</v>
      </c>
      <c r="P22" s="627" t="str">
        <f t="shared" ref="P22" si="7">IF(OR(AND(J22="Muy Baja",N22="Leve"),AND(J22="Muy Baja",N22="Menor"),AND(J22="Baja",N22="Leve")),"Bajo",IF(OR(AND(J22="Muy baja",N22="Moderado"),AND(J22="Baja",N22="Menor"),AND(J22="Baja",N22="Moderado"),AND(J22="Media",N22="Leve"),AND(J22="Media",N22="Menor"),AND(J22="Media",N22="Moderado"),AND(J22="Alta",N22="Leve"),AND(J22="Alta",N22="Menor")),"Moderado",IF(OR(AND(J22="Muy Baja",N22="Mayor"),AND(J22="Baja",N22="Mayor"),AND(J22="Media",N22="Mayor"),AND(J22="Alta",N22="Moderado"),AND(J22="Alta",N22="Mayor"),AND(J22="Muy Alta",N22="Leve"),AND(J22="Muy Alta",N22="Menor"),AND(J22="Muy Alta",N22="Moderado"),AND(J22="Muy Alta",N22="Mayor")),"Alto",IF(OR(AND(J22="Muy Baja",N22="Catastrófico"),AND(J22="Baja",N22="Catastrófico"),AND(J22="Media",N22="Catastrófico"),AND(J22="Alta",N22="Catastrófico"),AND(J22="Muy Alta",N22="Catastrófico")),"Extremo",""))))</f>
        <v/>
      </c>
      <c r="Q22" s="26">
        <v>1</v>
      </c>
      <c r="R22" s="306"/>
      <c r="S22" s="5" t="s">
        <v>671</v>
      </c>
      <c r="T22" s="23"/>
      <c r="U22" s="23"/>
      <c r="V22" s="24" t="s">
        <v>671</v>
      </c>
      <c r="W22" s="23"/>
      <c r="X22" s="23"/>
      <c r="Y22" s="23"/>
      <c r="Z22" s="288" t="s">
        <v>671</v>
      </c>
      <c r="AA22" s="27" t="s">
        <v>671</v>
      </c>
      <c r="AB22" s="139" t="s">
        <v>671</v>
      </c>
      <c r="AC22" s="27" t="s">
        <v>671</v>
      </c>
      <c r="AD22" s="139" t="s">
        <v>671</v>
      </c>
      <c r="AE22" s="484" t="s">
        <v>671</v>
      </c>
      <c r="AF22" s="138"/>
      <c r="AG22" s="422"/>
      <c r="AH22" s="466"/>
      <c r="AI22" s="470"/>
      <c r="AJ22" s="470"/>
      <c r="AK22" s="466"/>
      <c r="AL22" s="472"/>
      <c r="AM22" s="472"/>
      <c r="AN22" s="472"/>
      <c r="AO22" s="472"/>
      <c r="AP22" s="472"/>
      <c r="AQ22" s="472"/>
      <c r="AR22" s="472"/>
      <c r="AS22" s="472"/>
      <c r="AT22" s="472"/>
      <c r="AU22" s="472"/>
      <c r="AV22" s="472"/>
      <c r="AW22" s="472"/>
      <c r="AX22" s="472"/>
      <c r="AY22" s="472"/>
      <c r="AZ22" s="472"/>
      <c r="BA22" s="472"/>
      <c r="BB22" s="472"/>
      <c r="BC22" s="472"/>
      <c r="BD22" s="472"/>
      <c r="BE22" s="472"/>
    </row>
    <row r="23" spans="1:57" ht="26.25" customHeight="1">
      <c r="A23" s="642"/>
      <c r="B23" s="645"/>
      <c r="C23" s="645"/>
      <c r="D23" s="657"/>
      <c r="E23" s="363"/>
      <c r="F23" s="659"/>
      <c r="G23" s="469"/>
      <c r="H23" s="654"/>
      <c r="I23" s="651"/>
      <c r="J23" s="633"/>
      <c r="K23" s="636"/>
      <c r="L23" s="639"/>
      <c r="M23" s="636">
        <f ca="1">IF(NOT(ISERROR(MATCH(L23,_xlfn.ANCHORARRAY(F34),0))),K36&amp;"Por favor no seleccionar los criterios de impacto",L23)</f>
        <v>0</v>
      </c>
      <c r="N23" s="633"/>
      <c r="O23" s="636"/>
      <c r="P23" s="628"/>
      <c r="Q23" s="26">
        <v>2</v>
      </c>
      <c r="R23" s="306"/>
      <c r="S23" s="5" t="s">
        <v>671</v>
      </c>
      <c r="T23" s="23"/>
      <c r="U23" s="23"/>
      <c r="V23" s="24" t="s">
        <v>671</v>
      </c>
      <c r="W23" s="23"/>
      <c r="X23" s="23"/>
      <c r="Y23" s="23"/>
      <c r="Z23" s="288" t="s">
        <v>671</v>
      </c>
      <c r="AA23" s="27" t="s">
        <v>671</v>
      </c>
      <c r="AB23" s="139" t="s">
        <v>671</v>
      </c>
      <c r="AC23" s="27" t="s">
        <v>671</v>
      </c>
      <c r="AD23" s="139" t="s">
        <v>671</v>
      </c>
      <c r="AE23" s="484" t="s">
        <v>671</v>
      </c>
      <c r="AF23" s="138"/>
      <c r="AG23" s="422"/>
      <c r="AH23" s="466"/>
      <c r="AI23" s="470"/>
      <c r="AJ23" s="470"/>
      <c r="AK23" s="466"/>
      <c r="AL23" s="472"/>
      <c r="AM23" s="472"/>
      <c r="AN23" s="472"/>
      <c r="AO23" s="472"/>
      <c r="AP23" s="472"/>
      <c r="AQ23" s="472"/>
      <c r="AR23" s="472"/>
      <c r="AS23" s="472"/>
      <c r="AT23" s="472"/>
      <c r="AU23" s="472"/>
      <c r="AV23" s="472"/>
      <c r="AW23" s="472"/>
      <c r="AX23" s="472"/>
      <c r="AY23" s="472"/>
      <c r="AZ23" s="472"/>
      <c r="BA23" s="472"/>
      <c r="BB23" s="472"/>
      <c r="BC23" s="472"/>
      <c r="BD23" s="472"/>
      <c r="BE23" s="472"/>
    </row>
    <row r="24" spans="1:57" ht="26.25" customHeight="1">
      <c r="A24" s="642"/>
      <c r="B24" s="645"/>
      <c r="C24" s="645"/>
      <c r="D24" s="657"/>
      <c r="E24" s="363"/>
      <c r="F24" s="659"/>
      <c r="G24" s="469"/>
      <c r="H24" s="654"/>
      <c r="I24" s="651"/>
      <c r="J24" s="633"/>
      <c r="K24" s="636"/>
      <c r="L24" s="639"/>
      <c r="M24" s="636">
        <f ca="1">IF(NOT(ISERROR(MATCH(L24,_xlfn.ANCHORARRAY(F35),0))),K37&amp;"Por favor no seleccionar los criterios de impacto",L24)</f>
        <v>0</v>
      </c>
      <c r="N24" s="633"/>
      <c r="O24" s="636"/>
      <c r="P24" s="628"/>
      <c r="Q24" s="26">
        <v>3</v>
      </c>
      <c r="R24" s="459"/>
      <c r="S24" s="5" t="s">
        <v>671</v>
      </c>
      <c r="T24" s="23"/>
      <c r="U24" s="23"/>
      <c r="V24" s="24" t="s">
        <v>671</v>
      </c>
      <c r="W24" s="23"/>
      <c r="X24" s="23"/>
      <c r="Y24" s="23"/>
      <c r="Z24" s="288" t="s">
        <v>671</v>
      </c>
      <c r="AA24" s="27" t="s">
        <v>671</v>
      </c>
      <c r="AB24" s="139" t="s">
        <v>671</v>
      </c>
      <c r="AC24" s="27" t="s">
        <v>671</v>
      </c>
      <c r="AD24" s="139" t="s">
        <v>671</v>
      </c>
      <c r="AE24" s="484" t="s">
        <v>671</v>
      </c>
      <c r="AF24" s="138"/>
      <c r="AG24" s="422"/>
      <c r="AH24" s="466"/>
      <c r="AI24" s="470"/>
      <c r="AJ24" s="470"/>
      <c r="AK24" s="466"/>
      <c r="AL24" s="472"/>
      <c r="AM24" s="472"/>
      <c r="AN24" s="472"/>
      <c r="AO24" s="472"/>
      <c r="AP24" s="472"/>
      <c r="AQ24" s="472"/>
      <c r="AR24" s="472"/>
      <c r="AS24" s="472"/>
      <c r="AT24" s="472"/>
      <c r="AU24" s="472"/>
      <c r="AV24" s="472"/>
      <c r="AW24" s="472"/>
      <c r="AX24" s="472"/>
      <c r="AY24" s="472"/>
      <c r="AZ24" s="472"/>
      <c r="BA24" s="472"/>
      <c r="BB24" s="472"/>
      <c r="BC24" s="472"/>
      <c r="BD24" s="472"/>
      <c r="BE24" s="472"/>
    </row>
    <row r="25" spans="1:57" ht="26.25" customHeight="1">
      <c r="A25" s="642"/>
      <c r="B25" s="645"/>
      <c r="C25" s="645"/>
      <c r="D25" s="657"/>
      <c r="E25" s="363"/>
      <c r="F25" s="659"/>
      <c r="G25" s="469"/>
      <c r="H25" s="654"/>
      <c r="I25" s="651"/>
      <c r="J25" s="633"/>
      <c r="K25" s="636"/>
      <c r="L25" s="639"/>
      <c r="M25" s="636">
        <f ca="1">IF(NOT(ISERROR(MATCH(L25,_xlfn.ANCHORARRAY(F36),0))),K38&amp;"Por favor no seleccionar los criterios de impacto",L25)</f>
        <v>0</v>
      </c>
      <c r="N25" s="633"/>
      <c r="O25" s="636"/>
      <c r="P25" s="628"/>
      <c r="Q25" s="26">
        <v>4</v>
      </c>
      <c r="R25" s="306"/>
      <c r="S25" s="5" t="s">
        <v>671</v>
      </c>
      <c r="T25" s="23"/>
      <c r="U25" s="23"/>
      <c r="V25" s="24" t="s">
        <v>671</v>
      </c>
      <c r="W25" s="23"/>
      <c r="X25" s="23"/>
      <c r="Y25" s="23"/>
      <c r="Z25" s="288" t="s">
        <v>671</v>
      </c>
      <c r="AA25" s="27" t="s">
        <v>671</v>
      </c>
      <c r="AB25" s="139" t="s">
        <v>671</v>
      </c>
      <c r="AC25" s="27" t="s">
        <v>671</v>
      </c>
      <c r="AD25" s="139" t="s">
        <v>671</v>
      </c>
      <c r="AE25" s="484" t="s">
        <v>671</v>
      </c>
      <c r="AF25" s="138"/>
      <c r="AG25" s="422"/>
      <c r="AH25" s="466"/>
      <c r="AI25" s="470"/>
      <c r="AJ25" s="470"/>
      <c r="AK25" s="466"/>
      <c r="AL25" s="472"/>
      <c r="AM25" s="472"/>
      <c r="AN25" s="472"/>
      <c r="AO25" s="472"/>
      <c r="AP25" s="472"/>
      <c r="AQ25" s="472"/>
      <c r="AR25" s="472"/>
      <c r="AS25" s="472"/>
      <c r="AT25" s="472"/>
      <c r="AU25" s="472"/>
      <c r="AV25" s="472"/>
      <c r="AW25" s="472"/>
      <c r="AX25" s="472"/>
      <c r="AY25" s="472"/>
      <c r="AZ25" s="472"/>
      <c r="BA25" s="472"/>
      <c r="BB25" s="472"/>
      <c r="BC25" s="472"/>
      <c r="BD25" s="472"/>
      <c r="BE25" s="472"/>
    </row>
    <row r="26" spans="1:57" ht="26.25" customHeight="1">
      <c r="A26" s="642"/>
      <c r="B26" s="645"/>
      <c r="C26" s="645"/>
      <c r="D26" s="657"/>
      <c r="E26" s="363"/>
      <c r="F26" s="659"/>
      <c r="G26" s="469"/>
      <c r="H26" s="654"/>
      <c r="I26" s="651"/>
      <c r="J26" s="633"/>
      <c r="K26" s="636"/>
      <c r="L26" s="639"/>
      <c r="M26" s="636">
        <f ca="1">IF(NOT(ISERROR(MATCH(L26,_xlfn.ANCHORARRAY(F37),0))),K39&amp;"Por favor no seleccionar los criterios de impacto",L26)</f>
        <v>0</v>
      </c>
      <c r="N26" s="633"/>
      <c r="O26" s="636"/>
      <c r="P26" s="628"/>
      <c r="Q26" s="26">
        <v>5</v>
      </c>
      <c r="R26" s="306"/>
      <c r="S26" s="5" t="s">
        <v>671</v>
      </c>
      <c r="T26" s="23"/>
      <c r="U26" s="23"/>
      <c r="V26" s="24" t="s">
        <v>671</v>
      </c>
      <c r="W26" s="23"/>
      <c r="X26" s="23"/>
      <c r="Y26" s="23"/>
      <c r="Z26" s="288" t="s">
        <v>671</v>
      </c>
      <c r="AA26" s="27" t="s">
        <v>671</v>
      </c>
      <c r="AB26" s="139" t="s">
        <v>671</v>
      </c>
      <c r="AC26" s="27" t="s">
        <v>671</v>
      </c>
      <c r="AD26" s="139" t="s">
        <v>671</v>
      </c>
      <c r="AE26" s="484" t="s">
        <v>671</v>
      </c>
      <c r="AF26" s="138"/>
      <c r="AG26" s="422"/>
      <c r="AH26" s="466"/>
      <c r="AI26" s="470"/>
      <c r="AJ26" s="470"/>
      <c r="AK26" s="466"/>
      <c r="AL26" s="472"/>
      <c r="AM26" s="472"/>
      <c r="AN26" s="472"/>
      <c r="AO26" s="472"/>
      <c r="AP26" s="472"/>
      <c r="AQ26" s="472"/>
      <c r="AR26" s="472"/>
      <c r="AS26" s="472"/>
      <c r="AT26" s="472"/>
      <c r="AU26" s="472"/>
      <c r="AV26" s="472"/>
      <c r="AW26" s="472"/>
      <c r="AX26" s="472"/>
      <c r="AY26" s="472"/>
      <c r="AZ26" s="472"/>
      <c r="BA26" s="472"/>
      <c r="BB26" s="472"/>
      <c r="BC26" s="472"/>
      <c r="BD26" s="472"/>
      <c r="BE26" s="472"/>
    </row>
    <row r="27" spans="1:57" ht="26.25" customHeight="1">
      <c r="A27" s="643"/>
      <c r="B27" s="646"/>
      <c r="C27" s="646"/>
      <c r="D27" s="658"/>
      <c r="E27" s="363"/>
      <c r="F27" s="659"/>
      <c r="G27" s="469"/>
      <c r="H27" s="655"/>
      <c r="I27" s="652"/>
      <c r="J27" s="634"/>
      <c r="K27" s="637"/>
      <c r="L27" s="640"/>
      <c r="M27" s="637">
        <f ca="1">IF(NOT(ISERROR(MATCH(L27,_xlfn.ANCHORARRAY(F38),0))),K40&amp;"Por favor no seleccionar los criterios de impacto",L27)</f>
        <v>0</v>
      </c>
      <c r="N27" s="634"/>
      <c r="O27" s="637"/>
      <c r="P27" s="629"/>
      <c r="Q27" s="26">
        <v>6</v>
      </c>
      <c r="R27" s="306"/>
      <c r="S27" s="5" t="s">
        <v>671</v>
      </c>
      <c r="T27" s="23"/>
      <c r="U27" s="23"/>
      <c r="V27" s="24" t="s">
        <v>671</v>
      </c>
      <c r="W27" s="23"/>
      <c r="X27" s="23"/>
      <c r="Y27" s="23"/>
      <c r="Z27" s="288" t="s">
        <v>671</v>
      </c>
      <c r="AA27" s="27" t="s">
        <v>671</v>
      </c>
      <c r="AB27" s="139" t="s">
        <v>671</v>
      </c>
      <c r="AC27" s="27" t="s">
        <v>671</v>
      </c>
      <c r="AD27" s="139" t="s">
        <v>671</v>
      </c>
      <c r="AE27" s="484" t="s">
        <v>671</v>
      </c>
      <c r="AF27" s="138"/>
      <c r="AG27" s="422"/>
      <c r="AH27" s="466"/>
      <c r="AI27" s="470"/>
      <c r="AJ27" s="470"/>
      <c r="AK27" s="466"/>
      <c r="AL27" s="472"/>
      <c r="AM27" s="472"/>
      <c r="AN27" s="472"/>
      <c r="AO27" s="472"/>
      <c r="AP27" s="472"/>
      <c r="AQ27" s="472"/>
      <c r="AR27" s="472"/>
      <c r="AS27" s="472"/>
      <c r="AT27" s="472"/>
      <c r="AU27" s="472"/>
      <c r="AV27" s="472"/>
      <c r="AW27" s="472"/>
      <c r="AX27" s="472"/>
      <c r="AY27" s="472"/>
      <c r="AZ27" s="472"/>
      <c r="BA27" s="472"/>
      <c r="BB27" s="472"/>
      <c r="BC27" s="472"/>
      <c r="BD27" s="472"/>
      <c r="BE27" s="472"/>
    </row>
    <row r="28" spans="1:57" ht="26.25" customHeight="1">
      <c r="A28" s="641">
        <v>5</v>
      </c>
      <c r="B28" s="644"/>
      <c r="C28" s="644"/>
      <c r="D28" s="656"/>
      <c r="E28" s="363"/>
      <c r="F28" s="659"/>
      <c r="G28" s="469"/>
      <c r="H28" s="653"/>
      <c r="I28" s="650"/>
      <c r="J28" s="632" t="str">
        <f t="shared" ref="J28" si="8">IF(I28&lt;=0,"",IF(I28&lt;=2,"Muy Baja",IF(I28&lt;=24,"Baja",IF(I28&lt;=500,"Media",IF(I28&lt;=5000,"Alta","Muy Alta")))))</f>
        <v/>
      </c>
      <c r="K28" s="635" t="str">
        <f t="shared" ref="K28" si="9">IF(J28="","",IF(J28="Muy Baja",0.2,IF(J28="Baja",0.4,IF(J28="Media",0.6,IF(J28="Alta",0.8,IF(J28="Muy Alta",1,))))))</f>
        <v/>
      </c>
      <c r="L28" s="638"/>
      <c r="M28" s="635">
        <f>IF(NOT(ISERROR(MATCH(L28,'[1]Tabla Impacto'!$B$221:$B$223,0))),'[1]Tabla Impacto'!$F$223&amp;"Por favor no seleccionar los criterios de impacto(Afectación Económica o presupuestal y Pérdida Reputacional)",L28)</f>
        <v>0</v>
      </c>
      <c r="N28" s="632" t="str">
        <f>IF(OR(M28='[1]Tabla Impacto'!$C$11,M28='[1]Tabla Impacto'!$D$11),"Leve",IF(OR(M28='[1]Tabla Impacto'!$C$12,M28='[1]Tabla Impacto'!$D$12),"Menor",IF(OR(M28='[1]Tabla Impacto'!$C$13,M28='[1]Tabla Impacto'!$D$13),"Moderado",IF(OR(M28='[1]Tabla Impacto'!$C$14,M28='[1]Tabla Impacto'!$D$14),"Mayor",IF(OR(M28='[1]Tabla Impacto'!$C$15,M28='[1]Tabla Impacto'!$D$15),"Catastrófico","")))))</f>
        <v>Leve</v>
      </c>
      <c r="O28" s="635">
        <f t="shared" ref="O28" si="10">IF(N28="","",IF(N28="Leve",0.2,IF(N28="Menor",0.4,IF(N28="Moderado",0.6,IF(N28="Mayor",0.8,IF(N28="Catastrófico",1,))))))</f>
        <v>0.2</v>
      </c>
      <c r="P28" s="627" t="str">
        <f t="shared" ref="P28" si="11">IF(OR(AND(J28="Muy Baja",N28="Leve"),AND(J28="Muy Baja",N28="Menor"),AND(J28="Baja",N28="Leve")),"Bajo",IF(OR(AND(J28="Muy baja",N28="Moderado"),AND(J28="Baja",N28="Menor"),AND(J28="Baja",N28="Moderado"),AND(J28="Media",N28="Leve"),AND(J28="Media",N28="Menor"),AND(J28="Media",N28="Moderado"),AND(J28="Alta",N28="Leve"),AND(J28="Alta",N28="Menor")),"Moderado",IF(OR(AND(J28="Muy Baja",N28="Mayor"),AND(J28="Baja",N28="Mayor"),AND(J28="Media",N28="Mayor"),AND(J28="Alta",N28="Moderado"),AND(J28="Alta",N28="Mayor"),AND(J28="Muy Alta",N28="Leve"),AND(J28="Muy Alta",N28="Menor"),AND(J28="Muy Alta",N28="Moderado"),AND(J28="Muy Alta",N28="Mayor")),"Alto",IF(OR(AND(J28="Muy Baja",N28="Catastrófico"),AND(J28="Baja",N28="Catastrófico"),AND(J28="Media",N28="Catastrófico"),AND(J28="Alta",N28="Catastrófico"),AND(J28="Muy Alta",N28="Catastrófico")),"Extremo",""))))</f>
        <v/>
      </c>
      <c r="Q28" s="26">
        <v>1</v>
      </c>
      <c r="R28" s="306"/>
      <c r="S28" s="5" t="s">
        <v>671</v>
      </c>
      <c r="T28" s="23"/>
      <c r="U28" s="23"/>
      <c r="V28" s="24" t="s">
        <v>671</v>
      </c>
      <c r="W28" s="23"/>
      <c r="X28" s="23"/>
      <c r="Y28" s="23"/>
      <c r="Z28" s="288" t="s">
        <v>671</v>
      </c>
      <c r="AA28" s="27" t="s">
        <v>671</v>
      </c>
      <c r="AB28" s="139" t="s">
        <v>671</v>
      </c>
      <c r="AC28" s="27" t="s">
        <v>671</v>
      </c>
      <c r="AD28" s="139" t="s">
        <v>671</v>
      </c>
      <c r="AE28" s="484" t="s">
        <v>671</v>
      </c>
      <c r="AF28" s="138"/>
      <c r="AG28" s="422"/>
      <c r="AH28" s="466"/>
      <c r="AI28" s="470"/>
      <c r="AJ28" s="470"/>
      <c r="AK28" s="466"/>
      <c r="AL28" s="472"/>
      <c r="AM28" s="472"/>
      <c r="AN28" s="472"/>
      <c r="AO28" s="472"/>
      <c r="AP28" s="472"/>
      <c r="AQ28" s="472"/>
      <c r="AR28" s="472"/>
      <c r="AS28" s="472"/>
      <c r="AT28" s="472"/>
      <c r="AU28" s="472"/>
      <c r="AV28" s="472"/>
      <c r="AW28" s="472"/>
      <c r="AX28" s="472"/>
      <c r="AY28" s="472"/>
      <c r="AZ28" s="472"/>
      <c r="BA28" s="472"/>
      <c r="BB28" s="472"/>
      <c r="BC28" s="472"/>
      <c r="BD28" s="472"/>
      <c r="BE28" s="472"/>
    </row>
    <row r="29" spans="1:57" ht="26.25" customHeight="1">
      <c r="A29" s="642"/>
      <c r="B29" s="645"/>
      <c r="C29" s="645"/>
      <c r="D29" s="657"/>
      <c r="E29" s="363"/>
      <c r="F29" s="659"/>
      <c r="G29" s="469"/>
      <c r="H29" s="654"/>
      <c r="I29" s="651"/>
      <c r="J29" s="633"/>
      <c r="K29" s="636"/>
      <c r="L29" s="639"/>
      <c r="M29" s="636">
        <f ca="1">IF(NOT(ISERROR(MATCH(L29,_xlfn.ANCHORARRAY(F40),0))),K42&amp;"Por favor no seleccionar los criterios de impacto",L29)</f>
        <v>0</v>
      </c>
      <c r="N29" s="633"/>
      <c r="O29" s="636"/>
      <c r="P29" s="628"/>
      <c r="Q29" s="26">
        <v>2</v>
      </c>
      <c r="R29" s="306"/>
      <c r="S29" s="5" t="s">
        <v>671</v>
      </c>
      <c r="T29" s="23"/>
      <c r="U29" s="23"/>
      <c r="V29" s="24" t="s">
        <v>671</v>
      </c>
      <c r="W29" s="23"/>
      <c r="X29" s="23"/>
      <c r="Y29" s="23"/>
      <c r="Z29" s="288" t="s">
        <v>671</v>
      </c>
      <c r="AA29" s="27" t="s">
        <v>671</v>
      </c>
      <c r="AB29" s="139" t="s">
        <v>671</v>
      </c>
      <c r="AC29" s="27" t="s">
        <v>671</v>
      </c>
      <c r="AD29" s="139" t="s">
        <v>671</v>
      </c>
      <c r="AE29" s="484" t="s">
        <v>671</v>
      </c>
      <c r="AF29" s="138"/>
      <c r="AG29" s="422"/>
      <c r="AH29" s="466"/>
      <c r="AI29" s="470"/>
      <c r="AJ29" s="470"/>
      <c r="AK29" s="466"/>
      <c r="AL29" s="472"/>
      <c r="AM29" s="472"/>
      <c r="AN29" s="472"/>
      <c r="AO29" s="472"/>
      <c r="AP29" s="472"/>
      <c r="AQ29" s="472"/>
      <c r="AR29" s="472"/>
      <c r="AS29" s="472"/>
      <c r="AT29" s="472"/>
      <c r="AU29" s="472"/>
      <c r="AV29" s="472"/>
      <c r="AW29" s="472"/>
      <c r="AX29" s="472"/>
      <c r="AY29" s="472"/>
      <c r="AZ29" s="472"/>
      <c r="BA29" s="472"/>
      <c r="BB29" s="472"/>
      <c r="BC29" s="472"/>
      <c r="BD29" s="472"/>
      <c r="BE29" s="472"/>
    </row>
    <row r="30" spans="1:57" ht="26.25" customHeight="1">
      <c r="A30" s="642"/>
      <c r="B30" s="645"/>
      <c r="C30" s="645"/>
      <c r="D30" s="657"/>
      <c r="E30" s="363"/>
      <c r="F30" s="659"/>
      <c r="G30" s="469"/>
      <c r="H30" s="654"/>
      <c r="I30" s="651"/>
      <c r="J30" s="633"/>
      <c r="K30" s="636"/>
      <c r="L30" s="639"/>
      <c r="M30" s="636">
        <f ca="1">IF(NOT(ISERROR(MATCH(L30,_xlfn.ANCHORARRAY(F41),0))),K43&amp;"Por favor no seleccionar los criterios de impacto",L30)</f>
        <v>0</v>
      </c>
      <c r="N30" s="633"/>
      <c r="O30" s="636"/>
      <c r="P30" s="628"/>
      <c r="Q30" s="26">
        <v>3</v>
      </c>
      <c r="R30" s="459"/>
      <c r="S30" s="5" t="s">
        <v>671</v>
      </c>
      <c r="T30" s="23"/>
      <c r="U30" s="23"/>
      <c r="V30" s="24" t="s">
        <v>671</v>
      </c>
      <c r="W30" s="23"/>
      <c r="X30" s="23"/>
      <c r="Y30" s="23"/>
      <c r="Z30" s="288" t="s">
        <v>671</v>
      </c>
      <c r="AA30" s="27" t="s">
        <v>671</v>
      </c>
      <c r="AB30" s="139" t="s">
        <v>671</v>
      </c>
      <c r="AC30" s="27" t="s">
        <v>671</v>
      </c>
      <c r="AD30" s="139" t="s">
        <v>671</v>
      </c>
      <c r="AE30" s="484" t="s">
        <v>671</v>
      </c>
      <c r="AF30" s="138"/>
      <c r="AG30" s="422"/>
      <c r="AH30" s="466"/>
      <c r="AI30" s="470"/>
      <c r="AJ30" s="470"/>
      <c r="AK30" s="466"/>
      <c r="AL30" s="472"/>
      <c r="AM30" s="472"/>
      <c r="AN30" s="472"/>
      <c r="AO30" s="472"/>
      <c r="AP30" s="472"/>
      <c r="AQ30" s="472"/>
      <c r="AR30" s="472"/>
      <c r="AS30" s="472"/>
      <c r="AT30" s="472"/>
      <c r="AU30" s="472"/>
      <c r="AV30" s="472"/>
      <c r="AW30" s="472"/>
      <c r="AX30" s="472"/>
      <c r="AY30" s="472"/>
      <c r="AZ30" s="472"/>
      <c r="BA30" s="472"/>
      <c r="BB30" s="472"/>
      <c r="BC30" s="472"/>
      <c r="BD30" s="472"/>
      <c r="BE30" s="472"/>
    </row>
    <row r="31" spans="1:57" ht="26.25" customHeight="1">
      <c r="A31" s="642"/>
      <c r="B31" s="645"/>
      <c r="C31" s="645"/>
      <c r="D31" s="657"/>
      <c r="E31" s="363"/>
      <c r="F31" s="659"/>
      <c r="G31" s="469"/>
      <c r="H31" s="654"/>
      <c r="I31" s="651"/>
      <c r="J31" s="633"/>
      <c r="K31" s="636"/>
      <c r="L31" s="639"/>
      <c r="M31" s="636">
        <f ca="1">IF(NOT(ISERROR(MATCH(L31,_xlfn.ANCHORARRAY(F42),0))),K44&amp;"Por favor no seleccionar los criterios de impacto",L31)</f>
        <v>0</v>
      </c>
      <c r="N31" s="633"/>
      <c r="O31" s="636"/>
      <c r="P31" s="628"/>
      <c r="Q31" s="26">
        <v>4</v>
      </c>
      <c r="R31" s="306"/>
      <c r="S31" s="5" t="s">
        <v>671</v>
      </c>
      <c r="T31" s="23"/>
      <c r="U31" s="23"/>
      <c r="V31" s="24" t="s">
        <v>671</v>
      </c>
      <c r="W31" s="23"/>
      <c r="X31" s="23"/>
      <c r="Y31" s="23"/>
      <c r="Z31" s="288" t="s">
        <v>671</v>
      </c>
      <c r="AA31" s="27" t="s">
        <v>671</v>
      </c>
      <c r="AB31" s="139" t="s">
        <v>671</v>
      </c>
      <c r="AC31" s="27" t="s">
        <v>671</v>
      </c>
      <c r="AD31" s="139" t="s">
        <v>671</v>
      </c>
      <c r="AE31" s="484" t="s">
        <v>671</v>
      </c>
      <c r="AF31" s="138"/>
      <c r="AG31" s="422"/>
      <c r="AH31" s="466"/>
      <c r="AI31" s="470"/>
      <c r="AJ31" s="470"/>
      <c r="AK31" s="466"/>
      <c r="AL31" s="472"/>
      <c r="AM31" s="472"/>
      <c r="AN31" s="472"/>
      <c r="AO31" s="472"/>
      <c r="AP31" s="472"/>
      <c r="AQ31" s="472"/>
      <c r="AR31" s="472"/>
      <c r="AS31" s="472"/>
      <c r="AT31" s="472"/>
      <c r="AU31" s="472"/>
      <c r="AV31" s="472"/>
      <c r="AW31" s="472"/>
      <c r="AX31" s="472"/>
      <c r="AY31" s="472"/>
      <c r="AZ31" s="472"/>
      <c r="BA31" s="472"/>
      <c r="BB31" s="472"/>
      <c r="BC31" s="472"/>
      <c r="BD31" s="472"/>
      <c r="BE31" s="472"/>
    </row>
    <row r="32" spans="1:57" ht="26.25" customHeight="1">
      <c r="A32" s="642"/>
      <c r="B32" s="645"/>
      <c r="C32" s="645"/>
      <c r="D32" s="657"/>
      <c r="E32" s="363"/>
      <c r="F32" s="659"/>
      <c r="G32" s="469"/>
      <c r="H32" s="654"/>
      <c r="I32" s="651"/>
      <c r="J32" s="633"/>
      <c r="K32" s="636"/>
      <c r="L32" s="639"/>
      <c r="M32" s="636">
        <f ca="1">IF(NOT(ISERROR(MATCH(L32,_xlfn.ANCHORARRAY(F43),0))),K45&amp;"Por favor no seleccionar los criterios de impacto",L32)</f>
        <v>0</v>
      </c>
      <c r="N32" s="633"/>
      <c r="O32" s="636"/>
      <c r="P32" s="628"/>
      <c r="Q32" s="26">
        <v>5</v>
      </c>
      <c r="R32" s="306"/>
      <c r="S32" s="5" t="s">
        <v>671</v>
      </c>
      <c r="T32" s="23"/>
      <c r="U32" s="23"/>
      <c r="V32" s="24" t="s">
        <v>671</v>
      </c>
      <c r="W32" s="23"/>
      <c r="X32" s="23"/>
      <c r="Y32" s="23"/>
      <c r="Z32" s="288" t="s">
        <v>671</v>
      </c>
      <c r="AA32" s="27" t="s">
        <v>671</v>
      </c>
      <c r="AB32" s="139" t="s">
        <v>671</v>
      </c>
      <c r="AC32" s="27" t="s">
        <v>671</v>
      </c>
      <c r="AD32" s="139" t="s">
        <v>671</v>
      </c>
      <c r="AE32" s="484" t="s">
        <v>671</v>
      </c>
      <c r="AF32" s="138"/>
      <c r="AG32" s="422"/>
      <c r="AH32" s="466"/>
      <c r="AI32" s="470"/>
      <c r="AJ32" s="470"/>
      <c r="AK32" s="466"/>
      <c r="AL32" s="472"/>
      <c r="AM32" s="472"/>
      <c r="AN32" s="472"/>
      <c r="AO32" s="472"/>
      <c r="AP32" s="472"/>
      <c r="AQ32" s="472"/>
      <c r="AR32" s="472"/>
      <c r="AS32" s="472"/>
      <c r="AT32" s="472"/>
      <c r="AU32" s="472"/>
      <c r="AV32" s="472"/>
      <c r="AW32" s="472"/>
      <c r="AX32" s="472"/>
      <c r="AY32" s="472"/>
      <c r="AZ32" s="472"/>
      <c r="BA32" s="472"/>
      <c r="BB32" s="472"/>
      <c r="BC32" s="472"/>
      <c r="BD32" s="472"/>
      <c r="BE32" s="472"/>
    </row>
    <row r="33" spans="1:57" ht="26.25" customHeight="1">
      <c r="A33" s="643"/>
      <c r="B33" s="646"/>
      <c r="C33" s="646"/>
      <c r="D33" s="658"/>
      <c r="E33" s="363"/>
      <c r="F33" s="659"/>
      <c r="G33" s="469"/>
      <c r="H33" s="655"/>
      <c r="I33" s="652"/>
      <c r="J33" s="634"/>
      <c r="K33" s="637"/>
      <c r="L33" s="640"/>
      <c r="M33" s="637">
        <f ca="1">IF(NOT(ISERROR(MATCH(L33,_xlfn.ANCHORARRAY(F44),0))),K46&amp;"Por favor no seleccionar los criterios de impacto",L33)</f>
        <v>0</v>
      </c>
      <c r="N33" s="634"/>
      <c r="O33" s="637"/>
      <c r="P33" s="629"/>
      <c r="Q33" s="26">
        <v>6</v>
      </c>
      <c r="R33" s="306"/>
      <c r="S33" s="5" t="s">
        <v>671</v>
      </c>
      <c r="T33" s="23"/>
      <c r="U33" s="23"/>
      <c r="V33" s="24" t="s">
        <v>671</v>
      </c>
      <c r="W33" s="23"/>
      <c r="X33" s="23"/>
      <c r="Y33" s="23"/>
      <c r="Z33" s="288" t="s">
        <v>671</v>
      </c>
      <c r="AA33" s="27" t="s">
        <v>671</v>
      </c>
      <c r="AB33" s="139" t="s">
        <v>671</v>
      </c>
      <c r="AC33" s="27" t="s">
        <v>671</v>
      </c>
      <c r="AD33" s="139" t="s">
        <v>671</v>
      </c>
      <c r="AE33" s="484" t="s">
        <v>671</v>
      </c>
      <c r="AF33" s="138"/>
      <c r="AG33" s="422"/>
      <c r="AH33" s="466"/>
      <c r="AI33" s="470"/>
      <c r="AJ33" s="470"/>
      <c r="AK33" s="466"/>
      <c r="AL33" s="472"/>
      <c r="AM33" s="472"/>
      <c r="AN33" s="472"/>
      <c r="AO33" s="472"/>
      <c r="AP33" s="472"/>
      <c r="AQ33" s="472"/>
      <c r="AR33" s="472"/>
      <c r="AS33" s="472"/>
      <c r="AT33" s="472"/>
      <c r="AU33" s="472"/>
      <c r="AV33" s="472"/>
      <c r="AW33" s="472"/>
      <c r="AX33" s="472"/>
      <c r="AY33" s="472"/>
      <c r="AZ33" s="472"/>
      <c r="BA33" s="472"/>
      <c r="BB33" s="472"/>
      <c r="BC33" s="472"/>
      <c r="BD33" s="472"/>
      <c r="BE33" s="472"/>
    </row>
    <row r="34" spans="1:57" ht="26.25" customHeight="1">
      <c r="A34" s="641">
        <v>6</v>
      </c>
      <c r="B34" s="644"/>
      <c r="C34" s="644"/>
      <c r="D34" s="656"/>
      <c r="E34" s="363"/>
      <c r="F34" s="659"/>
      <c r="G34" s="469"/>
      <c r="H34" s="653"/>
      <c r="I34" s="650"/>
      <c r="J34" s="632" t="str">
        <f t="shared" ref="J34" si="12">IF(I34&lt;=0,"",IF(I34&lt;=2,"Muy Baja",IF(I34&lt;=24,"Baja",IF(I34&lt;=500,"Media",IF(I34&lt;=5000,"Alta","Muy Alta")))))</f>
        <v/>
      </c>
      <c r="K34" s="635" t="str">
        <f t="shared" ref="K34" si="13">IF(J34="","",IF(J34="Muy Baja",0.2,IF(J34="Baja",0.4,IF(J34="Media",0.6,IF(J34="Alta",0.8,IF(J34="Muy Alta",1,))))))</f>
        <v/>
      </c>
      <c r="L34" s="638"/>
      <c r="M34" s="635">
        <f>IF(NOT(ISERROR(MATCH(L34,'[1]Tabla Impacto'!$B$221:$B$223,0))),'[1]Tabla Impacto'!$F$223&amp;"Por favor no seleccionar los criterios de impacto(Afectación Económica o presupuestal y Pérdida Reputacional)",L34)</f>
        <v>0</v>
      </c>
      <c r="N34" s="632" t="str">
        <f>IF(OR(M34='[1]Tabla Impacto'!$C$11,M34='[1]Tabla Impacto'!$D$11),"Leve",IF(OR(M34='[1]Tabla Impacto'!$C$12,M34='[1]Tabla Impacto'!$D$12),"Menor",IF(OR(M34='[1]Tabla Impacto'!$C$13,M34='[1]Tabla Impacto'!$D$13),"Moderado",IF(OR(M34='[1]Tabla Impacto'!$C$14,M34='[1]Tabla Impacto'!$D$14),"Mayor",IF(OR(M34='[1]Tabla Impacto'!$C$15,M34='[1]Tabla Impacto'!$D$15),"Catastrófico","")))))</f>
        <v>Leve</v>
      </c>
      <c r="O34" s="635">
        <f t="shared" ref="O34" si="14">IF(N34="","",IF(N34="Leve",0.2,IF(N34="Menor",0.4,IF(N34="Moderado",0.6,IF(N34="Mayor",0.8,IF(N34="Catastrófico",1,))))))</f>
        <v>0.2</v>
      </c>
      <c r="P34" s="627" t="str">
        <f t="shared" ref="P34" si="15">IF(OR(AND(J34="Muy Baja",N34="Leve"),AND(J34="Muy Baja",N34="Menor"),AND(J34="Baja",N34="Leve")),"Bajo",IF(OR(AND(J34="Muy baja",N34="Moderado"),AND(J34="Baja",N34="Menor"),AND(J34="Baja",N34="Moderado"),AND(J34="Media",N34="Leve"),AND(J34="Media",N34="Menor"),AND(J34="Media",N34="Moderado"),AND(J34="Alta",N34="Leve"),AND(J34="Alta",N34="Menor")),"Moderado",IF(OR(AND(J34="Muy Baja",N34="Mayor"),AND(J34="Baja",N34="Mayor"),AND(J34="Media",N34="Mayor"),AND(J34="Alta",N34="Moderado"),AND(J34="Alta",N34="Mayor"),AND(J34="Muy Alta",N34="Leve"),AND(J34="Muy Alta",N34="Menor"),AND(J34="Muy Alta",N34="Moderado"),AND(J34="Muy Alta",N34="Mayor")),"Alto",IF(OR(AND(J34="Muy Baja",N34="Catastrófico"),AND(J34="Baja",N34="Catastrófico"),AND(J34="Media",N34="Catastrófico"),AND(J34="Alta",N34="Catastrófico"),AND(J34="Muy Alta",N34="Catastrófico")),"Extremo",""))))</f>
        <v/>
      </c>
      <c r="Q34" s="26">
        <v>1</v>
      </c>
      <c r="R34" s="306"/>
      <c r="S34" s="5" t="s">
        <v>671</v>
      </c>
      <c r="T34" s="23"/>
      <c r="U34" s="23"/>
      <c r="V34" s="24" t="s">
        <v>671</v>
      </c>
      <c r="W34" s="23"/>
      <c r="X34" s="23"/>
      <c r="Y34" s="23"/>
      <c r="Z34" s="288" t="s">
        <v>671</v>
      </c>
      <c r="AA34" s="27" t="s">
        <v>671</v>
      </c>
      <c r="AB34" s="139" t="s">
        <v>671</v>
      </c>
      <c r="AC34" s="27" t="s">
        <v>671</v>
      </c>
      <c r="AD34" s="139" t="s">
        <v>671</v>
      </c>
      <c r="AE34" s="484" t="s">
        <v>671</v>
      </c>
      <c r="AF34" s="138"/>
      <c r="AG34" s="422"/>
      <c r="AH34" s="466"/>
      <c r="AI34" s="470"/>
      <c r="AJ34" s="470"/>
      <c r="AK34" s="466"/>
      <c r="AL34" s="472"/>
      <c r="AM34" s="472"/>
      <c r="AN34" s="472"/>
      <c r="AO34" s="472"/>
      <c r="AP34" s="472"/>
      <c r="AQ34" s="472"/>
      <c r="AR34" s="472"/>
      <c r="AS34" s="472"/>
      <c r="AT34" s="472"/>
      <c r="AU34" s="472"/>
      <c r="AV34" s="472"/>
      <c r="AW34" s="472"/>
      <c r="AX34" s="472"/>
      <c r="AY34" s="472"/>
      <c r="AZ34" s="472"/>
      <c r="BA34" s="472"/>
      <c r="BB34" s="472"/>
      <c r="BC34" s="472"/>
      <c r="BD34" s="472"/>
      <c r="BE34" s="472"/>
    </row>
    <row r="35" spans="1:57" ht="26.25" customHeight="1">
      <c r="A35" s="642"/>
      <c r="B35" s="645"/>
      <c r="C35" s="645"/>
      <c r="D35" s="657"/>
      <c r="E35" s="363"/>
      <c r="F35" s="659"/>
      <c r="G35" s="469"/>
      <c r="H35" s="654"/>
      <c r="I35" s="651"/>
      <c r="J35" s="633"/>
      <c r="K35" s="636"/>
      <c r="L35" s="639"/>
      <c r="M35" s="636">
        <f ca="1">IF(NOT(ISERROR(MATCH(L35,_xlfn.ANCHORARRAY(F46),0))),K48&amp;"Por favor no seleccionar los criterios de impacto",L35)</f>
        <v>0</v>
      </c>
      <c r="N35" s="633"/>
      <c r="O35" s="636"/>
      <c r="P35" s="628"/>
      <c r="Q35" s="26">
        <v>2</v>
      </c>
      <c r="R35" s="306"/>
      <c r="S35" s="5" t="s">
        <v>671</v>
      </c>
      <c r="T35" s="23"/>
      <c r="U35" s="23"/>
      <c r="V35" s="24" t="s">
        <v>671</v>
      </c>
      <c r="W35" s="23"/>
      <c r="X35" s="23"/>
      <c r="Y35" s="23"/>
      <c r="Z35" s="288" t="s">
        <v>671</v>
      </c>
      <c r="AA35" s="27" t="s">
        <v>671</v>
      </c>
      <c r="AB35" s="139" t="s">
        <v>671</v>
      </c>
      <c r="AC35" s="27" t="s">
        <v>671</v>
      </c>
      <c r="AD35" s="139" t="s">
        <v>671</v>
      </c>
      <c r="AE35" s="484" t="s">
        <v>671</v>
      </c>
      <c r="AF35" s="138"/>
      <c r="AG35" s="422"/>
      <c r="AH35" s="466"/>
      <c r="AI35" s="470"/>
      <c r="AJ35" s="470"/>
      <c r="AK35" s="466"/>
      <c r="AL35" s="472"/>
      <c r="AM35" s="472"/>
      <c r="AN35" s="472"/>
      <c r="AO35" s="472"/>
      <c r="AP35" s="472"/>
      <c r="AQ35" s="472"/>
      <c r="AR35" s="472"/>
      <c r="AS35" s="472"/>
      <c r="AT35" s="472"/>
      <c r="AU35" s="472"/>
      <c r="AV35" s="472"/>
      <c r="AW35" s="472"/>
      <c r="AX35" s="472"/>
      <c r="AY35" s="472"/>
      <c r="AZ35" s="472"/>
      <c r="BA35" s="472"/>
      <c r="BB35" s="472"/>
      <c r="BC35" s="472"/>
      <c r="BD35" s="472"/>
      <c r="BE35" s="472"/>
    </row>
    <row r="36" spans="1:57" ht="26.25" customHeight="1">
      <c r="A36" s="642"/>
      <c r="B36" s="645"/>
      <c r="C36" s="645"/>
      <c r="D36" s="657"/>
      <c r="E36" s="363"/>
      <c r="F36" s="659"/>
      <c r="G36" s="469"/>
      <c r="H36" s="654"/>
      <c r="I36" s="651"/>
      <c r="J36" s="633"/>
      <c r="K36" s="636"/>
      <c r="L36" s="639"/>
      <c r="M36" s="636">
        <f ca="1">IF(NOT(ISERROR(MATCH(L36,_xlfn.ANCHORARRAY(F47),0))),K49&amp;"Por favor no seleccionar los criterios de impacto",L36)</f>
        <v>0</v>
      </c>
      <c r="N36" s="633"/>
      <c r="O36" s="636"/>
      <c r="P36" s="628"/>
      <c r="Q36" s="26">
        <v>3</v>
      </c>
      <c r="R36" s="459"/>
      <c r="S36" s="5" t="s">
        <v>671</v>
      </c>
      <c r="T36" s="23"/>
      <c r="U36" s="23"/>
      <c r="V36" s="24" t="s">
        <v>671</v>
      </c>
      <c r="W36" s="23"/>
      <c r="X36" s="23"/>
      <c r="Y36" s="23"/>
      <c r="Z36" s="288" t="s">
        <v>671</v>
      </c>
      <c r="AA36" s="27" t="s">
        <v>671</v>
      </c>
      <c r="AB36" s="139" t="s">
        <v>671</v>
      </c>
      <c r="AC36" s="27" t="s">
        <v>671</v>
      </c>
      <c r="AD36" s="139" t="s">
        <v>671</v>
      </c>
      <c r="AE36" s="484" t="s">
        <v>671</v>
      </c>
      <c r="AF36" s="138"/>
      <c r="AG36" s="422"/>
      <c r="AH36" s="466"/>
      <c r="AI36" s="470"/>
      <c r="AJ36" s="470"/>
      <c r="AK36" s="466"/>
      <c r="AL36" s="472"/>
      <c r="AM36" s="472"/>
      <c r="AN36" s="472"/>
      <c r="AO36" s="472"/>
      <c r="AP36" s="472"/>
      <c r="AQ36" s="472"/>
      <c r="AR36" s="472"/>
      <c r="AS36" s="472"/>
      <c r="AT36" s="472"/>
      <c r="AU36" s="472"/>
      <c r="AV36" s="472"/>
      <c r="AW36" s="472"/>
      <c r="AX36" s="472"/>
      <c r="AY36" s="472"/>
      <c r="AZ36" s="472"/>
      <c r="BA36" s="472"/>
      <c r="BB36" s="472"/>
      <c r="BC36" s="472"/>
      <c r="BD36" s="472"/>
      <c r="BE36" s="472"/>
    </row>
    <row r="37" spans="1:57" ht="26.25" customHeight="1">
      <c r="A37" s="642"/>
      <c r="B37" s="645"/>
      <c r="C37" s="645"/>
      <c r="D37" s="657"/>
      <c r="E37" s="363"/>
      <c r="F37" s="659"/>
      <c r="G37" s="469"/>
      <c r="H37" s="654"/>
      <c r="I37" s="651"/>
      <c r="J37" s="633"/>
      <c r="K37" s="636"/>
      <c r="L37" s="639"/>
      <c r="M37" s="636">
        <f ca="1">IF(NOT(ISERROR(MATCH(L37,_xlfn.ANCHORARRAY(F48),0))),K50&amp;"Por favor no seleccionar los criterios de impacto",L37)</f>
        <v>0</v>
      </c>
      <c r="N37" s="633"/>
      <c r="O37" s="636"/>
      <c r="P37" s="628"/>
      <c r="Q37" s="26">
        <v>4</v>
      </c>
      <c r="R37" s="306"/>
      <c r="S37" s="5" t="s">
        <v>671</v>
      </c>
      <c r="T37" s="23"/>
      <c r="U37" s="23"/>
      <c r="V37" s="24" t="s">
        <v>671</v>
      </c>
      <c r="W37" s="23"/>
      <c r="X37" s="23"/>
      <c r="Y37" s="23"/>
      <c r="Z37" s="288" t="s">
        <v>671</v>
      </c>
      <c r="AA37" s="27" t="s">
        <v>671</v>
      </c>
      <c r="AB37" s="139" t="s">
        <v>671</v>
      </c>
      <c r="AC37" s="27" t="s">
        <v>671</v>
      </c>
      <c r="AD37" s="139" t="s">
        <v>671</v>
      </c>
      <c r="AE37" s="484" t="s">
        <v>671</v>
      </c>
      <c r="AF37" s="138"/>
      <c r="AG37" s="422"/>
      <c r="AH37" s="466"/>
      <c r="AI37" s="470"/>
      <c r="AJ37" s="470"/>
      <c r="AK37" s="466"/>
      <c r="AL37" s="472"/>
      <c r="AM37" s="472"/>
      <c r="AN37" s="472"/>
      <c r="AO37" s="472"/>
      <c r="AP37" s="472"/>
      <c r="AQ37" s="472"/>
      <c r="AR37" s="472"/>
      <c r="AS37" s="472"/>
      <c r="AT37" s="472"/>
      <c r="AU37" s="472"/>
      <c r="AV37" s="472"/>
      <c r="AW37" s="472"/>
      <c r="AX37" s="472"/>
      <c r="AY37" s="472"/>
      <c r="AZ37" s="472"/>
      <c r="BA37" s="472"/>
      <c r="BB37" s="472"/>
      <c r="BC37" s="472"/>
      <c r="BD37" s="472"/>
      <c r="BE37" s="472"/>
    </row>
    <row r="38" spans="1:57" ht="26.25" customHeight="1">
      <c r="A38" s="642"/>
      <c r="B38" s="645"/>
      <c r="C38" s="645"/>
      <c r="D38" s="657"/>
      <c r="E38" s="363"/>
      <c r="F38" s="659"/>
      <c r="G38" s="469"/>
      <c r="H38" s="654"/>
      <c r="I38" s="651"/>
      <c r="J38" s="633"/>
      <c r="K38" s="636"/>
      <c r="L38" s="639"/>
      <c r="M38" s="636">
        <f ca="1">IF(NOT(ISERROR(MATCH(L38,_xlfn.ANCHORARRAY(F49),0))),K51&amp;"Por favor no seleccionar los criterios de impacto",L38)</f>
        <v>0</v>
      </c>
      <c r="N38" s="633"/>
      <c r="O38" s="636"/>
      <c r="P38" s="628"/>
      <c r="Q38" s="26">
        <v>5</v>
      </c>
      <c r="R38" s="306"/>
      <c r="S38" s="5" t="s">
        <v>671</v>
      </c>
      <c r="T38" s="23"/>
      <c r="U38" s="23"/>
      <c r="V38" s="24" t="s">
        <v>671</v>
      </c>
      <c r="W38" s="23"/>
      <c r="X38" s="23"/>
      <c r="Y38" s="23"/>
      <c r="Z38" s="288" t="s">
        <v>671</v>
      </c>
      <c r="AA38" s="27" t="s">
        <v>671</v>
      </c>
      <c r="AB38" s="139" t="s">
        <v>671</v>
      </c>
      <c r="AC38" s="27" t="s">
        <v>671</v>
      </c>
      <c r="AD38" s="139" t="s">
        <v>671</v>
      </c>
      <c r="AE38" s="484" t="s">
        <v>671</v>
      </c>
      <c r="AF38" s="138"/>
      <c r="AG38" s="422"/>
      <c r="AH38" s="466"/>
      <c r="AI38" s="470"/>
      <c r="AJ38" s="470"/>
      <c r="AK38" s="466"/>
      <c r="AL38" s="472"/>
      <c r="AM38" s="472"/>
      <c r="AN38" s="472"/>
      <c r="AO38" s="472"/>
      <c r="AP38" s="472"/>
      <c r="AQ38" s="472"/>
      <c r="AR38" s="472"/>
      <c r="AS38" s="472"/>
      <c r="AT38" s="472"/>
      <c r="AU38" s="472"/>
      <c r="AV38" s="472"/>
      <c r="AW38" s="472"/>
      <c r="AX38" s="472"/>
      <c r="AY38" s="472"/>
      <c r="AZ38" s="472"/>
      <c r="BA38" s="472"/>
      <c r="BB38" s="472"/>
      <c r="BC38" s="472"/>
      <c r="BD38" s="472"/>
      <c r="BE38" s="472"/>
    </row>
    <row r="39" spans="1:57" ht="26.25" customHeight="1">
      <c r="A39" s="643"/>
      <c r="B39" s="646"/>
      <c r="C39" s="646"/>
      <c r="D39" s="658"/>
      <c r="E39" s="363"/>
      <c r="F39" s="659"/>
      <c r="G39" s="469"/>
      <c r="H39" s="655"/>
      <c r="I39" s="652"/>
      <c r="J39" s="634"/>
      <c r="K39" s="637"/>
      <c r="L39" s="640"/>
      <c r="M39" s="637">
        <f ca="1">IF(NOT(ISERROR(MATCH(L39,_xlfn.ANCHORARRAY(F50),0))),K52&amp;"Por favor no seleccionar los criterios de impacto",L39)</f>
        <v>0</v>
      </c>
      <c r="N39" s="634"/>
      <c r="O39" s="637"/>
      <c r="P39" s="629"/>
      <c r="Q39" s="26">
        <v>6</v>
      </c>
      <c r="R39" s="306"/>
      <c r="S39" s="5" t="s">
        <v>671</v>
      </c>
      <c r="T39" s="23"/>
      <c r="U39" s="23"/>
      <c r="V39" s="24" t="s">
        <v>671</v>
      </c>
      <c r="W39" s="23"/>
      <c r="X39" s="23"/>
      <c r="Y39" s="23"/>
      <c r="Z39" s="288" t="s">
        <v>671</v>
      </c>
      <c r="AA39" s="27" t="s">
        <v>671</v>
      </c>
      <c r="AB39" s="139" t="s">
        <v>671</v>
      </c>
      <c r="AC39" s="27" t="s">
        <v>671</v>
      </c>
      <c r="AD39" s="139" t="s">
        <v>671</v>
      </c>
      <c r="AE39" s="484" t="s">
        <v>671</v>
      </c>
      <c r="AF39" s="138"/>
      <c r="AG39" s="422"/>
      <c r="AH39" s="466"/>
      <c r="AI39" s="470"/>
      <c r="AJ39" s="470"/>
      <c r="AK39" s="466"/>
      <c r="AL39" s="472"/>
      <c r="AM39" s="472"/>
      <c r="AN39" s="472"/>
      <c r="AO39" s="472"/>
      <c r="AP39" s="472"/>
      <c r="AQ39" s="472"/>
      <c r="AR39" s="472"/>
      <c r="AS39" s="472"/>
      <c r="AT39" s="472"/>
      <c r="AU39" s="472"/>
      <c r="AV39" s="472"/>
      <c r="AW39" s="472"/>
      <c r="AX39" s="472"/>
      <c r="AY39" s="472"/>
      <c r="AZ39" s="472"/>
      <c r="BA39" s="472"/>
      <c r="BB39" s="472"/>
      <c r="BC39" s="472"/>
      <c r="BD39" s="472"/>
      <c r="BE39" s="472"/>
    </row>
    <row r="40" spans="1:57" ht="26.25" customHeight="1">
      <c r="A40" s="641">
        <v>7</v>
      </c>
      <c r="B40" s="644"/>
      <c r="C40" s="644"/>
      <c r="D40" s="644"/>
      <c r="E40" s="136"/>
      <c r="F40" s="648"/>
      <c r="G40" s="141"/>
      <c r="H40" s="644"/>
      <c r="I40" s="650"/>
      <c r="J40" s="632" t="str">
        <f t="shared" ref="J40" si="16">IF(I40&lt;=0,"",IF(I40&lt;=2,"Muy Baja",IF(I40&lt;=24,"Baja",IF(I40&lt;=500,"Media",IF(I40&lt;=5000,"Alta","Muy Alta")))))</f>
        <v/>
      </c>
      <c r="K40" s="635" t="str">
        <f t="shared" ref="K40" si="17">IF(J40="","",IF(J40="Muy Baja",0.2,IF(J40="Baja",0.4,IF(J40="Media",0.6,IF(J40="Alta",0.8,IF(J40="Muy Alta",1,))))))</f>
        <v/>
      </c>
      <c r="L40" s="638"/>
      <c r="M40" s="635">
        <f>IF(NOT(ISERROR(MATCH(L40,'[1]Tabla Impacto'!$B$221:$B$223,0))),'[1]Tabla Impacto'!$F$223&amp;"Por favor no seleccionar los criterios de impacto(Afectación Económica o presupuestal y Pérdida Reputacional)",L40)</f>
        <v>0</v>
      </c>
      <c r="N40" s="632" t="str">
        <f>IF(OR(M40='[1]Tabla Impacto'!$C$11,M40='[1]Tabla Impacto'!$D$11),"Leve",IF(OR(M40='[1]Tabla Impacto'!$C$12,M40='[1]Tabla Impacto'!$D$12),"Menor",IF(OR(M40='[1]Tabla Impacto'!$C$13,M40='[1]Tabla Impacto'!$D$13),"Moderado",IF(OR(M40='[1]Tabla Impacto'!$C$14,M40='[1]Tabla Impacto'!$D$14),"Mayor",IF(OR(M40='[1]Tabla Impacto'!$C$15,M40='[1]Tabla Impacto'!$D$15),"Catastrófico","")))))</f>
        <v>Leve</v>
      </c>
      <c r="O40" s="635">
        <f t="shared" ref="O40" si="18">IF(N40="","",IF(N40="Leve",0.2,IF(N40="Menor",0.4,IF(N40="Moderado",0.6,IF(N40="Mayor",0.8,IF(N40="Catastrófico",1,))))))</f>
        <v>0.2</v>
      </c>
      <c r="P40" s="627" t="str">
        <f t="shared" ref="P40" si="19">IF(OR(AND(J40="Muy Baja",N40="Leve"),AND(J40="Muy Baja",N40="Menor"),AND(J40="Baja",N40="Leve")),"Bajo",IF(OR(AND(J40="Muy baja",N40="Moderado"),AND(J40="Baja",N40="Menor"),AND(J40="Baja",N40="Moderado"),AND(J40="Media",N40="Leve"),AND(J40="Media",N40="Menor"),AND(J40="Media",N40="Moderado"),AND(J40="Alta",N40="Leve"),AND(J40="Alta",N40="Menor")),"Moderado",IF(OR(AND(J40="Muy Baja",N40="Mayor"),AND(J40="Baja",N40="Mayor"),AND(J40="Media",N40="Mayor"),AND(J40="Alta",N40="Moderado"),AND(J40="Alta",N40="Mayor"),AND(J40="Muy Alta",N40="Leve"),AND(J40="Muy Alta",N40="Menor"),AND(J40="Muy Alta",N40="Moderado"),AND(J40="Muy Alta",N40="Mayor")),"Alto",IF(OR(AND(J40="Muy Baja",N40="Catastrófico"),AND(J40="Baja",N40="Catastrófico"),AND(J40="Media",N40="Catastrófico"),AND(J40="Alta",N40="Catastrófico"),AND(J40="Muy Alta",N40="Catastrófico")),"Extremo",""))))</f>
        <v/>
      </c>
      <c r="Q40" s="26">
        <v>1</v>
      </c>
      <c r="R40" s="306"/>
      <c r="S40" s="5" t="s">
        <v>671</v>
      </c>
      <c r="T40" s="23"/>
      <c r="U40" s="23"/>
      <c r="V40" s="24" t="s">
        <v>671</v>
      </c>
      <c r="W40" s="23"/>
      <c r="X40" s="23"/>
      <c r="Y40" s="23"/>
      <c r="Z40" s="288" t="s">
        <v>671</v>
      </c>
      <c r="AA40" s="27" t="s">
        <v>671</v>
      </c>
      <c r="AB40" s="139" t="s">
        <v>671</v>
      </c>
      <c r="AC40" s="27" t="s">
        <v>671</v>
      </c>
      <c r="AD40" s="139" t="s">
        <v>671</v>
      </c>
      <c r="AE40" s="484" t="s">
        <v>671</v>
      </c>
      <c r="AF40" s="138"/>
      <c r="AG40" s="422"/>
      <c r="AH40" s="466"/>
      <c r="AI40" s="470"/>
      <c r="AJ40" s="470"/>
      <c r="AK40" s="466"/>
      <c r="AL40" s="472"/>
      <c r="AM40" s="472"/>
      <c r="AN40" s="472"/>
      <c r="AO40" s="472"/>
      <c r="AP40" s="472"/>
      <c r="AQ40" s="472"/>
      <c r="AR40" s="472"/>
      <c r="AS40" s="472"/>
      <c r="AT40" s="472"/>
      <c r="AU40" s="472"/>
      <c r="AV40" s="472"/>
      <c r="AW40" s="472"/>
      <c r="AX40" s="472"/>
      <c r="AY40" s="472"/>
      <c r="AZ40" s="472"/>
      <c r="BA40" s="472"/>
      <c r="BB40" s="472"/>
      <c r="BC40" s="472"/>
      <c r="BD40" s="472"/>
      <c r="BE40" s="472"/>
    </row>
    <row r="41" spans="1:57" ht="26.25" customHeight="1">
      <c r="A41" s="642"/>
      <c r="B41" s="645"/>
      <c r="C41" s="645"/>
      <c r="D41" s="645"/>
      <c r="E41" s="136"/>
      <c r="F41" s="648"/>
      <c r="G41" s="141"/>
      <c r="H41" s="645"/>
      <c r="I41" s="651"/>
      <c r="J41" s="633"/>
      <c r="K41" s="636"/>
      <c r="L41" s="639"/>
      <c r="M41" s="636">
        <f ca="1">IF(NOT(ISERROR(MATCH(L41,_xlfn.ANCHORARRAY(F52),0))),K54&amp;"Por favor no seleccionar los criterios de impacto",L41)</f>
        <v>0</v>
      </c>
      <c r="N41" s="633"/>
      <c r="O41" s="636"/>
      <c r="P41" s="628"/>
      <c r="Q41" s="26">
        <v>2</v>
      </c>
      <c r="R41" s="306"/>
      <c r="S41" s="5" t="s">
        <v>671</v>
      </c>
      <c r="T41" s="23"/>
      <c r="U41" s="23"/>
      <c r="V41" s="24" t="s">
        <v>671</v>
      </c>
      <c r="W41" s="23"/>
      <c r="X41" s="23"/>
      <c r="Y41" s="23"/>
      <c r="Z41" s="288" t="s">
        <v>671</v>
      </c>
      <c r="AA41" s="27" t="s">
        <v>671</v>
      </c>
      <c r="AB41" s="139" t="s">
        <v>671</v>
      </c>
      <c r="AC41" s="27" t="s">
        <v>671</v>
      </c>
      <c r="AD41" s="139" t="s">
        <v>671</v>
      </c>
      <c r="AE41" s="484" t="s">
        <v>671</v>
      </c>
      <c r="AF41" s="138"/>
      <c r="AG41" s="422"/>
      <c r="AH41" s="466"/>
      <c r="AI41" s="470"/>
      <c r="AJ41" s="470"/>
      <c r="AK41" s="466"/>
      <c r="AL41" s="472"/>
      <c r="AM41" s="472"/>
      <c r="AN41" s="472"/>
      <c r="AO41" s="472"/>
      <c r="AP41" s="472"/>
      <c r="AQ41" s="472"/>
      <c r="AR41" s="472"/>
      <c r="AS41" s="472"/>
      <c r="AT41" s="472"/>
      <c r="AU41" s="472"/>
      <c r="AV41" s="472"/>
      <c r="AW41" s="472"/>
      <c r="AX41" s="472"/>
      <c r="AY41" s="472"/>
      <c r="AZ41" s="472"/>
      <c r="BA41" s="472"/>
      <c r="BB41" s="472"/>
      <c r="BC41" s="472"/>
      <c r="BD41" s="472"/>
      <c r="BE41" s="472"/>
    </row>
    <row r="42" spans="1:57" ht="26.25" customHeight="1">
      <c r="A42" s="642"/>
      <c r="B42" s="645"/>
      <c r="C42" s="645"/>
      <c r="D42" s="645"/>
      <c r="E42" s="136"/>
      <c r="F42" s="648"/>
      <c r="G42" s="141"/>
      <c r="H42" s="645"/>
      <c r="I42" s="651"/>
      <c r="J42" s="633"/>
      <c r="K42" s="636"/>
      <c r="L42" s="639"/>
      <c r="M42" s="636">
        <f ca="1">IF(NOT(ISERROR(MATCH(L42,_xlfn.ANCHORARRAY(F53),0))),K55&amp;"Por favor no seleccionar los criterios de impacto",L42)</f>
        <v>0</v>
      </c>
      <c r="N42" s="633"/>
      <c r="O42" s="636"/>
      <c r="P42" s="628"/>
      <c r="Q42" s="26">
        <v>3</v>
      </c>
      <c r="R42" s="459"/>
      <c r="S42" s="5" t="s">
        <v>671</v>
      </c>
      <c r="T42" s="23"/>
      <c r="U42" s="23"/>
      <c r="V42" s="24" t="s">
        <v>671</v>
      </c>
      <c r="W42" s="23"/>
      <c r="X42" s="23"/>
      <c r="Y42" s="23"/>
      <c r="Z42" s="288" t="s">
        <v>671</v>
      </c>
      <c r="AA42" s="27" t="s">
        <v>671</v>
      </c>
      <c r="AB42" s="139" t="s">
        <v>671</v>
      </c>
      <c r="AC42" s="27" t="s">
        <v>671</v>
      </c>
      <c r="AD42" s="139" t="s">
        <v>671</v>
      </c>
      <c r="AE42" s="484" t="s">
        <v>671</v>
      </c>
      <c r="AF42" s="138"/>
      <c r="AG42" s="422"/>
      <c r="AH42" s="466"/>
      <c r="AI42" s="470"/>
      <c r="AJ42" s="470"/>
      <c r="AK42" s="466"/>
      <c r="AL42" s="472"/>
      <c r="AM42" s="472"/>
      <c r="AN42" s="472"/>
      <c r="AO42" s="472"/>
      <c r="AP42" s="472"/>
      <c r="AQ42" s="472"/>
      <c r="AR42" s="472"/>
      <c r="AS42" s="472"/>
      <c r="AT42" s="472"/>
      <c r="AU42" s="472"/>
      <c r="AV42" s="472"/>
      <c r="AW42" s="472"/>
      <c r="AX42" s="472"/>
      <c r="AY42" s="472"/>
      <c r="AZ42" s="472"/>
      <c r="BA42" s="472"/>
      <c r="BB42" s="472"/>
      <c r="BC42" s="472"/>
      <c r="BD42" s="472"/>
      <c r="BE42" s="472"/>
    </row>
    <row r="43" spans="1:57" ht="26.25" customHeight="1">
      <c r="A43" s="642"/>
      <c r="B43" s="645"/>
      <c r="C43" s="645"/>
      <c r="D43" s="645"/>
      <c r="E43" s="136"/>
      <c r="F43" s="648"/>
      <c r="G43" s="141"/>
      <c r="H43" s="645"/>
      <c r="I43" s="651"/>
      <c r="J43" s="633"/>
      <c r="K43" s="636"/>
      <c r="L43" s="639"/>
      <c r="M43" s="636">
        <f ca="1">IF(NOT(ISERROR(MATCH(L43,_xlfn.ANCHORARRAY(F54),0))),K56&amp;"Por favor no seleccionar los criterios de impacto",L43)</f>
        <v>0</v>
      </c>
      <c r="N43" s="633"/>
      <c r="O43" s="636"/>
      <c r="P43" s="628"/>
      <c r="Q43" s="26">
        <v>4</v>
      </c>
      <c r="R43" s="306"/>
      <c r="S43" s="5" t="s">
        <v>671</v>
      </c>
      <c r="T43" s="23"/>
      <c r="U43" s="23"/>
      <c r="V43" s="24" t="s">
        <v>671</v>
      </c>
      <c r="W43" s="23"/>
      <c r="X43" s="23"/>
      <c r="Y43" s="23"/>
      <c r="Z43" s="288" t="s">
        <v>671</v>
      </c>
      <c r="AA43" s="27" t="s">
        <v>671</v>
      </c>
      <c r="AB43" s="139" t="s">
        <v>671</v>
      </c>
      <c r="AC43" s="27" t="s">
        <v>671</v>
      </c>
      <c r="AD43" s="139" t="s">
        <v>671</v>
      </c>
      <c r="AE43" s="484" t="s">
        <v>671</v>
      </c>
      <c r="AF43" s="138"/>
      <c r="AG43" s="422"/>
      <c r="AH43" s="466"/>
      <c r="AI43" s="470"/>
      <c r="AJ43" s="470"/>
      <c r="AK43" s="466"/>
      <c r="AL43" s="472"/>
      <c r="AM43" s="472"/>
      <c r="AN43" s="472"/>
      <c r="AO43" s="472"/>
      <c r="AP43" s="472"/>
      <c r="AQ43" s="472"/>
      <c r="AR43" s="472"/>
      <c r="AS43" s="472"/>
      <c r="AT43" s="472"/>
      <c r="AU43" s="472"/>
      <c r="AV43" s="472"/>
      <c r="AW43" s="472"/>
      <c r="AX43" s="472"/>
      <c r="AY43" s="472"/>
      <c r="AZ43" s="472"/>
      <c r="BA43" s="472"/>
      <c r="BB43" s="472"/>
      <c r="BC43" s="472"/>
      <c r="BD43" s="472"/>
      <c r="BE43" s="472"/>
    </row>
    <row r="44" spans="1:57" ht="26.25" customHeight="1">
      <c r="A44" s="642"/>
      <c r="B44" s="645"/>
      <c r="C44" s="645"/>
      <c r="D44" s="645"/>
      <c r="E44" s="136"/>
      <c r="F44" s="648"/>
      <c r="G44" s="141"/>
      <c r="H44" s="645"/>
      <c r="I44" s="651"/>
      <c r="J44" s="633"/>
      <c r="K44" s="636"/>
      <c r="L44" s="639"/>
      <c r="M44" s="636">
        <f ca="1">IF(NOT(ISERROR(MATCH(L44,_xlfn.ANCHORARRAY(F55),0))),K57&amp;"Por favor no seleccionar los criterios de impacto",L44)</f>
        <v>0</v>
      </c>
      <c r="N44" s="633"/>
      <c r="O44" s="636"/>
      <c r="P44" s="628"/>
      <c r="Q44" s="26">
        <v>5</v>
      </c>
      <c r="R44" s="306"/>
      <c r="S44" s="5" t="s">
        <v>671</v>
      </c>
      <c r="T44" s="23"/>
      <c r="U44" s="23"/>
      <c r="V44" s="24" t="s">
        <v>671</v>
      </c>
      <c r="W44" s="23"/>
      <c r="X44" s="23"/>
      <c r="Y44" s="23"/>
      <c r="Z44" s="288" t="s">
        <v>671</v>
      </c>
      <c r="AA44" s="27" t="s">
        <v>671</v>
      </c>
      <c r="AB44" s="139" t="s">
        <v>671</v>
      </c>
      <c r="AC44" s="27" t="s">
        <v>671</v>
      </c>
      <c r="AD44" s="139" t="s">
        <v>671</v>
      </c>
      <c r="AE44" s="484" t="s">
        <v>671</v>
      </c>
      <c r="AF44" s="138"/>
      <c r="AG44" s="422"/>
      <c r="AH44" s="466"/>
      <c r="AI44" s="470"/>
      <c r="AJ44" s="470"/>
      <c r="AK44" s="466"/>
      <c r="AL44" s="472"/>
      <c r="AM44" s="472"/>
      <c r="AN44" s="472"/>
      <c r="AO44" s="472"/>
      <c r="AP44" s="472"/>
      <c r="AQ44" s="472"/>
      <c r="AR44" s="472"/>
      <c r="AS44" s="472"/>
      <c r="AT44" s="472"/>
      <c r="AU44" s="472"/>
      <c r="AV44" s="472"/>
      <c r="AW44" s="472"/>
      <c r="AX44" s="472"/>
      <c r="AY44" s="472"/>
      <c r="AZ44" s="472"/>
      <c r="BA44" s="472"/>
      <c r="BB44" s="472"/>
      <c r="BC44" s="472"/>
      <c r="BD44" s="472"/>
      <c r="BE44" s="472"/>
    </row>
    <row r="45" spans="1:57" ht="26.25" customHeight="1">
      <c r="A45" s="643"/>
      <c r="B45" s="646"/>
      <c r="C45" s="646"/>
      <c r="D45" s="646"/>
      <c r="E45" s="137"/>
      <c r="F45" s="649"/>
      <c r="G45" s="485"/>
      <c r="H45" s="646"/>
      <c r="I45" s="652"/>
      <c r="J45" s="634"/>
      <c r="K45" s="637"/>
      <c r="L45" s="640"/>
      <c r="M45" s="637">
        <f ca="1">IF(NOT(ISERROR(MATCH(L45,_xlfn.ANCHORARRAY(F56),0))),K58&amp;"Por favor no seleccionar los criterios de impacto",L45)</f>
        <v>0</v>
      </c>
      <c r="N45" s="634"/>
      <c r="O45" s="637"/>
      <c r="P45" s="629"/>
      <c r="Q45" s="26">
        <v>6</v>
      </c>
      <c r="R45" s="306"/>
      <c r="S45" s="5" t="s">
        <v>671</v>
      </c>
      <c r="T45" s="23"/>
      <c r="U45" s="23"/>
      <c r="V45" s="24" t="s">
        <v>671</v>
      </c>
      <c r="W45" s="23"/>
      <c r="X45" s="23"/>
      <c r="Y45" s="23"/>
      <c r="Z45" s="288" t="s">
        <v>671</v>
      </c>
      <c r="AA45" s="27" t="s">
        <v>671</v>
      </c>
      <c r="AB45" s="139" t="s">
        <v>671</v>
      </c>
      <c r="AC45" s="27" t="s">
        <v>671</v>
      </c>
      <c r="AD45" s="139" t="s">
        <v>671</v>
      </c>
      <c r="AE45" s="484" t="s">
        <v>671</v>
      </c>
      <c r="AF45" s="138"/>
      <c r="AG45" s="422"/>
      <c r="AH45" s="466"/>
      <c r="AI45" s="470"/>
      <c r="AJ45" s="470"/>
      <c r="AK45" s="466"/>
      <c r="AL45" s="472"/>
      <c r="AM45" s="472"/>
      <c r="AN45" s="472"/>
      <c r="AO45" s="472"/>
      <c r="AP45" s="472"/>
      <c r="AQ45" s="472"/>
      <c r="AR45" s="472"/>
      <c r="AS45" s="472"/>
      <c r="AT45" s="472"/>
      <c r="AU45" s="472"/>
      <c r="AV45" s="472"/>
      <c r="AW45" s="472"/>
      <c r="AX45" s="472"/>
      <c r="AY45" s="472"/>
      <c r="AZ45" s="472"/>
      <c r="BA45" s="472"/>
      <c r="BB45" s="472"/>
      <c r="BC45" s="472"/>
      <c r="BD45" s="472"/>
      <c r="BE45" s="472"/>
    </row>
    <row r="46" spans="1:57" ht="26.25" customHeight="1">
      <c r="A46" s="641">
        <v>8</v>
      </c>
      <c r="B46" s="644"/>
      <c r="C46" s="644"/>
      <c r="D46" s="644"/>
      <c r="E46" s="135"/>
      <c r="F46" s="647"/>
      <c r="G46" s="140"/>
      <c r="H46" s="644"/>
      <c r="I46" s="650"/>
      <c r="J46" s="632" t="str">
        <f t="shared" ref="J46" si="20">IF(I46&lt;=0,"",IF(I46&lt;=2,"Muy Baja",IF(I46&lt;=24,"Baja",IF(I46&lt;=500,"Media",IF(I46&lt;=5000,"Alta","Muy Alta")))))</f>
        <v/>
      </c>
      <c r="K46" s="635" t="str">
        <f t="shared" ref="K46" si="21">IF(J46="","",IF(J46="Muy Baja",0.2,IF(J46="Baja",0.4,IF(J46="Media",0.6,IF(J46="Alta",0.8,IF(J46="Muy Alta",1,))))))</f>
        <v/>
      </c>
      <c r="L46" s="638"/>
      <c r="M46" s="635">
        <f>IF(NOT(ISERROR(MATCH(L46,'[1]Tabla Impacto'!$B$221:$B$223,0))),'[1]Tabla Impacto'!$F$223&amp;"Por favor no seleccionar los criterios de impacto(Afectación Económica o presupuestal y Pérdida Reputacional)",L46)</f>
        <v>0</v>
      </c>
      <c r="N46" s="632" t="str">
        <f>IF(OR(M46='[1]Tabla Impacto'!$C$11,M46='[1]Tabla Impacto'!$D$11),"Leve",IF(OR(M46='[1]Tabla Impacto'!$C$12,M46='[1]Tabla Impacto'!$D$12),"Menor",IF(OR(M46='[1]Tabla Impacto'!$C$13,M46='[1]Tabla Impacto'!$D$13),"Moderado",IF(OR(M46='[1]Tabla Impacto'!$C$14,M46='[1]Tabla Impacto'!$D$14),"Mayor",IF(OR(M46='[1]Tabla Impacto'!$C$15,M46='[1]Tabla Impacto'!$D$15),"Catastrófico","")))))</f>
        <v>Leve</v>
      </c>
      <c r="O46" s="635">
        <f t="shared" ref="O46" si="22">IF(N46="","",IF(N46="Leve",0.2,IF(N46="Menor",0.4,IF(N46="Moderado",0.6,IF(N46="Mayor",0.8,IF(N46="Catastrófico",1,))))))</f>
        <v>0.2</v>
      </c>
      <c r="P46" s="627" t="str">
        <f t="shared" ref="P46" si="23">IF(OR(AND(J46="Muy Baja",N46="Leve"),AND(J46="Muy Baja",N46="Menor"),AND(J46="Baja",N46="Leve")),"Bajo",IF(OR(AND(J46="Muy baja",N46="Moderado"),AND(J46="Baja",N46="Menor"),AND(J46="Baja",N46="Moderado"),AND(J46="Media",N46="Leve"),AND(J46="Media",N46="Menor"),AND(J46="Media",N46="Moderado"),AND(J46="Alta",N46="Leve"),AND(J46="Alta",N46="Menor")),"Moderado",IF(OR(AND(J46="Muy Baja",N46="Mayor"),AND(J46="Baja",N46="Mayor"),AND(J46="Media",N46="Mayor"),AND(J46="Alta",N46="Moderado"),AND(J46="Alta",N46="Mayor"),AND(J46="Muy Alta",N46="Leve"),AND(J46="Muy Alta",N46="Menor"),AND(J46="Muy Alta",N46="Moderado"),AND(J46="Muy Alta",N46="Mayor")),"Alto",IF(OR(AND(J46="Muy Baja",N46="Catastrófico"),AND(J46="Baja",N46="Catastrófico"),AND(J46="Media",N46="Catastrófico"),AND(J46="Alta",N46="Catastrófico"),AND(J46="Muy Alta",N46="Catastrófico")),"Extremo",""))))</f>
        <v/>
      </c>
      <c r="Q46" s="26">
        <v>1</v>
      </c>
      <c r="R46" s="306"/>
      <c r="S46" s="5" t="s">
        <v>671</v>
      </c>
      <c r="T46" s="23"/>
      <c r="U46" s="23"/>
      <c r="V46" s="24" t="s">
        <v>671</v>
      </c>
      <c r="W46" s="23"/>
      <c r="X46" s="23"/>
      <c r="Y46" s="23"/>
      <c r="Z46" s="288" t="s">
        <v>671</v>
      </c>
      <c r="AA46" s="27" t="s">
        <v>671</v>
      </c>
      <c r="AB46" s="139" t="s">
        <v>671</v>
      </c>
      <c r="AC46" s="27" t="s">
        <v>671</v>
      </c>
      <c r="AD46" s="139" t="s">
        <v>671</v>
      </c>
      <c r="AE46" s="484" t="s">
        <v>671</v>
      </c>
      <c r="AF46" s="138"/>
      <c r="AG46" s="422"/>
      <c r="AH46" s="466"/>
      <c r="AI46" s="470"/>
      <c r="AJ46" s="470"/>
      <c r="AK46" s="466"/>
      <c r="AL46" s="472"/>
      <c r="AM46" s="472"/>
      <c r="AN46" s="472"/>
      <c r="AO46" s="472"/>
      <c r="AP46" s="472"/>
      <c r="AQ46" s="472"/>
      <c r="AR46" s="472"/>
      <c r="AS46" s="472"/>
      <c r="AT46" s="472"/>
      <c r="AU46" s="472"/>
      <c r="AV46" s="472"/>
      <c r="AW46" s="472"/>
      <c r="AX46" s="472"/>
      <c r="AY46" s="472"/>
      <c r="AZ46" s="472"/>
      <c r="BA46" s="472"/>
      <c r="BB46" s="472"/>
      <c r="BC46" s="472"/>
      <c r="BD46" s="472"/>
      <c r="BE46" s="472"/>
    </row>
    <row r="47" spans="1:57" ht="26.25" customHeight="1">
      <c r="A47" s="642"/>
      <c r="B47" s="645"/>
      <c r="C47" s="645"/>
      <c r="D47" s="645"/>
      <c r="E47" s="136"/>
      <c r="F47" s="648"/>
      <c r="G47" s="141"/>
      <c r="H47" s="645"/>
      <c r="I47" s="651"/>
      <c r="J47" s="633"/>
      <c r="K47" s="636"/>
      <c r="L47" s="639"/>
      <c r="M47" s="636">
        <f ca="1">IF(NOT(ISERROR(MATCH(L47,_xlfn.ANCHORARRAY(F58),0))),K60&amp;"Por favor no seleccionar los criterios de impacto",L47)</f>
        <v>0</v>
      </c>
      <c r="N47" s="633"/>
      <c r="O47" s="636"/>
      <c r="P47" s="628"/>
      <c r="Q47" s="26">
        <v>2</v>
      </c>
      <c r="R47" s="306"/>
      <c r="S47" s="5" t="s">
        <v>671</v>
      </c>
      <c r="T47" s="23"/>
      <c r="U47" s="23"/>
      <c r="V47" s="24" t="s">
        <v>671</v>
      </c>
      <c r="W47" s="23"/>
      <c r="X47" s="23"/>
      <c r="Y47" s="23"/>
      <c r="Z47" s="288" t="s">
        <v>671</v>
      </c>
      <c r="AA47" s="27" t="s">
        <v>671</v>
      </c>
      <c r="AB47" s="139" t="s">
        <v>671</v>
      </c>
      <c r="AC47" s="27" t="s">
        <v>671</v>
      </c>
      <c r="AD47" s="139" t="s">
        <v>671</v>
      </c>
      <c r="AE47" s="484" t="s">
        <v>671</v>
      </c>
      <c r="AF47" s="138"/>
      <c r="AG47" s="422"/>
      <c r="AH47" s="466"/>
      <c r="AI47" s="470"/>
      <c r="AJ47" s="470"/>
      <c r="AK47" s="466"/>
      <c r="AL47" s="472"/>
      <c r="AM47" s="472"/>
      <c r="AN47" s="472"/>
      <c r="AO47" s="472"/>
      <c r="AP47" s="472"/>
      <c r="AQ47" s="472"/>
      <c r="AR47" s="472"/>
      <c r="AS47" s="472"/>
      <c r="AT47" s="472"/>
      <c r="AU47" s="472"/>
      <c r="AV47" s="472"/>
      <c r="AW47" s="472"/>
      <c r="AX47" s="472"/>
      <c r="AY47" s="472"/>
      <c r="AZ47" s="472"/>
      <c r="BA47" s="472"/>
      <c r="BB47" s="472"/>
      <c r="BC47" s="472"/>
      <c r="BD47" s="472"/>
      <c r="BE47" s="472"/>
    </row>
    <row r="48" spans="1:57" ht="26.25" customHeight="1">
      <c r="A48" s="642"/>
      <c r="B48" s="645"/>
      <c r="C48" s="645"/>
      <c r="D48" s="645"/>
      <c r="E48" s="136"/>
      <c r="F48" s="648"/>
      <c r="G48" s="141"/>
      <c r="H48" s="645"/>
      <c r="I48" s="651"/>
      <c r="J48" s="633"/>
      <c r="K48" s="636"/>
      <c r="L48" s="639"/>
      <c r="M48" s="636">
        <f ca="1">IF(NOT(ISERROR(MATCH(L48,_xlfn.ANCHORARRAY(F59),0))),K61&amp;"Por favor no seleccionar los criterios de impacto",L48)</f>
        <v>0</v>
      </c>
      <c r="N48" s="633"/>
      <c r="O48" s="636"/>
      <c r="P48" s="628"/>
      <c r="Q48" s="26">
        <v>3</v>
      </c>
      <c r="R48" s="459"/>
      <c r="S48" s="5" t="s">
        <v>671</v>
      </c>
      <c r="T48" s="23"/>
      <c r="U48" s="23"/>
      <c r="V48" s="24" t="s">
        <v>671</v>
      </c>
      <c r="W48" s="23"/>
      <c r="X48" s="23"/>
      <c r="Y48" s="23"/>
      <c r="Z48" s="288" t="s">
        <v>671</v>
      </c>
      <c r="AA48" s="27" t="s">
        <v>671</v>
      </c>
      <c r="AB48" s="139" t="s">
        <v>671</v>
      </c>
      <c r="AC48" s="27" t="s">
        <v>671</v>
      </c>
      <c r="AD48" s="139" t="s">
        <v>671</v>
      </c>
      <c r="AE48" s="484" t="s">
        <v>671</v>
      </c>
      <c r="AF48" s="138"/>
      <c r="AG48" s="422"/>
      <c r="AH48" s="466"/>
      <c r="AI48" s="470"/>
      <c r="AJ48" s="470"/>
      <c r="AK48" s="466"/>
      <c r="AL48" s="472"/>
      <c r="AM48" s="472"/>
      <c r="AN48" s="472"/>
      <c r="AO48" s="472"/>
      <c r="AP48" s="472"/>
      <c r="AQ48" s="472"/>
      <c r="AR48" s="472"/>
      <c r="AS48" s="472"/>
      <c r="AT48" s="472"/>
      <c r="AU48" s="472"/>
      <c r="AV48" s="472"/>
      <c r="AW48" s="472"/>
      <c r="AX48" s="472"/>
      <c r="AY48" s="472"/>
      <c r="AZ48" s="472"/>
      <c r="BA48" s="472"/>
      <c r="BB48" s="472"/>
      <c r="BC48" s="472"/>
      <c r="BD48" s="472"/>
      <c r="BE48" s="472"/>
    </row>
    <row r="49" spans="1:57" ht="26.25" customHeight="1">
      <c r="A49" s="642"/>
      <c r="B49" s="645"/>
      <c r="C49" s="645"/>
      <c r="D49" s="645"/>
      <c r="E49" s="136"/>
      <c r="F49" s="648"/>
      <c r="G49" s="141"/>
      <c r="H49" s="645"/>
      <c r="I49" s="651"/>
      <c r="J49" s="633"/>
      <c r="K49" s="636"/>
      <c r="L49" s="639"/>
      <c r="M49" s="636">
        <f ca="1">IF(NOT(ISERROR(MATCH(L49,_xlfn.ANCHORARRAY(F60),0))),K62&amp;"Por favor no seleccionar los criterios de impacto",L49)</f>
        <v>0</v>
      </c>
      <c r="N49" s="633"/>
      <c r="O49" s="636"/>
      <c r="P49" s="628"/>
      <c r="Q49" s="26">
        <v>4</v>
      </c>
      <c r="R49" s="306"/>
      <c r="S49" s="5" t="s">
        <v>671</v>
      </c>
      <c r="T49" s="23"/>
      <c r="U49" s="23"/>
      <c r="V49" s="24" t="s">
        <v>671</v>
      </c>
      <c r="W49" s="23"/>
      <c r="X49" s="23"/>
      <c r="Y49" s="23"/>
      <c r="Z49" s="288" t="s">
        <v>671</v>
      </c>
      <c r="AA49" s="27" t="s">
        <v>671</v>
      </c>
      <c r="AB49" s="139" t="s">
        <v>671</v>
      </c>
      <c r="AC49" s="27" t="s">
        <v>671</v>
      </c>
      <c r="AD49" s="139" t="s">
        <v>671</v>
      </c>
      <c r="AE49" s="484" t="s">
        <v>671</v>
      </c>
      <c r="AF49" s="138"/>
      <c r="AG49" s="422"/>
      <c r="AH49" s="466"/>
      <c r="AI49" s="470"/>
      <c r="AJ49" s="470"/>
      <c r="AK49" s="466"/>
      <c r="AL49" s="472"/>
      <c r="AM49" s="472"/>
      <c r="AN49" s="472"/>
      <c r="AO49" s="472"/>
      <c r="AP49" s="472"/>
      <c r="AQ49" s="472"/>
      <c r="AR49" s="472"/>
      <c r="AS49" s="472"/>
      <c r="AT49" s="472"/>
      <c r="AU49" s="472"/>
      <c r="AV49" s="472"/>
      <c r="AW49" s="472"/>
      <c r="AX49" s="472"/>
      <c r="AY49" s="472"/>
      <c r="AZ49" s="472"/>
      <c r="BA49" s="472"/>
      <c r="BB49" s="472"/>
      <c r="BC49" s="472"/>
      <c r="BD49" s="472"/>
      <c r="BE49" s="472"/>
    </row>
    <row r="50" spans="1:57" ht="26.25" customHeight="1">
      <c r="A50" s="642"/>
      <c r="B50" s="645"/>
      <c r="C50" s="645"/>
      <c r="D50" s="645"/>
      <c r="E50" s="136"/>
      <c r="F50" s="648"/>
      <c r="G50" s="141"/>
      <c r="H50" s="645"/>
      <c r="I50" s="651"/>
      <c r="J50" s="633"/>
      <c r="K50" s="636"/>
      <c r="L50" s="639"/>
      <c r="M50" s="636">
        <f ca="1">IF(NOT(ISERROR(MATCH(L50,_xlfn.ANCHORARRAY(F61),0))),K63&amp;"Por favor no seleccionar los criterios de impacto",L50)</f>
        <v>0</v>
      </c>
      <c r="N50" s="633"/>
      <c r="O50" s="636"/>
      <c r="P50" s="628"/>
      <c r="Q50" s="26">
        <v>5</v>
      </c>
      <c r="R50" s="306"/>
      <c r="S50" s="5" t="s">
        <v>671</v>
      </c>
      <c r="T50" s="23"/>
      <c r="U50" s="23"/>
      <c r="V50" s="24" t="s">
        <v>671</v>
      </c>
      <c r="W50" s="23"/>
      <c r="X50" s="23"/>
      <c r="Y50" s="23"/>
      <c r="Z50" s="288" t="s">
        <v>671</v>
      </c>
      <c r="AA50" s="27" t="s">
        <v>671</v>
      </c>
      <c r="AB50" s="139" t="s">
        <v>671</v>
      </c>
      <c r="AC50" s="27" t="s">
        <v>671</v>
      </c>
      <c r="AD50" s="139" t="s">
        <v>671</v>
      </c>
      <c r="AE50" s="484" t="s">
        <v>671</v>
      </c>
      <c r="AF50" s="138"/>
      <c r="AG50" s="422"/>
      <c r="AH50" s="466"/>
      <c r="AI50" s="470"/>
      <c r="AJ50" s="470"/>
      <c r="AK50" s="466"/>
      <c r="AL50" s="472"/>
      <c r="AM50" s="472"/>
      <c r="AN50" s="472"/>
      <c r="AO50" s="472"/>
      <c r="AP50" s="472"/>
      <c r="AQ50" s="472"/>
      <c r="AR50" s="472"/>
      <c r="AS50" s="472"/>
      <c r="AT50" s="472"/>
      <c r="AU50" s="472"/>
      <c r="AV50" s="472"/>
      <c r="AW50" s="472"/>
      <c r="AX50" s="472"/>
      <c r="AY50" s="472"/>
      <c r="AZ50" s="472"/>
      <c r="BA50" s="472"/>
      <c r="BB50" s="472"/>
      <c r="BC50" s="472"/>
      <c r="BD50" s="472"/>
      <c r="BE50" s="472"/>
    </row>
    <row r="51" spans="1:57" ht="26.25" customHeight="1">
      <c r="A51" s="643"/>
      <c r="B51" s="646"/>
      <c r="C51" s="646"/>
      <c r="D51" s="646"/>
      <c r="E51" s="137"/>
      <c r="F51" s="649"/>
      <c r="G51" s="485"/>
      <c r="H51" s="646"/>
      <c r="I51" s="652"/>
      <c r="J51" s="634"/>
      <c r="K51" s="637"/>
      <c r="L51" s="640"/>
      <c r="M51" s="637">
        <f ca="1">IF(NOT(ISERROR(MATCH(L51,_xlfn.ANCHORARRAY(F62),0))),K64&amp;"Por favor no seleccionar los criterios de impacto",L51)</f>
        <v>0</v>
      </c>
      <c r="N51" s="634"/>
      <c r="O51" s="637"/>
      <c r="P51" s="629"/>
      <c r="Q51" s="26">
        <v>6</v>
      </c>
      <c r="R51" s="306"/>
      <c r="S51" s="5" t="s">
        <v>671</v>
      </c>
      <c r="T51" s="23"/>
      <c r="U51" s="23"/>
      <c r="V51" s="24" t="s">
        <v>671</v>
      </c>
      <c r="W51" s="23"/>
      <c r="X51" s="23"/>
      <c r="Y51" s="23"/>
      <c r="Z51" s="288" t="s">
        <v>671</v>
      </c>
      <c r="AA51" s="27" t="s">
        <v>671</v>
      </c>
      <c r="AB51" s="139" t="s">
        <v>671</v>
      </c>
      <c r="AC51" s="27" t="s">
        <v>671</v>
      </c>
      <c r="AD51" s="139" t="s">
        <v>671</v>
      </c>
      <c r="AE51" s="484" t="s">
        <v>671</v>
      </c>
      <c r="AF51" s="138"/>
      <c r="AG51" s="422"/>
      <c r="AH51" s="466"/>
      <c r="AI51" s="470"/>
      <c r="AJ51" s="470"/>
      <c r="AK51" s="466"/>
      <c r="AL51" s="472"/>
      <c r="AM51" s="472"/>
      <c r="AN51" s="472"/>
      <c r="AO51" s="472"/>
      <c r="AP51" s="472"/>
      <c r="AQ51" s="472"/>
      <c r="AR51" s="472"/>
      <c r="AS51" s="472"/>
      <c r="AT51" s="472"/>
      <c r="AU51" s="472"/>
      <c r="AV51" s="472"/>
      <c r="AW51" s="472"/>
      <c r="AX51" s="472"/>
      <c r="AY51" s="472"/>
      <c r="AZ51" s="472"/>
      <c r="BA51" s="472"/>
      <c r="BB51" s="472"/>
      <c r="BC51" s="472"/>
      <c r="BD51" s="472"/>
      <c r="BE51" s="472"/>
    </row>
    <row r="52" spans="1:57" ht="26.25" customHeight="1">
      <c r="A52" s="641">
        <v>9</v>
      </c>
      <c r="B52" s="644"/>
      <c r="C52" s="644"/>
      <c r="D52" s="644"/>
      <c r="E52" s="135"/>
      <c r="F52" s="647"/>
      <c r="G52" s="140"/>
      <c r="H52" s="644"/>
      <c r="I52" s="650"/>
      <c r="J52" s="632" t="str">
        <f t="shared" ref="J52" si="24">IF(I52&lt;=0,"",IF(I52&lt;=2,"Muy Baja",IF(I52&lt;=24,"Baja",IF(I52&lt;=500,"Media",IF(I52&lt;=5000,"Alta","Muy Alta")))))</f>
        <v/>
      </c>
      <c r="K52" s="635" t="str">
        <f t="shared" ref="K52" si="25">IF(J52="","",IF(J52="Muy Baja",0.2,IF(J52="Baja",0.4,IF(J52="Media",0.6,IF(J52="Alta",0.8,IF(J52="Muy Alta",1,))))))</f>
        <v/>
      </c>
      <c r="L52" s="638"/>
      <c r="M52" s="635">
        <f>IF(NOT(ISERROR(MATCH(L52,'[1]Tabla Impacto'!$B$221:$B$223,0))),'[1]Tabla Impacto'!$F$223&amp;"Por favor no seleccionar los criterios de impacto(Afectación Económica o presupuestal y Pérdida Reputacional)",L52)</f>
        <v>0</v>
      </c>
      <c r="N52" s="632" t="str">
        <f>IF(OR(M52='[1]Tabla Impacto'!$C$11,M52='[1]Tabla Impacto'!$D$11),"Leve",IF(OR(M52='[1]Tabla Impacto'!$C$12,M52='[1]Tabla Impacto'!$D$12),"Menor",IF(OR(M52='[1]Tabla Impacto'!$C$13,M52='[1]Tabla Impacto'!$D$13),"Moderado",IF(OR(M52='[1]Tabla Impacto'!$C$14,M52='[1]Tabla Impacto'!$D$14),"Mayor",IF(OR(M52='[1]Tabla Impacto'!$C$15,M52='[1]Tabla Impacto'!$D$15),"Catastrófico","")))))</f>
        <v>Leve</v>
      </c>
      <c r="O52" s="635">
        <f t="shared" ref="O52" si="26">IF(N52="","",IF(N52="Leve",0.2,IF(N52="Menor",0.4,IF(N52="Moderado",0.6,IF(N52="Mayor",0.8,IF(N52="Catastrófico",1,))))))</f>
        <v>0.2</v>
      </c>
      <c r="P52" s="627" t="str">
        <f t="shared" ref="P52" si="27">IF(OR(AND(J52="Muy Baja",N52="Leve"),AND(J52="Muy Baja",N52="Menor"),AND(J52="Baja",N52="Leve")),"Bajo",IF(OR(AND(J52="Muy baja",N52="Moderado"),AND(J52="Baja",N52="Menor"),AND(J52="Baja",N52="Moderado"),AND(J52="Media",N52="Leve"),AND(J52="Media",N52="Menor"),AND(J52="Media",N52="Moderado"),AND(J52="Alta",N52="Leve"),AND(J52="Alta",N52="Menor")),"Moderado",IF(OR(AND(J52="Muy Baja",N52="Mayor"),AND(J52="Baja",N52="Mayor"),AND(J52="Media",N52="Mayor"),AND(J52="Alta",N52="Moderado"),AND(J52="Alta",N52="Mayor"),AND(J52="Muy Alta",N52="Leve"),AND(J52="Muy Alta",N52="Menor"),AND(J52="Muy Alta",N52="Moderado"),AND(J52="Muy Alta",N52="Mayor")),"Alto",IF(OR(AND(J52="Muy Baja",N52="Catastrófico"),AND(J52="Baja",N52="Catastrófico"),AND(J52="Media",N52="Catastrófico"),AND(J52="Alta",N52="Catastrófico"),AND(J52="Muy Alta",N52="Catastrófico")),"Extremo",""))))</f>
        <v/>
      </c>
      <c r="Q52" s="26">
        <v>1</v>
      </c>
      <c r="R52" s="306"/>
      <c r="S52" s="5" t="s">
        <v>671</v>
      </c>
      <c r="T52" s="23"/>
      <c r="U52" s="23"/>
      <c r="V52" s="24" t="s">
        <v>671</v>
      </c>
      <c r="W52" s="23"/>
      <c r="X52" s="23"/>
      <c r="Y52" s="23"/>
      <c r="Z52" s="288" t="s">
        <v>671</v>
      </c>
      <c r="AA52" s="27" t="s">
        <v>671</v>
      </c>
      <c r="AB52" s="139" t="s">
        <v>671</v>
      </c>
      <c r="AC52" s="27" t="s">
        <v>671</v>
      </c>
      <c r="AD52" s="139" t="s">
        <v>671</v>
      </c>
      <c r="AE52" s="484" t="s">
        <v>671</v>
      </c>
      <c r="AF52" s="138"/>
      <c r="AG52" s="422"/>
      <c r="AH52" s="466"/>
      <c r="AI52" s="470"/>
      <c r="AJ52" s="470"/>
      <c r="AK52" s="466"/>
      <c r="AL52" s="472"/>
      <c r="AM52" s="472"/>
      <c r="AN52" s="472"/>
      <c r="AO52" s="472"/>
      <c r="AP52" s="472"/>
      <c r="AQ52" s="472"/>
      <c r="AR52" s="472"/>
      <c r="AS52" s="472"/>
      <c r="AT52" s="472"/>
      <c r="AU52" s="472"/>
      <c r="AV52" s="472"/>
      <c r="AW52" s="472"/>
      <c r="AX52" s="472"/>
      <c r="AY52" s="472"/>
      <c r="AZ52" s="472"/>
      <c r="BA52" s="472"/>
      <c r="BB52" s="472"/>
      <c r="BC52" s="472"/>
      <c r="BD52" s="472"/>
      <c r="BE52" s="472"/>
    </row>
    <row r="53" spans="1:57" ht="26.25" customHeight="1">
      <c r="A53" s="642"/>
      <c r="B53" s="645"/>
      <c r="C53" s="645"/>
      <c r="D53" s="645"/>
      <c r="E53" s="136"/>
      <c r="F53" s="648"/>
      <c r="G53" s="141"/>
      <c r="H53" s="645"/>
      <c r="I53" s="651"/>
      <c r="J53" s="633"/>
      <c r="K53" s="636"/>
      <c r="L53" s="639"/>
      <c r="M53" s="636">
        <f ca="1">IF(NOT(ISERROR(MATCH(L53,_xlfn.ANCHORARRAY(F64),0))),K66&amp;"Por favor no seleccionar los criterios de impacto",L53)</f>
        <v>0</v>
      </c>
      <c r="N53" s="633"/>
      <c r="O53" s="636"/>
      <c r="P53" s="628"/>
      <c r="Q53" s="26">
        <v>2</v>
      </c>
      <c r="R53" s="306"/>
      <c r="S53" s="5" t="s">
        <v>671</v>
      </c>
      <c r="T53" s="23"/>
      <c r="U53" s="23"/>
      <c r="V53" s="24" t="s">
        <v>671</v>
      </c>
      <c r="W53" s="23"/>
      <c r="X53" s="23"/>
      <c r="Y53" s="23"/>
      <c r="Z53" s="288" t="s">
        <v>671</v>
      </c>
      <c r="AA53" s="27" t="s">
        <v>671</v>
      </c>
      <c r="AB53" s="139" t="s">
        <v>671</v>
      </c>
      <c r="AC53" s="27" t="s">
        <v>671</v>
      </c>
      <c r="AD53" s="139" t="s">
        <v>671</v>
      </c>
      <c r="AE53" s="484" t="s">
        <v>671</v>
      </c>
      <c r="AF53" s="138"/>
      <c r="AG53" s="422"/>
      <c r="AH53" s="466"/>
      <c r="AI53" s="470"/>
      <c r="AJ53" s="470"/>
      <c r="AK53" s="466"/>
      <c r="AL53" s="472"/>
      <c r="AM53" s="472"/>
      <c r="AN53" s="472"/>
      <c r="AO53" s="472"/>
      <c r="AP53" s="472"/>
      <c r="AQ53" s="472"/>
      <c r="AR53" s="472"/>
      <c r="AS53" s="472"/>
      <c r="AT53" s="472"/>
      <c r="AU53" s="472"/>
      <c r="AV53" s="472"/>
      <c r="AW53" s="472"/>
      <c r="AX53" s="472"/>
      <c r="AY53" s="472"/>
      <c r="AZ53" s="472"/>
      <c r="BA53" s="472"/>
      <c r="BB53" s="472"/>
      <c r="BC53" s="472"/>
      <c r="BD53" s="472"/>
      <c r="BE53" s="472"/>
    </row>
    <row r="54" spans="1:57" ht="26.25" customHeight="1">
      <c r="A54" s="642"/>
      <c r="B54" s="645"/>
      <c r="C54" s="645"/>
      <c r="D54" s="645"/>
      <c r="E54" s="136"/>
      <c r="F54" s="648"/>
      <c r="G54" s="141"/>
      <c r="H54" s="645"/>
      <c r="I54" s="651"/>
      <c r="J54" s="633"/>
      <c r="K54" s="636"/>
      <c r="L54" s="639"/>
      <c r="M54" s="636">
        <f ca="1">IF(NOT(ISERROR(MATCH(L54,_xlfn.ANCHORARRAY(F65),0))),K67&amp;"Por favor no seleccionar los criterios de impacto",L54)</f>
        <v>0</v>
      </c>
      <c r="N54" s="633"/>
      <c r="O54" s="636"/>
      <c r="P54" s="628"/>
      <c r="Q54" s="26">
        <v>3</v>
      </c>
      <c r="R54" s="459"/>
      <c r="S54" s="5" t="s">
        <v>671</v>
      </c>
      <c r="T54" s="23"/>
      <c r="U54" s="23"/>
      <c r="V54" s="24" t="s">
        <v>671</v>
      </c>
      <c r="W54" s="23"/>
      <c r="X54" s="23"/>
      <c r="Y54" s="23"/>
      <c r="Z54" s="288" t="s">
        <v>671</v>
      </c>
      <c r="AA54" s="27" t="s">
        <v>671</v>
      </c>
      <c r="AB54" s="139" t="s">
        <v>671</v>
      </c>
      <c r="AC54" s="27" t="s">
        <v>671</v>
      </c>
      <c r="AD54" s="139" t="s">
        <v>671</v>
      </c>
      <c r="AE54" s="484" t="s">
        <v>671</v>
      </c>
      <c r="AF54" s="138"/>
      <c r="AG54" s="422"/>
      <c r="AH54" s="466"/>
      <c r="AI54" s="470"/>
      <c r="AJ54" s="470"/>
      <c r="AK54" s="466"/>
      <c r="AL54" s="472"/>
      <c r="AM54" s="472"/>
      <c r="AN54" s="472"/>
      <c r="AO54" s="472"/>
      <c r="AP54" s="472"/>
      <c r="AQ54" s="472"/>
      <c r="AR54" s="472"/>
      <c r="AS54" s="472"/>
      <c r="AT54" s="472"/>
      <c r="AU54" s="472"/>
      <c r="AV54" s="472"/>
      <c r="AW54" s="472"/>
      <c r="AX54" s="472"/>
      <c r="AY54" s="472"/>
      <c r="AZ54" s="472"/>
      <c r="BA54" s="472"/>
      <c r="BB54" s="472"/>
      <c r="BC54" s="472"/>
      <c r="BD54" s="472"/>
      <c r="BE54" s="472"/>
    </row>
    <row r="55" spans="1:57" ht="26.25" customHeight="1">
      <c r="A55" s="642"/>
      <c r="B55" s="645"/>
      <c r="C55" s="645"/>
      <c r="D55" s="645"/>
      <c r="E55" s="136"/>
      <c r="F55" s="648"/>
      <c r="G55" s="141"/>
      <c r="H55" s="645"/>
      <c r="I55" s="651"/>
      <c r="J55" s="633"/>
      <c r="K55" s="636"/>
      <c r="L55" s="639"/>
      <c r="M55" s="636">
        <f ca="1">IF(NOT(ISERROR(MATCH(L55,_xlfn.ANCHORARRAY(F66),0))),K68&amp;"Por favor no seleccionar los criterios de impacto",L55)</f>
        <v>0</v>
      </c>
      <c r="N55" s="633"/>
      <c r="O55" s="636"/>
      <c r="P55" s="628"/>
      <c r="Q55" s="26">
        <v>4</v>
      </c>
      <c r="R55" s="306"/>
      <c r="S55" s="5" t="s">
        <v>671</v>
      </c>
      <c r="T55" s="23"/>
      <c r="U55" s="23"/>
      <c r="V55" s="24" t="s">
        <v>671</v>
      </c>
      <c r="W55" s="23"/>
      <c r="X55" s="23"/>
      <c r="Y55" s="23"/>
      <c r="Z55" s="288" t="s">
        <v>671</v>
      </c>
      <c r="AA55" s="27" t="s">
        <v>671</v>
      </c>
      <c r="AB55" s="139" t="s">
        <v>671</v>
      </c>
      <c r="AC55" s="27" t="s">
        <v>671</v>
      </c>
      <c r="AD55" s="139" t="s">
        <v>671</v>
      </c>
      <c r="AE55" s="484" t="s">
        <v>671</v>
      </c>
      <c r="AF55" s="138"/>
      <c r="AG55" s="422"/>
      <c r="AH55" s="466"/>
      <c r="AI55" s="470"/>
      <c r="AJ55" s="470"/>
      <c r="AK55" s="466"/>
      <c r="AL55" s="472"/>
      <c r="AM55" s="472"/>
      <c r="AN55" s="472"/>
      <c r="AO55" s="472"/>
      <c r="AP55" s="472"/>
      <c r="AQ55" s="472"/>
      <c r="AR55" s="472"/>
      <c r="AS55" s="472"/>
      <c r="AT55" s="472"/>
      <c r="AU55" s="472"/>
      <c r="AV55" s="472"/>
      <c r="AW55" s="472"/>
      <c r="AX55" s="472"/>
      <c r="AY55" s="472"/>
      <c r="AZ55" s="472"/>
      <c r="BA55" s="472"/>
      <c r="BB55" s="472"/>
      <c r="BC55" s="472"/>
      <c r="BD55" s="472"/>
      <c r="BE55" s="472"/>
    </row>
    <row r="56" spans="1:57" ht="26.25" customHeight="1">
      <c r="A56" s="642"/>
      <c r="B56" s="645"/>
      <c r="C56" s="645"/>
      <c r="D56" s="645"/>
      <c r="E56" s="136"/>
      <c r="F56" s="648"/>
      <c r="G56" s="141"/>
      <c r="H56" s="645"/>
      <c r="I56" s="651"/>
      <c r="J56" s="633"/>
      <c r="K56" s="636"/>
      <c r="L56" s="639"/>
      <c r="M56" s="636">
        <f ca="1">IF(NOT(ISERROR(MATCH(L56,_xlfn.ANCHORARRAY(F67),0))),K69&amp;"Por favor no seleccionar los criterios de impacto",L56)</f>
        <v>0</v>
      </c>
      <c r="N56" s="633"/>
      <c r="O56" s="636"/>
      <c r="P56" s="628"/>
      <c r="Q56" s="26">
        <v>5</v>
      </c>
      <c r="R56" s="306"/>
      <c r="S56" s="5" t="s">
        <v>671</v>
      </c>
      <c r="T56" s="23"/>
      <c r="U56" s="23"/>
      <c r="V56" s="24" t="s">
        <v>671</v>
      </c>
      <c r="W56" s="23"/>
      <c r="X56" s="23"/>
      <c r="Y56" s="23"/>
      <c r="Z56" s="288" t="s">
        <v>671</v>
      </c>
      <c r="AA56" s="27" t="s">
        <v>671</v>
      </c>
      <c r="AB56" s="139" t="s">
        <v>671</v>
      </c>
      <c r="AC56" s="27" t="s">
        <v>671</v>
      </c>
      <c r="AD56" s="139" t="s">
        <v>671</v>
      </c>
      <c r="AE56" s="484" t="s">
        <v>671</v>
      </c>
      <c r="AF56" s="138"/>
      <c r="AG56" s="422"/>
      <c r="AH56" s="466"/>
      <c r="AI56" s="470"/>
      <c r="AJ56" s="470"/>
      <c r="AK56" s="466"/>
      <c r="AL56" s="472"/>
      <c r="AM56" s="472"/>
      <c r="AN56" s="472"/>
      <c r="AO56" s="472"/>
      <c r="AP56" s="472"/>
      <c r="AQ56" s="472"/>
      <c r="AR56" s="472"/>
      <c r="AS56" s="472"/>
      <c r="AT56" s="472"/>
      <c r="AU56" s="472"/>
      <c r="AV56" s="472"/>
      <c r="AW56" s="472"/>
      <c r="AX56" s="472"/>
      <c r="AY56" s="472"/>
      <c r="AZ56" s="472"/>
      <c r="BA56" s="472"/>
      <c r="BB56" s="472"/>
      <c r="BC56" s="472"/>
      <c r="BD56" s="472"/>
      <c r="BE56" s="472"/>
    </row>
    <row r="57" spans="1:57" ht="19.5" customHeight="1">
      <c r="A57" s="643"/>
      <c r="B57" s="646"/>
      <c r="C57" s="646"/>
      <c r="D57" s="646"/>
      <c r="E57" s="137"/>
      <c r="F57" s="649"/>
      <c r="G57" s="485"/>
      <c r="H57" s="646"/>
      <c r="I57" s="652"/>
      <c r="J57" s="634"/>
      <c r="K57" s="637"/>
      <c r="L57" s="640"/>
      <c r="M57" s="637">
        <f ca="1">IF(NOT(ISERROR(MATCH(L57,_xlfn.ANCHORARRAY(F68),0))),K70&amp;"Por favor no seleccionar los criterios de impacto",L57)</f>
        <v>0</v>
      </c>
      <c r="N57" s="634"/>
      <c r="O57" s="637"/>
      <c r="P57" s="629"/>
      <c r="Q57" s="26">
        <v>6</v>
      </c>
      <c r="R57" s="306"/>
      <c r="S57" s="5" t="s">
        <v>671</v>
      </c>
      <c r="T57" s="23"/>
      <c r="U57" s="23"/>
      <c r="V57" s="24" t="s">
        <v>671</v>
      </c>
      <c r="W57" s="23"/>
      <c r="X57" s="23"/>
      <c r="Y57" s="23"/>
      <c r="Z57" s="288" t="s">
        <v>671</v>
      </c>
      <c r="AA57" s="27" t="s">
        <v>671</v>
      </c>
      <c r="AB57" s="139" t="s">
        <v>671</v>
      </c>
      <c r="AC57" s="27" t="s">
        <v>671</v>
      </c>
      <c r="AD57" s="139" t="s">
        <v>671</v>
      </c>
      <c r="AE57" s="484" t="s">
        <v>671</v>
      </c>
      <c r="AF57" s="138"/>
      <c r="AG57" s="422"/>
      <c r="AH57" s="466"/>
      <c r="AI57" s="470"/>
      <c r="AJ57" s="470"/>
      <c r="AK57" s="466"/>
      <c r="AL57" s="472"/>
      <c r="AM57" s="472"/>
      <c r="AN57" s="472"/>
      <c r="AO57" s="472"/>
      <c r="AP57" s="472"/>
      <c r="AQ57" s="472"/>
      <c r="AR57" s="472"/>
      <c r="AS57" s="472"/>
      <c r="AT57" s="472"/>
      <c r="AU57" s="472"/>
      <c r="AV57" s="472"/>
      <c r="AW57" s="472"/>
      <c r="AX57" s="472"/>
      <c r="AY57" s="472"/>
      <c r="AZ57" s="472"/>
      <c r="BA57" s="472"/>
      <c r="BB57" s="472"/>
      <c r="BC57" s="472"/>
      <c r="BD57" s="472"/>
      <c r="BE57" s="472"/>
    </row>
    <row r="58" spans="1:57" ht="19.5" customHeight="1">
      <c r="A58" s="641">
        <v>10</v>
      </c>
      <c r="B58" s="644"/>
      <c r="C58" s="644"/>
      <c r="D58" s="644"/>
      <c r="E58" s="135"/>
      <c r="F58" s="647"/>
      <c r="G58" s="140"/>
      <c r="H58" s="644"/>
      <c r="I58" s="650"/>
      <c r="J58" s="632" t="str">
        <f t="shared" ref="J58" si="28">IF(I58&lt;=0,"",IF(I58&lt;=2,"Muy Baja",IF(I58&lt;=24,"Baja",IF(I58&lt;=500,"Media",IF(I58&lt;=5000,"Alta","Muy Alta")))))</f>
        <v/>
      </c>
      <c r="K58" s="635" t="str">
        <f t="shared" ref="K58" si="29">IF(J58="","",IF(J58="Muy Baja",0.2,IF(J58="Baja",0.4,IF(J58="Media",0.6,IF(J58="Alta",0.8,IF(J58="Muy Alta",1,))))))</f>
        <v/>
      </c>
      <c r="L58" s="638"/>
      <c r="M58" s="635">
        <f>IF(NOT(ISERROR(MATCH(L58,'[1]Tabla Impacto'!$B$221:$B$223,0))),'[1]Tabla Impacto'!$F$223&amp;"Por favor no seleccionar los criterios de impacto(Afectación Económica o presupuestal y Pérdida Reputacional)",L58)</f>
        <v>0</v>
      </c>
      <c r="N58" s="632" t="str">
        <f>IF(OR(M58='[1]Tabla Impacto'!$C$11,M58='[1]Tabla Impacto'!$D$11),"Leve",IF(OR(M58='[1]Tabla Impacto'!$C$12,M58='[1]Tabla Impacto'!$D$12),"Menor",IF(OR(M58='[1]Tabla Impacto'!$C$13,M58='[1]Tabla Impacto'!$D$13),"Moderado",IF(OR(M58='[1]Tabla Impacto'!$C$14,M58='[1]Tabla Impacto'!$D$14),"Mayor",IF(OR(M58='[1]Tabla Impacto'!$C$15,M58='[1]Tabla Impacto'!$D$15),"Catastrófico","")))))</f>
        <v>Leve</v>
      </c>
      <c r="O58" s="635">
        <f t="shared" ref="O58" si="30">IF(N58="","",IF(N58="Leve",0.2,IF(N58="Menor",0.4,IF(N58="Moderado",0.6,IF(N58="Mayor",0.8,IF(N58="Catastrófico",1,))))))</f>
        <v>0.2</v>
      </c>
      <c r="P58" s="627" t="str">
        <f t="shared" ref="P58" si="31">IF(OR(AND(J58="Muy Baja",N58="Leve"),AND(J58="Muy Baja",N58="Menor"),AND(J58="Baja",N58="Leve")),"Bajo",IF(OR(AND(J58="Muy baja",N58="Moderado"),AND(J58="Baja",N58="Menor"),AND(J58="Baja",N58="Moderado"),AND(J58="Media",N58="Leve"),AND(J58="Media",N58="Menor"),AND(J58="Media",N58="Moderado"),AND(J58="Alta",N58="Leve"),AND(J58="Alta",N58="Menor")),"Moderado",IF(OR(AND(J58="Muy Baja",N58="Mayor"),AND(J58="Baja",N58="Mayor"),AND(J58="Media",N58="Mayor"),AND(J58="Alta",N58="Moderado"),AND(J58="Alta",N58="Mayor"),AND(J58="Muy Alta",N58="Leve"),AND(J58="Muy Alta",N58="Menor"),AND(J58="Muy Alta",N58="Moderado"),AND(J58="Muy Alta",N58="Mayor")),"Alto",IF(OR(AND(J58="Muy Baja",N58="Catastrófico"),AND(J58="Baja",N58="Catastrófico"),AND(J58="Media",N58="Catastrófico"),AND(J58="Alta",N58="Catastrófico"),AND(J58="Muy Alta",N58="Catastrófico")),"Extremo",""))))</f>
        <v/>
      </c>
      <c r="Q58" s="26">
        <v>1</v>
      </c>
      <c r="R58" s="306"/>
      <c r="S58" s="5" t="s">
        <v>671</v>
      </c>
      <c r="T58" s="23"/>
      <c r="U58" s="23"/>
      <c r="V58" s="24" t="s">
        <v>671</v>
      </c>
      <c r="W58" s="23"/>
      <c r="X58" s="23"/>
      <c r="Y58" s="23"/>
      <c r="Z58" s="288" t="s">
        <v>671</v>
      </c>
      <c r="AA58" s="27" t="s">
        <v>671</v>
      </c>
      <c r="AB58" s="139" t="s">
        <v>671</v>
      </c>
      <c r="AC58" s="27" t="s">
        <v>671</v>
      </c>
      <c r="AD58" s="139" t="s">
        <v>671</v>
      </c>
      <c r="AE58" s="484" t="s">
        <v>671</v>
      </c>
      <c r="AF58" s="138"/>
      <c r="AG58" s="422"/>
      <c r="AH58" s="466"/>
      <c r="AI58" s="470"/>
      <c r="AJ58" s="470"/>
      <c r="AK58" s="466"/>
    </row>
    <row r="59" spans="1:57" ht="19.5" customHeight="1">
      <c r="A59" s="642"/>
      <c r="B59" s="645"/>
      <c r="C59" s="645"/>
      <c r="D59" s="645"/>
      <c r="E59" s="136"/>
      <c r="F59" s="648"/>
      <c r="G59" s="141"/>
      <c r="H59" s="645"/>
      <c r="I59" s="651"/>
      <c r="J59" s="633"/>
      <c r="K59" s="636"/>
      <c r="L59" s="639"/>
      <c r="M59" s="636">
        <f ca="1">IF(NOT(ISERROR(MATCH(L59,_xlfn.ANCHORARRAY(F70),0))),K72&amp;"Por favor no seleccionar los criterios de impacto",L59)</f>
        <v>0</v>
      </c>
      <c r="N59" s="633"/>
      <c r="O59" s="636"/>
      <c r="P59" s="628"/>
      <c r="Q59" s="26">
        <v>2</v>
      </c>
      <c r="R59" s="306"/>
      <c r="S59" s="5" t="s">
        <v>671</v>
      </c>
      <c r="T59" s="23"/>
      <c r="U59" s="23"/>
      <c r="V59" s="24" t="s">
        <v>671</v>
      </c>
      <c r="W59" s="23"/>
      <c r="X59" s="23"/>
      <c r="Y59" s="23"/>
      <c r="Z59" s="288" t="s">
        <v>671</v>
      </c>
      <c r="AA59" s="27" t="s">
        <v>671</v>
      </c>
      <c r="AB59" s="139" t="s">
        <v>671</v>
      </c>
      <c r="AC59" s="27" t="s">
        <v>671</v>
      </c>
      <c r="AD59" s="139" t="s">
        <v>671</v>
      </c>
      <c r="AE59" s="484" t="s">
        <v>671</v>
      </c>
      <c r="AF59" s="138"/>
      <c r="AG59" s="422"/>
      <c r="AH59" s="466"/>
      <c r="AI59" s="470"/>
      <c r="AJ59" s="470"/>
      <c r="AK59" s="466"/>
    </row>
    <row r="60" spans="1:57" ht="19.5" customHeight="1">
      <c r="A60" s="642"/>
      <c r="B60" s="645"/>
      <c r="C60" s="645"/>
      <c r="D60" s="645"/>
      <c r="E60" s="136"/>
      <c r="F60" s="648"/>
      <c r="G60" s="141"/>
      <c r="H60" s="645"/>
      <c r="I60" s="651"/>
      <c r="J60" s="633"/>
      <c r="K60" s="636"/>
      <c r="L60" s="639"/>
      <c r="M60" s="636">
        <f ca="1">IF(NOT(ISERROR(MATCH(L60,_xlfn.ANCHORARRAY(F71),0))),K73&amp;"Por favor no seleccionar los criterios de impacto",L60)</f>
        <v>0</v>
      </c>
      <c r="N60" s="633"/>
      <c r="O60" s="636"/>
      <c r="P60" s="628"/>
      <c r="Q60" s="26">
        <v>3</v>
      </c>
      <c r="R60" s="459"/>
      <c r="S60" s="5" t="s">
        <v>671</v>
      </c>
      <c r="T60" s="23"/>
      <c r="U60" s="23"/>
      <c r="V60" s="24" t="s">
        <v>671</v>
      </c>
      <c r="W60" s="23"/>
      <c r="X60" s="23"/>
      <c r="Y60" s="23"/>
      <c r="Z60" s="288" t="s">
        <v>671</v>
      </c>
      <c r="AA60" s="27" t="s">
        <v>671</v>
      </c>
      <c r="AB60" s="139" t="s">
        <v>671</v>
      </c>
      <c r="AC60" s="27" t="s">
        <v>671</v>
      </c>
      <c r="AD60" s="139" t="s">
        <v>671</v>
      </c>
      <c r="AE60" s="484" t="s">
        <v>671</v>
      </c>
      <c r="AF60" s="138"/>
      <c r="AG60" s="422"/>
      <c r="AH60" s="466"/>
      <c r="AI60" s="470"/>
      <c r="AJ60" s="470"/>
      <c r="AK60" s="466"/>
    </row>
    <row r="61" spans="1:57" ht="19.5" customHeight="1">
      <c r="A61" s="642"/>
      <c r="B61" s="645"/>
      <c r="C61" s="645"/>
      <c r="D61" s="645"/>
      <c r="E61" s="136"/>
      <c r="F61" s="648"/>
      <c r="G61" s="141"/>
      <c r="H61" s="645"/>
      <c r="I61" s="651"/>
      <c r="J61" s="633"/>
      <c r="K61" s="636"/>
      <c r="L61" s="639"/>
      <c r="M61" s="636">
        <f ca="1">IF(NOT(ISERROR(MATCH(L61,_xlfn.ANCHORARRAY(F72),0))),K74&amp;"Por favor no seleccionar los criterios de impacto",L61)</f>
        <v>0</v>
      </c>
      <c r="N61" s="633"/>
      <c r="O61" s="636"/>
      <c r="P61" s="628"/>
      <c r="Q61" s="26">
        <v>4</v>
      </c>
      <c r="R61" s="306"/>
      <c r="S61" s="5" t="s">
        <v>671</v>
      </c>
      <c r="T61" s="23"/>
      <c r="U61" s="23"/>
      <c r="V61" s="24" t="s">
        <v>671</v>
      </c>
      <c r="W61" s="23"/>
      <c r="X61" s="23"/>
      <c r="Y61" s="23"/>
      <c r="Z61" s="288" t="s">
        <v>671</v>
      </c>
      <c r="AA61" s="27" t="s">
        <v>671</v>
      </c>
      <c r="AB61" s="139" t="s">
        <v>671</v>
      </c>
      <c r="AC61" s="27" t="s">
        <v>671</v>
      </c>
      <c r="AD61" s="139" t="s">
        <v>671</v>
      </c>
      <c r="AE61" s="484" t="s">
        <v>671</v>
      </c>
      <c r="AF61" s="138"/>
      <c r="AG61" s="422"/>
      <c r="AH61" s="466"/>
      <c r="AI61" s="470"/>
      <c r="AJ61" s="470"/>
      <c r="AK61" s="466"/>
    </row>
    <row r="62" spans="1:57" ht="19.5" customHeight="1">
      <c r="A62" s="642"/>
      <c r="B62" s="645"/>
      <c r="C62" s="645"/>
      <c r="D62" s="645"/>
      <c r="E62" s="136"/>
      <c r="F62" s="648"/>
      <c r="G62" s="141"/>
      <c r="H62" s="645"/>
      <c r="I62" s="651"/>
      <c r="J62" s="633"/>
      <c r="K62" s="636"/>
      <c r="L62" s="639"/>
      <c r="M62" s="636">
        <f ca="1">IF(NOT(ISERROR(MATCH(L62,_xlfn.ANCHORARRAY(F73),0))),K75&amp;"Por favor no seleccionar los criterios de impacto",L62)</f>
        <v>0</v>
      </c>
      <c r="N62" s="633"/>
      <c r="O62" s="636"/>
      <c r="P62" s="628"/>
      <c r="Q62" s="26">
        <v>5</v>
      </c>
      <c r="R62" s="306"/>
      <c r="S62" s="5" t="s">
        <v>671</v>
      </c>
      <c r="T62" s="23"/>
      <c r="U62" s="23"/>
      <c r="V62" s="24" t="s">
        <v>671</v>
      </c>
      <c r="W62" s="23"/>
      <c r="X62" s="23"/>
      <c r="Y62" s="23"/>
      <c r="Z62" s="288" t="s">
        <v>671</v>
      </c>
      <c r="AA62" s="27" t="s">
        <v>671</v>
      </c>
      <c r="AB62" s="139" t="s">
        <v>671</v>
      </c>
      <c r="AC62" s="27" t="s">
        <v>671</v>
      </c>
      <c r="AD62" s="139" t="s">
        <v>671</v>
      </c>
      <c r="AE62" s="484" t="s">
        <v>671</v>
      </c>
      <c r="AF62" s="138"/>
      <c r="AG62" s="422"/>
      <c r="AH62" s="466"/>
      <c r="AI62" s="470"/>
      <c r="AJ62" s="470"/>
      <c r="AK62" s="466"/>
    </row>
    <row r="63" spans="1:57" ht="49.5" customHeight="1">
      <c r="A63" s="643"/>
      <c r="B63" s="646"/>
      <c r="C63" s="646"/>
      <c r="D63" s="646"/>
      <c r="E63" s="137"/>
      <c r="F63" s="649"/>
      <c r="G63" s="485"/>
      <c r="H63" s="646"/>
      <c r="I63" s="652"/>
      <c r="J63" s="634"/>
      <c r="K63" s="637"/>
      <c r="L63" s="640"/>
      <c r="M63" s="637">
        <f ca="1">IF(NOT(ISERROR(MATCH(L63,_xlfn.ANCHORARRAY(F74),0))),K76&amp;"Por favor no seleccionar los criterios de impacto",L63)</f>
        <v>0</v>
      </c>
      <c r="N63" s="634"/>
      <c r="O63" s="637"/>
      <c r="P63" s="629"/>
      <c r="Q63" s="26">
        <v>6</v>
      </c>
      <c r="R63" s="306"/>
      <c r="S63" s="5" t="s">
        <v>671</v>
      </c>
      <c r="T63" s="23"/>
      <c r="U63" s="23"/>
      <c r="V63" s="24" t="s">
        <v>671</v>
      </c>
      <c r="W63" s="23"/>
      <c r="X63" s="23"/>
      <c r="Y63" s="23"/>
      <c r="Z63" s="288" t="s">
        <v>671</v>
      </c>
      <c r="AA63" s="27" t="s">
        <v>671</v>
      </c>
      <c r="AB63" s="139" t="s">
        <v>671</v>
      </c>
      <c r="AC63" s="27" t="s">
        <v>671</v>
      </c>
      <c r="AD63" s="139" t="s">
        <v>671</v>
      </c>
      <c r="AE63" s="484" t="s">
        <v>671</v>
      </c>
      <c r="AF63" s="138"/>
      <c r="AG63" s="422"/>
      <c r="AH63" s="466"/>
      <c r="AI63" s="470"/>
      <c r="AJ63" s="470"/>
      <c r="AK63" s="466"/>
    </row>
    <row r="64" spans="1:57">
      <c r="A64" s="6"/>
      <c r="B64" s="630" t="s">
        <v>136</v>
      </c>
      <c r="C64" s="631"/>
      <c r="D64" s="631"/>
      <c r="E64" s="631"/>
      <c r="F64" s="631"/>
      <c r="G64" s="631"/>
      <c r="H64" s="631"/>
      <c r="I64" s="631"/>
      <c r="J64" s="631"/>
      <c r="K64" s="631"/>
      <c r="L64" s="631"/>
      <c r="M64" s="631"/>
      <c r="N64" s="631"/>
      <c r="O64" s="631"/>
      <c r="P64" s="631"/>
      <c r="Q64" s="631"/>
      <c r="R64" s="631"/>
      <c r="S64" s="631"/>
      <c r="T64" s="631"/>
      <c r="U64" s="631"/>
      <c r="V64" s="631"/>
      <c r="W64" s="631"/>
      <c r="X64" s="631"/>
      <c r="Y64" s="631"/>
      <c r="Z64" s="631"/>
      <c r="AA64" s="631"/>
      <c r="AB64" s="631"/>
      <c r="AC64" s="631"/>
      <c r="AD64" s="631"/>
      <c r="AE64" s="631"/>
      <c r="AF64" s="631"/>
      <c r="AG64" s="631"/>
      <c r="AH64" s="631"/>
      <c r="AI64" s="631"/>
      <c r="AJ64" s="631"/>
    </row>
    <row r="66" spans="1:8">
      <c r="A66" s="1"/>
      <c r="B66" s="4" t="s">
        <v>108</v>
      </c>
      <c r="C66" s="1"/>
      <c r="D66" s="1"/>
      <c r="E66" s="1"/>
      <c r="H66" s="1"/>
    </row>
  </sheetData>
  <dataConsolidate/>
  <mergeCells count="258">
    <mergeCell ref="AO1:AS2"/>
    <mergeCell ref="AT1:BA2"/>
    <mergeCell ref="BB1:BJ2"/>
    <mergeCell ref="A3:A4"/>
    <mergeCell ref="B3:B4"/>
    <mergeCell ref="C3:C4"/>
    <mergeCell ref="D3:D4"/>
    <mergeCell ref="E3:E4"/>
    <mergeCell ref="F3:F4"/>
    <mergeCell ref="H3:H4"/>
    <mergeCell ref="A1:I2"/>
    <mergeCell ref="J1:P2"/>
    <mergeCell ref="Q1:Y2"/>
    <mergeCell ref="Z1:AF2"/>
    <mergeCell ref="AG1:AK2"/>
    <mergeCell ref="AL1:AN2"/>
    <mergeCell ref="O3:O4"/>
    <mergeCell ref="P3:P4"/>
    <mergeCell ref="Q3:Q4"/>
    <mergeCell ref="R3:R4"/>
    <mergeCell ref="S3:S4"/>
    <mergeCell ref="T3:Y3"/>
    <mergeCell ref="I3:I4"/>
    <mergeCell ref="J3:J4"/>
    <mergeCell ref="K3:K4"/>
    <mergeCell ref="L3:L4"/>
    <mergeCell ref="M3:M4"/>
    <mergeCell ref="N3:N4"/>
    <mergeCell ref="AF3:AF4"/>
    <mergeCell ref="AG3:AG4"/>
    <mergeCell ref="AH3:AH4"/>
    <mergeCell ref="AI3:AI4"/>
    <mergeCell ref="AJ3:AJ4"/>
    <mergeCell ref="AK3:AK4"/>
    <mergeCell ref="Z3:Z4"/>
    <mergeCell ref="AA3:AA4"/>
    <mergeCell ref="AB3:AB4"/>
    <mergeCell ref="AC3:AC4"/>
    <mergeCell ref="AD3:AD4"/>
    <mergeCell ref="AE3:AE4"/>
    <mergeCell ref="AT3:AT4"/>
    <mergeCell ref="AU3:AU4"/>
    <mergeCell ref="AV3:AV4"/>
    <mergeCell ref="AW3:AW4"/>
    <mergeCell ref="AL3:AL4"/>
    <mergeCell ref="AM3:AM4"/>
    <mergeCell ref="AN3:AN4"/>
    <mergeCell ref="AO3:AO4"/>
    <mergeCell ref="AP3:AP4"/>
    <mergeCell ref="AQ3:AQ4"/>
    <mergeCell ref="BJ3:BJ4"/>
    <mergeCell ref="A5:A9"/>
    <mergeCell ref="B5:B9"/>
    <mergeCell ref="C5:C9"/>
    <mergeCell ref="D5:D9"/>
    <mergeCell ref="F5:F9"/>
    <mergeCell ref="G5:G9"/>
    <mergeCell ref="H5:H9"/>
    <mergeCell ref="I5:I9"/>
    <mergeCell ref="J5:J9"/>
    <mergeCell ref="BD3:BD4"/>
    <mergeCell ref="BE3:BE4"/>
    <mergeCell ref="BF3:BF4"/>
    <mergeCell ref="BG3:BG4"/>
    <mergeCell ref="BH3:BH4"/>
    <mergeCell ref="BI3:BI4"/>
    <mergeCell ref="AX3:AX4"/>
    <mergeCell ref="AY3:AY4"/>
    <mergeCell ref="AZ3:AZ4"/>
    <mergeCell ref="BA3:BA4"/>
    <mergeCell ref="BB3:BB4"/>
    <mergeCell ref="BC3:BC4"/>
    <mergeCell ref="AR3:AR4"/>
    <mergeCell ref="AS3:AS4"/>
    <mergeCell ref="BF5:BF9"/>
    <mergeCell ref="BG5:BG9"/>
    <mergeCell ref="BH5:BH9"/>
    <mergeCell ref="BI5:BI11"/>
    <mergeCell ref="BJ5:BJ9"/>
    <mergeCell ref="E6:E7"/>
    <mergeCell ref="Q6:Q7"/>
    <mergeCell ref="R6:R7"/>
    <mergeCell ref="S6:S7"/>
    <mergeCell ref="T6:T7"/>
    <mergeCell ref="AZ5:AZ11"/>
    <mergeCell ref="BA5:BA9"/>
    <mergeCell ref="BB5:BB9"/>
    <mergeCell ref="BC5:BC9"/>
    <mergeCell ref="BD5:BD9"/>
    <mergeCell ref="BE5:BE9"/>
    <mergeCell ref="BD10:BD11"/>
    <mergeCell ref="BE10:BE11"/>
    <mergeCell ref="AL5:AL11"/>
    <mergeCell ref="AO5:AO11"/>
    <mergeCell ref="AP5:AP11"/>
    <mergeCell ref="AQ5:AQ11"/>
    <mergeCell ref="AR5:AR11"/>
    <mergeCell ref="AS5:AS11"/>
    <mergeCell ref="AM7:AM8"/>
    <mergeCell ref="AA6:AA7"/>
    <mergeCell ref="AB6:AB7"/>
    <mergeCell ref="AC6:AC7"/>
    <mergeCell ref="AD6:AD7"/>
    <mergeCell ref="AE6:AE7"/>
    <mergeCell ref="AF6:AF7"/>
    <mergeCell ref="U6:U7"/>
    <mergeCell ref="V6:V7"/>
    <mergeCell ref="W6:W7"/>
    <mergeCell ref="X6:X7"/>
    <mergeCell ref="Y6:Y7"/>
    <mergeCell ref="Z6:Z7"/>
    <mergeCell ref="C10:C15"/>
    <mergeCell ref="D10:D15"/>
    <mergeCell ref="F10:F15"/>
    <mergeCell ref="G10:G15"/>
    <mergeCell ref="AG7:AG8"/>
    <mergeCell ref="AH7:AH8"/>
    <mergeCell ref="AI7:AI8"/>
    <mergeCell ref="AJ7:AJ8"/>
    <mergeCell ref="AK7:AK8"/>
    <mergeCell ref="K5:K9"/>
    <mergeCell ref="L5:L9"/>
    <mergeCell ref="M5:M9"/>
    <mergeCell ref="N5:N9"/>
    <mergeCell ref="O5:O9"/>
    <mergeCell ref="P5:P9"/>
    <mergeCell ref="BF10:BF11"/>
    <mergeCell ref="BG10:BG11"/>
    <mergeCell ref="BH10:BH11"/>
    <mergeCell ref="BJ10:BJ11"/>
    <mergeCell ref="A16:A21"/>
    <mergeCell ref="B16:B21"/>
    <mergeCell ref="C16:C21"/>
    <mergeCell ref="D16:D21"/>
    <mergeCell ref="F16:F21"/>
    <mergeCell ref="G16:G21"/>
    <mergeCell ref="N10:N15"/>
    <mergeCell ref="O10:O15"/>
    <mergeCell ref="P10:P15"/>
    <mergeCell ref="BA10:BA11"/>
    <mergeCell ref="BB10:BB11"/>
    <mergeCell ref="BC10:BC11"/>
    <mergeCell ref="H10:H15"/>
    <mergeCell ref="I10:I15"/>
    <mergeCell ref="J10:J15"/>
    <mergeCell ref="K10:K15"/>
    <mergeCell ref="L10:L15"/>
    <mergeCell ref="M10:M15"/>
    <mergeCell ref="A10:A15"/>
    <mergeCell ref="B10:B15"/>
    <mergeCell ref="N16:N21"/>
    <mergeCell ref="O16:O21"/>
    <mergeCell ref="P16:P21"/>
    <mergeCell ref="A22:A27"/>
    <mergeCell ref="B22:B27"/>
    <mergeCell ref="C22:C27"/>
    <mergeCell ref="D22:D27"/>
    <mergeCell ref="F22:F27"/>
    <mergeCell ref="H22:H27"/>
    <mergeCell ref="I22:I27"/>
    <mergeCell ref="H16:H21"/>
    <mergeCell ref="I16:I21"/>
    <mergeCell ref="J16:J21"/>
    <mergeCell ref="K16:K21"/>
    <mergeCell ref="L16:L21"/>
    <mergeCell ref="M16:M21"/>
    <mergeCell ref="P22:P27"/>
    <mergeCell ref="A28:A33"/>
    <mergeCell ref="B28:B33"/>
    <mergeCell ref="C28:C33"/>
    <mergeCell ref="D28:D33"/>
    <mergeCell ref="F28:F33"/>
    <mergeCell ref="H28:H33"/>
    <mergeCell ref="I28:I33"/>
    <mergeCell ref="J28:J33"/>
    <mergeCell ref="K28:K33"/>
    <mergeCell ref="J22:J27"/>
    <mergeCell ref="K22:K27"/>
    <mergeCell ref="L22:L27"/>
    <mergeCell ref="M22:M27"/>
    <mergeCell ref="N22:N27"/>
    <mergeCell ref="O22:O27"/>
    <mergeCell ref="L28:L33"/>
    <mergeCell ref="M28:M33"/>
    <mergeCell ref="N28:N33"/>
    <mergeCell ref="O28:O33"/>
    <mergeCell ref="P28:P33"/>
    <mergeCell ref="A34:A39"/>
    <mergeCell ref="B34:B39"/>
    <mergeCell ref="C34:C39"/>
    <mergeCell ref="D34:D39"/>
    <mergeCell ref="F34:F39"/>
    <mergeCell ref="N34:N39"/>
    <mergeCell ref="O34:O39"/>
    <mergeCell ref="P34:P39"/>
    <mergeCell ref="A40:A45"/>
    <mergeCell ref="B40:B45"/>
    <mergeCell ref="C40:C45"/>
    <mergeCell ref="D40:D45"/>
    <mergeCell ref="F40:F45"/>
    <mergeCell ref="H40:H45"/>
    <mergeCell ref="I40:I45"/>
    <mergeCell ref="H34:H39"/>
    <mergeCell ref="I34:I39"/>
    <mergeCell ref="J34:J39"/>
    <mergeCell ref="K34:K39"/>
    <mergeCell ref="L34:L39"/>
    <mergeCell ref="M34:M39"/>
    <mergeCell ref="P40:P45"/>
    <mergeCell ref="A46:A51"/>
    <mergeCell ref="B46:B51"/>
    <mergeCell ref="C46:C51"/>
    <mergeCell ref="D46:D51"/>
    <mergeCell ref="F46:F51"/>
    <mergeCell ref="H46:H51"/>
    <mergeCell ref="I46:I51"/>
    <mergeCell ref="J46:J51"/>
    <mergeCell ref="K46:K51"/>
    <mergeCell ref="J40:J45"/>
    <mergeCell ref="K40:K45"/>
    <mergeCell ref="L40:L45"/>
    <mergeCell ref="M40:M45"/>
    <mergeCell ref="N40:N45"/>
    <mergeCell ref="O40:O45"/>
    <mergeCell ref="L46:L51"/>
    <mergeCell ref="M46:M51"/>
    <mergeCell ref="N46:N51"/>
    <mergeCell ref="O46:O51"/>
    <mergeCell ref="P46:P51"/>
    <mergeCell ref="A52:A57"/>
    <mergeCell ref="B52:B57"/>
    <mergeCell ref="C52:C57"/>
    <mergeCell ref="D52:D57"/>
    <mergeCell ref="F52:F57"/>
    <mergeCell ref="A58:A63"/>
    <mergeCell ref="B58:B63"/>
    <mergeCell ref="C58:C63"/>
    <mergeCell ref="D58:D63"/>
    <mergeCell ref="F58:F63"/>
    <mergeCell ref="H58:H63"/>
    <mergeCell ref="I58:I63"/>
    <mergeCell ref="H52:H57"/>
    <mergeCell ref="I52:I57"/>
    <mergeCell ref="P58:P63"/>
    <mergeCell ref="B64:AJ64"/>
    <mergeCell ref="J58:J63"/>
    <mergeCell ref="K58:K63"/>
    <mergeCell ref="L58:L63"/>
    <mergeCell ref="M58:M63"/>
    <mergeCell ref="N58:N63"/>
    <mergeCell ref="O58:O63"/>
    <mergeCell ref="N52:N57"/>
    <mergeCell ref="O52:O57"/>
    <mergeCell ref="P52:P57"/>
    <mergeCell ref="J52:J57"/>
    <mergeCell ref="K52:K57"/>
    <mergeCell ref="L52:L57"/>
    <mergeCell ref="M52:M57"/>
  </mergeCells>
  <conditionalFormatting sqref="J5:J6 J10 J16 J22 J28 J34 J40 J46 J52 J58">
    <cfRule type="cellIs" dxfId="1378" priority="43" operator="equal">
      <formula>"Muy Alta"</formula>
    </cfRule>
    <cfRule type="cellIs" dxfId="1377" priority="44" operator="equal">
      <formula>"Alta"</formula>
    </cfRule>
    <cfRule type="cellIs" dxfId="1376" priority="45" operator="equal">
      <formula>"Media"</formula>
    </cfRule>
    <cfRule type="cellIs" dxfId="1375" priority="46" operator="equal">
      <formula>"Baja"</formula>
    </cfRule>
    <cfRule type="cellIs" dxfId="1374" priority="47" operator="equal">
      <formula>"Muy Baja"</formula>
    </cfRule>
  </conditionalFormatting>
  <conditionalFormatting sqref="M5:M63">
    <cfRule type="containsText" dxfId="1373" priority="15" operator="containsText" text="❌">
      <formula>NOT(ISERROR(SEARCH("❌",M5)))</formula>
    </cfRule>
  </conditionalFormatting>
  <conditionalFormatting sqref="N5:N6 N10 N16 N22 N28 N34 N40 N46 N52 N58">
    <cfRule type="cellIs" dxfId="1372" priority="38" operator="equal">
      <formula>"Catastrófico"</formula>
    </cfRule>
    <cfRule type="cellIs" dxfId="1371" priority="39" operator="equal">
      <formula>"Mayor"</formula>
    </cfRule>
    <cfRule type="cellIs" dxfId="1370" priority="40" operator="equal">
      <formula>"Moderado"</formula>
    </cfRule>
    <cfRule type="cellIs" dxfId="1369" priority="41" operator="equal">
      <formula>"Menor"</formula>
    </cfRule>
    <cfRule type="cellIs" dxfId="1368" priority="42" operator="equal">
      <formula>"Leve"</formula>
    </cfRule>
  </conditionalFormatting>
  <conditionalFormatting sqref="P5:P6">
    <cfRule type="cellIs" dxfId="1367" priority="34" operator="equal">
      <formula>"Extremo"</formula>
    </cfRule>
    <cfRule type="cellIs" dxfId="1366" priority="35" operator="equal">
      <formula>"Alto"</formula>
    </cfRule>
    <cfRule type="cellIs" dxfId="1365" priority="36" operator="equal">
      <formula>"Moderado"</formula>
    </cfRule>
    <cfRule type="cellIs" dxfId="1364" priority="37" operator="equal">
      <formula>"Bajo"</formula>
    </cfRule>
  </conditionalFormatting>
  <conditionalFormatting sqref="P10 P16 P22 P28 P34 P40 P46 P52 P58">
    <cfRule type="cellIs" dxfId="1363" priority="16" operator="equal">
      <formula>"Extremo"</formula>
    </cfRule>
    <cfRule type="cellIs" dxfId="1362" priority="17" operator="equal">
      <formula>"Alto"</formula>
    </cfRule>
    <cfRule type="cellIs" dxfId="1361" priority="18" operator="equal">
      <formula>"Moderado"</formula>
    </cfRule>
    <cfRule type="cellIs" dxfId="1360" priority="19" operator="equal">
      <formula>"Bajo"</formula>
    </cfRule>
  </conditionalFormatting>
  <conditionalFormatting sqref="AA5:AA6">
    <cfRule type="cellIs" dxfId="1359" priority="29" operator="equal">
      <formula>"Muy Alta"</formula>
    </cfRule>
    <cfRule type="cellIs" dxfId="1358" priority="30" operator="equal">
      <formula>"Alta"</formula>
    </cfRule>
    <cfRule type="cellIs" dxfId="1357" priority="31" operator="equal">
      <formula>"Media"</formula>
    </cfRule>
    <cfRule type="cellIs" dxfId="1356" priority="32" operator="equal">
      <formula>"Baja"</formula>
    </cfRule>
    <cfRule type="cellIs" dxfId="1355" priority="33" operator="equal">
      <formula>"Muy Baja"</formula>
    </cfRule>
  </conditionalFormatting>
  <conditionalFormatting sqref="AA8:AA63">
    <cfRule type="cellIs" dxfId="1354" priority="10" operator="equal">
      <formula>"Muy Alta"</formula>
    </cfRule>
    <cfRule type="cellIs" dxfId="1353" priority="11" operator="equal">
      <formula>"Alta"</formula>
    </cfRule>
    <cfRule type="cellIs" dxfId="1352" priority="12" operator="equal">
      <formula>"Media"</formula>
    </cfRule>
    <cfRule type="cellIs" dxfId="1351" priority="13" operator="equal">
      <formula>"Baja"</formula>
    </cfRule>
    <cfRule type="cellIs" dxfId="1350" priority="14" operator="equal">
      <formula>"Muy Baja"</formula>
    </cfRule>
  </conditionalFormatting>
  <conditionalFormatting sqref="AC5:AC6">
    <cfRule type="cellIs" dxfId="1349" priority="24" operator="equal">
      <formula>"Catastrófico"</formula>
    </cfRule>
    <cfRule type="cellIs" dxfId="1348" priority="25" operator="equal">
      <formula>"Mayor"</formula>
    </cfRule>
    <cfRule type="cellIs" dxfId="1347" priority="26" operator="equal">
      <formula>"Moderado"</formula>
    </cfRule>
    <cfRule type="cellIs" dxfId="1346" priority="27" operator="equal">
      <formula>"Menor"</formula>
    </cfRule>
    <cfRule type="cellIs" dxfId="1345" priority="28" operator="equal">
      <formula>"Leve"</formula>
    </cfRule>
  </conditionalFormatting>
  <conditionalFormatting sqref="AC8:AC63">
    <cfRule type="cellIs" dxfId="1344" priority="5" operator="equal">
      <formula>"Catastrófico"</formula>
    </cfRule>
    <cfRule type="cellIs" dxfId="1343" priority="6" operator="equal">
      <formula>"Mayor"</formula>
    </cfRule>
    <cfRule type="cellIs" dxfId="1342" priority="7" operator="equal">
      <formula>"Moderado"</formula>
    </cfRule>
    <cfRule type="cellIs" dxfId="1341" priority="8" operator="equal">
      <formula>"Menor"</formula>
    </cfRule>
    <cfRule type="cellIs" dxfId="1340" priority="9" operator="equal">
      <formula>"Leve"</formula>
    </cfRule>
  </conditionalFormatting>
  <conditionalFormatting sqref="AE5:AE6">
    <cfRule type="cellIs" dxfId="1339" priority="20" operator="equal">
      <formula>"Extremo"</formula>
    </cfRule>
    <cfRule type="cellIs" dxfId="1338" priority="21" operator="equal">
      <formula>"Alto"</formula>
    </cfRule>
    <cfRule type="cellIs" dxfId="1337" priority="22" operator="equal">
      <formula>"Moderado"</formula>
    </cfRule>
    <cfRule type="cellIs" dxfId="1336" priority="23" operator="equal">
      <formula>"Bajo"</formula>
    </cfRule>
  </conditionalFormatting>
  <conditionalFormatting sqref="AE8:AE63">
    <cfRule type="cellIs" dxfId="1335" priority="1" operator="equal">
      <formula>"Extremo"</formula>
    </cfRule>
    <cfRule type="cellIs" dxfId="1334" priority="2" operator="equal">
      <formula>"Alto"</formula>
    </cfRule>
    <cfRule type="cellIs" dxfId="1333" priority="3" operator="equal">
      <formula>"Moderado"</formula>
    </cfRule>
    <cfRule type="cellIs" dxfId="1332" priority="4" operator="equal">
      <formula>"Bajo"</formula>
    </cfRule>
  </conditionalFormatting>
  <dataValidations count="2">
    <dataValidation type="list" allowBlank="1" showInputMessage="1" showErrorMessage="1" sqref="AT5:AY11 BB5:BB6">
      <formula1>"Si,No"</formula1>
    </dataValidation>
    <dataValidation type="list" allowBlank="1" showInputMessage="1" showErrorMessage="1" sqref="BC5">
      <formula1>"Si,No, No aplica porque el riesgo no se materializo"</formula1>
    </dataValidation>
  </dataValidations>
  <pageMargins left="0.7" right="0.7" top="0.75" bottom="0.75" header="0.3" footer="0.3"/>
  <pageSetup scale="17"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H16"/>
  <sheetViews>
    <sheetView zoomScale="50" zoomScaleNormal="50" workbookViewId="0">
      <selection activeCell="E5" sqref="E5"/>
    </sheetView>
  </sheetViews>
  <sheetFormatPr baseColWidth="10" defaultColWidth="11.5703125" defaultRowHeight="15.75"/>
  <cols>
    <col min="1" max="1" width="7.7109375" style="19" customWidth="1"/>
    <col min="2" max="2" width="24.85546875" style="19" customWidth="1"/>
    <col min="3" max="3" width="30.5703125" style="19" customWidth="1"/>
    <col min="4" max="4" width="28.28515625" style="19" customWidth="1"/>
    <col min="5" max="5" width="28.85546875" style="19" customWidth="1"/>
    <col min="6" max="7" width="46.5703125" style="19" customWidth="1"/>
    <col min="8" max="8" width="38.5703125" style="19" customWidth="1"/>
    <col min="9" max="9" width="35.28515625" style="19" customWidth="1"/>
    <col min="10" max="10" width="25.5703125" style="19" customWidth="1"/>
    <col min="11" max="11" width="14.28515625" style="19" customWidth="1"/>
    <col min="12" max="12" width="7.28515625" style="19" customWidth="1"/>
    <col min="13" max="13" width="15.7109375" style="19" customWidth="1"/>
    <col min="14" max="14" width="19.7109375" style="19" customWidth="1"/>
    <col min="15" max="15" width="16.28515625" style="19" customWidth="1"/>
    <col min="16" max="16" width="7.28515625" style="19" customWidth="1"/>
    <col min="17" max="17" width="16.28515625" style="19" customWidth="1"/>
    <col min="18" max="18" width="15" style="19" customWidth="1"/>
    <col min="19" max="19" width="49.140625" style="19" customWidth="1"/>
    <col min="20" max="20" width="15.7109375" style="19" customWidth="1"/>
    <col min="21" max="21" width="7.140625" style="19" customWidth="1"/>
    <col min="22" max="22" width="7.85546875" style="19" customWidth="1"/>
    <col min="23" max="23" width="7.7109375" style="19" customWidth="1"/>
    <col min="24" max="24" width="8" style="19" customWidth="1"/>
    <col min="25" max="25" width="9.28515625" style="19" customWidth="1"/>
    <col min="26" max="26" width="6.85546875" style="19" customWidth="1"/>
    <col min="27" max="27" width="8.7109375" style="19" customWidth="1"/>
    <col min="28" max="28" width="11.5703125" style="19"/>
    <col min="29" max="29" width="6.5703125" style="19" customWidth="1"/>
    <col min="30" max="30" width="9" style="19" customWidth="1"/>
    <col min="31" max="31" width="8.7109375" style="19" customWidth="1"/>
    <col min="32" max="32" width="11.5703125" style="19"/>
    <col min="33" max="33" width="12" style="19" customWidth="1"/>
    <col min="34" max="34" width="37.5703125" style="19" customWidth="1"/>
    <col min="35" max="35" width="18.85546875" style="19" customWidth="1"/>
    <col min="36" max="36" width="22.28515625" style="19" customWidth="1"/>
    <col min="37" max="37" width="21.85546875" style="19" customWidth="1"/>
    <col min="38" max="38" width="72.5703125" style="19" customWidth="1"/>
    <col min="39" max="39" width="42.28515625" style="19" customWidth="1"/>
    <col min="40" max="40" width="25.5703125" style="19" customWidth="1"/>
    <col min="41" max="41" width="62.28515625" style="19" customWidth="1"/>
    <col min="42" max="42" width="57.7109375" style="19" customWidth="1"/>
    <col min="43" max="43" width="52.7109375" style="19" customWidth="1"/>
    <col min="44" max="44" width="21" style="19" customWidth="1"/>
    <col min="45" max="45" width="24.85546875" style="19" customWidth="1"/>
    <col min="46" max="46" width="20.7109375" style="19" customWidth="1"/>
    <col min="47" max="47" width="14.7109375" style="19" customWidth="1"/>
    <col min="48" max="48" width="18.7109375" style="19" customWidth="1"/>
    <col min="49" max="49" width="18.28515625" style="19" customWidth="1"/>
    <col min="50" max="50" width="14.28515625" style="19" customWidth="1"/>
    <col min="51" max="51" width="29.7109375" style="19" customWidth="1"/>
    <col min="52" max="52" width="55.42578125" style="19" customWidth="1"/>
    <col min="53" max="53" width="22.140625" style="19" customWidth="1"/>
    <col min="54" max="54" width="27.42578125" style="19" customWidth="1"/>
    <col min="55" max="55" width="31" style="19" customWidth="1"/>
    <col min="56" max="56" width="34.28515625" style="19" customWidth="1"/>
    <col min="57" max="57" width="18.28515625" style="19" customWidth="1"/>
    <col min="58" max="58" width="20.42578125" style="19" customWidth="1"/>
    <col min="59" max="59" width="33" style="19" customWidth="1"/>
    <col min="60" max="60" width="30.5703125" style="19" customWidth="1"/>
    <col min="61" max="16384" width="11.5703125" style="19"/>
  </cols>
  <sheetData>
    <row r="1" spans="1:60">
      <c r="A1" s="880" t="s">
        <v>38</v>
      </c>
      <c r="B1" s="881"/>
      <c r="C1" s="881"/>
      <c r="D1" s="881"/>
      <c r="E1" s="881"/>
      <c r="F1" s="881"/>
      <c r="G1" s="881"/>
      <c r="H1" s="881"/>
      <c r="I1" s="881"/>
      <c r="J1" s="881"/>
      <c r="K1" s="880" t="s">
        <v>39</v>
      </c>
      <c r="L1" s="880"/>
      <c r="M1" s="880"/>
      <c r="N1" s="880"/>
      <c r="O1" s="880"/>
      <c r="P1" s="880"/>
      <c r="Q1" s="880"/>
      <c r="R1" s="882" t="s">
        <v>40</v>
      </c>
      <c r="S1" s="882"/>
      <c r="T1" s="882"/>
      <c r="U1" s="882"/>
      <c r="V1" s="882"/>
      <c r="W1" s="882"/>
      <c r="X1" s="882"/>
      <c r="Y1" s="882"/>
      <c r="Z1" s="882"/>
      <c r="AA1" s="880" t="s">
        <v>41</v>
      </c>
      <c r="AB1" s="880"/>
      <c r="AC1" s="880"/>
      <c r="AD1" s="880"/>
      <c r="AE1" s="880"/>
      <c r="AF1" s="880"/>
      <c r="AG1" s="880"/>
      <c r="AH1" s="883" t="s">
        <v>42</v>
      </c>
      <c r="AI1" s="884"/>
      <c r="AJ1" s="884"/>
      <c r="AK1" s="885"/>
      <c r="AL1" s="889" t="s">
        <v>43</v>
      </c>
      <c r="AM1" s="889"/>
      <c r="AN1" s="889"/>
      <c r="AO1" s="889"/>
      <c r="AP1" s="889"/>
      <c r="AQ1" s="889"/>
      <c r="AR1" s="890"/>
      <c r="AS1" s="870" t="s">
        <v>45</v>
      </c>
      <c r="AT1" s="871"/>
      <c r="AU1" s="871"/>
      <c r="AV1" s="871"/>
      <c r="AW1" s="871"/>
      <c r="AX1" s="871"/>
      <c r="AY1" s="871"/>
      <c r="AZ1" s="871"/>
      <c r="BA1" s="874" t="s">
        <v>46</v>
      </c>
      <c r="BB1" s="875"/>
      <c r="BC1" s="875"/>
      <c r="BD1" s="875"/>
      <c r="BE1" s="875"/>
      <c r="BF1" s="875"/>
      <c r="BG1" s="875"/>
      <c r="BH1" s="875"/>
    </row>
    <row r="2" spans="1:60" ht="16.5" thickBot="1">
      <c r="A2" s="881"/>
      <c r="B2" s="881"/>
      <c r="C2" s="881"/>
      <c r="D2" s="881"/>
      <c r="E2" s="881"/>
      <c r="F2" s="881"/>
      <c r="G2" s="881"/>
      <c r="H2" s="881"/>
      <c r="I2" s="881"/>
      <c r="J2" s="881"/>
      <c r="K2" s="880"/>
      <c r="L2" s="880"/>
      <c r="M2" s="880"/>
      <c r="N2" s="880"/>
      <c r="O2" s="880"/>
      <c r="P2" s="880"/>
      <c r="Q2" s="880"/>
      <c r="R2" s="882"/>
      <c r="S2" s="882"/>
      <c r="T2" s="882"/>
      <c r="U2" s="882"/>
      <c r="V2" s="882"/>
      <c r="W2" s="882"/>
      <c r="X2" s="882"/>
      <c r="Y2" s="882"/>
      <c r="Z2" s="882"/>
      <c r="AA2" s="880"/>
      <c r="AB2" s="880"/>
      <c r="AC2" s="880"/>
      <c r="AD2" s="880"/>
      <c r="AE2" s="880"/>
      <c r="AF2" s="880"/>
      <c r="AG2" s="880"/>
      <c r="AH2" s="886"/>
      <c r="AI2" s="887"/>
      <c r="AJ2" s="887"/>
      <c r="AK2" s="888"/>
      <c r="AL2" s="891"/>
      <c r="AM2" s="891"/>
      <c r="AN2" s="891"/>
      <c r="AO2" s="891"/>
      <c r="AP2" s="891"/>
      <c r="AQ2" s="891"/>
      <c r="AR2" s="892"/>
      <c r="AS2" s="872"/>
      <c r="AT2" s="873"/>
      <c r="AU2" s="873"/>
      <c r="AV2" s="873"/>
      <c r="AW2" s="873"/>
      <c r="AX2" s="873"/>
      <c r="AY2" s="873"/>
      <c r="AZ2" s="873"/>
      <c r="BA2" s="875"/>
      <c r="BB2" s="875"/>
      <c r="BC2" s="875"/>
      <c r="BD2" s="875"/>
      <c r="BE2" s="875"/>
      <c r="BF2" s="875"/>
      <c r="BG2" s="875"/>
      <c r="BH2" s="875"/>
    </row>
    <row r="3" spans="1:60" ht="15.6" customHeight="1">
      <c r="A3" s="876" t="s">
        <v>47</v>
      </c>
      <c r="B3" s="868" t="s">
        <v>24</v>
      </c>
      <c r="C3" s="868" t="s">
        <v>48</v>
      </c>
      <c r="D3" s="868" t="s">
        <v>49</v>
      </c>
      <c r="E3" s="868" t="s">
        <v>50</v>
      </c>
      <c r="F3" s="868" t="s">
        <v>51</v>
      </c>
      <c r="G3" s="878" t="s">
        <v>433</v>
      </c>
      <c r="H3" s="868" t="s">
        <v>52</v>
      </c>
      <c r="I3" s="868" t="s">
        <v>53</v>
      </c>
      <c r="J3" s="863" t="s">
        <v>54</v>
      </c>
      <c r="K3" s="861" t="s">
        <v>55</v>
      </c>
      <c r="L3" s="861" t="s">
        <v>56</v>
      </c>
      <c r="M3" s="861" t="s">
        <v>57</v>
      </c>
      <c r="N3" s="861" t="s">
        <v>58</v>
      </c>
      <c r="O3" s="861" t="s">
        <v>59</v>
      </c>
      <c r="P3" s="863" t="s">
        <v>56</v>
      </c>
      <c r="Q3" s="861" t="s">
        <v>60</v>
      </c>
      <c r="R3" s="863" t="s">
        <v>61</v>
      </c>
      <c r="S3" s="863" t="s">
        <v>62</v>
      </c>
      <c r="T3" s="863" t="s">
        <v>63</v>
      </c>
      <c r="U3" s="865" t="s">
        <v>64</v>
      </c>
      <c r="V3" s="866"/>
      <c r="W3" s="866"/>
      <c r="X3" s="866"/>
      <c r="Y3" s="866"/>
      <c r="Z3" s="867"/>
      <c r="AA3" s="861" t="s">
        <v>65</v>
      </c>
      <c r="AB3" s="861" t="s">
        <v>66</v>
      </c>
      <c r="AC3" s="861" t="s">
        <v>56</v>
      </c>
      <c r="AD3" s="861" t="s">
        <v>67</v>
      </c>
      <c r="AE3" s="861" t="s">
        <v>56</v>
      </c>
      <c r="AF3" s="861" t="s">
        <v>68</v>
      </c>
      <c r="AG3" s="861" t="s">
        <v>69</v>
      </c>
      <c r="AH3" s="863" t="s">
        <v>42</v>
      </c>
      <c r="AI3" s="863" t="s">
        <v>25</v>
      </c>
      <c r="AJ3" s="863" t="s">
        <v>70</v>
      </c>
      <c r="AK3" s="863" t="s">
        <v>71</v>
      </c>
      <c r="AL3" s="858" t="s">
        <v>73</v>
      </c>
      <c r="AM3" s="858" t="s">
        <v>74</v>
      </c>
      <c r="AN3" s="857" t="s">
        <v>26</v>
      </c>
      <c r="AO3" s="860" t="s">
        <v>75</v>
      </c>
      <c r="AP3" s="860" t="s">
        <v>434</v>
      </c>
      <c r="AQ3" s="860" t="s">
        <v>77</v>
      </c>
      <c r="AR3" s="854" t="s">
        <v>78</v>
      </c>
      <c r="AS3" s="856" t="s">
        <v>27</v>
      </c>
      <c r="AT3" s="849" t="s">
        <v>28</v>
      </c>
      <c r="AU3" s="849" t="s">
        <v>29</v>
      </c>
      <c r="AV3" s="849" t="s">
        <v>79</v>
      </c>
      <c r="AW3" s="849" t="s">
        <v>30</v>
      </c>
      <c r="AX3" s="849" t="s">
        <v>80</v>
      </c>
      <c r="AY3" s="849" t="s">
        <v>33</v>
      </c>
      <c r="AZ3" s="851" t="s">
        <v>31</v>
      </c>
      <c r="BA3" s="853" t="s">
        <v>81</v>
      </c>
      <c r="BB3" s="844" t="s">
        <v>82</v>
      </c>
      <c r="BC3" s="844" t="s">
        <v>83</v>
      </c>
      <c r="BD3" s="844" t="s">
        <v>84</v>
      </c>
      <c r="BE3" s="844" t="s">
        <v>85</v>
      </c>
      <c r="BF3" s="844" t="s">
        <v>122</v>
      </c>
      <c r="BG3" s="844" t="s">
        <v>86</v>
      </c>
      <c r="BH3" s="845" t="s">
        <v>87</v>
      </c>
    </row>
    <row r="4" spans="1:60" s="283" customFormat="1" ht="202.15" customHeight="1">
      <c r="A4" s="877"/>
      <c r="B4" s="869"/>
      <c r="C4" s="869"/>
      <c r="D4" s="869"/>
      <c r="E4" s="869"/>
      <c r="F4" s="869"/>
      <c r="G4" s="879"/>
      <c r="H4" s="869"/>
      <c r="I4" s="869"/>
      <c r="J4" s="864"/>
      <c r="K4" s="862"/>
      <c r="L4" s="862"/>
      <c r="M4" s="862"/>
      <c r="N4" s="862"/>
      <c r="O4" s="862"/>
      <c r="P4" s="864"/>
      <c r="Q4" s="862"/>
      <c r="R4" s="864"/>
      <c r="S4" s="864"/>
      <c r="T4" s="864"/>
      <c r="U4" s="282" t="s">
        <v>88</v>
      </c>
      <c r="V4" s="282" t="s">
        <v>89</v>
      </c>
      <c r="W4" s="282" t="s">
        <v>90</v>
      </c>
      <c r="X4" s="282" t="s">
        <v>91</v>
      </c>
      <c r="Y4" s="282" t="s">
        <v>92</v>
      </c>
      <c r="Z4" s="282" t="s">
        <v>93</v>
      </c>
      <c r="AA4" s="862"/>
      <c r="AB4" s="862"/>
      <c r="AC4" s="862"/>
      <c r="AD4" s="862"/>
      <c r="AE4" s="862"/>
      <c r="AF4" s="862"/>
      <c r="AG4" s="862"/>
      <c r="AH4" s="864"/>
      <c r="AI4" s="864"/>
      <c r="AJ4" s="864"/>
      <c r="AK4" s="864"/>
      <c r="AL4" s="859"/>
      <c r="AM4" s="859"/>
      <c r="AN4" s="857"/>
      <c r="AO4" s="860"/>
      <c r="AP4" s="860"/>
      <c r="AQ4" s="860"/>
      <c r="AR4" s="855"/>
      <c r="AS4" s="857"/>
      <c r="AT4" s="850"/>
      <c r="AU4" s="850"/>
      <c r="AV4" s="850"/>
      <c r="AW4" s="850"/>
      <c r="AX4" s="850"/>
      <c r="AY4" s="850"/>
      <c r="AZ4" s="852"/>
      <c r="BA4" s="853"/>
      <c r="BB4" s="844"/>
      <c r="BC4" s="844"/>
      <c r="BD4" s="844"/>
      <c r="BE4" s="844"/>
      <c r="BF4" s="844"/>
      <c r="BG4" s="844"/>
      <c r="BH4" s="845"/>
    </row>
    <row r="5" spans="1:60" s="556" customFormat="1" ht="391.15" customHeight="1">
      <c r="A5" s="800">
        <v>1</v>
      </c>
      <c r="B5" s="800" t="s">
        <v>118</v>
      </c>
      <c r="C5" s="800" t="s">
        <v>435</v>
      </c>
      <c r="D5" s="846" t="s">
        <v>436</v>
      </c>
      <c r="E5" s="554" t="s">
        <v>437</v>
      </c>
      <c r="F5" s="800" t="s">
        <v>438</v>
      </c>
      <c r="G5" s="835" t="s">
        <v>377</v>
      </c>
      <c r="H5" s="800" t="s">
        <v>439</v>
      </c>
      <c r="I5" s="839" t="s">
        <v>98</v>
      </c>
      <c r="J5" s="742">
        <v>365</v>
      </c>
      <c r="K5" s="735" t="s">
        <v>231</v>
      </c>
      <c r="L5" s="731">
        <v>0.6</v>
      </c>
      <c r="M5" s="733" t="s">
        <v>116</v>
      </c>
      <c r="N5" s="731" t="s">
        <v>116</v>
      </c>
      <c r="O5" s="795" t="s">
        <v>254</v>
      </c>
      <c r="P5" s="731">
        <v>0.6</v>
      </c>
      <c r="Q5" s="830" t="s">
        <v>254</v>
      </c>
      <c r="R5" s="26">
        <v>1</v>
      </c>
      <c r="S5" s="285" t="s">
        <v>440</v>
      </c>
      <c r="T5" s="5" t="s">
        <v>137</v>
      </c>
      <c r="U5" s="286" t="s">
        <v>99</v>
      </c>
      <c r="V5" s="286" t="s">
        <v>35</v>
      </c>
      <c r="W5" s="287" t="s">
        <v>229</v>
      </c>
      <c r="X5" s="286" t="s">
        <v>121</v>
      </c>
      <c r="Y5" s="286" t="s">
        <v>111</v>
      </c>
      <c r="Z5" s="286" t="s">
        <v>380</v>
      </c>
      <c r="AA5" s="288">
        <v>0.36</v>
      </c>
      <c r="AB5" s="289" t="s">
        <v>232</v>
      </c>
      <c r="AC5" s="290">
        <v>0.36</v>
      </c>
      <c r="AD5" s="289" t="s">
        <v>254</v>
      </c>
      <c r="AE5" s="290">
        <v>0.6</v>
      </c>
      <c r="AF5" s="291" t="s">
        <v>254</v>
      </c>
      <c r="AG5" s="292" t="s">
        <v>112</v>
      </c>
      <c r="AH5" s="293" t="s">
        <v>441</v>
      </c>
      <c r="AI5" s="293" t="s">
        <v>442</v>
      </c>
      <c r="AJ5" s="294">
        <v>45292</v>
      </c>
      <c r="AK5" s="833" t="s">
        <v>385</v>
      </c>
      <c r="AL5" s="295" t="s">
        <v>443</v>
      </c>
      <c r="AM5" s="296" t="s">
        <v>103</v>
      </c>
      <c r="AN5" s="787" t="s">
        <v>444</v>
      </c>
      <c r="AO5" s="822" t="s">
        <v>445</v>
      </c>
      <c r="AP5" s="823" t="s">
        <v>389</v>
      </c>
      <c r="AQ5" s="823" t="s">
        <v>446</v>
      </c>
      <c r="AR5" s="778" t="s">
        <v>447</v>
      </c>
      <c r="AS5" s="555" t="s">
        <v>32</v>
      </c>
      <c r="AT5" s="555" t="s">
        <v>37</v>
      </c>
      <c r="AU5" s="555" t="s">
        <v>32</v>
      </c>
      <c r="AV5" s="555" t="s">
        <v>32</v>
      </c>
      <c r="AW5" s="555" t="s">
        <v>37</v>
      </c>
      <c r="AX5" s="555" t="s">
        <v>32</v>
      </c>
      <c r="AY5" s="298" t="s">
        <v>448</v>
      </c>
      <c r="AZ5" s="823" t="s">
        <v>449</v>
      </c>
      <c r="BA5" s="797" t="s">
        <v>37</v>
      </c>
      <c r="BB5" s="797" t="s">
        <v>32</v>
      </c>
      <c r="BC5" s="813">
        <v>0</v>
      </c>
      <c r="BD5" s="816">
        <v>365</v>
      </c>
      <c r="BE5" s="819">
        <v>0</v>
      </c>
      <c r="BF5" s="797" t="s">
        <v>414</v>
      </c>
      <c r="BG5" s="778" t="s">
        <v>114</v>
      </c>
      <c r="BH5" s="797" t="s">
        <v>512</v>
      </c>
    </row>
    <row r="6" spans="1:60" s="556" customFormat="1" ht="181.15" customHeight="1">
      <c r="A6" s="801"/>
      <c r="B6" s="801"/>
      <c r="C6" s="801"/>
      <c r="D6" s="847"/>
      <c r="E6" s="554" t="s">
        <v>450</v>
      </c>
      <c r="F6" s="801"/>
      <c r="G6" s="836"/>
      <c r="H6" s="801"/>
      <c r="I6" s="840"/>
      <c r="J6" s="743"/>
      <c r="K6" s="736"/>
      <c r="L6" s="732"/>
      <c r="M6" s="734"/>
      <c r="N6" s="732"/>
      <c r="O6" s="796"/>
      <c r="P6" s="732"/>
      <c r="Q6" s="831"/>
      <c r="R6" s="26">
        <v>2</v>
      </c>
      <c r="S6" s="285" t="s">
        <v>451</v>
      </c>
      <c r="T6" s="5" t="s">
        <v>137</v>
      </c>
      <c r="U6" s="286" t="s">
        <v>99</v>
      </c>
      <c r="V6" s="286" t="s">
        <v>35</v>
      </c>
      <c r="W6" s="287" t="s">
        <v>229</v>
      </c>
      <c r="X6" s="286" t="s">
        <v>121</v>
      </c>
      <c r="Y6" s="286" t="s">
        <v>111</v>
      </c>
      <c r="Z6" s="286" t="s">
        <v>380</v>
      </c>
      <c r="AA6" s="288">
        <v>0.216</v>
      </c>
      <c r="AB6" s="289" t="s">
        <v>232</v>
      </c>
      <c r="AC6" s="290">
        <v>0.216</v>
      </c>
      <c r="AD6" s="289" t="s">
        <v>254</v>
      </c>
      <c r="AE6" s="290">
        <v>0.6</v>
      </c>
      <c r="AF6" s="291" t="s">
        <v>254</v>
      </c>
      <c r="AG6" s="292" t="s">
        <v>112</v>
      </c>
      <c r="AH6" s="293" t="s">
        <v>452</v>
      </c>
      <c r="AI6" s="293" t="s">
        <v>442</v>
      </c>
      <c r="AJ6" s="294">
        <v>45292</v>
      </c>
      <c r="AK6" s="834"/>
      <c r="AL6" s="295" t="s">
        <v>453</v>
      </c>
      <c r="AM6" s="296" t="s">
        <v>103</v>
      </c>
      <c r="AN6" s="787"/>
      <c r="AO6" s="822"/>
      <c r="AP6" s="824"/>
      <c r="AQ6" s="824"/>
      <c r="AR6" s="778"/>
      <c r="AS6" s="555" t="s">
        <v>32</v>
      </c>
      <c r="AT6" s="555" t="s">
        <v>37</v>
      </c>
      <c r="AU6" s="555" t="s">
        <v>32</v>
      </c>
      <c r="AV6" s="555" t="s">
        <v>32</v>
      </c>
      <c r="AW6" s="555" t="s">
        <v>37</v>
      </c>
      <c r="AX6" s="555" t="s">
        <v>32</v>
      </c>
      <c r="AY6" s="298" t="s">
        <v>448</v>
      </c>
      <c r="AZ6" s="824"/>
      <c r="BA6" s="798"/>
      <c r="BB6" s="798"/>
      <c r="BC6" s="814"/>
      <c r="BD6" s="817"/>
      <c r="BE6" s="820"/>
      <c r="BF6" s="798"/>
      <c r="BG6" s="778"/>
      <c r="BH6" s="798"/>
    </row>
    <row r="7" spans="1:60" s="556" customFormat="1" ht="138" customHeight="1">
      <c r="A7" s="801"/>
      <c r="B7" s="801"/>
      <c r="C7" s="801"/>
      <c r="D7" s="847"/>
      <c r="E7" s="554" t="s">
        <v>454</v>
      </c>
      <c r="F7" s="801"/>
      <c r="G7" s="836"/>
      <c r="H7" s="801"/>
      <c r="I7" s="840"/>
      <c r="J7" s="743"/>
      <c r="K7" s="736"/>
      <c r="L7" s="732"/>
      <c r="M7" s="734"/>
      <c r="N7" s="732"/>
      <c r="O7" s="796"/>
      <c r="P7" s="732"/>
      <c r="Q7" s="831"/>
      <c r="R7" s="26">
        <v>3</v>
      </c>
      <c r="S7" s="304" t="s">
        <v>455</v>
      </c>
      <c r="T7" s="5" t="s">
        <v>137</v>
      </c>
      <c r="U7" s="286" t="s">
        <v>99</v>
      </c>
      <c r="V7" s="286" t="s">
        <v>35</v>
      </c>
      <c r="W7" s="287" t="s">
        <v>229</v>
      </c>
      <c r="X7" s="286" t="s">
        <v>121</v>
      </c>
      <c r="Y7" s="286" t="s">
        <v>111</v>
      </c>
      <c r="Z7" s="286" t="s">
        <v>380</v>
      </c>
      <c r="AA7" s="288">
        <v>0.12959999999999999</v>
      </c>
      <c r="AB7" s="289" t="s">
        <v>665</v>
      </c>
      <c r="AC7" s="290">
        <v>0.12959999999999999</v>
      </c>
      <c r="AD7" s="289" t="s">
        <v>254</v>
      </c>
      <c r="AE7" s="290">
        <v>0.6</v>
      </c>
      <c r="AF7" s="291" t="s">
        <v>254</v>
      </c>
      <c r="AG7" s="292" t="s">
        <v>112</v>
      </c>
      <c r="AH7" s="293" t="s">
        <v>456</v>
      </c>
      <c r="AI7" s="293" t="s">
        <v>442</v>
      </c>
      <c r="AJ7" s="294">
        <v>45292</v>
      </c>
      <c r="AK7" s="834"/>
      <c r="AL7" s="295" t="s">
        <v>457</v>
      </c>
      <c r="AM7" s="296" t="s">
        <v>103</v>
      </c>
      <c r="AN7" s="787"/>
      <c r="AO7" s="822"/>
      <c r="AP7" s="824"/>
      <c r="AQ7" s="824"/>
      <c r="AR7" s="826"/>
      <c r="AS7" s="555" t="s">
        <v>32</v>
      </c>
      <c r="AT7" s="555" t="s">
        <v>37</v>
      </c>
      <c r="AU7" s="555" t="s">
        <v>32</v>
      </c>
      <c r="AV7" s="555" t="s">
        <v>32</v>
      </c>
      <c r="AW7" s="555" t="s">
        <v>37</v>
      </c>
      <c r="AX7" s="555" t="s">
        <v>32</v>
      </c>
      <c r="AY7" s="305" t="s">
        <v>448</v>
      </c>
      <c r="AZ7" s="825"/>
      <c r="BA7" s="799"/>
      <c r="BB7" s="799"/>
      <c r="BC7" s="815"/>
      <c r="BD7" s="818"/>
      <c r="BE7" s="821"/>
      <c r="BF7" s="799"/>
      <c r="BG7" s="779"/>
      <c r="BH7" s="799"/>
    </row>
    <row r="8" spans="1:60" s="556" customFormat="1" ht="48" customHeight="1">
      <c r="A8" s="801"/>
      <c r="B8" s="801"/>
      <c r="C8" s="801"/>
      <c r="D8" s="847"/>
      <c r="E8" s="554"/>
      <c r="F8" s="801"/>
      <c r="G8" s="836"/>
      <c r="H8" s="801"/>
      <c r="I8" s="840"/>
      <c r="J8" s="743"/>
      <c r="K8" s="736"/>
      <c r="L8" s="732"/>
      <c r="M8" s="734"/>
      <c r="N8" s="732"/>
      <c r="O8" s="796"/>
      <c r="P8" s="732"/>
      <c r="Q8" s="831"/>
      <c r="R8" s="26">
        <v>4</v>
      </c>
      <c r="S8" s="306"/>
      <c r="T8" s="5" t="s">
        <v>671</v>
      </c>
      <c r="U8" s="286"/>
      <c r="V8" s="286"/>
      <c r="W8" s="287" t="s">
        <v>671</v>
      </c>
      <c r="X8" s="286"/>
      <c r="Y8" s="286"/>
      <c r="Z8" s="286"/>
      <c r="AA8" s="307"/>
      <c r="AB8" s="289"/>
      <c r="AC8" s="290"/>
      <c r="AD8" s="289"/>
      <c r="AE8" s="290"/>
      <c r="AF8" s="291"/>
      <c r="AG8" s="292"/>
      <c r="AH8" s="293"/>
      <c r="AI8" s="293"/>
      <c r="AJ8" s="294"/>
      <c r="AK8" s="834"/>
      <c r="AL8" s="295"/>
      <c r="AM8" s="296"/>
      <c r="AN8" s="787"/>
      <c r="AO8" s="308"/>
      <c r="AP8" s="824"/>
      <c r="AQ8" s="824"/>
      <c r="AR8" s="309"/>
      <c r="AS8" s="555"/>
      <c r="AT8" s="555"/>
      <c r="AU8" s="555"/>
      <c r="AV8" s="555"/>
      <c r="AW8" s="555"/>
      <c r="AX8" s="555"/>
      <c r="AY8" s="305"/>
      <c r="AZ8" s="310"/>
      <c r="BA8" s="557"/>
      <c r="BB8" s="557"/>
      <c r="BC8" s="558"/>
      <c r="BD8" s="559"/>
      <c r="BE8" s="560"/>
      <c r="BF8" s="305"/>
      <c r="BG8" s="312"/>
      <c r="BH8" s="561"/>
    </row>
    <row r="9" spans="1:60" s="556" customFormat="1" ht="33.6" customHeight="1">
      <c r="A9" s="801"/>
      <c r="B9" s="801"/>
      <c r="C9" s="801"/>
      <c r="D9" s="847"/>
      <c r="E9" s="554"/>
      <c r="F9" s="801"/>
      <c r="G9" s="836"/>
      <c r="H9" s="801"/>
      <c r="I9" s="840"/>
      <c r="J9" s="743"/>
      <c r="K9" s="736"/>
      <c r="L9" s="732"/>
      <c r="M9" s="734"/>
      <c r="N9" s="732"/>
      <c r="O9" s="796"/>
      <c r="P9" s="732"/>
      <c r="Q9" s="831"/>
      <c r="R9" s="26">
        <v>5</v>
      </c>
      <c r="S9" s="306"/>
      <c r="T9" s="5" t="s">
        <v>671</v>
      </c>
      <c r="U9" s="286"/>
      <c r="V9" s="286"/>
      <c r="W9" s="287" t="s">
        <v>671</v>
      </c>
      <c r="X9" s="286"/>
      <c r="Y9" s="286"/>
      <c r="Z9" s="286"/>
      <c r="AA9" s="307"/>
      <c r="AB9" s="289"/>
      <c r="AC9" s="290"/>
      <c r="AD9" s="289"/>
      <c r="AE9" s="290"/>
      <c r="AF9" s="291"/>
      <c r="AG9" s="292"/>
      <c r="AH9" s="293"/>
      <c r="AI9" s="293"/>
      <c r="AJ9" s="294"/>
      <c r="AK9" s="834"/>
      <c r="AL9" s="295"/>
      <c r="AM9" s="296"/>
      <c r="AN9" s="787"/>
      <c r="AO9" s="308"/>
      <c r="AP9" s="824"/>
      <c r="AQ9" s="824"/>
      <c r="AR9" s="309"/>
      <c r="AS9" s="555"/>
      <c r="AT9" s="555"/>
      <c r="AU9" s="555"/>
      <c r="AV9" s="555"/>
      <c r="AW9" s="555"/>
      <c r="AX9" s="555"/>
      <c r="AY9" s="305"/>
      <c r="AZ9" s="310"/>
      <c r="BA9" s="557"/>
      <c r="BB9" s="557"/>
      <c r="BC9" s="558"/>
      <c r="BD9" s="559"/>
      <c r="BE9" s="560"/>
      <c r="BF9" s="305"/>
      <c r="BG9" s="312"/>
      <c r="BH9" s="561"/>
    </row>
    <row r="10" spans="1:60" s="556" customFormat="1" ht="37.15" customHeight="1">
      <c r="A10" s="838"/>
      <c r="B10" s="838"/>
      <c r="C10" s="838"/>
      <c r="D10" s="848"/>
      <c r="E10" s="554"/>
      <c r="F10" s="838"/>
      <c r="G10" s="837"/>
      <c r="H10" s="838"/>
      <c r="I10" s="841"/>
      <c r="J10" s="842"/>
      <c r="K10" s="843"/>
      <c r="L10" s="828"/>
      <c r="M10" s="827"/>
      <c r="N10" s="828"/>
      <c r="O10" s="829"/>
      <c r="P10" s="828"/>
      <c r="Q10" s="832"/>
      <c r="R10" s="26">
        <v>6</v>
      </c>
      <c r="S10" s="306"/>
      <c r="T10" s="5" t="s">
        <v>671</v>
      </c>
      <c r="U10" s="286"/>
      <c r="V10" s="286"/>
      <c r="W10" s="287" t="s">
        <v>671</v>
      </c>
      <c r="X10" s="286"/>
      <c r="Y10" s="286"/>
      <c r="Z10" s="286"/>
      <c r="AA10" s="307"/>
      <c r="AB10" s="289"/>
      <c r="AC10" s="290"/>
      <c r="AD10" s="289"/>
      <c r="AE10" s="290"/>
      <c r="AF10" s="291"/>
      <c r="AG10" s="292"/>
      <c r="AH10" s="293"/>
      <c r="AI10" s="293"/>
      <c r="AJ10" s="294"/>
      <c r="AK10" s="834"/>
      <c r="AL10" s="295"/>
      <c r="AM10" s="296"/>
      <c r="AN10" s="787"/>
      <c r="AO10" s="308"/>
      <c r="AP10" s="824"/>
      <c r="AQ10" s="824"/>
      <c r="AR10" s="309"/>
      <c r="AS10" s="555"/>
      <c r="AT10" s="555"/>
      <c r="AU10" s="555"/>
      <c r="AV10" s="555"/>
      <c r="AW10" s="555"/>
      <c r="AX10" s="555"/>
      <c r="AY10" s="305"/>
      <c r="AZ10" s="310"/>
      <c r="BA10" s="557"/>
      <c r="BB10" s="557"/>
      <c r="BC10" s="558"/>
      <c r="BD10" s="559"/>
      <c r="BE10" s="560"/>
      <c r="BF10" s="305"/>
      <c r="BG10" s="312"/>
      <c r="BH10" s="561"/>
    </row>
    <row r="11" spans="1:60" ht="182.45" customHeight="1">
      <c r="A11" s="800">
        <v>2</v>
      </c>
      <c r="B11" s="802" t="s">
        <v>118</v>
      </c>
      <c r="C11" s="805" t="s">
        <v>458</v>
      </c>
      <c r="D11" s="805" t="s">
        <v>459</v>
      </c>
      <c r="E11" s="284" t="s">
        <v>460</v>
      </c>
      <c r="F11" s="782" t="s">
        <v>461</v>
      </c>
      <c r="G11" s="809" t="s">
        <v>462</v>
      </c>
      <c r="H11" s="313" t="s">
        <v>463</v>
      </c>
      <c r="I11" s="782" t="s">
        <v>464</v>
      </c>
      <c r="J11" s="810">
        <v>365</v>
      </c>
      <c r="K11" s="632" t="s">
        <v>231</v>
      </c>
      <c r="L11" s="635">
        <v>0.6</v>
      </c>
      <c r="M11" s="638" t="s">
        <v>135</v>
      </c>
      <c r="N11" s="792" t="s">
        <v>135</v>
      </c>
      <c r="O11" s="795" t="s">
        <v>253</v>
      </c>
      <c r="P11" s="635">
        <v>0.2</v>
      </c>
      <c r="Q11" s="830" t="s">
        <v>254</v>
      </c>
      <c r="R11" s="26">
        <v>1</v>
      </c>
      <c r="S11" s="306" t="s">
        <v>465</v>
      </c>
      <c r="T11" s="5" t="s">
        <v>137</v>
      </c>
      <c r="U11" s="286" t="s">
        <v>99</v>
      </c>
      <c r="V11" s="286" t="s">
        <v>35</v>
      </c>
      <c r="W11" s="287" t="s">
        <v>229</v>
      </c>
      <c r="X11" s="286" t="s">
        <v>121</v>
      </c>
      <c r="Y11" s="286" t="s">
        <v>111</v>
      </c>
      <c r="Z11" s="286" t="s">
        <v>380</v>
      </c>
      <c r="AA11" s="307">
        <v>0.36</v>
      </c>
      <c r="AB11" s="289" t="s">
        <v>232</v>
      </c>
      <c r="AC11" s="290">
        <v>0.36</v>
      </c>
      <c r="AD11" s="289" t="s">
        <v>253</v>
      </c>
      <c r="AE11" s="290">
        <v>0.2</v>
      </c>
      <c r="AF11" s="291" t="s">
        <v>256</v>
      </c>
      <c r="AG11" s="292" t="s">
        <v>112</v>
      </c>
      <c r="AH11" s="293" t="s">
        <v>466</v>
      </c>
      <c r="AI11" s="293" t="s">
        <v>442</v>
      </c>
      <c r="AJ11" s="294">
        <v>45108</v>
      </c>
      <c r="AK11" s="834"/>
      <c r="AL11" s="315" t="s">
        <v>467</v>
      </c>
      <c r="AM11" s="296" t="s">
        <v>103</v>
      </c>
      <c r="AN11" s="787"/>
      <c r="AO11" s="778"/>
      <c r="AP11" s="824"/>
      <c r="AQ11" s="824"/>
      <c r="AR11" s="778" t="s">
        <v>447</v>
      </c>
      <c r="AS11" s="297" t="s">
        <v>32</v>
      </c>
      <c r="AT11" s="297" t="s">
        <v>37</v>
      </c>
      <c r="AU11" s="297" t="s">
        <v>32</v>
      </c>
      <c r="AV11" s="297" t="s">
        <v>37</v>
      </c>
      <c r="AW11" s="297" t="s">
        <v>37</v>
      </c>
      <c r="AX11" s="297" t="s">
        <v>37</v>
      </c>
      <c r="AY11" s="305" t="s">
        <v>448</v>
      </c>
      <c r="AZ11" s="298" t="s">
        <v>468</v>
      </c>
      <c r="BA11" s="787" t="s">
        <v>37</v>
      </c>
      <c r="BB11" s="787" t="s">
        <v>32</v>
      </c>
      <c r="BC11" s="788">
        <v>0</v>
      </c>
      <c r="BD11" s="789">
        <v>365</v>
      </c>
      <c r="BE11" s="790">
        <v>0</v>
      </c>
      <c r="BF11" s="780" t="s">
        <v>414</v>
      </c>
      <c r="BG11" s="778" t="s">
        <v>469</v>
      </c>
      <c r="BH11" s="780" t="s">
        <v>512</v>
      </c>
    </row>
    <row r="12" spans="1:60" ht="173.45" customHeight="1">
      <c r="A12" s="801"/>
      <c r="B12" s="803"/>
      <c r="C12" s="806"/>
      <c r="D12" s="806"/>
      <c r="E12" s="284" t="s">
        <v>470</v>
      </c>
      <c r="F12" s="808"/>
      <c r="G12" s="808"/>
      <c r="H12" s="313" t="s">
        <v>471</v>
      </c>
      <c r="I12" s="808"/>
      <c r="J12" s="811"/>
      <c r="K12" s="633"/>
      <c r="L12" s="636"/>
      <c r="M12" s="639"/>
      <c r="N12" s="793"/>
      <c r="O12" s="796"/>
      <c r="P12" s="636"/>
      <c r="Q12" s="831"/>
      <c r="R12" s="26">
        <v>2</v>
      </c>
      <c r="S12" s="306" t="s">
        <v>472</v>
      </c>
      <c r="T12" s="5" t="s">
        <v>137</v>
      </c>
      <c r="U12" s="286" t="s">
        <v>99</v>
      </c>
      <c r="V12" s="286" t="s">
        <v>35</v>
      </c>
      <c r="W12" s="287" t="s">
        <v>229</v>
      </c>
      <c r="X12" s="286" t="s">
        <v>121</v>
      </c>
      <c r="Y12" s="286" t="s">
        <v>111</v>
      </c>
      <c r="Z12" s="286" t="s">
        <v>380</v>
      </c>
      <c r="AA12" s="307">
        <v>0.216</v>
      </c>
      <c r="AB12" s="289" t="s">
        <v>232</v>
      </c>
      <c r="AC12" s="290">
        <v>0.216</v>
      </c>
      <c r="AD12" s="289" t="s">
        <v>253</v>
      </c>
      <c r="AE12" s="290">
        <v>0.2</v>
      </c>
      <c r="AF12" s="291" t="s">
        <v>256</v>
      </c>
      <c r="AG12" s="292" t="s">
        <v>112</v>
      </c>
      <c r="AH12" s="293" t="s">
        <v>473</v>
      </c>
      <c r="AI12" s="293" t="s">
        <v>442</v>
      </c>
      <c r="AJ12" s="294">
        <v>45108</v>
      </c>
      <c r="AK12" s="834"/>
      <c r="AL12" s="315" t="s">
        <v>467</v>
      </c>
      <c r="AM12" s="296" t="s">
        <v>103</v>
      </c>
      <c r="AN12" s="787"/>
      <c r="AO12" s="826"/>
      <c r="AP12" s="825"/>
      <c r="AQ12" s="825"/>
      <c r="AR12" s="826"/>
      <c r="AS12" s="297" t="s">
        <v>32</v>
      </c>
      <c r="AT12" s="297" t="s">
        <v>37</v>
      </c>
      <c r="AU12" s="297" t="s">
        <v>37</v>
      </c>
      <c r="AV12" s="297" t="s">
        <v>32</v>
      </c>
      <c r="AW12" s="297" t="s">
        <v>37</v>
      </c>
      <c r="AX12" s="297" t="s">
        <v>37</v>
      </c>
      <c r="AY12" s="305" t="s">
        <v>448</v>
      </c>
      <c r="AZ12" s="298" t="s">
        <v>468</v>
      </c>
      <c r="BA12" s="787"/>
      <c r="BB12" s="787"/>
      <c r="BC12" s="788"/>
      <c r="BD12" s="789"/>
      <c r="BE12" s="791"/>
      <c r="BF12" s="781"/>
      <c r="BG12" s="779"/>
      <c r="BH12" s="781"/>
    </row>
    <row r="13" spans="1:60" ht="61.15" customHeight="1">
      <c r="A13" s="801"/>
      <c r="B13" s="803"/>
      <c r="C13" s="806"/>
      <c r="D13" s="806"/>
      <c r="E13" s="782" t="s">
        <v>474</v>
      </c>
      <c r="F13" s="808"/>
      <c r="G13" s="808"/>
      <c r="H13" s="782" t="s">
        <v>475</v>
      </c>
      <c r="I13" s="808"/>
      <c r="J13" s="811"/>
      <c r="K13" s="633"/>
      <c r="L13" s="636"/>
      <c r="M13" s="639"/>
      <c r="N13" s="793"/>
      <c r="O13" s="796"/>
      <c r="P13" s="636"/>
      <c r="Q13" s="831"/>
      <c r="R13" s="26"/>
      <c r="S13" s="306"/>
      <c r="T13" s="5"/>
      <c r="U13" s="286"/>
      <c r="V13" s="286"/>
      <c r="W13" s="287"/>
      <c r="X13" s="286"/>
      <c r="Y13" s="286"/>
      <c r="Z13" s="286"/>
      <c r="AA13" s="307"/>
      <c r="AB13" s="289"/>
      <c r="AC13" s="290"/>
      <c r="AD13" s="289"/>
      <c r="AE13" s="290"/>
      <c r="AF13" s="291"/>
      <c r="AG13" s="292"/>
      <c r="AH13" s="293"/>
      <c r="AI13" s="293"/>
      <c r="AJ13" s="294"/>
      <c r="AK13" s="834"/>
      <c r="AL13" s="295"/>
      <c r="AM13" s="296"/>
      <c r="AN13" s="787"/>
      <c r="AO13" s="298"/>
      <c r="AP13" s="298"/>
      <c r="AQ13" s="298"/>
      <c r="AR13" s="298"/>
      <c r="AS13" s="297"/>
      <c r="AT13" s="297"/>
      <c r="AU13" s="297"/>
      <c r="AV13" s="297"/>
      <c r="AW13" s="297"/>
      <c r="AX13" s="297"/>
      <c r="AY13" s="298"/>
      <c r="AZ13" s="298"/>
      <c r="BA13" s="316"/>
      <c r="BB13" s="316"/>
      <c r="BC13" s="317"/>
      <c r="BD13" s="318"/>
      <c r="BE13" s="319"/>
      <c r="BF13" s="320"/>
      <c r="BG13" s="298"/>
      <c r="BH13" s="311"/>
    </row>
    <row r="14" spans="1:60" ht="52.15" customHeight="1">
      <c r="A14" s="321"/>
      <c r="B14" s="804"/>
      <c r="C14" s="807"/>
      <c r="D14" s="807"/>
      <c r="E14" s="783"/>
      <c r="F14" s="783"/>
      <c r="G14" s="783"/>
      <c r="H14" s="783"/>
      <c r="I14" s="783"/>
      <c r="J14" s="812"/>
      <c r="K14" s="633"/>
      <c r="L14" s="636"/>
      <c r="M14" s="639"/>
      <c r="N14" s="794"/>
      <c r="O14" s="796"/>
      <c r="P14" s="636"/>
      <c r="Q14" s="831"/>
      <c r="R14" s="26"/>
      <c r="S14" s="306"/>
      <c r="T14" s="5"/>
      <c r="U14" s="286"/>
      <c r="V14" s="286"/>
      <c r="W14" s="287"/>
      <c r="X14" s="286"/>
      <c r="Y14" s="286"/>
      <c r="Z14" s="286"/>
      <c r="AA14" s="307"/>
      <c r="AB14" s="289"/>
      <c r="AC14" s="290"/>
      <c r="AD14" s="289"/>
      <c r="AE14" s="290"/>
      <c r="AF14" s="291"/>
      <c r="AG14" s="292"/>
      <c r="AH14" s="293"/>
      <c r="AI14" s="293"/>
      <c r="AJ14" s="294"/>
      <c r="AK14" s="834"/>
      <c r="AL14" s="322"/>
      <c r="AM14" s="322"/>
      <c r="AN14" s="787"/>
      <c r="AO14" s="322"/>
      <c r="AP14" s="322"/>
      <c r="AQ14" s="322"/>
      <c r="AR14" s="322"/>
      <c r="AS14" s="322"/>
      <c r="AT14" s="322"/>
      <c r="AU14" s="322"/>
      <c r="AV14" s="322"/>
      <c r="AW14" s="322"/>
      <c r="AX14" s="322"/>
      <c r="AY14" s="322"/>
      <c r="AZ14" s="322"/>
      <c r="BA14" s="322"/>
      <c r="BB14" s="322"/>
      <c r="BC14" s="322"/>
      <c r="BD14" s="322"/>
      <c r="BE14" s="322"/>
      <c r="BF14" s="322"/>
      <c r="BG14" s="322"/>
      <c r="BH14" s="322"/>
    </row>
    <row r="15" spans="1:60" ht="52.15" customHeight="1">
      <c r="A15" s="20"/>
      <c r="B15" s="784" t="s">
        <v>476</v>
      </c>
      <c r="C15" s="785"/>
      <c r="D15" s="785"/>
      <c r="E15" s="785"/>
      <c r="F15" s="785"/>
      <c r="G15" s="785"/>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c r="AG15" s="785"/>
      <c r="AH15" s="785"/>
      <c r="AI15" s="785"/>
      <c r="AJ15" s="785"/>
      <c r="AK15" s="785"/>
      <c r="AL15" s="785"/>
      <c r="AM15" s="786"/>
    </row>
    <row r="16" spans="1:60">
      <c r="B16" s="323" t="s">
        <v>108</v>
      </c>
    </row>
  </sheetData>
  <mergeCells count="122">
    <mergeCell ref="I3:I4"/>
    <mergeCell ref="J3:J4"/>
    <mergeCell ref="K3:K4"/>
    <mergeCell ref="L3:L4"/>
    <mergeCell ref="M3:M4"/>
    <mergeCell ref="N3:N4"/>
    <mergeCell ref="AS1:AZ2"/>
    <mergeCell ref="BA1:BH2"/>
    <mergeCell ref="A3:A4"/>
    <mergeCell ref="B3:B4"/>
    <mergeCell ref="C3:C4"/>
    <mergeCell ref="D3:D4"/>
    <mergeCell ref="E3:E4"/>
    <mergeCell ref="F3:F4"/>
    <mergeCell ref="G3:G4"/>
    <mergeCell ref="H3:H4"/>
    <mergeCell ref="A1:J2"/>
    <mergeCell ref="K1:Q2"/>
    <mergeCell ref="R1:Z2"/>
    <mergeCell ref="AA1:AG2"/>
    <mergeCell ref="AH1:AK2"/>
    <mergeCell ref="AL1:AR2"/>
    <mergeCell ref="U3:Z3"/>
    <mergeCell ref="AA3:AA4"/>
    <mergeCell ref="AB3:AB4"/>
    <mergeCell ref="AC3:AC4"/>
    <mergeCell ref="AD3:AD4"/>
    <mergeCell ref="AE3:AE4"/>
    <mergeCell ref="O3:O4"/>
    <mergeCell ref="P3:P4"/>
    <mergeCell ref="Q3:Q4"/>
    <mergeCell ref="R3:R4"/>
    <mergeCell ref="S3:S4"/>
    <mergeCell ref="T3:T4"/>
    <mergeCell ref="AN3:AN4"/>
    <mergeCell ref="AO3:AO4"/>
    <mergeCell ref="AP3:AP4"/>
    <mergeCell ref="AQ3:AQ4"/>
    <mergeCell ref="AF3:AF4"/>
    <mergeCell ref="AG3:AG4"/>
    <mergeCell ref="AH3:AH4"/>
    <mergeCell ref="AI3:AI4"/>
    <mergeCell ref="AJ3:AJ4"/>
    <mergeCell ref="AK3:AK4"/>
    <mergeCell ref="BD3:BD4"/>
    <mergeCell ref="BE3:BE4"/>
    <mergeCell ref="BF3:BF4"/>
    <mergeCell ref="BG3:BG4"/>
    <mergeCell ref="BH3:BH4"/>
    <mergeCell ref="A5:A10"/>
    <mergeCell ref="B5:B10"/>
    <mergeCell ref="C5:C10"/>
    <mergeCell ref="D5:D10"/>
    <mergeCell ref="F5:F10"/>
    <mergeCell ref="AX3:AX4"/>
    <mergeCell ref="AY3:AY4"/>
    <mergeCell ref="AZ3:AZ4"/>
    <mergeCell ref="BA3:BA4"/>
    <mergeCell ref="BB3:BB4"/>
    <mergeCell ref="BC3:BC4"/>
    <mergeCell ref="AR3:AR4"/>
    <mergeCell ref="AS3:AS4"/>
    <mergeCell ref="AT3:AT4"/>
    <mergeCell ref="AU3:AU4"/>
    <mergeCell ref="AV3:AV4"/>
    <mergeCell ref="AW3:AW4"/>
    <mergeCell ref="AL3:AL4"/>
    <mergeCell ref="AM3:AM4"/>
    <mergeCell ref="M5:M10"/>
    <mergeCell ref="N5:N10"/>
    <mergeCell ref="O5:O10"/>
    <mergeCell ref="P5:P10"/>
    <mergeCell ref="Q5:Q10"/>
    <mergeCell ref="AK5:AK14"/>
    <mergeCell ref="Q11:Q14"/>
    <mergeCell ref="G5:G10"/>
    <mergeCell ref="H5:H10"/>
    <mergeCell ref="I5:I10"/>
    <mergeCell ref="J5:J10"/>
    <mergeCell ref="K5:K10"/>
    <mergeCell ref="L5:L10"/>
    <mergeCell ref="BG5:BG7"/>
    <mergeCell ref="BH5:BH7"/>
    <mergeCell ref="A11:A13"/>
    <mergeCell ref="B11:B14"/>
    <mergeCell ref="C11:C14"/>
    <mergeCell ref="D11:D14"/>
    <mergeCell ref="F11:F14"/>
    <mergeCell ref="G11:G14"/>
    <mergeCell ref="I11:I14"/>
    <mergeCell ref="J11:J14"/>
    <mergeCell ref="BA5:BA7"/>
    <mergeCell ref="BB5:BB7"/>
    <mergeCell ref="BC5:BC7"/>
    <mergeCell ref="BD5:BD7"/>
    <mergeCell ref="BE5:BE7"/>
    <mergeCell ref="BF5:BF7"/>
    <mergeCell ref="AN5:AN14"/>
    <mergeCell ref="AO5:AO7"/>
    <mergeCell ref="AP5:AP12"/>
    <mergeCell ref="AQ5:AQ12"/>
    <mergeCell ref="AR5:AR7"/>
    <mergeCell ref="AZ5:AZ7"/>
    <mergeCell ref="AO11:AO12"/>
    <mergeCell ref="AR11:AR12"/>
    <mergeCell ref="BG11:BG12"/>
    <mergeCell ref="BH11:BH12"/>
    <mergeCell ref="E13:E14"/>
    <mergeCell ref="H13:H14"/>
    <mergeCell ref="B15:AM15"/>
    <mergeCell ref="BA11:BA12"/>
    <mergeCell ref="BB11:BB12"/>
    <mergeCell ref="BC11:BC12"/>
    <mergeCell ref="BD11:BD12"/>
    <mergeCell ref="BE11:BE12"/>
    <mergeCell ref="BF11:BF12"/>
    <mergeCell ref="K11:K14"/>
    <mergeCell ref="L11:L14"/>
    <mergeCell ref="M11:M14"/>
    <mergeCell ref="N11:N14"/>
    <mergeCell ref="O11:O14"/>
    <mergeCell ref="P11:P14"/>
  </mergeCells>
  <conditionalFormatting sqref="K5">
    <cfRule type="cellIs" dxfId="1331" priority="114" operator="equal">
      <formula>"Muy Alta"</formula>
    </cfRule>
    <cfRule type="cellIs" dxfId="1330" priority="115" operator="equal">
      <formula>"Alta"</formula>
    </cfRule>
    <cfRule type="cellIs" dxfId="1329" priority="116" operator="equal">
      <formula>"Media"</formula>
    </cfRule>
    <cfRule type="cellIs" dxfId="1328" priority="117" operator="equal">
      <formula>"Baja"</formula>
    </cfRule>
    <cfRule type="cellIs" dxfId="1327" priority="118" operator="equal">
      <formula>"Muy Baja"</formula>
    </cfRule>
  </conditionalFormatting>
  <conditionalFormatting sqref="N5">
    <cfRule type="containsText" dxfId="1326" priority="113" operator="containsText" text="❌">
      <formula>NOT(ISERROR(SEARCH("❌",N5)))</formula>
    </cfRule>
  </conditionalFormatting>
  <conditionalFormatting sqref="O5">
    <cfRule type="cellIs" dxfId="1325" priority="108" operator="equal">
      <formula>"Catastrófico"</formula>
    </cfRule>
    <cfRule type="cellIs" dxfId="1324" priority="109" operator="equal">
      <formula>"Mayor"</formula>
    </cfRule>
    <cfRule type="cellIs" dxfId="1323" priority="110" operator="equal">
      <formula>"Moderado"</formula>
    </cfRule>
    <cfRule type="cellIs" dxfId="1322" priority="111" operator="equal">
      <formula>"Menor"</formula>
    </cfRule>
    <cfRule type="cellIs" dxfId="1321" priority="112" operator="equal">
      <formula>"Leve"</formula>
    </cfRule>
  </conditionalFormatting>
  <conditionalFormatting sqref="Q5">
    <cfRule type="cellIs" dxfId="1320" priority="104" operator="equal">
      <formula>"Extremo"</formula>
    </cfRule>
    <cfRule type="cellIs" dxfId="1319" priority="105" operator="equal">
      <formula>"Alto"</formula>
    </cfRule>
    <cfRule type="cellIs" dxfId="1318" priority="106" operator="equal">
      <formula>"Moderado"</formula>
    </cfRule>
    <cfRule type="cellIs" dxfId="1317" priority="107" operator="equal">
      <formula>"Bajo"</formula>
    </cfRule>
  </conditionalFormatting>
  <conditionalFormatting sqref="AB5">
    <cfRule type="cellIs" dxfId="1316" priority="99" operator="equal">
      <formula>"Muy Alta"</formula>
    </cfRule>
    <cfRule type="cellIs" dxfId="1315" priority="100" operator="equal">
      <formula>"Alta"</formula>
    </cfRule>
    <cfRule type="cellIs" dxfId="1314" priority="101" operator="equal">
      <formula>"Media"</formula>
    </cfRule>
    <cfRule type="cellIs" dxfId="1313" priority="102" operator="equal">
      <formula>"Baja"</formula>
    </cfRule>
    <cfRule type="cellIs" dxfId="1312" priority="103" operator="equal">
      <formula>"Muy Baja"</formula>
    </cfRule>
  </conditionalFormatting>
  <conditionalFormatting sqref="AD5">
    <cfRule type="cellIs" dxfId="1311" priority="94" operator="equal">
      <formula>"Catastrófico"</formula>
    </cfRule>
    <cfRule type="cellIs" dxfId="1310" priority="95" operator="equal">
      <formula>"Mayor"</formula>
    </cfRule>
    <cfRule type="cellIs" dxfId="1309" priority="96" operator="equal">
      <formula>"Moderado"</formula>
    </cfRule>
    <cfRule type="cellIs" dxfId="1308" priority="97" operator="equal">
      <formula>"Menor"</formula>
    </cfRule>
    <cfRule type="cellIs" dxfId="1307" priority="98" operator="equal">
      <formula>"Leve"</formula>
    </cfRule>
  </conditionalFormatting>
  <conditionalFormatting sqref="AF5">
    <cfRule type="cellIs" dxfId="1306" priority="90" operator="equal">
      <formula>"Extremo"</formula>
    </cfRule>
    <cfRule type="cellIs" dxfId="1305" priority="91" operator="equal">
      <formula>"Alto"</formula>
    </cfRule>
    <cfRule type="cellIs" dxfId="1304" priority="92" operator="equal">
      <formula>"Moderado"</formula>
    </cfRule>
    <cfRule type="cellIs" dxfId="1303" priority="93" operator="equal">
      <formula>"Bajo"</formula>
    </cfRule>
  </conditionalFormatting>
  <conditionalFormatting sqref="AF7:AF10">
    <cfRule type="cellIs" dxfId="1302" priority="86" operator="equal">
      <formula>"Extremo"</formula>
    </cfRule>
    <cfRule type="cellIs" dxfId="1301" priority="87" operator="equal">
      <formula>"Alto"</formula>
    </cfRule>
    <cfRule type="cellIs" dxfId="1300" priority="88" operator="equal">
      <formula>"Moderado"</formula>
    </cfRule>
    <cfRule type="cellIs" dxfId="1299" priority="89" operator="equal">
      <formula>"Bajo"</formula>
    </cfRule>
  </conditionalFormatting>
  <conditionalFormatting sqref="AB11">
    <cfRule type="cellIs" dxfId="1298" priority="81" operator="equal">
      <formula>"Muy Alta"</formula>
    </cfRule>
    <cfRule type="cellIs" dxfId="1297" priority="82" operator="equal">
      <formula>"Alta"</formula>
    </cfRule>
    <cfRule type="cellIs" dxfId="1296" priority="83" operator="equal">
      <formula>"Media"</formula>
    </cfRule>
    <cfRule type="cellIs" dxfId="1295" priority="84" operator="equal">
      <formula>"Baja"</formula>
    </cfRule>
    <cfRule type="cellIs" dxfId="1294" priority="85" operator="equal">
      <formula>"Muy Baja"</formula>
    </cfRule>
  </conditionalFormatting>
  <conditionalFormatting sqref="AB12">
    <cfRule type="cellIs" dxfId="1293" priority="76" operator="equal">
      <formula>"Muy Alta"</formula>
    </cfRule>
    <cfRule type="cellIs" dxfId="1292" priority="77" operator="equal">
      <formula>"Alta"</formula>
    </cfRule>
    <cfRule type="cellIs" dxfId="1291" priority="78" operator="equal">
      <formula>"Media"</formula>
    </cfRule>
    <cfRule type="cellIs" dxfId="1290" priority="79" operator="equal">
      <formula>"Baja"</formula>
    </cfRule>
    <cfRule type="cellIs" dxfId="1289" priority="80" operator="equal">
      <formula>"Muy Baja"</formula>
    </cfRule>
  </conditionalFormatting>
  <conditionalFormatting sqref="AD7:AD10">
    <cfRule type="cellIs" dxfId="1288" priority="71" operator="equal">
      <formula>"Catastrófico"</formula>
    </cfRule>
    <cfRule type="cellIs" dxfId="1287" priority="72" operator="equal">
      <formula>"Mayor"</formula>
    </cfRule>
    <cfRule type="cellIs" dxfId="1286" priority="73" operator="equal">
      <formula>"Moderado"</formula>
    </cfRule>
    <cfRule type="cellIs" dxfId="1285" priority="74" operator="equal">
      <formula>"Menor"</formula>
    </cfRule>
    <cfRule type="cellIs" dxfId="1284" priority="75" operator="equal">
      <formula>"Leve"</formula>
    </cfRule>
  </conditionalFormatting>
  <conditionalFormatting sqref="AB8:AB10">
    <cfRule type="cellIs" dxfId="1283" priority="66" operator="equal">
      <formula>"Muy Alta"</formula>
    </cfRule>
    <cfRule type="cellIs" dxfId="1282" priority="67" operator="equal">
      <formula>"Alta"</formula>
    </cfRule>
    <cfRule type="cellIs" dxfId="1281" priority="68" operator="equal">
      <formula>"Media"</formula>
    </cfRule>
    <cfRule type="cellIs" dxfId="1280" priority="69" operator="equal">
      <formula>"Baja"</formula>
    </cfRule>
    <cfRule type="cellIs" dxfId="1279" priority="70" operator="equal">
      <formula>"Muy Baja"</formula>
    </cfRule>
  </conditionalFormatting>
  <conditionalFormatting sqref="AD11">
    <cfRule type="cellIs" dxfId="1278" priority="61" operator="equal">
      <formula>"Catastrófico"</formula>
    </cfRule>
    <cfRule type="cellIs" dxfId="1277" priority="62" operator="equal">
      <formula>"Mayor"</formula>
    </cfRule>
    <cfRule type="cellIs" dxfId="1276" priority="63" operator="equal">
      <formula>"Moderado"</formula>
    </cfRule>
    <cfRule type="cellIs" dxfId="1275" priority="64" operator="equal">
      <formula>"Menor"</formula>
    </cfRule>
    <cfRule type="cellIs" dxfId="1274" priority="65" operator="equal">
      <formula>"Leve"</formula>
    </cfRule>
  </conditionalFormatting>
  <conditionalFormatting sqref="AD12">
    <cfRule type="cellIs" dxfId="1273" priority="56" operator="equal">
      <formula>"Catastrófico"</formula>
    </cfRule>
    <cfRule type="cellIs" dxfId="1272" priority="57" operator="equal">
      <formula>"Mayor"</formula>
    </cfRule>
    <cfRule type="cellIs" dxfId="1271" priority="58" operator="equal">
      <formula>"Moderado"</formula>
    </cfRule>
    <cfRule type="cellIs" dxfId="1270" priority="59" operator="equal">
      <formula>"Menor"</formula>
    </cfRule>
    <cfRule type="cellIs" dxfId="1269" priority="60" operator="equal">
      <formula>"Leve"</formula>
    </cfRule>
  </conditionalFormatting>
  <conditionalFormatting sqref="AF11">
    <cfRule type="cellIs" dxfId="1268" priority="52" operator="equal">
      <formula>"Extremo"</formula>
    </cfRule>
    <cfRule type="cellIs" dxfId="1267" priority="53" operator="equal">
      <formula>"Alto"</formula>
    </cfRule>
    <cfRule type="cellIs" dxfId="1266" priority="54" operator="equal">
      <formula>"Moderado"</formula>
    </cfRule>
    <cfRule type="cellIs" dxfId="1265" priority="55" operator="equal">
      <formula>"Bajo"</formula>
    </cfRule>
  </conditionalFormatting>
  <conditionalFormatting sqref="AF12">
    <cfRule type="cellIs" dxfId="1264" priority="48" operator="equal">
      <formula>"Extremo"</formula>
    </cfRule>
    <cfRule type="cellIs" dxfId="1263" priority="49" operator="equal">
      <formula>"Alto"</formula>
    </cfRule>
    <cfRule type="cellIs" dxfId="1262" priority="50" operator="equal">
      <formula>"Moderado"</formula>
    </cfRule>
    <cfRule type="cellIs" dxfId="1261" priority="51" operator="equal">
      <formula>"Bajo"</formula>
    </cfRule>
  </conditionalFormatting>
  <conditionalFormatting sqref="AB6">
    <cfRule type="cellIs" dxfId="1260" priority="43" operator="equal">
      <formula>"Muy Alta"</formula>
    </cfRule>
    <cfRule type="cellIs" dxfId="1259" priority="44" operator="equal">
      <formula>"Alta"</formula>
    </cfRule>
    <cfRule type="cellIs" dxfId="1258" priority="45" operator="equal">
      <formula>"Media"</formula>
    </cfRule>
    <cfRule type="cellIs" dxfId="1257" priority="46" operator="equal">
      <formula>"Baja"</formula>
    </cfRule>
    <cfRule type="cellIs" dxfId="1256" priority="47" operator="equal">
      <formula>"Muy Baja"</formula>
    </cfRule>
  </conditionalFormatting>
  <conditionalFormatting sqref="AD6">
    <cfRule type="cellIs" dxfId="1255" priority="38" operator="equal">
      <formula>"Catastrófico"</formula>
    </cfRule>
    <cfRule type="cellIs" dxfId="1254" priority="39" operator="equal">
      <formula>"Mayor"</formula>
    </cfRule>
    <cfRule type="cellIs" dxfId="1253" priority="40" operator="equal">
      <formula>"Moderado"</formula>
    </cfRule>
    <cfRule type="cellIs" dxfId="1252" priority="41" operator="equal">
      <formula>"Menor"</formula>
    </cfRule>
    <cfRule type="cellIs" dxfId="1251" priority="42" operator="equal">
      <formula>"Leve"</formula>
    </cfRule>
  </conditionalFormatting>
  <conditionalFormatting sqref="AF6">
    <cfRule type="cellIs" dxfId="1250" priority="34" operator="equal">
      <formula>"Extremo"</formula>
    </cfRule>
    <cfRule type="cellIs" dxfId="1249" priority="35" operator="equal">
      <formula>"Alto"</formula>
    </cfRule>
    <cfRule type="cellIs" dxfId="1248" priority="36" operator="equal">
      <formula>"Moderado"</formula>
    </cfRule>
    <cfRule type="cellIs" dxfId="1247" priority="37" operator="equal">
      <formula>"Bajo"</formula>
    </cfRule>
  </conditionalFormatting>
  <conditionalFormatting sqref="AB7">
    <cfRule type="cellIs" dxfId="1246" priority="29" operator="equal">
      <formula>"Muy Alta"</formula>
    </cfRule>
    <cfRule type="cellIs" dxfId="1245" priority="30" operator="equal">
      <formula>"Alta"</formula>
    </cfRule>
    <cfRule type="cellIs" dxfId="1244" priority="31" operator="equal">
      <formula>"Media"</formula>
    </cfRule>
    <cfRule type="cellIs" dxfId="1243" priority="32" operator="equal">
      <formula>"Baja"</formula>
    </cfRule>
    <cfRule type="cellIs" dxfId="1242" priority="33" operator="equal">
      <formula>"Muy Baja"</formula>
    </cfRule>
  </conditionalFormatting>
  <conditionalFormatting sqref="K11">
    <cfRule type="cellIs" dxfId="1241" priority="24" operator="equal">
      <formula>"Muy Alta"</formula>
    </cfRule>
    <cfRule type="cellIs" dxfId="1240" priority="25" operator="equal">
      <formula>"Alta"</formula>
    </cfRule>
    <cfRule type="cellIs" dxfId="1239" priority="26" operator="equal">
      <formula>"Media"</formula>
    </cfRule>
    <cfRule type="cellIs" dxfId="1238" priority="27" operator="equal">
      <formula>"Baja"</formula>
    </cfRule>
    <cfRule type="cellIs" dxfId="1237" priority="28" operator="equal">
      <formula>"Muy Baja"</formula>
    </cfRule>
  </conditionalFormatting>
  <conditionalFormatting sqref="O11">
    <cfRule type="cellIs" dxfId="1236" priority="19" operator="equal">
      <formula>"Catastrófico"</formula>
    </cfRule>
    <cfRule type="cellIs" dxfId="1235" priority="20" operator="equal">
      <formula>"Mayor"</formula>
    </cfRule>
    <cfRule type="cellIs" dxfId="1234" priority="21" operator="equal">
      <formula>"Moderado"</formula>
    </cfRule>
    <cfRule type="cellIs" dxfId="1233" priority="22" operator="equal">
      <formula>"Menor"</formula>
    </cfRule>
    <cfRule type="cellIs" dxfId="1232" priority="23" operator="equal">
      <formula>"Leve"</formula>
    </cfRule>
  </conditionalFormatting>
  <conditionalFormatting sqref="Q11">
    <cfRule type="cellIs" dxfId="1231" priority="15" operator="equal">
      <formula>"Extremo"</formula>
    </cfRule>
    <cfRule type="cellIs" dxfId="1230" priority="16" operator="equal">
      <formula>"Alto"</formula>
    </cfRule>
    <cfRule type="cellIs" dxfId="1229" priority="17" operator="equal">
      <formula>"Moderado"</formula>
    </cfRule>
    <cfRule type="cellIs" dxfId="1228" priority="18" operator="equal">
      <formula>"Bajo"</formula>
    </cfRule>
  </conditionalFormatting>
  <conditionalFormatting sqref="AB13:AB14">
    <cfRule type="cellIs" dxfId="1227" priority="10" operator="equal">
      <formula>"Muy Alta"</formula>
    </cfRule>
    <cfRule type="cellIs" dxfId="1226" priority="11" operator="equal">
      <formula>"Alta"</formula>
    </cfRule>
    <cfRule type="cellIs" dxfId="1225" priority="12" operator="equal">
      <formula>"Media"</formula>
    </cfRule>
    <cfRule type="cellIs" dxfId="1224" priority="13" operator="equal">
      <formula>"Baja"</formula>
    </cfRule>
    <cfRule type="cellIs" dxfId="1223" priority="14" operator="equal">
      <formula>"Muy Baja"</formula>
    </cfRule>
  </conditionalFormatting>
  <conditionalFormatting sqref="AD13:AD14">
    <cfRule type="cellIs" dxfId="1222" priority="5" operator="equal">
      <formula>"Catastrófico"</formula>
    </cfRule>
    <cfRule type="cellIs" dxfId="1221" priority="6" operator="equal">
      <formula>"Mayor"</formula>
    </cfRule>
    <cfRule type="cellIs" dxfId="1220" priority="7" operator="equal">
      <formula>"Moderado"</formula>
    </cfRule>
    <cfRule type="cellIs" dxfId="1219" priority="8" operator="equal">
      <formula>"Menor"</formula>
    </cfRule>
    <cfRule type="cellIs" dxfId="1218" priority="9" operator="equal">
      <formula>"Leve"</formula>
    </cfRule>
  </conditionalFormatting>
  <conditionalFormatting sqref="AF13:AF14">
    <cfRule type="cellIs" dxfId="1217" priority="1" operator="equal">
      <formula>"Extremo"</formula>
    </cfRule>
    <cfRule type="cellIs" dxfId="1216" priority="2" operator="equal">
      <formula>"Alto"</formula>
    </cfRule>
    <cfRule type="cellIs" dxfId="1215" priority="3" operator="equal">
      <formula>"Moderado"</formula>
    </cfRule>
    <cfRule type="cellIs" dxfId="1214" priority="4" operator="equal">
      <formula>"Bajo"</formula>
    </cfRule>
  </conditionalFormatting>
  <dataValidations count="5">
    <dataValidation type="list" allowBlank="1" showInputMessage="1" showErrorMessage="1" sqref="AM5:AM13">
      <formula1>"Sin avance,En curso,Finalizado"</formula1>
    </dataValidation>
    <dataValidation type="list" allowBlank="1" showInputMessage="1" showErrorMessage="1" sqref="I13 I5 I11">
      <mc:AlternateContent xmlns:x12ac="http://schemas.microsoft.com/office/spreadsheetml/2011/1/ac" xmlns:mc="http://schemas.openxmlformats.org/markup-compatibility/2006">
        <mc:Choice Requires="x12ac">
          <x12ac:list>Ejecución y Administración de procesos,Fraude externo,Fraude interno,Fallas tecnológicas,Relaciones laborales,"Usuarios, productos y prácticas",Daños a activos fijos</x12ac:list>
        </mc:Choice>
        <mc:Fallback>
          <formula1>"Ejecución y Administración de procesos,Fraude externo,Fraude interno,Fallas tecnológicas,Relaciones laborales,Usuarios, productos y prácticas,Daños a activos fijos"</formula1>
        </mc:Fallback>
      </mc:AlternateContent>
    </dataValidation>
    <dataValidation type="list" allowBlank="1" showInputMessage="1" showErrorMessage="1" sqref="BB5:BB6 BB11 BB13">
      <formula1>"Si,No, No aplica porque el riesgo no se materializo"</formula1>
    </dataValidation>
    <dataValidation type="list" allowBlank="1" showInputMessage="1" showErrorMessage="1" sqref="BA5:BA6 BA11 BA13 AS5:AX13">
      <formula1>"Si,No"</formula1>
    </dataValidation>
    <dataValidation allowBlank="1" showInputMessage="1" showErrorMessage="1" error="Recuerde que las acciones se generan bajo la medida de mitigar el riesgo" sqref="AJ5:AJ12 AK5 AH5:AH12 AL5:AL13"/>
  </dataValidations>
  <pageMargins left="0.7" right="0.7" top="0.75" bottom="0.75" header="0.3" footer="0.3"/>
  <pageSetup orientation="portrait" horizontalDpi="0" verticalDpi="0"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'C:\Users\IRMA\Desktop\2024\SEGUIMIENTO RIESGOS DE GESTIÓN SEPT 2024\gestión humana\[MAPA DE GESTION-JULIO-AGOSTO GH.xlsx]Tabla Valoración controles'!#REF!</xm:f>
          </x14:formula1>
          <xm:sqref>U8:V10 Y8:Y10 Z5:Z12 X5:X12</xm:sqref>
        </x14:dataValidation>
        <x14:dataValidation type="list" allowBlank="1" showInputMessage="1" showErrorMessage="1">
          <x14:formula1>
            <xm:f>'C:\Users\IRMA\Desktop\2024\SEGUIMIENTO RIESGOS DE GESTIÓN SEPT 2024\gestión humana\[MAPA DE GESTION-JULIO-AGOSTO GH.xlsx]Opciones Tratamiento'!#REF!</xm:f>
          </x14:formula1>
          <xm:sqref>AG5:AG12</xm:sqref>
        </x14:dataValidation>
        <x14:dataValidation type="custom" allowBlank="1" showInputMessage="1" showErrorMessage="1" error="Recuerde que las acciones se generan bajo la medida de mitigar el riesgo">
          <x14:formula1>
            <xm:f>IF(OR(AG5='C:\Users\CARMEN\Downloads\[42328-MR-20220118165801 (7).xlsx]Opciones Tratamiento'!#REF!,AG5='C:\Users\CARMEN\Downloads\[42328-MR-20220118165801 (7).xlsx]Opciones Tratamiento'!#REF!,AG5='C:\Users\CARMEN\Downloads\[42328-MR-20220118165801 (7).xlsx]Opciones Tratamiento'!#REF!),ISBLANK(AG5),ISTEXT(AG5))</xm:f>
          </x14:formula1>
          <xm:sqref>AI5:AI12</xm:sqref>
        </x14:dataValidation>
        <x14:dataValidation type="custom" allowBlank="1" showInputMessage="1" showErrorMessage="1" error="Recuerde que las acciones se generan bajo la medida de mitigar el riesgo">
          <x14:formula1>
            <xm:f>IF(OR(AG13='E:\Downloads\[seguimiento gestión humana.xlsx]Opciones Tratamiento'!#REF!,AG13='E:\Downloads\[seguimiento gestión humana.xlsx]Opciones Tratamiento'!#REF!,AG13='E:\Downloads\[seguimiento gestión humana.xlsx]Opciones Tratamiento'!#REF!),ISBLANK(AG13),ISTEXT(AG13))</xm:f>
          </x14:formula1>
          <xm:sqref>AH13</xm:sqref>
        </x14:dataValidation>
        <x14:dataValidation type="list" allowBlank="1" showInputMessage="1" showErrorMessage="1">
          <x14:formula1>
            <xm:f>'E:\Downloads\[seguimiento gestión humana.xlsx]Tabla Valoración controles'!#REF!</xm:f>
          </x14:formula1>
          <xm:sqref>U5:V7 X13 Y5:Y7 U11:V13 Y11:Y13 Z13</xm:sqref>
        </x14:dataValidation>
        <x14:dataValidation type="list" allowBlank="1" showInputMessage="1" showErrorMessage="1">
          <x14:formula1>
            <xm:f>'E:\Downloads\[seguimiento gestión humana.xlsx]Opciones Tratamiento'!#REF!</xm:f>
          </x14:formula1>
          <xm:sqref>AG13 B11 B5</xm:sqref>
        </x14:dataValidation>
        <x14:dataValidation type="list" allowBlank="1" showInputMessage="1" showErrorMessage="1">
          <x14:formula1>
            <xm:f>'E:\Downloads\[seguimiento gestión humana.xlsx]Tabla Impacto'!#REF!</xm:f>
          </x14:formula1>
          <xm:sqref>M11 M5:N5</xm:sqref>
        </x14:dataValidation>
        <x14:dataValidation type="custom" allowBlank="1" showInputMessage="1" showErrorMessage="1" error="Recuerde que las acciones se generan bajo la medida de mitigar el riesgo">
          <x14:formula1>
            <xm:f>IF(OR(AG13='xlFile://Root/AUDITORIAS AÑO 2022/DOCUMENTOS ESTRATÉGICOS DE LA OCI  2022/Monitoreo mapa de riesgos a agosto de 2022/[MONITOREO MAPA RIESGOS  GESTIÓN   PROCESO  EVALUACIÓN Y SEGUIMIENTO A 30 de agosto    2022.xlsx]Opciones Tratamiento'!#REF!,AG13='xlFile://Root/AUDITORIAS AÑO 2022/DOCUMENTOS ESTRATÉGICOS DE LA OCI  2022/Monitoreo mapa de riesgos a agosto de 2022/[MONITOREO MAPA RIESGOS  GESTIÓN   PROCESO  EVALUACIÓN Y SEGUIMIENTO A 30 de agosto    2022.xlsx]Opciones Tratamiento'!#REF!,AG13='xlFile://Root/AUDITORIAS AÑO 2022/DOCUMENTOS ESTRATÉGICOS DE LA OCI  2022/Monitoreo mapa de riesgos a agosto de 2022/[MONITOREO MAPA RIESGOS  GESTIÓN   PROCESO  EVALUACIÓN Y SEGUIMIENTO A 30 de agosto    2022.xlsx]Opciones Tratamiento'!#REF!),ISBLANK(AG13),ISTEXT(AG13))</xm:f>
          </x14:formula1>
          <xm:sqref>AI13</xm:sqref>
        </x14:dataValidation>
        <x14:dataValidation type="custom" allowBlank="1" showInputMessage="1" showErrorMessage="1" error="Recuerde que las acciones se generan bajo la medida de mitigar el riesgo">
          <x14:formula1>
            <xm:f>IF(OR(AG13='xlFile://Root/AUDITORIAS AÑO 2022/DOCUMENTOS ESTRATÉGICOS DE LA OCI  2022/Monitoreo mapa de riesgos a agosto de 2022/[MONITOREO MAPA RIESGOS  GESTIÓN   PROCESO  EVALUACIÓN Y SEGUIMIENTO A 30 de agosto    2022.xlsx]Opciones Tratamiento'!#REF!,AG13='xlFile://Root/AUDITORIAS AÑO 2022/DOCUMENTOS ESTRATÉGICOS DE LA OCI  2022/Monitoreo mapa de riesgos a agosto de 2022/[MONITOREO MAPA RIESGOS  GESTIÓN   PROCESO  EVALUACIÓN Y SEGUIMIENTO A 30 de agosto    2022.xlsx]Opciones Tratamiento'!#REF!,AG13='xlFile://Root/AUDITORIAS AÑO 2022/DOCUMENTOS ESTRATÉGICOS DE LA OCI  2022/Monitoreo mapa de riesgos a agosto de 2022/[MONITOREO MAPA RIESGOS  GESTIÓN   PROCESO  EVALUACIÓN Y SEGUIMIENTO A 30 de agosto    2022.xlsx]Opciones Tratamiento'!#REF!),ISBLANK(AG13),ISTEXT(AG13))</xm:f>
          </x14:formula1>
          <xm:sqref>AJ13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L14"/>
  <sheetViews>
    <sheetView zoomScale="50" zoomScaleNormal="50" workbookViewId="0">
      <selection activeCell="F8" sqref="F8:F9"/>
    </sheetView>
  </sheetViews>
  <sheetFormatPr baseColWidth="10" defaultColWidth="11.42578125" defaultRowHeight="16.5"/>
  <cols>
    <col min="1" max="1" width="4" style="2" bestFit="1" customWidth="1"/>
    <col min="2" max="2" width="14.140625" style="2" customWidth="1"/>
    <col min="3" max="3" width="13.140625" style="2" customWidth="1"/>
    <col min="4" max="4" width="20.7109375" style="2" customWidth="1"/>
    <col min="5" max="5" width="30.28515625" style="2" customWidth="1"/>
    <col min="6" max="7" width="35" style="1" customWidth="1"/>
    <col min="8" max="8" width="18.140625" style="3" customWidth="1"/>
    <col min="9" max="9" width="14.28515625" style="1" customWidth="1"/>
    <col min="10" max="10" width="12" style="1" customWidth="1"/>
    <col min="11" max="11" width="6.28515625" style="1" bestFit="1" customWidth="1"/>
    <col min="12" max="12" width="24.42578125" style="1" bestFit="1" customWidth="1"/>
    <col min="13" max="13" width="14.28515625" style="1" hidden="1" customWidth="1"/>
    <col min="14" max="14" width="17.5703125" style="1" customWidth="1"/>
    <col min="15" max="15" width="6.28515625" style="1" bestFit="1" customWidth="1"/>
    <col min="16" max="16" width="16" style="1" customWidth="1"/>
    <col min="17" max="17" width="5.85546875" style="1" customWidth="1"/>
    <col min="18" max="18" width="57.7109375" style="1" customWidth="1"/>
    <col min="19" max="19" width="15.140625" style="1" bestFit="1" customWidth="1"/>
    <col min="20" max="20" width="8.5703125" style="1" customWidth="1"/>
    <col min="21" max="21" width="5" style="1" customWidth="1"/>
    <col min="22" max="22" width="5.5703125" style="1" customWidth="1"/>
    <col min="23" max="23" width="7.140625" style="1" customWidth="1"/>
    <col min="24" max="24" width="6.7109375" style="1" customWidth="1"/>
    <col min="25" max="25" width="4.7109375" style="1" bestFit="1" customWidth="1"/>
    <col min="26" max="26" width="8.42578125" style="1" customWidth="1"/>
    <col min="27" max="27" width="8.7109375" style="1" customWidth="1"/>
    <col min="28" max="28" width="10.42578125" style="1" customWidth="1"/>
    <col min="29" max="29" width="9.28515625" style="1" customWidth="1"/>
    <col min="30" max="30" width="9.140625" style="1" customWidth="1"/>
    <col min="31" max="31" width="8.42578125" style="1" customWidth="1"/>
    <col min="32" max="32" width="7.28515625" style="1" customWidth="1"/>
    <col min="33" max="33" width="41.42578125" style="1" customWidth="1"/>
    <col min="34" max="34" width="18.85546875" style="1" customWidth="1"/>
    <col min="35" max="35" width="16.28515625" style="1" customWidth="1"/>
    <col min="36" max="36" width="14.85546875" style="1" customWidth="1"/>
    <col min="37" max="37" width="18.5703125" style="1" customWidth="1"/>
    <col min="38" max="38" width="11.42578125" style="62" customWidth="1"/>
    <col min="39" max="39" width="12.5703125" style="1" customWidth="1"/>
    <col min="40" max="40" width="88" style="1" customWidth="1"/>
    <col min="41" max="41" width="11.42578125" style="1"/>
    <col min="42" max="42" width="19" style="1" customWidth="1"/>
    <col min="43" max="43" width="44" style="1" customWidth="1"/>
    <col min="44" max="44" width="32.5703125" style="1" customWidth="1"/>
    <col min="45" max="45" width="30.7109375" style="1" customWidth="1"/>
    <col min="46" max="46" width="23" style="1" customWidth="1"/>
    <col min="47" max="47" width="23.42578125" style="1" customWidth="1"/>
    <col min="48" max="49" width="9.140625" style="1" customWidth="1"/>
    <col min="50" max="50" width="17.7109375" style="1" customWidth="1"/>
    <col min="51" max="51" width="26" style="1" customWidth="1"/>
    <col min="52" max="52" width="11.42578125" style="1"/>
    <col min="53" max="53" width="28" style="1" customWidth="1"/>
    <col min="54" max="54" width="29.140625" style="1" customWidth="1"/>
    <col min="55" max="58" width="11.42578125" style="1"/>
    <col min="59" max="59" width="14.7109375" style="1" bestFit="1" customWidth="1"/>
    <col min="60" max="60" width="11.42578125" style="1"/>
    <col min="61" max="61" width="15.140625" style="1" customWidth="1"/>
    <col min="62" max="62" width="33.28515625" style="1" customWidth="1"/>
    <col min="63" max="63" width="36.42578125" style="28" customWidth="1"/>
    <col min="64" max="116" width="11.42578125" style="28"/>
    <col min="117" max="16384" width="11.42578125" style="1"/>
  </cols>
  <sheetData>
    <row r="1" spans="1:116" ht="16.5" customHeight="1">
      <c r="A1" s="929" t="s">
        <v>38</v>
      </c>
      <c r="B1" s="930"/>
      <c r="C1" s="930"/>
      <c r="D1" s="930"/>
      <c r="E1" s="930"/>
      <c r="F1" s="930"/>
      <c r="G1" s="930"/>
      <c r="H1" s="930"/>
      <c r="I1" s="930"/>
      <c r="J1" s="929" t="s">
        <v>39</v>
      </c>
      <c r="K1" s="930"/>
      <c r="L1" s="930"/>
      <c r="M1" s="930"/>
      <c r="N1" s="930"/>
      <c r="O1" s="930"/>
      <c r="P1" s="930"/>
      <c r="Q1" s="919" t="s">
        <v>40</v>
      </c>
      <c r="R1" s="920"/>
      <c r="S1" s="920"/>
      <c r="T1" s="920"/>
      <c r="U1" s="920"/>
      <c r="V1" s="920"/>
      <c r="W1" s="920"/>
      <c r="X1" s="920"/>
      <c r="Y1" s="921"/>
      <c r="Z1" s="919" t="s">
        <v>41</v>
      </c>
      <c r="AA1" s="920"/>
      <c r="AB1" s="920"/>
      <c r="AC1" s="920"/>
      <c r="AD1" s="920"/>
      <c r="AE1" s="920"/>
      <c r="AF1" s="920"/>
      <c r="AG1" s="919" t="s">
        <v>42</v>
      </c>
      <c r="AH1" s="920"/>
      <c r="AI1" s="920"/>
      <c r="AJ1" s="920"/>
      <c r="AK1" s="920"/>
      <c r="AL1" s="920"/>
      <c r="AM1" s="898" t="s">
        <v>43</v>
      </c>
      <c r="AN1" s="899"/>
      <c r="AO1" s="900"/>
      <c r="AP1" s="893" t="s">
        <v>44</v>
      </c>
      <c r="AQ1" s="894"/>
      <c r="AR1" s="894"/>
      <c r="AS1" s="894"/>
      <c r="AT1" s="895"/>
      <c r="AU1" s="56" t="s">
        <v>45</v>
      </c>
      <c r="AV1" s="57"/>
      <c r="AW1" s="57"/>
      <c r="AX1" s="57"/>
      <c r="AY1" s="57"/>
      <c r="AZ1" s="57"/>
      <c r="BA1" s="58"/>
      <c r="BB1" s="59"/>
      <c r="BC1" s="59" t="s">
        <v>46</v>
      </c>
      <c r="BD1" s="59"/>
      <c r="BE1" s="59"/>
      <c r="BF1" s="59"/>
      <c r="BG1" s="59"/>
      <c r="BH1" s="59"/>
      <c r="BI1" s="59"/>
      <c r="BJ1" s="59"/>
    </row>
    <row r="2" spans="1:116" ht="16.5" customHeight="1">
      <c r="A2" s="923" t="s">
        <v>47</v>
      </c>
      <c r="B2" s="925" t="s">
        <v>24</v>
      </c>
      <c r="C2" s="911" t="s">
        <v>48</v>
      </c>
      <c r="D2" s="911" t="s">
        <v>49</v>
      </c>
      <c r="E2" s="912" t="s">
        <v>50</v>
      </c>
      <c r="F2" s="927" t="s">
        <v>51</v>
      </c>
      <c r="G2" s="40"/>
      <c r="H2" s="912" t="s">
        <v>53</v>
      </c>
      <c r="I2" s="911" t="s">
        <v>54</v>
      </c>
      <c r="J2" s="922" t="s">
        <v>55</v>
      </c>
      <c r="K2" s="910" t="s">
        <v>56</v>
      </c>
      <c r="L2" s="912" t="s">
        <v>57</v>
      </c>
      <c r="M2" s="912" t="s">
        <v>58</v>
      </c>
      <c r="N2" s="931" t="s">
        <v>59</v>
      </c>
      <c r="O2" s="910" t="s">
        <v>56</v>
      </c>
      <c r="P2" s="911" t="s">
        <v>60</v>
      </c>
      <c r="Q2" s="913" t="s">
        <v>61</v>
      </c>
      <c r="R2" s="915" t="s">
        <v>62</v>
      </c>
      <c r="S2" s="912" t="s">
        <v>63</v>
      </c>
      <c r="T2" s="915" t="s">
        <v>64</v>
      </c>
      <c r="U2" s="915"/>
      <c r="V2" s="915"/>
      <c r="W2" s="915"/>
      <c r="X2" s="915"/>
      <c r="Y2" s="915"/>
      <c r="Z2" s="918" t="s">
        <v>65</v>
      </c>
      <c r="AA2" s="918" t="s">
        <v>66</v>
      </c>
      <c r="AB2" s="918" t="s">
        <v>56</v>
      </c>
      <c r="AC2" s="918" t="s">
        <v>67</v>
      </c>
      <c r="AD2" s="918" t="s">
        <v>56</v>
      </c>
      <c r="AE2" s="918" t="s">
        <v>68</v>
      </c>
      <c r="AF2" s="913" t="s">
        <v>69</v>
      </c>
      <c r="AG2" s="915" t="s">
        <v>42</v>
      </c>
      <c r="AH2" s="915" t="s">
        <v>25</v>
      </c>
      <c r="AI2" s="915" t="s">
        <v>70</v>
      </c>
      <c r="AJ2" s="915" t="s">
        <v>142</v>
      </c>
      <c r="AK2" s="915" t="s">
        <v>176</v>
      </c>
      <c r="AL2" s="916" t="s">
        <v>74</v>
      </c>
      <c r="AM2" s="901" t="s">
        <v>72</v>
      </c>
      <c r="AN2" s="901" t="s">
        <v>73</v>
      </c>
      <c r="AO2" s="901" t="s">
        <v>74</v>
      </c>
      <c r="AP2" s="896" t="s">
        <v>26</v>
      </c>
      <c r="AQ2" s="896" t="s">
        <v>186</v>
      </c>
      <c r="AR2" s="896" t="s">
        <v>76</v>
      </c>
      <c r="AS2" s="896" t="s">
        <v>144</v>
      </c>
      <c r="AT2" s="896" t="s">
        <v>187</v>
      </c>
      <c r="AU2" s="896" t="s">
        <v>27</v>
      </c>
      <c r="AV2" s="896" t="s">
        <v>28</v>
      </c>
      <c r="AW2" s="896" t="s">
        <v>29</v>
      </c>
      <c r="AX2" s="896" t="s">
        <v>79</v>
      </c>
      <c r="AY2" s="896" t="s">
        <v>30</v>
      </c>
      <c r="AZ2" s="896" t="s">
        <v>80</v>
      </c>
      <c r="BA2" s="896" t="s">
        <v>126</v>
      </c>
      <c r="BB2" s="896" t="s">
        <v>31</v>
      </c>
      <c r="BC2" s="903" t="s">
        <v>81</v>
      </c>
      <c r="BD2" s="903" t="s">
        <v>82</v>
      </c>
      <c r="BE2" s="903" t="s">
        <v>83</v>
      </c>
      <c r="BF2" s="903" t="s">
        <v>84</v>
      </c>
      <c r="BG2" s="903" t="s">
        <v>85</v>
      </c>
      <c r="BH2" s="903" t="s">
        <v>122</v>
      </c>
      <c r="BI2" s="903" t="s">
        <v>86</v>
      </c>
      <c r="BJ2" s="905" t="s">
        <v>143</v>
      </c>
      <c r="BK2" s="958" t="s">
        <v>344</v>
      </c>
    </row>
    <row r="3" spans="1:116" ht="16.5" customHeight="1">
      <c r="A3" s="924"/>
      <c r="B3" s="925"/>
      <c r="C3" s="911"/>
      <c r="D3" s="911"/>
      <c r="E3" s="922"/>
      <c r="F3" s="928"/>
      <c r="G3" s="40"/>
      <c r="H3" s="922"/>
      <c r="I3" s="911"/>
      <c r="J3" s="922"/>
      <c r="K3" s="910"/>
      <c r="L3" s="922"/>
      <c r="M3" s="922"/>
      <c r="N3" s="931"/>
      <c r="O3" s="910"/>
      <c r="P3" s="911"/>
      <c r="Q3" s="914"/>
      <c r="R3" s="915"/>
      <c r="S3" s="922"/>
      <c r="T3" s="39"/>
      <c r="U3" s="39"/>
      <c r="V3" s="39"/>
      <c r="W3" s="39"/>
      <c r="X3" s="39"/>
      <c r="Y3" s="39"/>
      <c r="Z3" s="918"/>
      <c r="AA3" s="918"/>
      <c r="AB3" s="918"/>
      <c r="AC3" s="918"/>
      <c r="AD3" s="918"/>
      <c r="AE3" s="918"/>
      <c r="AF3" s="914"/>
      <c r="AG3" s="915"/>
      <c r="AH3" s="915"/>
      <c r="AI3" s="915"/>
      <c r="AJ3" s="915"/>
      <c r="AK3" s="915"/>
      <c r="AL3" s="916"/>
      <c r="AM3" s="902"/>
      <c r="AN3" s="902"/>
      <c r="AO3" s="902"/>
      <c r="AP3" s="897"/>
      <c r="AQ3" s="897"/>
      <c r="AR3" s="897"/>
      <c r="AS3" s="897"/>
      <c r="AT3" s="897"/>
      <c r="AU3" s="897"/>
      <c r="AV3" s="897"/>
      <c r="AW3" s="897"/>
      <c r="AX3" s="897"/>
      <c r="AY3" s="897"/>
      <c r="AZ3" s="897"/>
      <c r="BA3" s="897"/>
      <c r="BB3" s="897"/>
      <c r="BC3" s="904"/>
      <c r="BD3" s="904"/>
      <c r="BE3" s="904"/>
      <c r="BF3" s="904"/>
      <c r="BG3" s="904"/>
      <c r="BH3" s="904"/>
      <c r="BI3" s="904"/>
      <c r="BJ3" s="906"/>
      <c r="BK3" s="958"/>
    </row>
    <row r="4" spans="1:116" s="49" customFormat="1" ht="105" customHeight="1">
      <c r="A4" s="924"/>
      <c r="B4" s="926"/>
      <c r="C4" s="912"/>
      <c r="D4" s="912"/>
      <c r="E4" s="922"/>
      <c r="F4" s="926"/>
      <c r="G4" s="40" t="s">
        <v>52</v>
      </c>
      <c r="H4" s="922"/>
      <c r="I4" s="912"/>
      <c r="J4" s="922"/>
      <c r="K4" s="910"/>
      <c r="L4" s="922"/>
      <c r="M4" s="922"/>
      <c r="N4" s="910"/>
      <c r="O4" s="910"/>
      <c r="P4" s="912"/>
      <c r="Q4" s="914"/>
      <c r="R4" s="912"/>
      <c r="S4" s="922"/>
      <c r="T4" s="102" t="s">
        <v>88</v>
      </c>
      <c r="U4" s="102" t="s">
        <v>89</v>
      </c>
      <c r="V4" s="102" t="s">
        <v>90</v>
      </c>
      <c r="W4" s="102" t="s">
        <v>91</v>
      </c>
      <c r="X4" s="102" t="s">
        <v>92</v>
      </c>
      <c r="Y4" s="102" t="s">
        <v>93</v>
      </c>
      <c r="Z4" s="913"/>
      <c r="AA4" s="913"/>
      <c r="AB4" s="913"/>
      <c r="AC4" s="913"/>
      <c r="AD4" s="913"/>
      <c r="AE4" s="913"/>
      <c r="AF4" s="914"/>
      <c r="AG4" s="912"/>
      <c r="AH4" s="912"/>
      <c r="AI4" s="912"/>
      <c r="AJ4" s="912"/>
      <c r="AK4" s="912"/>
      <c r="AL4" s="917"/>
      <c r="AM4" s="902"/>
      <c r="AN4" s="902"/>
      <c r="AO4" s="902"/>
      <c r="AP4" s="897"/>
      <c r="AQ4" s="897"/>
      <c r="AR4" s="897"/>
      <c r="AS4" s="897"/>
      <c r="AT4" s="897"/>
      <c r="AU4" s="897"/>
      <c r="AV4" s="897"/>
      <c r="AW4" s="897"/>
      <c r="AX4" s="897"/>
      <c r="AY4" s="897"/>
      <c r="AZ4" s="897"/>
      <c r="BA4" s="897"/>
      <c r="BB4" s="897"/>
      <c r="BC4" s="904"/>
      <c r="BD4" s="904"/>
      <c r="BE4" s="904"/>
      <c r="BF4" s="904"/>
      <c r="BG4" s="904"/>
      <c r="BH4" s="904"/>
      <c r="BI4" s="904"/>
      <c r="BJ4" s="906"/>
      <c r="BK4" s="958"/>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row>
    <row r="5" spans="1:116" s="25" customFormat="1" ht="143.25" customHeight="1">
      <c r="A5" s="933">
        <v>1</v>
      </c>
      <c r="B5" s="932" t="s">
        <v>94</v>
      </c>
      <c r="C5" s="932" t="s">
        <v>95</v>
      </c>
      <c r="D5" s="934" t="s">
        <v>96</v>
      </c>
      <c r="E5" s="147" t="s">
        <v>97</v>
      </c>
      <c r="F5" s="935" t="s">
        <v>249</v>
      </c>
      <c r="G5" s="152" t="s">
        <v>244</v>
      </c>
      <c r="H5" s="932" t="s">
        <v>138</v>
      </c>
      <c r="I5" s="936">
        <v>300</v>
      </c>
      <c r="J5" s="907" t="s">
        <v>231</v>
      </c>
      <c r="K5" s="908">
        <v>0.6</v>
      </c>
      <c r="L5" s="909" t="s">
        <v>255</v>
      </c>
      <c r="M5" s="908" t="str">
        <f>IF(NOT(ISERROR(MATCH(L5,'[6]Tabla Impacto'!$B$221:$B$223,0))),'[6]Tabla Impacto'!$F$223&amp;"Por favor no seleccionar los criterios de impacto(Afectación Económica o presupuestal y Pérdida Reputacional)",L5)</f>
        <v>El riesgo afecta la imagen de alguna área de la organización</v>
      </c>
      <c r="N5" s="907" t="s">
        <v>253</v>
      </c>
      <c r="O5" s="908">
        <v>0.2</v>
      </c>
      <c r="P5" s="940" t="s">
        <v>254</v>
      </c>
      <c r="Q5" s="941">
        <v>1</v>
      </c>
      <c r="R5" s="942" t="s">
        <v>250</v>
      </c>
      <c r="S5" s="943" t="s">
        <v>137</v>
      </c>
      <c r="T5" s="944" t="s">
        <v>99</v>
      </c>
      <c r="U5" s="944" t="s">
        <v>35</v>
      </c>
      <c r="V5" s="945" t="s">
        <v>229</v>
      </c>
      <c r="W5" s="944" t="s">
        <v>100</v>
      </c>
      <c r="X5" s="944" t="s">
        <v>111</v>
      </c>
      <c r="Y5" s="944" t="s">
        <v>102</v>
      </c>
      <c r="Z5" s="946">
        <v>0.36</v>
      </c>
      <c r="AA5" s="947" t="s">
        <v>232</v>
      </c>
      <c r="AB5" s="945">
        <v>0.36</v>
      </c>
      <c r="AC5" s="947" t="s">
        <v>253</v>
      </c>
      <c r="AD5" s="945">
        <v>0.2</v>
      </c>
      <c r="AE5" s="948" t="s">
        <v>256</v>
      </c>
      <c r="AF5" s="944" t="s">
        <v>112</v>
      </c>
      <c r="AG5" s="949" t="s">
        <v>245</v>
      </c>
      <c r="AH5" s="950" t="s">
        <v>247</v>
      </c>
      <c r="AI5" s="950" t="s">
        <v>246</v>
      </c>
      <c r="AJ5" s="950" t="s">
        <v>248</v>
      </c>
      <c r="AK5" s="951"/>
      <c r="AL5" s="954" t="s">
        <v>103</v>
      </c>
      <c r="AM5" s="957">
        <v>45566</v>
      </c>
      <c r="AN5" s="955" t="s">
        <v>274</v>
      </c>
      <c r="AO5" s="939" t="s">
        <v>103</v>
      </c>
      <c r="AP5" s="953" t="s">
        <v>104</v>
      </c>
      <c r="AQ5" s="956" t="s">
        <v>306</v>
      </c>
      <c r="AR5" s="953" t="s">
        <v>251</v>
      </c>
      <c r="AS5" s="964" t="s">
        <v>252</v>
      </c>
      <c r="AT5" s="953" t="s">
        <v>36</v>
      </c>
      <c r="AU5" s="952" t="s">
        <v>32</v>
      </c>
      <c r="AV5" s="952" t="s">
        <v>32</v>
      </c>
      <c r="AW5" s="952" t="s">
        <v>32</v>
      </c>
      <c r="AX5" s="952" t="s">
        <v>32</v>
      </c>
      <c r="AY5" s="952" t="s">
        <v>32</v>
      </c>
      <c r="AZ5" s="952" t="s">
        <v>32</v>
      </c>
      <c r="BA5" s="187" t="s">
        <v>257</v>
      </c>
      <c r="BB5" s="953" t="s">
        <v>261</v>
      </c>
      <c r="BC5" s="952" t="s">
        <v>37</v>
      </c>
      <c r="BD5" s="953" t="s">
        <v>37</v>
      </c>
      <c r="BE5" s="938">
        <v>0</v>
      </c>
      <c r="BF5" s="938">
        <f>+I5</f>
        <v>300</v>
      </c>
      <c r="BG5" s="932">
        <f>(BE5/BF5)</f>
        <v>0</v>
      </c>
      <c r="BH5" s="937" t="str">
        <f>IF(BG5=0,"Los controles están funcionando y son efectivos",IF(AND(BG5&gt;0,BG5&lt;=0.2),"Los controles son efectivos el 80%.",IF(AND(BG5&gt;0.2,BG5&lt;=0.5),"El control actual presenta deficiencias en su eficacia; sin embargo, sus resultados no son del todo insatisfactorios. Se sugiere la implementación de otro control que complemente y potencie el existente.",IF(AND(BG5&gt;0.5,BG5&lt;=1),"Los Control son ineficientes","Valor no valido"))))</f>
        <v>Los controles están funcionando y son efectivos</v>
      </c>
      <c r="BI5" s="937" t="s">
        <v>367</v>
      </c>
      <c r="BJ5" s="965" t="s">
        <v>260</v>
      </c>
      <c r="BK5" s="959" t="s">
        <v>369</v>
      </c>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row>
    <row r="6" spans="1:116" s="25" customFormat="1" ht="143.25" customHeight="1">
      <c r="A6" s="933"/>
      <c r="B6" s="932"/>
      <c r="C6" s="932"/>
      <c r="D6" s="934"/>
      <c r="E6" s="147" t="s">
        <v>240</v>
      </c>
      <c r="F6" s="935"/>
      <c r="G6" s="152" t="s">
        <v>242</v>
      </c>
      <c r="H6" s="932"/>
      <c r="I6" s="936"/>
      <c r="J6" s="907"/>
      <c r="K6" s="908"/>
      <c r="L6" s="909"/>
      <c r="M6" s="908"/>
      <c r="N6" s="907"/>
      <c r="O6" s="908"/>
      <c r="P6" s="940"/>
      <c r="Q6" s="941"/>
      <c r="R6" s="942"/>
      <c r="S6" s="943"/>
      <c r="T6" s="944"/>
      <c r="U6" s="944"/>
      <c r="V6" s="945"/>
      <c r="W6" s="944"/>
      <c r="X6" s="944"/>
      <c r="Y6" s="944"/>
      <c r="Z6" s="946"/>
      <c r="AA6" s="947"/>
      <c r="AB6" s="945"/>
      <c r="AC6" s="947"/>
      <c r="AD6" s="945"/>
      <c r="AE6" s="948"/>
      <c r="AF6" s="944"/>
      <c r="AG6" s="949"/>
      <c r="AH6" s="950"/>
      <c r="AI6" s="950"/>
      <c r="AJ6" s="950"/>
      <c r="AK6" s="951"/>
      <c r="AL6" s="954"/>
      <c r="AM6" s="957"/>
      <c r="AN6" s="955"/>
      <c r="AO6" s="939"/>
      <c r="AP6" s="953"/>
      <c r="AQ6" s="956"/>
      <c r="AR6" s="953"/>
      <c r="AS6" s="964"/>
      <c r="AT6" s="953"/>
      <c r="AU6" s="952"/>
      <c r="AV6" s="952"/>
      <c r="AW6" s="952"/>
      <c r="AX6" s="952"/>
      <c r="AY6" s="952"/>
      <c r="AZ6" s="952"/>
      <c r="BA6" s="187" t="s">
        <v>257</v>
      </c>
      <c r="BB6" s="953"/>
      <c r="BC6" s="952"/>
      <c r="BD6" s="953"/>
      <c r="BE6" s="938"/>
      <c r="BF6" s="938"/>
      <c r="BG6" s="932"/>
      <c r="BH6" s="937"/>
      <c r="BI6" s="937"/>
      <c r="BJ6" s="965"/>
      <c r="BK6" s="96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row>
    <row r="7" spans="1:116" s="25" customFormat="1" ht="409.6" customHeight="1">
      <c r="A7" s="933"/>
      <c r="B7" s="932"/>
      <c r="C7" s="932"/>
      <c r="D7" s="934"/>
      <c r="E7" s="147"/>
      <c r="F7" s="935"/>
      <c r="G7" s="152" t="s">
        <v>243</v>
      </c>
      <c r="H7" s="932"/>
      <c r="I7" s="936"/>
      <c r="J7" s="907"/>
      <c r="K7" s="908"/>
      <c r="L7" s="909"/>
      <c r="M7" s="908"/>
      <c r="N7" s="907"/>
      <c r="O7" s="908"/>
      <c r="P7" s="940"/>
      <c r="Q7" s="941"/>
      <c r="R7" s="942"/>
      <c r="S7" s="943"/>
      <c r="T7" s="944"/>
      <c r="U7" s="944"/>
      <c r="V7" s="945"/>
      <c r="W7" s="944"/>
      <c r="X7" s="944"/>
      <c r="Y7" s="944"/>
      <c r="Z7" s="946"/>
      <c r="AA7" s="947"/>
      <c r="AB7" s="945"/>
      <c r="AC7" s="947"/>
      <c r="AD7" s="945"/>
      <c r="AE7" s="948"/>
      <c r="AF7" s="944"/>
      <c r="AG7" s="949"/>
      <c r="AH7" s="950"/>
      <c r="AI7" s="950"/>
      <c r="AJ7" s="950"/>
      <c r="AK7" s="951"/>
      <c r="AL7" s="954"/>
      <c r="AM7" s="957"/>
      <c r="AN7" s="955"/>
      <c r="AO7" s="939"/>
      <c r="AP7" s="953"/>
      <c r="AQ7" s="956"/>
      <c r="AR7" s="953"/>
      <c r="AS7" s="964"/>
      <c r="AT7" s="953"/>
      <c r="AU7" s="952"/>
      <c r="AV7" s="952"/>
      <c r="AW7" s="952"/>
      <c r="AX7" s="952"/>
      <c r="AY7" s="952"/>
      <c r="AZ7" s="952"/>
      <c r="BA7" s="187" t="s">
        <v>258</v>
      </c>
      <c r="BB7" s="953"/>
      <c r="BC7" s="952"/>
      <c r="BD7" s="953"/>
      <c r="BE7" s="938"/>
      <c r="BF7" s="938"/>
      <c r="BG7" s="932"/>
      <c r="BH7" s="937"/>
      <c r="BI7" s="937"/>
      <c r="BJ7" s="965"/>
      <c r="BK7" s="961"/>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row>
    <row r="8" spans="1:116" ht="266.25" customHeight="1">
      <c r="A8" s="933">
        <v>2</v>
      </c>
      <c r="B8" s="932" t="s">
        <v>94</v>
      </c>
      <c r="C8" s="932" t="s">
        <v>107</v>
      </c>
      <c r="D8" s="934" t="s">
        <v>271</v>
      </c>
      <c r="E8" s="188" t="s">
        <v>281</v>
      </c>
      <c r="F8" s="2516" t="s">
        <v>280</v>
      </c>
      <c r="G8" s="189" t="s">
        <v>272</v>
      </c>
      <c r="H8" s="932" t="s">
        <v>138</v>
      </c>
      <c r="I8" s="936">
        <v>500</v>
      </c>
      <c r="J8" s="907" t="str">
        <f>IF(I8&lt;=0,"",IF(I8&lt;=2,"Muy Baja",IF(I8&lt;=24,"Baja",IF(I8&lt;=500,"Media",IF(I8&lt;=5000,"Alta","Muy Alta")))))</f>
        <v>Media</v>
      </c>
      <c r="K8" s="908">
        <f>IF(J8="","",IF(J8="Muy Baja",0.2,IF(J8="Baja",0.4,IF(J8="Media",0.6,IF(J8="Alta",0.8,IF(J8="Muy Alta",1,))))))</f>
        <v>0.6</v>
      </c>
      <c r="L8" s="909" t="s">
        <v>135</v>
      </c>
      <c r="M8" s="908" t="str">
        <f>IF(NOT(ISERROR(MATCH(L8,'[6]Tabla Impacto'!$B$221:$B$223,0))),'[6]Tabla Impacto'!$F$223&amp;"Por favor no seleccionar los criterios de impacto(Afectación Económica o presupuestal y Pérdida Reputacional)",L8)</f>
        <v xml:space="preserve">     El riesgo afecta la imagen de alguna área de la organización</v>
      </c>
      <c r="N8" s="907" t="str">
        <f>IF(OR(M8='[6]Tabla Impacto'!$C$11,M8='[6]Tabla Impacto'!$D$11),"Leve",IF(OR(M8='[6]Tabla Impacto'!$C$12,M8='[6]Tabla Impacto'!$D$12),"Menor",IF(OR(M8='[6]Tabla Impacto'!$C$13,M8='[6]Tabla Impacto'!$D$13),"Moderado",IF(OR(M8='[6]Tabla Impacto'!$C$14,M8='[6]Tabla Impacto'!$D$14),"Mayor",IF(OR(M8='[6]Tabla Impacto'!$C$15,M8='[6]Tabla Impacto'!$D$15),"Catastrófico","")))))</f>
        <v>Leve</v>
      </c>
      <c r="O8" s="908">
        <f>IF(N8="","",IF(N8="Leve",0.2,IF(N8="Menor",0.4,IF(N8="Moderado",0.6,IF(N8="Mayor",0.8,IF(N8="Catastrófico",1,))))))</f>
        <v>0.2</v>
      </c>
      <c r="P8" s="940" t="str">
        <f>IF(OR(AND(J8="Muy Baja",N8="Leve"),AND(J8="Muy Baja",N8="Menor"),AND(J8="Baja",N8="Leve")),"Bajo",IF(OR(AND(J8="Muy baja",N8="Moderado"),AND(J8="Baja",N8="Menor"),AND(J8="Baja",N8="Moderado"),AND(J8="Media",N8="Leve"),AND(J8="Media",N8="Menor"),AND(J8="Media",N8="Moderado"),AND(J8="Alta",N8="Leve"),AND(J8="Alta",N8="Menor")),"Moderado",IF(OR(AND(J8="Muy Baja",N8="Mayor"),AND(J8="Baja",N8="Mayor"),AND(J8="Media",N8="Mayor"),AND(J8="Alta",N8="Moderado"),AND(J8="Alta",N8="Mayor"),AND(J8="Muy Alta",N8="Leve"),AND(J8="Muy Alta",N8="Menor"),AND(J8="Muy Alta",N8="Moderado"),AND(J8="Muy Alta",N8="Mayor")),"Alto",IF(OR(AND(J8="Muy Baja",N8="Catastrófico"),AND(J8="Baja",N8="Catastrófico"),AND(J8="Media",N8="Catastrófico"),AND(J8="Alta",N8="Catastrófico"),AND(J8="Muy Alta",N8="Catastrófico")),"Extremo",""))))</f>
        <v>Moderado</v>
      </c>
      <c r="Q8" s="173">
        <v>1</v>
      </c>
      <c r="R8" s="147" t="s">
        <v>284</v>
      </c>
      <c r="S8" s="190" t="s">
        <v>137</v>
      </c>
      <c r="T8" s="191" t="s">
        <v>99</v>
      </c>
      <c r="U8" s="191" t="s">
        <v>35</v>
      </c>
      <c r="V8" s="192" t="s">
        <v>229</v>
      </c>
      <c r="W8" s="191" t="s">
        <v>100</v>
      </c>
      <c r="X8" s="191" t="s">
        <v>111</v>
      </c>
      <c r="Y8" s="191" t="s">
        <v>102</v>
      </c>
      <c r="Z8" s="193">
        <v>0.36</v>
      </c>
      <c r="AA8" s="194" t="s">
        <v>232</v>
      </c>
      <c r="AB8" s="192">
        <v>0.36</v>
      </c>
      <c r="AC8" s="194" t="s">
        <v>253</v>
      </c>
      <c r="AD8" s="192">
        <v>0.2</v>
      </c>
      <c r="AE8" s="195" t="s">
        <v>256</v>
      </c>
      <c r="AF8" s="944" t="s">
        <v>112</v>
      </c>
      <c r="AG8" s="949" t="s">
        <v>245</v>
      </c>
      <c r="AH8" s="950" t="s">
        <v>247</v>
      </c>
      <c r="AI8" s="950" t="s">
        <v>246</v>
      </c>
      <c r="AJ8" s="950" t="s">
        <v>248</v>
      </c>
      <c r="AK8" s="951"/>
      <c r="AL8" s="966" t="s">
        <v>103</v>
      </c>
      <c r="AM8" s="957">
        <v>45566</v>
      </c>
      <c r="AN8" s="196" t="s">
        <v>275</v>
      </c>
      <c r="AO8" s="939" t="s">
        <v>103</v>
      </c>
      <c r="AP8" s="953"/>
      <c r="AQ8" s="955" t="s">
        <v>307</v>
      </c>
      <c r="AR8" s="953"/>
      <c r="AS8" s="964"/>
      <c r="AT8" s="197" t="s">
        <v>36</v>
      </c>
      <c r="AU8" s="198" t="s">
        <v>32</v>
      </c>
      <c r="AV8" s="198" t="s">
        <v>32</v>
      </c>
      <c r="AW8" s="198" t="s">
        <v>32</v>
      </c>
      <c r="AX8" s="198" t="s">
        <v>32</v>
      </c>
      <c r="AY8" s="198" t="s">
        <v>32</v>
      </c>
      <c r="AZ8" s="198" t="s">
        <v>32</v>
      </c>
      <c r="BA8" s="189" t="s">
        <v>272</v>
      </c>
      <c r="BB8" s="953" t="s">
        <v>261</v>
      </c>
      <c r="BC8" s="952" t="s">
        <v>37</v>
      </c>
      <c r="BD8" s="953" t="s">
        <v>37</v>
      </c>
      <c r="BE8" s="938">
        <v>0</v>
      </c>
      <c r="BF8" s="938">
        <f>+I8</f>
        <v>500</v>
      </c>
      <c r="BG8" s="932">
        <f>(BE8/BF8)</f>
        <v>0</v>
      </c>
      <c r="BH8" s="937" t="str">
        <f>IF(BG8=0,"Los controles están funcionando y son efectivos",IF(AND(BG8&gt;0,BG8&lt;=0.2),"Los controles son efectivos el 80%.",IF(AND(BG8&gt;0.2,BG8&lt;=0.5),"El control actual presenta deficiencias en su eficacia; sin embargo, sus resultados no son del todo insatisfactorios. Se sugiere la implementación de otro control que complemente y potencie el existente.",IF(AND(BG8&gt;0.5,BG8&lt;=1),"Los Control son ineficientes","Valor no valido"))))</f>
        <v>Los controles están funcionando y son efectivos</v>
      </c>
      <c r="BI8" s="937" t="s">
        <v>259</v>
      </c>
      <c r="BJ8" s="965" t="s">
        <v>260</v>
      </c>
      <c r="BK8" s="2513" t="s">
        <v>369</v>
      </c>
    </row>
    <row r="9" spans="1:116" ht="265.5" customHeight="1">
      <c r="A9" s="933"/>
      <c r="B9" s="932"/>
      <c r="C9" s="932"/>
      <c r="D9" s="934"/>
      <c r="E9" s="188" t="s">
        <v>262</v>
      </c>
      <c r="F9" s="2517"/>
      <c r="G9" s="189" t="s">
        <v>273</v>
      </c>
      <c r="H9" s="932"/>
      <c r="I9" s="936"/>
      <c r="J9" s="907"/>
      <c r="K9" s="908"/>
      <c r="L9" s="909"/>
      <c r="M9" s="908">
        <f ca="1">IF(NOT(ISERROR(MATCH(L9,_xlfn.ANCHORARRAY(F11),0))),#REF!&amp;"Por favor no seleccionar los criterios de impacto",L9)</f>
        <v>0</v>
      </c>
      <c r="N9" s="907"/>
      <c r="O9" s="908"/>
      <c r="P9" s="940"/>
      <c r="Q9" s="173">
        <v>2</v>
      </c>
      <c r="R9" s="147" t="s">
        <v>285</v>
      </c>
      <c r="S9" s="190" t="s">
        <v>137</v>
      </c>
      <c r="T9" s="191" t="s">
        <v>99</v>
      </c>
      <c r="U9" s="191" t="s">
        <v>35</v>
      </c>
      <c r="V9" s="192" t="s">
        <v>229</v>
      </c>
      <c r="W9" s="191" t="s">
        <v>100</v>
      </c>
      <c r="X9" s="191" t="s">
        <v>111</v>
      </c>
      <c r="Y9" s="191" t="s">
        <v>102</v>
      </c>
      <c r="Z9" s="193">
        <v>0.216</v>
      </c>
      <c r="AA9" s="194" t="s">
        <v>232</v>
      </c>
      <c r="AB9" s="192">
        <v>0.216</v>
      </c>
      <c r="AC9" s="194" t="s">
        <v>253</v>
      </c>
      <c r="AD9" s="192">
        <v>0.2</v>
      </c>
      <c r="AE9" s="195" t="s">
        <v>256</v>
      </c>
      <c r="AF9" s="944"/>
      <c r="AG9" s="949"/>
      <c r="AH9" s="950"/>
      <c r="AI9" s="950"/>
      <c r="AJ9" s="950"/>
      <c r="AK9" s="951"/>
      <c r="AL9" s="966"/>
      <c r="AM9" s="957"/>
      <c r="AN9" s="196" t="s">
        <v>276</v>
      </c>
      <c r="AO9" s="939"/>
      <c r="AP9" s="953"/>
      <c r="AQ9" s="955"/>
      <c r="AR9" s="953"/>
      <c r="AS9" s="964"/>
      <c r="AT9" s="197" t="s">
        <v>36</v>
      </c>
      <c r="AU9" s="198" t="s">
        <v>32</v>
      </c>
      <c r="AV9" s="198" t="s">
        <v>32</v>
      </c>
      <c r="AW9" s="198" t="s">
        <v>32</v>
      </c>
      <c r="AX9" s="198" t="s">
        <v>32</v>
      </c>
      <c r="AY9" s="198" t="s">
        <v>32</v>
      </c>
      <c r="AZ9" s="198" t="s">
        <v>32</v>
      </c>
      <c r="BA9" s="189" t="s">
        <v>273</v>
      </c>
      <c r="BB9" s="953"/>
      <c r="BC9" s="952"/>
      <c r="BD9" s="953"/>
      <c r="BE9" s="938"/>
      <c r="BF9" s="938"/>
      <c r="BG9" s="932"/>
      <c r="BH9" s="937"/>
      <c r="BI9" s="937"/>
      <c r="BJ9" s="965"/>
      <c r="BK9" s="2514"/>
    </row>
    <row r="10" spans="1:116" s="3" customFormat="1" ht="348" customHeight="1">
      <c r="A10" s="199">
        <v>3</v>
      </c>
      <c r="B10" s="200" t="s">
        <v>134</v>
      </c>
      <c r="C10" s="200" t="s">
        <v>263</v>
      </c>
      <c r="D10" s="200" t="s">
        <v>264</v>
      </c>
      <c r="E10" s="200" t="s">
        <v>265</v>
      </c>
      <c r="F10" s="239" t="s">
        <v>282</v>
      </c>
      <c r="G10" s="152" t="s">
        <v>241</v>
      </c>
      <c r="H10" s="200" t="s">
        <v>138</v>
      </c>
      <c r="I10" s="153">
        <v>12</v>
      </c>
      <c r="J10" s="201" t="str">
        <f t="shared" ref="J10" si="0">IF(I10&lt;=0,"",IF(I10&lt;=2,"Muy Baja",IF(I10&lt;=24,"Baja",IF(I10&lt;=500,"Media",IF(I10&lt;=5000,"Alta","Muy Alta")))))</f>
        <v>Baja</v>
      </c>
      <c r="K10" s="202">
        <f t="shared" ref="K10" si="1">IF(J10="","",IF(J10="Muy Baja",0.2,IF(J10="Baja",0.4,IF(J10="Media",0.6,IF(J10="Alta",0.8,IF(J10="Muy Alta",1,))))))</f>
        <v>0.4</v>
      </c>
      <c r="L10" s="203"/>
      <c r="M10" s="202">
        <f>IF(NOT(ISERROR(MATCH(L10,'[6]Tabla Impacto'!$B$221:$B$223,0))),'[6]Tabla Impacto'!$F$223&amp;"Por favor no seleccionar los criterios de impacto(Afectación Económica o presupuestal y Pérdida Reputacional)",L10)</f>
        <v>0</v>
      </c>
      <c r="N10" s="201" t="str">
        <f>IF(OR(M10='[6]Tabla Impacto'!$C$11,M10='[6]Tabla Impacto'!$D$11),"Leve",IF(OR(M10='[6]Tabla Impacto'!$C$12,M10='[6]Tabla Impacto'!$D$12),"Menor",IF(OR(M10='[6]Tabla Impacto'!$C$13,M10='[6]Tabla Impacto'!$D$13),"Moderado",IF(OR(M10='[6]Tabla Impacto'!$C$14,M10='[6]Tabla Impacto'!$D$14),"Mayor",IF(OR(M10='[6]Tabla Impacto'!$C$15,M10='[6]Tabla Impacto'!$D$15),"Catastrófico","")))))</f>
        <v/>
      </c>
      <c r="O10" s="202" t="str">
        <f t="shared" ref="O10" si="2">IF(N10="","",IF(N10="Leve",0.2,IF(N10="Menor",0.4,IF(N10="Moderado",0.6,IF(N10="Mayor",0.8,IF(N10="Catastrófico",1,))))))</f>
        <v/>
      </c>
      <c r="P10" s="204" t="str">
        <f t="shared" ref="P10" si="3">IF(OR(AND(J10="Muy Baja",N10="Leve"),AND(J10="Muy Baja",N10="Menor"),AND(J10="Baja",N10="Leve")),"Bajo",IF(OR(AND(J10="Muy baja",N10="Moderado"),AND(J10="Baja",N10="Menor"),AND(J10="Baja",N10="Moderado"),AND(J10="Media",N10="Leve"),AND(J10="Media",N10="Menor"),AND(J10="Media",N10="Moderado"),AND(J10="Alta",N10="Leve"),AND(J10="Alta",N10="Menor")),"Moderado",IF(OR(AND(J10="Muy Baja",N10="Mayor"),AND(J10="Baja",N10="Mayor"),AND(J10="Media",N10="Mayor"),AND(J10="Alta",N10="Moderado"),AND(J10="Alta",N10="Mayor"),AND(J10="Muy Alta",N10="Leve"),AND(J10="Muy Alta",N10="Menor"),AND(J10="Muy Alta",N10="Moderado"),AND(J10="Muy Alta",N10="Mayor")),"Alto",IF(OR(AND(J10="Muy Baja",N10="Catastrófico"),AND(J10="Baja",N10="Catastrófico"),AND(J10="Media",N10="Catastrófico"),AND(J10="Alta",N10="Catastrófico"),AND(J10="Muy Alta",N10="Catastrófico")),"Extremo",""))))</f>
        <v/>
      </c>
      <c r="Q10" s="199">
        <v>1</v>
      </c>
      <c r="R10" s="147" t="s">
        <v>286</v>
      </c>
      <c r="S10" s="190" t="s">
        <v>137</v>
      </c>
      <c r="T10" s="191" t="s">
        <v>99</v>
      </c>
      <c r="U10" s="191" t="s">
        <v>35</v>
      </c>
      <c r="V10" s="192" t="s">
        <v>229</v>
      </c>
      <c r="W10" s="191" t="s">
        <v>100</v>
      </c>
      <c r="X10" s="191" t="s">
        <v>111</v>
      </c>
      <c r="Y10" s="191" t="s">
        <v>102</v>
      </c>
      <c r="Z10" s="193">
        <v>0.24</v>
      </c>
      <c r="AA10" s="194" t="s">
        <v>232</v>
      </c>
      <c r="AB10" s="192">
        <v>0.24</v>
      </c>
      <c r="AC10" s="194" t="str">
        <f>IFERROR(IF(AD10="","",IF(AD10&lt;=0.2,"Leve",IF(AD10&lt;=0.4,"Menor",IF(AD10&lt;=0.6,"Moderado",IF(AD10&lt;=0.8,"Mayor","Catastrófico"))))),"")</f>
        <v/>
      </c>
      <c r="AD10" s="192" t="str">
        <f>IFERROR(IF(S10="Impacto",(O10-(+O10*V10)),IF(S10="Probabilidad",O10,"")),"")</f>
        <v/>
      </c>
      <c r="AE10" s="195" t="str">
        <f>IFERROR(IF(OR(AND(AA10="Muy Baja",AC10="Leve"),AND(AA10="Muy Baja",AC10="Menor"),AND(AA10="Baja",AC10="Leve")),"Bajo",IF(OR(AND(AA10="Muy baja",AC10="Moderado"),AND(AA10="Baja",AC10="Menor"),AND(AA10="Baja",AC10="Moderado"),AND(AA10="Media",AC10="Leve"),AND(AA10="Media",AC10="Menor"),AND(AA10="Media",AC10="Moderado"),AND(AA10="Alta",AC10="Leve"),AND(AA10="Alta",AC10="Menor")),"Moderado",IF(OR(AND(AA10="Muy Baja",AC10="Mayor"),AND(AA10="Baja",AC10="Mayor"),AND(AA10="Media",AC10="Mayor"),AND(AA10="Alta",AC10="Moderado"),AND(AA10="Alta",AC10="Mayor"),AND(AA10="Muy Alta",AC10="Leve"),AND(AA10="Muy Alta",AC10="Menor"),AND(AA10="Muy Alta",AC10="Moderado"),AND(AA10="Muy Alta",AC10="Mayor")),"Alto",IF(OR(AND(AA10="Muy Baja",AC10="Catastrófico"),AND(AA10="Baja",AC10="Catastrófico"),AND(AA10="Media",AC10="Catastrófico"),AND(AA10="Alta",AC10="Catastrófico"),AND(AA10="Muy Alta",AC10="Catastrófico")),"Extremo","")))),"")</f>
        <v/>
      </c>
      <c r="AF10" s="191"/>
      <c r="AG10" s="205" t="s">
        <v>266</v>
      </c>
      <c r="AH10" s="167" t="s">
        <v>247</v>
      </c>
      <c r="AI10" s="167" t="s">
        <v>246</v>
      </c>
      <c r="AJ10" s="167" t="s">
        <v>248</v>
      </c>
      <c r="AK10" s="206"/>
      <c r="AL10" s="170" t="s">
        <v>103</v>
      </c>
      <c r="AM10" s="207">
        <v>45566</v>
      </c>
      <c r="AN10" s="150" t="s">
        <v>278</v>
      </c>
      <c r="AO10" s="208" t="s">
        <v>103</v>
      </c>
      <c r="AP10" s="953"/>
      <c r="AQ10" s="172" t="s">
        <v>309</v>
      </c>
      <c r="AR10" s="953"/>
      <c r="AS10" s="964"/>
      <c r="AT10" s="197" t="s">
        <v>36</v>
      </c>
      <c r="AU10" s="198" t="s">
        <v>32</v>
      </c>
      <c r="AV10" s="198" t="s">
        <v>32</v>
      </c>
      <c r="AW10" s="198" t="s">
        <v>32</v>
      </c>
      <c r="AX10" s="198" t="s">
        <v>32</v>
      </c>
      <c r="AY10" s="198" t="s">
        <v>32</v>
      </c>
      <c r="AZ10" s="198" t="s">
        <v>32</v>
      </c>
      <c r="BA10" s="152" t="s">
        <v>241</v>
      </c>
      <c r="BB10" s="197" t="s">
        <v>311</v>
      </c>
      <c r="BC10" s="198" t="s">
        <v>37</v>
      </c>
      <c r="BD10" s="197" t="s">
        <v>37</v>
      </c>
      <c r="BE10" s="209">
        <v>0</v>
      </c>
      <c r="BF10" s="209">
        <f>+I10</f>
        <v>12</v>
      </c>
      <c r="BG10" s="188">
        <f>(BE10/BF10)</f>
        <v>0</v>
      </c>
      <c r="BH10" s="210" t="str">
        <f>IF(BG10=0,"Los controles están funcionando y son efectivos",IF(AND(BG10&gt;0,BG10&lt;=0.2),"Los controles son efectivos el 80%.",IF(AND(BG10&gt;0.2,BG10&lt;=0.5),"El control actual presenta deficiencias en su eficacia; sin embargo, sus resultados no son del todo insatisfactorios. Se sugiere la implementación de otro control que complemente y potencie el existente.",IF(AND(BG10&gt;0.5,BG10&lt;=1),"Los Control son ineficientes","Valor no valido"))))</f>
        <v>Los controles están funcionando y son efectivos</v>
      </c>
      <c r="BI10" s="210" t="s">
        <v>259</v>
      </c>
      <c r="BJ10" s="221" t="s">
        <v>260</v>
      </c>
      <c r="BK10" s="2515" t="s">
        <v>369</v>
      </c>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row>
    <row r="11" spans="1:116" ht="287.25" customHeight="1">
      <c r="A11" s="211">
        <v>4</v>
      </c>
      <c r="B11" s="188" t="s">
        <v>134</v>
      </c>
      <c r="C11" s="188" t="s">
        <v>267</v>
      </c>
      <c r="D11" s="188" t="s">
        <v>268</v>
      </c>
      <c r="E11" s="188" t="s">
        <v>269</v>
      </c>
      <c r="F11" s="189" t="s">
        <v>283</v>
      </c>
      <c r="G11" s="152" t="s">
        <v>241</v>
      </c>
      <c r="H11" s="200" t="s">
        <v>138</v>
      </c>
      <c r="I11" s="153">
        <v>300</v>
      </c>
      <c r="J11" s="201" t="s">
        <v>231</v>
      </c>
      <c r="K11" s="202">
        <v>0.6</v>
      </c>
      <c r="L11" s="203" t="s">
        <v>145</v>
      </c>
      <c r="M11" s="202" t="s">
        <v>145</v>
      </c>
      <c r="N11" s="201" t="s">
        <v>174</v>
      </c>
      <c r="O11" s="202">
        <v>0.4</v>
      </c>
      <c r="P11" s="204" t="s">
        <v>254</v>
      </c>
      <c r="Q11" s="199">
        <v>1</v>
      </c>
      <c r="R11" s="147" t="s">
        <v>287</v>
      </c>
      <c r="S11" s="212" t="str">
        <f>IF(OR(T11="Preventivo",T11="Detectivo"),"Probabilidad",IF(T11="Correctivo","Impacto",""))</f>
        <v>Probabilidad</v>
      </c>
      <c r="T11" s="213" t="s">
        <v>99</v>
      </c>
      <c r="U11" s="213" t="s">
        <v>35</v>
      </c>
      <c r="V11" s="214" t="str">
        <f>IF(AND(T11="Preventivo",U11="Automático"),"50%",IF(AND(T11="Preventivo",U11="Manual"),"40%",IF(AND(T11="Detectivo",U11="Automático"),"40%",IF(AND(T11="Detectivo",U11="Manual"),"30%",IF(AND(T11="Correctivo",U11="Automático"),"35%",IF(AND(T11="Correctivo",U11="Manual"),"25%",""))))))</f>
        <v>40%</v>
      </c>
      <c r="W11" s="213" t="s">
        <v>100</v>
      </c>
      <c r="X11" s="213" t="s">
        <v>111</v>
      </c>
      <c r="Y11" s="213" t="s">
        <v>102</v>
      </c>
      <c r="Z11" s="215">
        <f>IFERROR(IF(S11="Probabilidad",(K11-(+K11*V11)),IF(S11="Impacto",K11,"")),"")</f>
        <v>0.36</v>
      </c>
      <c r="AA11" s="216" t="str">
        <f>IFERROR(IF(Z11="","",IF(Z11&lt;=0.2,"Muy Baja",IF(Z11&lt;=0.4,"Baja",IF(Z11&lt;=0.6,"Media",IF(Z11&lt;=0.8,"Alta","Muy Alta"))))),"")</f>
        <v>Baja</v>
      </c>
      <c r="AB11" s="214">
        <f>+Z11</f>
        <v>0.36</v>
      </c>
      <c r="AC11" s="216" t="str">
        <f>IFERROR(IF(AD11="","",IF(AD11&lt;=0.2,"Leve",IF(AD11&lt;=0.4,"Menor",IF(AD11&lt;=0.6,"Moderado",IF(AD11&lt;=0.8,"Mayor","Catastrófico"))))),"")</f>
        <v>Menor</v>
      </c>
      <c r="AD11" s="214">
        <f>IFERROR(IF(S11="Impacto",(O11-(+O11*V11)),IF(S11="Probabilidad",O11,"")),"")</f>
        <v>0.4</v>
      </c>
      <c r="AE11" s="217" t="str">
        <f>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Moderado</v>
      </c>
      <c r="AF11" s="213"/>
      <c r="AG11" s="205" t="s">
        <v>270</v>
      </c>
      <c r="AH11" s="167" t="s">
        <v>277</v>
      </c>
      <c r="AI11" s="218" t="s">
        <v>246</v>
      </c>
      <c r="AJ11" s="167" t="s">
        <v>248</v>
      </c>
      <c r="AK11" s="219"/>
      <c r="AL11" s="170" t="s">
        <v>103</v>
      </c>
      <c r="AM11" s="207">
        <v>45566</v>
      </c>
      <c r="AN11" s="150" t="s">
        <v>279</v>
      </c>
      <c r="AO11" s="208" t="s">
        <v>103</v>
      </c>
      <c r="AP11" s="953"/>
      <c r="AQ11" s="172" t="s">
        <v>308</v>
      </c>
      <c r="AR11" s="953"/>
      <c r="AS11" s="964"/>
      <c r="AT11" s="197" t="s">
        <v>36</v>
      </c>
      <c r="AU11" s="198" t="s">
        <v>32</v>
      </c>
      <c r="AV11" s="198" t="s">
        <v>32</v>
      </c>
      <c r="AW11" s="198" t="s">
        <v>32</v>
      </c>
      <c r="AX11" s="198" t="s">
        <v>32</v>
      </c>
      <c r="AY11" s="198" t="s">
        <v>32</v>
      </c>
      <c r="AZ11" s="198" t="s">
        <v>37</v>
      </c>
      <c r="BA11" s="152" t="s">
        <v>241</v>
      </c>
      <c r="BB11" s="197" t="s">
        <v>311</v>
      </c>
      <c r="BC11" s="198" t="s">
        <v>37</v>
      </c>
      <c r="BD11" s="197" t="s">
        <v>37</v>
      </c>
      <c r="BE11" s="209">
        <v>0</v>
      </c>
      <c r="BF11" s="209">
        <f>+I11</f>
        <v>300</v>
      </c>
      <c r="BG11" s="188">
        <f>(BE11/BF11)</f>
        <v>0</v>
      </c>
      <c r="BH11" s="210" t="str">
        <f>IF(BG11=0,"Los controles están funcionando y son efectivos",IF(AND(BG11&gt;0,BG11&lt;=0.2),"Los controles son efectivos el 80%.",IF(AND(BG11&gt;0.2,BG11&lt;=0.5),"El control actual presenta deficiencias en su eficacia; sin embargo, sus resultados no son del todo insatisfactorios. Se sugiere la implementación de otro control que complemente y potencie el existente.",IF(AND(BG11&gt;0.5,BG11&lt;=1),"Los Control son ineficientes","Valor no valido"))))</f>
        <v>Los controles están funcionando y son efectivos</v>
      </c>
      <c r="BI11" s="210" t="s">
        <v>259</v>
      </c>
      <c r="BJ11" s="221" t="s">
        <v>260</v>
      </c>
      <c r="BK11" s="2515" t="s">
        <v>369</v>
      </c>
    </row>
    <row r="12" spans="1:116" ht="49.5" customHeight="1">
      <c r="A12" s="101"/>
      <c r="B12" s="962" t="s">
        <v>136</v>
      </c>
      <c r="C12" s="963"/>
      <c r="D12" s="963"/>
      <c r="E12" s="963"/>
      <c r="F12" s="963"/>
      <c r="G12" s="963"/>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3"/>
      <c r="AL12" s="963"/>
      <c r="AM12" s="963"/>
      <c r="AN12" s="963"/>
      <c r="AO12" s="963"/>
      <c r="AP12" s="963"/>
      <c r="AQ12" s="963"/>
      <c r="AR12" s="963"/>
      <c r="AS12" s="963"/>
      <c r="AT12" s="963"/>
      <c r="AU12" s="963"/>
      <c r="AV12" s="963"/>
      <c r="AW12" s="963"/>
      <c r="AX12" s="963"/>
      <c r="AY12" s="963"/>
      <c r="AZ12" s="963"/>
      <c r="BA12" s="963"/>
      <c r="BB12" s="963"/>
      <c r="BC12" s="963"/>
      <c r="BD12" s="963"/>
      <c r="BE12" s="963"/>
      <c r="BF12" s="963"/>
      <c r="BG12" s="963"/>
      <c r="BH12" s="963"/>
      <c r="BI12" s="963"/>
      <c r="BJ12" s="963"/>
      <c r="BK12" s="222"/>
    </row>
    <row r="13" spans="1:116">
      <c r="E13" s="61"/>
    </row>
    <row r="14" spans="1:116">
      <c r="A14" s="1"/>
      <c r="B14" s="4"/>
      <c r="C14" s="1"/>
      <c r="D14" s="1"/>
      <c r="E14" s="1"/>
      <c r="H14" s="1"/>
    </row>
  </sheetData>
  <dataConsolidate/>
  <mergeCells count="159">
    <mergeCell ref="BK8:BK9"/>
    <mergeCell ref="BK2:BK4"/>
    <mergeCell ref="BK5:BK7"/>
    <mergeCell ref="AM8:AM9"/>
    <mergeCell ref="B12:BJ12"/>
    <mergeCell ref="AP5:AP11"/>
    <mergeCell ref="AQ8:AQ9"/>
    <mergeCell ref="AR5:AR11"/>
    <mergeCell ref="AS5:AS11"/>
    <mergeCell ref="BB8:BB9"/>
    <mergeCell ref="BC8:BC9"/>
    <mergeCell ref="BD8:BD9"/>
    <mergeCell ref="BI8:BI9"/>
    <mergeCell ref="BJ8:BJ9"/>
    <mergeCell ref="M5:M7"/>
    <mergeCell ref="BI5:BI7"/>
    <mergeCell ref="BJ5:BJ7"/>
    <mergeCell ref="B8:B9"/>
    <mergeCell ref="AF8:AF9"/>
    <mergeCell ref="AG8:AG9"/>
    <mergeCell ref="AH8:AH9"/>
    <mergeCell ref="AI8:AI9"/>
    <mergeCell ref="AJ8:AJ9"/>
    <mergeCell ref="AK8:AK9"/>
    <mergeCell ref="AL8:AL9"/>
    <mergeCell ref="BD5:BD7"/>
    <mergeCell ref="BE5:BE7"/>
    <mergeCell ref="BF5:BF7"/>
    <mergeCell ref="BG5:BG7"/>
    <mergeCell ref="BH5:BH7"/>
    <mergeCell ref="AL5:AL7"/>
    <mergeCell ref="AN5:AN7"/>
    <mergeCell ref="AO5:AO7"/>
    <mergeCell ref="AQ5:AQ7"/>
    <mergeCell ref="AT5:AT7"/>
    <mergeCell ref="AU5:AU7"/>
    <mergeCell ref="AV5:AV7"/>
    <mergeCell ref="AW5:AW7"/>
    <mergeCell ref="AX5:AX7"/>
    <mergeCell ref="AM5:AM7"/>
    <mergeCell ref="AF5:AF7"/>
    <mergeCell ref="AG5:AG7"/>
    <mergeCell ref="AH5:AH7"/>
    <mergeCell ref="AI5:AI7"/>
    <mergeCell ref="AJ5:AJ7"/>
    <mergeCell ref="AK5:AK7"/>
    <mergeCell ref="AZ5:AZ7"/>
    <mergeCell ref="BB5:BB7"/>
    <mergeCell ref="BC5:BC7"/>
    <mergeCell ref="AY5:AY7"/>
    <mergeCell ref="W5:W7"/>
    <mergeCell ref="X5:X7"/>
    <mergeCell ref="Y5:Y7"/>
    <mergeCell ref="Z5:Z7"/>
    <mergeCell ref="AA5:AA7"/>
    <mergeCell ref="AB5:AB7"/>
    <mergeCell ref="AC5:AC7"/>
    <mergeCell ref="AD5:AD7"/>
    <mergeCell ref="AE5:AE7"/>
    <mergeCell ref="N5:N7"/>
    <mergeCell ref="O5:O7"/>
    <mergeCell ref="P5:P7"/>
    <mergeCell ref="Q5:Q7"/>
    <mergeCell ref="R5:R7"/>
    <mergeCell ref="S5:S7"/>
    <mergeCell ref="T5:T7"/>
    <mergeCell ref="U5:U7"/>
    <mergeCell ref="V5:V7"/>
    <mergeCell ref="H5:H7"/>
    <mergeCell ref="B5:B7"/>
    <mergeCell ref="A5:A7"/>
    <mergeCell ref="C5:C7"/>
    <mergeCell ref="D5:D7"/>
    <mergeCell ref="F5:F7"/>
    <mergeCell ref="I5:I7"/>
    <mergeCell ref="BH8:BH9"/>
    <mergeCell ref="BG8:BG9"/>
    <mergeCell ref="BF8:BF9"/>
    <mergeCell ref="BE8:BE9"/>
    <mergeCell ref="AO8:AO9"/>
    <mergeCell ref="P8:P9"/>
    <mergeCell ref="O8:O9"/>
    <mergeCell ref="N8:N9"/>
    <mergeCell ref="I8:I9"/>
    <mergeCell ref="A8:A9"/>
    <mergeCell ref="C8:C9"/>
    <mergeCell ref="D8:D9"/>
    <mergeCell ref="F8:F9"/>
    <mergeCell ref="H8:H9"/>
    <mergeCell ref="J5:J7"/>
    <mergeCell ref="K5:K7"/>
    <mergeCell ref="L5:L7"/>
    <mergeCell ref="Q1:Y1"/>
    <mergeCell ref="Z1:AF1"/>
    <mergeCell ref="AG1:AL1"/>
    <mergeCell ref="I2:I4"/>
    <mergeCell ref="J2:J4"/>
    <mergeCell ref="K2:K4"/>
    <mergeCell ref="L2:L4"/>
    <mergeCell ref="A2:A4"/>
    <mergeCell ref="B2:B4"/>
    <mergeCell ref="C2:C4"/>
    <mergeCell ref="D2:D4"/>
    <mergeCell ref="E2:E4"/>
    <mergeCell ref="F2:F4"/>
    <mergeCell ref="H2:H4"/>
    <mergeCell ref="A1:I1"/>
    <mergeCell ref="J1:P1"/>
    <mergeCell ref="S2:S4"/>
    <mergeCell ref="T2:Y2"/>
    <mergeCell ref="Z2:Z4"/>
    <mergeCell ref="AA2:AA4"/>
    <mergeCell ref="AB2:AB4"/>
    <mergeCell ref="AC2:AC4"/>
    <mergeCell ref="M2:M4"/>
    <mergeCell ref="N2:N4"/>
    <mergeCell ref="R2:R4"/>
    <mergeCell ref="AJ2:AJ4"/>
    <mergeCell ref="AK2:AK4"/>
    <mergeCell ref="AL2:AL4"/>
    <mergeCell ref="AD2:AD4"/>
    <mergeCell ref="AE2:AE4"/>
    <mergeCell ref="AF2:AF4"/>
    <mergeCell ref="AG2:AG4"/>
    <mergeCell ref="AH2:AH4"/>
    <mergeCell ref="AI2:AI4"/>
    <mergeCell ref="BF2:BF4"/>
    <mergeCell ref="BG2:BG4"/>
    <mergeCell ref="BH2:BH4"/>
    <mergeCell ref="BI2:BI4"/>
    <mergeCell ref="BJ2:BJ4"/>
    <mergeCell ref="AT2:AT4"/>
    <mergeCell ref="J8:J9"/>
    <mergeCell ref="K8:K9"/>
    <mergeCell ref="L8:L9"/>
    <mergeCell ref="M8:M9"/>
    <mergeCell ref="BB2:BB4"/>
    <mergeCell ref="BC2:BC4"/>
    <mergeCell ref="BD2:BD4"/>
    <mergeCell ref="BE2:BE4"/>
    <mergeCell ref="AY2:AY4"/>
    <mergeCell ref="AZ2:AZ4"/>
    <mergeCell ref="BA2:BA4"/>
    <mergeCell ref="AP2:AP4"/>
    <mergeCell ref="AQ2:AQ4"/>
    <mergeCell ref="AR2:AR4"/>
    <mergeCell ref="AS2:AS4"/>
    <mergeCell ref="O2:O4"/>
    <mergeCell ref="P2:P4"/>
    <mergeCell ref="Q2:Q4"/>
    <mergeCell ref="AP1:AT1"/>
    <mergeCell ref="AU2:AU4"/>
    <mergeCell ref="AV2:AV4"/>
    <mergeCell ref="AW2:AW4"/>
    <mergeCell ref="AX2:AX4"/>
    <mergeCell ref="AM1:AO1"/>
    <mergeCell ref="AM2:AM4"/>
    <mergeCell ref="AN2:AN4"/>
    <mergeCell ref="AO2:AO4"/>
  </mergeCells>
  <conditionalFormatting sqref="J5 J10 J8">
    <cfRule type="cellIs" dxfId="1213" priority="100" operator="equal">
      <formula>"Muy Alta"</formula>
    </cfRule>
    <cfRule type="cellIs" dxfId="1212" priority="101" operator="equal">
      <formula>"Alta"</formula>
    </cfRule>
    <cfRule type="cellIs" dxfId="1211" priority="102" operator="equal">
      <formula>"Media"</formula>
    </cfRule>
    <cfRule type="cellIs" dxfId="1210" priority="103" operator="equal">
      <formula>"Baja"</formula>
    </cfRule>
    <cfRule type="cellIs" dxfId="1209" priority="104" operator="equal">
      <formula>"Muy Baja"</formula>
    </cfRule>
  </conditionalFormatting>
  <conditionalFormatting sqref="M5 M8:M10">
    <cfRule type="containsText" dxfId="1208" priority="86" operator="containsText" text="❌">
      <formula>NOT(ISERROR(SEARCH("❌",M5)))</formula>
    </cfRule>
  </conditionalFormatting>
  <conditionalFormatting sqref="N5 N10 N8">
    <cfRule type="cellIs" dxfId="1207" priority="95" operator="equal">
      <formula>"Catastrófico"</formula>
    </cfRule>
    <cfRule type="cellIs" dxfId="1206" priority="96" operator="equal">
      <formula>"Mayor"</formula>
    </cfRule>
    <cfRule type="cellIs" dxfId="1205" priority="97" operator="equal">
      <formula>"Moderado"</formula>
    </cfRule>
    <cfRule type="cellIs" dxfId="1204" priority="98" operator="equal">
      <formula>"Menor"</formula>
    </cfRule>
    <cfRule type="cellIs" dxfId="1203" priority="99" operator="equal">
      <formula>"Leve"</formula>
    </cfRule>
  </conditionalFormatting>
  <conditionalFormatting sqref="P5">
    <cfRule type="cellIs" dxfId="1202" priority="91" operator="equal">
      <formula>"Extremo"</formula>
    </cfRule>
    <cfRule type="cellIs" dxfId="1201" priority="92" operator="equal">
      <formula>"Alto"</formula>
    </cfRule>
    <cfRule type="cellIs" dxfId="1200" priority="93" operator="equal">
      <formula>"Moderado"</formula>
    </cfRule>
    <cfRule type="cellIs" dxfId="1199" priority="94" operator="equal">
      <formula>"Bajo"</formula>
    </cfRule>
  </conditionalFormatting>
  <conditionalFormatting sqref="P8 P10">
    <cfRule type="cellIs" dxfId="1198" priority="87" operator="equal">
      <formula>"Extremo"</formula>
    </cfRule>
    <cfRule type="cellIs" dxfId="1197" priority="88" operator="equal">
      <formula>"Alto"</formula>
    </cfRule>
    <cfRule type="cellIs" dxfId="1196" priority="89" operator="equal">
      <formula>"Moderado"</formula>
    </cfRule>
    <cfRule type="cellIs" dxfId="1195" priority="90" operator="equal">
      <formula>"Bajo"</formula>
    </cfRule>
  </conditionalFormatting>
  <conditionalFormatting sqref="AA5">
    <cfRule type="cellIs" dxfId="1194" priority="81" operator="equal">
      <formula>"Muy Alta"</formula>
    </cfRule>
    <cfRule type="cellIs" dxfId="1193" priority="82" operator="equal">
      <formula>"Alta"</formula>
    </cfRule>
    <cfRule type="cellIs" dxfId="1192" priority="83" operator="equal">
      <formula>"Media"</formula>
    </cfRule>
    <cfRule type="cellIs" dxfId="1191" priority="84" operator="equal">
      <formula>"Baja"</formula>
    </cfRule>
    <cfRule type="cellIs" dxfId="1190" priority="85" operator="equal">
      <formula>"Muy Baja"</formula>
    </cfRule>
  </conditionalFormatting>
  <conditionalFormatting sqref="AC5">
    <cfRule type="cellIs" dxfId="1189" priority="76" operator="equal">
      <formula>"Catastrófico"</formula>
    </cfRule>
    <cfRule type="cellIs" dxfId="1188" priority="77" operator="equal">
      <formula>"Mayor"</formula>
    </cfRule>
    <cfRule type="cellIs" dxfId="1187" priority="78" operator="equal">
      <formula>"Moderado"</formula>
    </cfRule>
    <cfRule type="cellIs" dxfId="1186" priority="79" operator="equal">
      <formula>"Menor"</formula>
    </cfRule>
    <cfRule type="cellIs" dxfId="1185" priority="80" operator="equal">
      <formula>"Leve"</formula>
    </cfRule>
  </conditionalFormatting>
  <conditionalFormatting sqref="AE5">
    <cfRule type="cellIs" dxfId="1184" priority="72" operator="equal">
      <formula>"Extremo"</formula>
    </cfRule>
    <cfRule type="cellIs" dxfId="1183" priority="73" operator="equal">
      <formula>"Alto"</formula>
    </cfRule>
    <cfRule type="cellIs" dxfId="1182" priority="74" operator="equal">
      <formula>"Moderado"</formula>
    </cfRule>
    <cfRule type="cellIs" dxfId="1181" priority="75" operator="equal">
      <formula>"Bajo"</formula>
    </cfRule>
  </conditionalFormatting>
  <conditionalFormatting sqref="AE11">
    <cfRule type="cellIs" dxfId="1180" priority="1" operator="equal">
      <formula>"Extremo"</formula>
    </cfRule>
    <cfRule type="cellIs" dxfId="1179" priority="2" operator="equal">
      <formula>"Alto"</formula>
    </cfRule>
    <cfRule type="cellIs" dxfId="1178" priority="3" operator="equal">
      <formula>"Moderado"</formula>
    </cfRule>
    <cfRule type="cellIs" dxfId="1177" priority="4" operator="equal">
      <formula>"Bajo"</formula>
    </cfRule>
  </conditionalFormatting>
  <conditionalFormatting sqref="AA8:AA9">
    <cfRule type="cellIs" dxfId="1176" priority="67" operator="equal">
      <formula>"Muy Alta"</formula>
    </cfRule>
    <cfRule type="cellIs" dxfId="1175" priority="68" operator="equal">
      <formula>"Alta"</formula>
    </cfRule>
    <cfRule type="cellIs" dxfId="1174" priority="69" operator="equal">
      <formula>"Media"</formula>
    </cfRule>
    <cfRule type="cellIs" dxfId="1173" priority="70" operator="equal">
      <formula>"Baja"</formula>
    </cfRule>
    <cfRule type="cellIs" dxfId="1172" priority="71" operator="equal">
      <formula>"Muy Baja"</formula>
    </cfRule>
  </conditionalFormatting>
  <conditionalFormatting sqref="AC8:AC9">
    <cfRule type="cellIs" dxfId="1171" priority="62" operator="equal">
      <formula>"Catastrófico"</formula>
    </cfRule>
    <cfRule type="cellIs" dxfId="1170" priority="63" operator="equal">
      <formula>"Mayor"</formula>
    </cfRule>
    <cfRule type="cellIs" dxfId="1169" priority="64" operator="equal">
      <formula>"Moderado"</formula>
    </cfRule>
    <cfRule type="cellIs" dxfId="1168" priority="65" operator="equal">
      <formula>"Menor"</formula>
    </cfRule>
    <cfRule type="cellIs" dxfId="1167" priority="66" operator="equal">
      <formula>"Leve"</formula>
    </cfRule>
  </conditionalFormatting>
  <conditionalFormatting sqref="AE8:AE9">
    <cfRule type="cellIs" dxfId="1166" priority="58" operator="equal">
      <formula>"Extremo"</formula>
    </cfRule>
    <cfRule type="cellIs" dxfId="1165" priority="59" operator="equal">
      <formula>"Alto"</formula>
    </cfRule>
    <cfRule type="cellIs" dxfId="1164" priority="60" operator="equal">
      <formula>"Moderado"</formula>
    </cfRule>
    <cfRule type="cellIs" dxfId="1163" priority="61" operator="equal">
      <formula>"Bajo"</formula>
    </cfRule>
  </conditionalFormatting>
  <conditionalFormatting sqref="AA10">
    <cfRule type="cellIs" dxfId="1162" priority="53" operator="equal">
      <formula>"Muy Alta"</formula>
    </cfRule>
    <cfRule type="cellIs" dxfId="1161" priority="54" operator="equal">
      <formula>"Alta"</formula>
    </cfRule>
    <cfRule type="cellIs" dxfId="1160" priority="55" operator="equal">
      <formula>"Media"</formula>
    </cfRule>
    <cfRule type="cellIs" dxfId="1159" priority="56" operator="equal">
      <formula>"Baja"</formula>
    </cfRule>
    <cfRule type="cellIs" dxfId="1158" priority="57" operator="equal">
      <formula>"Muy Baja"</formula>
    </cfRule>
  </conditionalFormatting>
  <conditionalFormatting sqref="AC10">
    <cfRule type="cellIs" dxfId="1157" priority="48" operator="equal">
      <formula>"Catastrófico"</formula>
    </cfRule>
    <cfRule type="cellIs" dxfId="1156" priority="49" operator="equal">
      <formula>"Mayor"</formula>
    </cfRule>
    <cfRule type="cellIs" dxfId="1155" priority="50" operator="equal">
      <formula>"Moderado"</formula>
    </cfRule>
    <cfRule type="cellIs" dxfId="1154" priority="51" operator="equal">
      <formula>"Menor"</formula>
    </cfRule>
    <cfRule type="cellIs" dxfId="1153" priority="52" operator="equal">
      <formula>"Leve"</formula>
    </cfRule>
  </conditionalFormatting>
  <conditionalFormatting sqref="AE10">
    <cfRule type="cellIs" dxfId="1152" priority="44" operator="equal">
      <formula>"Extremo"</formula>
    </cfRule>
    <cfRule type="cellIs" dxfId="1151" priority="45" operator="equal">
      <formula>"Alto"</formula>
    </cfRule>
    <cfRule type="cellIs" dxfId="1150" priority="46" operator="equal">
      <formula>"Moderado"</formula>
    </cfRule>
    <cfRule type="cellIs" dxfId="1149" priority="47" operator="equal">
      <formula>"Bajo"</formula>
    </cfRule>
  </conditionalFormatting>
  <conditionalFormatting sqref="J11">
    <cfRule type="cellIs" dxfId="1148" priority="39" operator="equal">
      <formula>"Muy Alta"</formula>
    </cfRule>
    <cfRule type="cellIs" dxfId="1147" priority="40" operator="equal">
      <formula>"Alta"</formula>
    </cfRule>
    <cfRule type="cellIs" dxfId="1146" priority="41" operator="equal">
      <formula>"Media"</formula>
    </cfRule>
    <cfRule type="cellIs" dxfId="1145" priority="42" operator="equal">
      <formula>"Baja"</formula>
    </cfRule>
    <cfRule type="cellIs" dxfId="1144" priority="43" operator="equal">
      <formula>"Muy Baja"</formula>
    </cfRule>
  </conditionalFormatting>
  <conditionalFormatting sqref="M11">
    <cfRule type="containsText" dxfId="1143" priority="29" operator="containsText" text="❌">
      <formula>NOT(ISERROR(SEARCH("❌",M11)))</formula>
    </cfRule>
  </conditionalFormatting>
  <conditionalFormatting sqref="N11">
    <cfRule type="cellIs" dxfId="1142" priority="34" operator="equal">
      <formula>"Catastrófico"</formula>
    </cfRule>
    <cfRule type="cellIs" dxfId="1141" priority="35" operator="equal">
      <formula>"Mayor"</formula>
    </cfRule>
    <cfRule type="cellIs" dxfId="1140" priority="36" operator="equal">
      <formula>"Moderado"</formula>
    </cfRule>
    <cfRule type="cellIs" dxfId="1139" priority="37" operator="equal">
      <formula>"Menor"</formula>
    </cfRule>
    <cfRule type="cellIs" dxfId="1138" priority="38" operator="equal">
      <formula>"Leve"</formula>
    </cfRule>
  </conditionalFormatting>
  <conditionalFormatting sqref="P11">
    <cfRule type="cellIs" dxfId="1137" priority="30" operator="equal">
      <formula>"Extremo"</formula>
    </cfRule>
    <cfRule type="cellIs" dxfId="1136" priority="31" operator="equal">
      <formula>"Alto"</formula>
    </cfRule>
    <cfRule type="cellIs" dxfId="1135" priority="32" operator="equal">
      <formula>"Moderado"</formula>
    </cfRule>
    <cfRule type="cellIs" dxfId="1134" priority="33" operator="equal">
      <formula>"Bajo"</formula>
    </cfRule>
  </conditionalFormatting>
  <conditionalFormatting sqref="AA11">
    <cfRule type="cellIs" dxfId="1133" priority="10" operator="equal">
      <formula>"Muy Alta"</formula>
    </cfRule>
    <cfRule type="cellIs" dxfId="1132" priority="11" operator="equal">
      <formula>"Alta"</formula>
    </cfRule>
    <cfRule type="cellIs" dxfId="1131" priority="12" operator="equal">
      <formula>"Media"</formula>
    </cfRule>
    <cfRule type="cellIs" dxfId="1130" priority="13" operator="equal">
      <formula>"Baja"</formula>
    </cfRule>
    <cfRule type="cellIs" dxfId="1129" priority="14" operator="equal">
      <formula>"Muy Baja"</formula>
    </cfRule>
  </conditionalFormatting>
  <conditionalFormatting sqref="AC11">
    <cfRule type="cellIs" dxfId="1128" priority="5" operator="equal">
      <formula>"Catastrófico"</formula>
    </cfRule>
    <cfRule type="cellIs" dxfId="1127" priority="6" operator="equal">
      <formula>"Mayor"</formula>
    </cfRule>
    <cfRule type="cellIs" dxfId="1126" priority="7" operator="equal">
      <formula>"Moderado"</formula>
    </cfRule>
    <cfRule type="cellIs" dxfId="1125" priority="8" operator="equal">
      <formula>"Menor"</formula>
    </cfRule>
    <cfRule type="cellIs" dxfId="1124" priority="9" operator="equal">
      <formula>"Leve"</formula>
    </cfRule>
  </conditionalFormatting>
  <dataValidations count="2">
    <dataValidation type="list" allowBlank="1" showInputMessage="1" showErrorMessage="1" sqref="AO5 AO8 AO10:AO11">
      <formula1>"Sin  avance,En curso,Finalizado "</formula1>
    </dataValidation>
    <dataValidation type="list" allowBlank="1" showInputMessage="1" showErrorMessage="1" sqref="AU8:AZ11 AU5:AZ5 BC5:BD5 BC8:BD8 BC10:BD11">
      <formula1>"Si,No"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14:formula1>
            <xm:f>'F:\ALCALDIA\MONITOREO MAPA RIESGO CORRUPCION\CORTE AGOSTO 2024\GESTION JURIDICA\[NUEVO MAPA DE RIESGOS DE GESTION Y FISCAL JULIO - AGOSTO 2024.xlsx]Tabla Valoración controles'!#REF!</xm:f>
          </x14:formula1>
          <xm:sqref>Y5 Y8:Y11</xm:sqref>
        </x14:dataValidation>
        <x14:dataValidation type="list" allowBlank="1" showInputMessage="1" showErrorMessage="1">
          <x14:formula1>
            <xm:f>'F:\ALCALDIA\MONITOREO MAPA RIESGO CORRUPCION\CORTE AGOSTO 2024\GESTION JURIDICA\[NUEVO MAPA DE RIESGOS DE GESTION Y FISCAL JULIO - AGOSTO 2024.xlsx]Tabla Valoración controles'!#REF!</xm:f>
          </x14:formula1>
          <xm:sqref>X5 X8:X11</xm:sqref>
        </x14:dataValidation>
        <x14:dataValidation type="list" allowBlank="1" showInputMessage="1" showErrorMessage="1">
          <x14:formula1>
            <xm:f>'F:\ALCALDIA\MONITOREO MAPA RIESGO CORRUPCION\CORTE AGOSTO 2024\GESTION JURIDICA\[NUEVO MAPA DE RIESGOS DE GESTION Y FISCAL JULIO - AGOSTO 2024.xlsx]Tabla Valoración controles'!#REF!</xm:f>
          </x14:formula1>
          <xm:sqref>W5 W8:W11</xm:sqref>
        </x14:dataValidation>
        <x14:dataValidation type="list" allowBlank="1" showInputMessage="1" showErrorMessage="1">
          <x14:formula1>
            <xm:f>'F:\ALCALDIA\MONITOREO MAPA RIESGO CORRUPCION\CORTE AGOSTO 2024\GESTION JURIDICA\[NUEVO MAPA DE RIESGOS DE GESTION Y FISCAL JULIO - AGOSTO 2024.xlsx]Tabla Valoración controles'!#REF!</xm:f>
          </x14:formula1>
          <xm:sqref>U5 U8:U11</xm:sqref>
        </x14:dataValidation>
        <x14:dataValidation type="list" allowBlank="1" showInputMessage="1" showErrorMessage="1">
          <x14:formula1>
            <xm:f>'F:\ALCALDIA\MONITOREO MAPA RIESGO CORRUPCION\CORTE AGOSTO 2024\GESTION JURIDICA\[NUEVO MAPA DE RIESGOS DE GESTION Y FISCAL JULIO - AGOSTO 2024.xlsx]Tabla Valoración controles'!#REF!</xm:f>
          </x14:formula1>
          <xm:sqref>T5 T8:T11</xm:sqref>
        </x14:dataValidation>
        <x14:dataValidation type="list" allowBlank="1" showInputMessage="1" showErrorMessage="1">
          <x14:formula1>
            <xm:f>'F:\ALCALDIA\MONITOREO MAPA RIESGO CORRUPCION\CORTE AGOSTO 2024\GESTION JURIDICA\[NUEVO MAPA DE RIESGOS DE GESTION Y FISCAL JULIO - AGOSTO 2024.xlsx]Opciones Tratamiento'!#REF!</xm:f>
          </x14:formula1>
          <xm:sqref>AF5 AF10:AF11</xm:sqref>
        </x14:dataValidation>
        <x14:dataValidation type="custom" allowBlank="1" showInputMessage="1" showErrorMessage="1" error="Recuerde que las acciones se generan bajo la medida de mitigar el riesgo">
          <x14:formula1>
            <xm:f>IF(OR(AF5='F:\ALCALDIA\MONITOREO MAPA RIESGO CORRUPCION\CORTE AGOSTO 2024\GESTION JURIDICA\[NUEVO MAPA DE RIESGOS DE GESTION Y FISCAL JULIO - AGOSTO 2024.xlsx]Opciones Tratamiento'!#REF!,AF5='F:\ALCALDIA\MONITOREO MAPA RIESGO CORRUPCION\CORTE AGOSTO 2024\GESTION JURIDICA\[NUEVO MAPA DE RIESGOS DE GESTION Y FISCAL JULIO - AGOSTO 2024.xlsx]Opciones Tratamiento'!#REF!,AF5='F:\ALCALDIA\MONITOREO MAPA RIESGO CORRUPCION\CORTE AGOSTO 2024\GESTION JURIDICA\[NUEVO MAPA DE RIESGOS DE GESTION Y FISCAL JULIO - AGOSTO 2024.xlsx]Opciones Tratamiento'!#REF!),ISBLANK(AF5),ISTEXT(AF5))</xm:f>
          </x14:formula1>
          <xm:sqref>AJ5 AJ8 AJ10:AJ11</xm:sqref>
        </x14:dataValidation>
        <x14:dataValidation type="custom" allowBlank="1" showInputMessage="1" showErrorMessage="1" error="Recuerde que las acciones se generan bajo la medida de mitigar el riesgo">
          <x14:formula1>
            <xm:f>IF(OR(AF5='F:\ALCALDIA\MONITOREO MAPA RIESGO CORRUPCION\CORTE AGOSTO 2024\GESTION JURIDICA\[NUEVO MAPA DE RIESGOS DE GESTION Y FISCAL JULIO - AGOSTO 2024.xlsx]Opciones Tratamiento'!#REF!,AF5='F:\ALCALDIA\MONITOREO MAPA RIESGO CORRUPCION\CORTE AGOSTO 2024\GESTION JURIDICA\[NUEVO MAPA DE RIESGOS DE GESTION Y FISCAL JULIO - AGOSTO 2024.xlsx]Opciones Tratamiento'!#REF!,AF5='F:\ALCALDIA\MONITOREO MAPA RIESGO CORRUPCION\CORTE AGOSTO 2024\GESTION JURIDICA\[NUEVO MAPA DE RIESGOS DE GESTION Y FISCAL JULIO - AGOSTO 2024.xlsx]Opciones Tratamiento'!#REF!),ISBLANK(AF5),ISTEXT(AF5))</xm:f>
          </x14:formula1>
          <xm:sqref>AI5 AI8 AI10:AI11</xm:sqref>
        </x14:dataValidation>
        <x14:dataValidation type="custom" allowBlank="1" showInputMessage="1" showErrorMessage="1" error="Recuerde que las acciones se generan bajo la medida de mitigar el riesgo">
          <x14:formula1>
            <xm:f>IF(OR(AF8='F:\ALCALDIA\MONITOREO MAPA RIESGO CORRUPCION\CORTE AGOSTO 2024\GESTION JURIDICA\[NUEVO MAPA DE RIESGOS DE GESTION Y FISCAL JULIO - AGOSTO 2024.xlsx]Opciones Tratamiento'!#REF!,AF8='F:\ALCALDIA\MONITOREO MAPA RIESGO CORRUPCION\CORTE AGOSTO 2024\GESTION JURIDICA\[NUEVO MAPA DE RIESGOS DE GESTION Y FISCAL JULIO - AGOSTO 2024.xlsx]Opciones Tratamiento'!#REF!,AF8='F:\ALCALDIA\MONITOREO MAPA RIESGO CORRUPCION\CORTE AGOSTO 2024\GESTION JURIDICA\[NUEVO MAPA DE RIESGOS DE GESTION Y FISCAL JULIO - AGOSTO 2024.xlsx]Opciones Tratamiento'!#REF!),ISBLANK(AF8),ISTEXT(AF8))</xm:f>
          </x14:formula1>
          <xm:sqref>AH8 AH10:AH11</xm:sqref>
        </x14:dataValidation>
        <x14:dataValidation type="custom" allowBlank="1" showInputMessage="1" showErrorMessage="1" error="Recuerde que las acciones se generan bajo la medida de mitigar el riesgo">
          <x14:formula1>
            <xm:f>IF(OR(AE8='F:\ALCALDIA\MONITOREO MAPA RIESGO CORRUPCION\CORTE AGOSTO 2024\GESTION JURIDICA\[NUEVO MAPA DE RIESGOS DE GESTION Y FISCAL JULIO - AGOSTO 2024.xlsx]Opciones Tratamiento'!#REF!,AE8='F:\ALCALDIA\MONITOREO MAPA RIESGO CORRUPCION\CORTE AGOSTO 2024\GESTION JURIDICA\[NUEVO MAPA DE RIESGOS DE GESTION Y FISCAL JULIO - AGOSTO 2024.xlsx]Opciones Tratamiento'!#REF!,AE8='F:\ALCALDIA\MONITOREO MAPA RIESGO CORRUPCION\CORTE AGOSTO 2024\GESTION JURIDICA\[NUEVO MAPA DE RIESGOS DE GESTION Y FISCAL JULIO - AGOSTO 2024.xlsx]Opciones Tratamiento'!#REF!),ISBLANK(AE8),ISTEXT(AE8))</xm:f>
          </x14:formula1>
          <xm:sqref>AF8:AG8 AG11</xm:sqref>
        </x14:dataValidation>
        <x14:dataValidation type="custom" allowBlank="1" showInputMessage="1" showErrorMessage="1" error="Recuerde que las acciones se generan bajo la medida de mitigar el riesgo">
          <x14:formula1>
            <xm:f>IF(OR(AF8='F:\ALCALDIA\MONITOREO MAPA RIESGO CORRUPCION\CORTE AGOSTO 2024\GESTION JURIDICA\[NUEVO MAPA DE RIESGOS DE GESTION Y FISCAL JULIO - AGOSTO 2024.xlsx]Opciones Tratamiento'!#REF!,AF8='F:\ALCALDIA\MONITOREO MAPA RIESGO CORRUPCION\CORTE AGOSTO 2024\GESTION JURIDICA\[NUEVO MAPA DE RIESGOS DE GESTION Y FISCAL JULIO - AGOSTO 2024.xlsx]Opciones Tratamiento'!#REF!,AF8='F:\ALCALDIA\MONITOREO MAPA RIESGO CORRUPCION\CORTE AGOSTO 2024\GESTION JURIDICA\[NUEVO MAPA DE RIESGOS DE GESTION Y FISCAL JULIO - AGOSTO 2024.xlsx]Opciones Tratamiento'!#REF!),ISBLANK(AF8),ISTEXT(AF8))</xm:f>
          </x14:formula1>
          <xm:sqref>AK8:AK11</xm:sqref>
        </x14:dataValidation>
        <x14:dataValidation type="list" allowBlank="1" showInputMessage="1" showErrorMessage="1">
          <x14:formula1>
            <xm:f>'F:\ALCALDIA\MONITOREO MAPA RIESGO CORRUPCION\CORTE AGOSTO 2024\GESTION JURIDICA\[NUEVO MAPA DE RIESGOS DE GESTION Y FISCAL JULIO - AGOSTO 2024.xlsx]Opciones Tratamiento'!#REF!</xm:f>
          </x14:formula1>
          <xm:sqref>AL8 AL10:AL11</xm:sqref>
        </x14:dataValidation>
        <x14:dataValidation type="list" allowBlank="1" showInputMessage="1" showErrorMessage="1">
          <x14:formula1>
            <xm:f>'F:\ALCALDIA\MONITOREO MAPA RIESGO CORRUPCION\CORTE AGOSTO 2024\GESTION JURIDICA\[NUEVO MAPA DE RIESGOS DE GESTION Y FISCAL JULIO - AGOSTO 2024.xlsx]Opciones Tratamiento'!#REF!</xm:f>
          </x14:formula1>
          <xm:sqref>B10:B11</xm:sqref>
        </x14:dataValidation>
        <x14:dataValidation type="list" allowBlank="1" showInputMessage="1" showErrorMessage="1">
          <x14:formula1>
            <xm:f>'F:\ALCALDIA\MONITOREO MAPA RIESGO CORRUPCION\CORTE AGOSTO 2024\GESTION JURIDICA\[NUEVO MAPA DE RIESGOS DE GESTION Y FISCAL JULIO - AGOSTO 2024.xlsx]Tabla Impacto'!#REF!</xm:f>
          </x14:formula1>
          <xm:sqref>L11</xm:sqref>
        </x14:dataValidation>
        <x14:dataValidation type="list" allowBlank="1" showInputMessage="1" showErrorMessage="1">
          <x14:formula1>
            <xm:f>'F:\ALCALDIA\MONITOREO MAPA RIESGO CORRUPCION\CORTE AGOSTO 2024\GESTION JURIDICA\[NUEVO MAPA DE RIESGOS DE GESTION Y FISCAL JULIO - AGOSTO 2024.xlsx]Opciones Tratamiento'!#REF!</xm:f>
          </x14:formula1>
          <xm:sqref>H11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BI995"/>
  <sheetViews>
    <sheetView zoomScale="50" zoomScaleNormal="50" workbookViewId="0">
      <selection activeCell="S5" sqref="S5:S6"/>
    </sheetView>
  </sheetViews>
  <sheetFormatPr baseColWidth="10" defaultColWidth="14.42578125" defaultRowHeight="15" customHeight="1"/>
  <cols>
    <col min="1" max="1" width="4" customWidth="1"/>
    <col min="2" max="2" width="15.5703125" customWidth="1"/>
    <col min="3" max="3" width="17.140625" customWidth="1"/>
    <col min="4" max="4" width="23.42578125" customWidth="1"/>
    <col min="5" max="5" width="33.5703125" customWidth="1"/>
    <col min="6" max="8" width="35" customWidth="1"/>
    <col min="9" max="9" width="18.140625" customWidth="1"/>
    <col min="10" max="10" width="14.28515625" customWidth="1"/>
    <col min="11" max="11" width="12" customWidth="1"/>
    <col min="12" max="12" width="6.28515625" customWidth="1"/>
    <col min="13" max="13" width="24.42578125" customWidth="1"/>
    <col min="14" max="14" width="28.28515625" hidden="1" customWidth="1"/>
    <col min="15" max="15" width="17.5703125" customWidth="1"/>
    <col min="16" max="16" width="6.28515625" customWidth="1"/>
    <col min="17" max="17" width="16" customWidth="1"/>
    <col min="18" max="18" width="5.85546875" customWidth="1"/>
    <col min="19" max="19" width="55" customWidth="1"/>
    <col min="20" max="20" width="15.140625" customWidth="1"/>
    <col min="21" max="21" width="6.85546875" customWidth="1"/>
    <col min="22" max="22" width="5" customWidth="1"/>
    <col min="23" max="23" width="5.5703125" customWidth="1"/>
    <col min="24" max="24" width="7.140625" customWidth="1"/>
    <col min="25" max="25" width="6.7109375" customWidth="1"/>
    <col min="26" max="26" width="4.7109375" customWidth="1"/>
    <col min="27" max="27" width="38.5703125" customWidth="1"/>
    <col min="28" max="28" width="8.7109375" customWidth="1"/>
    <col min="29" max="29" width="10.42578125" customWidth="1"/>
    <col min="30" max="30" width="9.28515625" customWidth="1"/>
    <col min="31" max="31" width="9.140625" customWidth="1"/>
    <col min="32" max="32" width="8.42578125" customWidth="1"/>
    <col min="33" max="33" width="7.28515625" customWidth="1"/>
    <col min="34" max="34" width="35.5703125" customWidth="1"/>
    <col min="35" max="35" width="21.140625" customWidth="1"/>
    <col min="36" max="36" width="16.85546875" customWidth="1"/>
    <col min="37" max="37" width="14.85546875" customWidth="1"/>
    <col min="38" max="38" width="60.85546875" style="521" customWidth="1"/>
    <col min="39" max="39" width="53" customWidth="1"/>
    <col min="40" max="40" width="11.42578125" customWidth="1"/>
    <col min="41" max="41" width="25.42578125" customWidth="1"/>
    <col min="42" max="42" width="22.28515625" customWidth="1"/>
    <col min="43" max="43" width="21.140625" customWidth="1"/>
    <col min="44" max="44" width="27.28515625" customWidth="1"/>
    <col min="45" max="45" width="18.42578125" customWidth="1"/>
    <col min="46" max="51" width="11.42578125" customWidth="1"/>
    <col min="52" max="52" width="35.28515625" customWidth="1"/>
    <col min="53" max="53" width="14.42578125" customWidth="1"/>
    <col min="54" max="57" width="11.42578125" customWidth="1"/>
    <col min="60" max="60" width="20.85546875" customWidth="1"/>
    <col min="61" max="61" width="43.140625" customWidth="1"/>
  </cols>
  <sheetData>
    <row r="1" spans="1:61" ht="49.5" customHeight="1">
      <c r="A1" s="1043" t="s">
        <v>38</v>
      </c>
      <c r="B1" s="1050"/>
      <c r="C1" s="1050"/>
      <c r="D1" s="1050"/>
      <c r="E1" s="1050"/>
      <c r="F1" s="1050"/>
      <c r="G1" s="1050"/>
      <c r="H1" s="1050"/>
      <c r="I1" s="1050"/>
      <c r="J1" s="1050"/>
      <c r="K1" s="1043" t="s">
        <v>39</v>
      </c>
      <c r="L1" s="1050"/>
      <c r="M1" s="1050"/>
      <c r="N1" s="1050"/>
      <c r="O1" s="1050"/>
      <c r="P1" s="1050"/>
      <c r="Q1" s="1050"/>
      <c r="R1" s="1043" t="s">
        <v>40</v>
      </c>
      <c r="S1" s="1050"/>
      <c r="T1" s="1050"/>
      <c r="U1" s="1050"/>
      <c r="V1" s="1050"/>
      <c r="W1" s="1050"/>
      <c r="X1" s="1050"/>
      <c r="Y1" s="1050"/>
      <c r="Z1" s="1050"/>
      <c r="AA1" s="1043" t="s">
        <v>41</v>
      </c>
      <c r="AB1" s="1050"/>
      <c r="AC1" s="1050"/>
      <c r="AD1" s="1050"/>
      <c r="AE1" s="1050"/>
      <c r="AF1" s="1050"/>
      <c r="AG1" s="1050"/>
      <c r="AH1" s="1043" t="s">
        <v>42</v>
      </c>
      <c r="AI1" s="1050"/>
      <c r="AJ1" s="1050"/>
      <c r="AK1" s="1050"/>
      <c r="AL1" s="1037" t="s">
        <v>43</v>
      </c>
      <c r="AM1" s="1051"/>
      <c r="AN1" s="1051"/>
      <c r="AO1" s="1046" t="s">
        <v>44</v>
      </c>
      <c r="AP1" s="1047"/>
      <c r="AQ1" s="1047"/>
      <c r="AR1" s="1047"/>
      <c r="AS1" s="1047"/>
      <c r="AT1" s="1046" t="s">
        <v>45</v>
      </c>
      <c r="AU1" s="1048"/>
      <c r="AV1" s="1048"/>
      <c r="AW1" s="1048"/>
      <c r="AX1" s="1048"/>
      <c r="AY1" s="1048"/>
      <c r="AZ1" s="1048"/>
      <c r="BA1" s="1048"/>
      <c r="BB1" s="1046" t="s">
        <v>46</v>
      </c>
      <c r="BC1" s="1048"/>
      <c r="BD1" s="1048"/>
      <c r="BE1" s="1048"/>
      <c r="BF1" s="1048"/>
      <c r="BG1" s="1048"/>
      <c r="BH1" s="1048"/>
      <c r="BI1" s="1048"/>
    </row>
    <row r="2" spans="1:61" ht="16.5" customHeight="1">
      <c r="A2" s="1050"/>
      <c r="B2" s="1050"/>
      <c r="C2" s="1050"/>
      <c r="D2" s="1050"/>
      <c r="E2" s="1050"/>
      <c r="F2" s="1050"/>
      <c r="G2" s="1050"/>
      <c r="H2" s="1050"/>
      <c r="I2" s="1050"/>
      <c r="J2" s="1050"/>
      <c r="K2" s="1050"/>
      <c r="L2" s="1050"/>
      <c r="M2" s="1050"/>
      <c r="N2" s="1050"/>
      <c r="O2" s="1050"/>
      <c r="P2" s="1050"/>
      <c r="Q2" s="1050"/>
      <c r="R2" s="1050"/>
      <c r="S2" s="1050"/>
      <c r="T2" s="1050"/>
      <c r="U2" s="1050"/>
      <c r="V2" s="1050"/>
      <c r="W2" s="1050"/>
      <c r="X2" s="1050"/>
      <c r="Y2" s="1050"/>
      <c r="Z2" s="1050"/>
      <c r="AA2" s="1050"/>
      <c r="AB2" s="1050"/>
      <c r="AC2" s="1050"/>
      <c r="AD2" s="1050"/>
      <c r="AE2" s="1050"/>
      <c r="AF2" s="1050"/>
      <c r="AG2" s="1050"/>
      <c r="AH2" s="1050"/>
      <c r="AI2" s="1050"/>
      <c r="AJ2" s="1050"/>
      <c r="AK2" s="1050"/>
      <c r="AL2" s="1051"/>
      <c r="AM2" s="1051"/>
      <c r="AN2" s="1051"/>
      <c r="AO2" s="1047"/>
      <c r="AP2" s="1047"/>
      <c r="AQ2" s="1047"/>
      <c r="AR2" s="1047"/>
      <c r="AS2" s="1047"/>
      <c r="AT2" s="1048"/>
      <c r="AU2" s="1048"/>
      <c r="AV2" s="1048"/>
      <c r="AW2" s="1048"/>
      <c r="AX2" s="1048"/>
      <c r="AY2" s="1048"/>
      <c r="AZ2" s="1048"/>
      <c r="BA2" s="1048"/>
      <c r="BB2" s="1048"/>
      <c r="BC2" s="1048"/>
      <c r="BD2" s="1048"/>
      <c r="BE2" s="1048"/>
      <c r="BF2" s="1048"/>
      <c r="BG2" s="1048"/>
      <c r="BH2" s="1048"/>
      <c r="BI2" s="1048"/>
    </row>
    <row r="3" spans="1:61" ht="16.5" customHeight="1">
      <c r="A3" s="1049" t="s">
        <v>47</v>
      </c>
      <c r="B3" s="1043" t="s">
        <v>24</v>
      </c>
      <c r="C3" s="1033" t="s">
        <v>48</v>
      </c>
      <c r="D3" s="1033" t="s">
        <v>49</v>
      </c>
      <c r="E3" s="1033" t="s">
        <v>50</v>
      </c>
      <c r="F3" s="1043" t="s">
        <v>51</v>
      </c>
      <c r="G3" s="1044" t="s">
        <v>477</v>
      </c>
      <c r="H3" s="1044" t="s">
        <v>52</v>
      </c>
      <c r="I3" s="1033" t="s">
        <v>53</v>
      </c>
      <c r="J3" s="1033" t="s">
        <v>54</v>
      </c>
      <c r="K3" s="1033" t="s">
        <v>55</v>
      </c>
      <c r="L3" s="1043" t="s">
        <v>56</v>
      </c>
      <c r="M3" s="1033" t="s">
        <v>57</v>
      </c>
      <c r="N3" s="1033" t="s">
        <v>58</v>
      </c>
      <c r="O3" s="1033" t="s">
        <v>59</v>
      </c>
      <c r="P3" s="1043" t="s">
        <v>56</v>
      </c>
      <c r="Q3" s="1033" t="s">
        <v>60</v>
      </c>
      <c r="R3" s="1039" t="s">
        <v>61</v>
      </c>
      <c r="S3" s="1033" t="s">
        <v>62</v>
      </c>
      <c r="T3" s="1040" t="s">
        <v>63</v>
      </c>
      <c r="U3" s="1033" t="s">
        <v>64</v>
      </c>
      <c r="V3" s="1042"/>
      <c r="W3" s="1042"/>
      <c r="X3" s="1042"/>
      <c r="Y3" s="1042"/>
      <c r="Z3" s="1042"/>
      <c r="AA3" s="1039" t="s">
        <v>65</v>
      </c>
      <c r="AB3" s="1039" t="s">
        <v>66</v>
      </c>
      <c r="AC3" s="1039" t="s">
        <v>56</v>
      </c>
      <c r="AD3" s="1039" t="s">
        <v>67</v>
      </c>
      <c r="AE3" s="1039" t="s">
        <v>56</v>
      </c>
      <c r="AF3" s="1039" t="s">
        <v>68</v>
      </c>
      <c r="AG3" s="1039" t="s">
        <v>69</v>
      </c>
      <c r="AH3" s="1033" t="s">
        <v>42</v>
      </c>
      <c r="AI3" s="1033" t="s">
        <v>25</v>
      </c>
      <c r="AJ3" s="1033" t="s">
        <v>70</v>
      </c>
      <c r="AK3" s="1033" t="s">
        <v>142</v>
      </c>
      <c r="AL3" s="1035" t="s">
        <v>72</v>
      </c>
      <c r="AM3" s="1037" t="s">
        <v>73</v>
      </c>
      <c r="AN3" s="1037" t="s">
        <v>74</v>
      </c>
      <c r="AO3" s="1029" t="s">
        <v>26</v>
      </c>
      <c r="AP3" s="1031" t="s">
        <v>693</v>
      </c>
      <c r="AQ3" s="1031" t="s">
        <v>172</v>
      </c>
      <c r="AR3" s="1031" t="s">
        <v>77</v>
      </c>
      <c r="AS3" s="1031" t="s">
        <v>78</v>
      </c>
      <c r="AT3" s="1029" t="s">
        <v>27</v>
      </c>
      <c r="AU3" s="1029" t="s">
        <v>28</v>
      </c>
      <c r="AV3" s="1029" t="s">
        <v>29</v>
      </c>
      <c r="AW3" s="1029" t="s">
        <v>79</v>
      </c>
      <c r="AX3" s="1029" t="s">
        <v>30</v>
      </c>
      <c r="AY3" s="1029" t="s">
        <v>80</v>
      </c>
      <c r="AZ3" s="1029" t="s">
        <v>33</v>
      </c>
      <c r="BA3" s="1029" t="s">
        <v>31</v>
      </c>
      <c r="BB3" s="1025" t="s">
        <v>81</v>
      </c>
      <c r="BC3" s="1025" t="s">
        <v>82</v>
      </c>
      <c r="BD3" s="1025" t="s">
        <v>83</v>
      </c>
      <c r="BE3" s="1025" t="s">
        <v>84</v>
      </c>
      <c r="BF3" s="1025" t="s">
        <v>85</v>
      </c>
      <c r="BG3" s="1025" t="s">
        <v>122</v>
      </c>
      <c r="BH3" s="1025" t="s">
        <v>86</v>
      </c>
      <c r="BI3" s="1025" t="s">
        <v>87</v>
      </c>
    </row>
    <row r="4" spans="1:61" ht="120" customHeight="1">
      <c r="A4" s="1034"/>
      <c r="B4" s="1034"/>
      <c r="C4" s="1034"/>
      <c r="D4" s="1034"/>
      <c r="E4" s="1034"/>
      <c r="F4" s="1034"/>
      <c r="G4" s="1045"/>
      <c r="H4" s="1045"/>
      <c r="I4" s="1034"/>
      <c r="J4" s="1034"/>
      <c r="K4" s="1034"/>
      <c r="L4" s="1034"/>
      <c r="M4" s="1034"/>
      <c r="N4" s="1034"/>
      <c r="O4" s="1034"/>
      <c r="P4" s="1034"/>
      <c r="Q4" s="1034"/>
      <c r="R4" s="1034"/>
      <c r="S4" s="1034"/>
      <c r="T4" s="1041"/>
      <c r="U4" s="578" t="s">
        <v>88</v>
      </c>
      <c r="V4" s="578" t="s">
        <v>89</v>
      </c>
      <c r="W4" s="578" t="s">
        <v>90</v>
      </c>
      <c r="X4" s="578" t="s">
        <v>91</v>
      </c>
      <c r="Y4" s="578" t="s">
        <v>92</v>
      </c>
      <c r="Z4" s="578" t="s">
        <v>93</v>
      </c>
      <c r="AA4" s="1034"/>
      <c r="AB4" s="1034"/>
      <c r="AC4" s="1034"/>
      <c r="AD4" s="1034"/>
      <c r="AE4" s="1034"/>
      <c r="AF4" s="1034"/>
      <c r="AG4" s="1034"/>
      <c r="AH4" s="1034"/>
      <c r="AI4" s="1034"/>
      <c r="AJ4" s="1034"/>
      <c r="AK4" s="1034"/>
      <c r="AL4" s="1036"/>
      <c r="AM4" s="1038"/>
      <c r="AN4" s="1038"/>
      <c r="AO4" s="1030"/>
      <c r="AP4" s="1032"/>
      <c r="AQ4" s="1032"/>
      <c r="AR4" s="1032"/>
      <c r="AS4" s="1032"/>
      <c r="AT4" s="1030"/>
      <c r="AU4" s="1030"/>
      <c r="AV4" s="1030"/>
      <c r="AW4" s="1030"/>
      <c r="AX4" s="1030"/>
      <c r="AY4" s="1030"/>
      <c r="AZ4" s="1030"/>
      <c r="BA4" s="1030"/>
      <c r="BB4" s="1026"/>
      <c r="BC4" s="1026"/>
      <c r="BD4" s="1026"/>
      <c r="BE4" s="1026"/>
      <c r="BF4" s="1026"/>
      <c r="BG4" s="1026"/>
      <c r="BH4" s="1026"/>
      <c r="BI4" s="1026"/>
    </row>
    <row r="5" spans="1:61" ht="267" customHeight="1">
      <c r="A5" s="941">
        <v>1</v>
      </c>
      <c r="B5" s="990" t="s">
        <v>94</v>
      </c>
      <c r="C5" s="985" t="s">
        <v>694</v>
      </c>
      <c r="D5" s="985" t="s">
        <v>695</v>
      </c>
      <c r="E5" s="579" t="s">
        <v>696</v>
      </c>
      <c r="F5" s="985" t="s">
        <v>697</v>
      </c>
      <c r="G5" s="985" t="s">
        <v>377</v>
      </c>
      <c r="H5" s="580" t="s">
        <v>698</v>
      </c>
      <c r="I5" s="580" t="s">
        <v>98</v>
      </c>
      <c r="J5" s="986">
        <v>365</v>
      </c>
      <c r="K5" s="1027" t="s">
        <v>231</v>
      </c>
      <c r="L5" s="988">
        <v>0.6</v>
      </c>
      <c r="M5" s="988" t="s">
        <v>699</v>
      </c>
      <c r="N5" s="988" t="s">
        <v>699</v>
      </c>
      <c r="O5" s="987" t="s">
        <v>671</v>
      </c>
      <c r="P5" s="988" t="s">
        <v>671</v>
      </c>
      <c r="Q5" s="1022" t="s">
        <v>671</v>
      </c>
      <c r="R5" s="183">
        <v>1</v>
      </c>
      <c r="S5" s="1023" t="s">
        <v>700</v>
      </c>
      <c r="T5" s="941" t="s">
        <v>137</v>
      </c>
      <c r="U5" s="999" t="s">
        <v>99</v>
      </c>
      <c r="V5" s="999" t="s">
        <v>35</v>
      </c>
      <c r="W5" s="998" t="s">
        <v>229</v>
      </c>
      <c r="X5" s="999" t="s">
        <v>100</v>
      </c>
      <c r="Y5" s="999" t="s">
        <v>111</v>
      </c>
      <c r="Z5" s="999" t="s">
        <v>102</v>
      </c>
      <c r="AA5" s="1020">
        <v>0.36</v>
      </c>
      <c r="AB5" s="1021" t="s">
        <v>232</v>
      </c>
      <c r="AC5" s="998">
        <v>0.36</v>
      </c>
      <c r="AD5" s="1021" t="s">
        <v>671</v>
      </c>
      <c r="AE5" s="998" t="s">
        <v>671</v>
      </c>
      <c r="AF5" s="1019" t="s">
        <v>671</v>
      </c>
      <c r="AG5" s="999" t="s">
        <v>112</v>
      </c>
      <c r="AH5" s="990" t="s">
        <v>701</v>
      </c>
      <c r="AI5" s="990" t="s">
        <v>702</v>
      </c>
      <c r="AJ5" s="993">
        <v>45412</v>
      </c>
      <c r="AK5" s="993">
        <v>45534</v>
      </c>
      <c r="AL5" s="1012">
        <v>45560</v>
      </c>
      <c r="AM5" s="562" t="s">
        <v>703</v>
      </c>
      <c r="AN5" s="233" t="s">
        <v>103</v>
      </c>
      <c r="AO5" s="1013" t="s">
        <v>704</v>
      </c>
      <c r="AP5" s="996" t="s">
        <v>705</v>
      </c>
      <c r="AQ5" s="996" t="s">
        <v>706</v>
      </c>
      <c r="AR5" s="996" t="s">
        <v>707</v>
      </c>
      <c r="AS5" s="996" t="s">
        <v>36</v>
      </c>
      <c r="AT5" s="1011" t="s">
        <v>32</v>
      </c>
      <c r="AU5" s="1011" t="s">
        <v>32</v>
      </c>
      <c r="AV5" s="1011" t="s">
        <v>32</v>
      </c>
      <c r="AW5" s="1011" t="s">
        <v>32</v>
      </c>
      <c r="AX5" s="1011" t="s">
        <v>32</v>
      </c>
      <c r="AY5" s="1011" t="s">
        <v>32</v>
      </c>
      <c r="AZ5" s="996" t="s">
        <v>708</v>
      </c>
      <c r="BA5" s="996" t="s">
        <v>105</v>
      </c>
      <c r="BB5" s="996" t="s">
        <v>37</v>
      </c>
      <c r="BC5" s="996" t="s">
        <v>106</v>
      </c>
      <c r="BD5" s="1008">
        <v>0</v>
      </c>
      <c r="BE5" s="1010">
        <v>365</v>
      </c>
      <c r="BF5" s="1002">
        <v>0</v>
      </c>
      <c r="BG5" s="1004" t="s">
        <v>414</v>
      </c>
      <c r="BH5" s="996" t="s">
        <v>709</v>
      </c>
      <c r="BI5" s="563" t="s">
        <v>512</v>
      </c>
    </row>
    <row r="6" spans="1:61" ht="179.25" customHeight="1">
      <c r="A6" s="991"/>
      <c r="B6" s="991"/>
      <c r="C6" s="982"/>
      <c r="D6" s="982"/>
      <c r="E6" s="581" t="s">
        <v>125</v>
      </c>
      <c r="F6" s="982"/>
      <c r="G6" s="982"/>
      <c r="H6" s="580"/>
      <c r="I6" s="580"/>
      <c r="J6" s="982"/>
      <c r="K6" s="1028"/>
      <c r="L6" s="982"/>
      <c r="M6" s="982"/>
      <c r="N6" s="982"/>
      <c r="O6" s="982"/>
      <c r="P6" s="982"/>
      <c r="Q6" s="982"/>
      <c r="R6" s="183">
        <v>2</v>
      </c>
      <c r="S6" s="1023"/>
      <c r="T6" s="991"/>
      <c r="U6" s="991"/>
      <c r="V6" s="991"/>
      <c r="W6" s="991"/>
      <c r="X6" s="991"/>
      <c r="Y6" s="991"/>
      <c r="Z6" s="991"/>
      <c r="AA6" s="991"/>
      <c r="AB6" s="991"/>
      <c r="AC6" s="991"/>
      <c r="AD6" s="991"/>
      <c r="AE6" s="991"/>
      <c r="AF6" s="991"/>
      <c r="AG6" s="991"/>
      <c r="AH6" s="990"/>
      <c r="AI6" s="990"/>
      <c r="AJ6" s="993"/>
      <c r="AK6" s="993"/>
      <c r="AL6" s="995"/>
      <c r="AM6" s="564" t="s">
        <v>710</v>
      </c>
      <c r="AN6" s="233" t="s">
        <v>103</v>
      </c>
      <c r="AO6" s="1013"/>
      <c r="AP6" s="997"/>
      <c r="AQ6" s="996"/>
      <c r="AR6" s="996"/>
      <c r="AS6" s="997"/>
      <c r="AT6" s="1011"/>
      <c r="AU6" s="1011"/>
      <c r="AV6" s="1011"/>
      <c r="AW6" s="1011"/>
      <c r="AX6" s="1011"/>
      <c r="AY6" s="1011"/>
      <c r="AZ6" s="997"/>
      <c r="BA6" s="980"/>
      <c r="BB6" s="1007"/>
      <c r="BC6" s="997"/>
      <c r="BD6" s="1009"/>
      <c r="BE6" s="1003"/>
      <c r="BF6" s="1003"/>
      <c r="BG6" s="1003"/>
      <c r="BH6" s="1005"/>
      <c r="BI6" s="563" t="s">
        <v>711</v>
      </c>
    </row>
    <row r="7" spans="1:61" ht="135" customHeight="1">
      <c r="A7" s="1006">
        <v>2</v>
      </c>
      <c r="B7" s="582" t="s">
        <v>94</v>
      </c>
      <c r="C7" s="580" t="s">
        <v>694</v>
      </c>
      <c r="D7" s="580" t="s">
        <v>712</v>
      </c>
      <c r="E7" s="583" t="s">
        <v>713</v>
      </c>
      <c r="F7" s="984" t="s">
        <v>714</v>
      </c>
      <c r="G7" s="985" t="s">
        <v>377</v>
      </c>
      <c r="H7" s="992" t="s">
        <v>715</v>
      </c>
      <c r="I7" s="985" t="s">
        <v>98</v>
      </c>
      <c r="J7" s="986">
        <v>365</v>
      </c>
      <c r="K7" s="987" t="s">
        <v>231</v>
      </c>
      <c r="L7" s="988">
        <v>0.6</v>
      </c>
      <c r="M7" s="988" t="s">
        <v>116</v>
      </c>
      <c r="N7" s="982"/>
      <c r="O7" s="987" t="s">
        <v>671</v>
      </c>
      <c r="P7" s="584"/>
      <c r="Q7" s="982"/>
      <c r="R7" s="183">
        <v>3</v>
      </c>
      <c r="S7" s="585" t="s">
        <v>716</v>
      </c>
      <c r="T7" s="941" t="s">
        <v>137</v>
      </c>
      <c r="U7" s="999" t="s">
        <v>99</v>
      </c>
      <c r="V7" s="999" t="s">
        <v>35</v>
      </c>
      <c r="W7" s="998" t="s">
        <v>229</v>
      </c>
      <c r="X7" s="999" t="s">
        <v>121</v>
      </c>
      <c r="Y7" s="999" t="s">
        <v>111</v>
      </c>
      <c r="Z7" s="999" t="s">
        <v>102</v>
      </c>
      <c r="AA7" s="586" t="s">
        <v>671</v>
      </c>
      <c r="AB7" s="587" t="s">
        <v>671</v>
      </c>
      <c r="AC7" s="588" t="s">
        <v>671</v>
      </c>
      <c r="AD7" s="587" t="s">
        <v>253</v>
      </c>
      <c r="AE7" s="588">
        <v>0</v>
      </c>
      <c r="AF7" s="589" t="s">
        <v>671</v>
      </c>
      <c r="AG7" s="590"/>
      <c r="AH7" s="1000" t="s">
        <v>717</v>
      </c>
      <c r="AI7" s="1001" t="s">
        <v>718</v>
      </c>
      <c r="AJ7" s="993">
        <v>45412</v>
      </c>
      <c r="AK7" s="993">
        <v>45534</v>
      </c>
      <c r="AL7" s="994">
        <v>45564</v>
      </c>
      <c r="AM7" s="564" t="s">
        <v>719</v>
      </c>
      <c r="AN7" s="233" t="s">
        <v>103</v>
      </c>
      <c r="AO7" s="1013"/>
      <c r="AP7" s="996" t="s">
        <v>705</v>
      </c>
      <c r="AQ7" s="996"/>
      <c r="AR7" s="996"/>
      <c r="AS7" s="996" t="s">
        <v>36</v>
      </c>
      <c r="AT7" s="565" t="s">
        <v>32</v>
      </c>
      <c r="AU7" s="565" t="s">
        <v>32</v>
      </c>
      <c r="AV7" s="565" t="s">
        <v>32</v>
      </c>
      <c r="AW7" s="565" t="s">
        <v>32</v>
      </c>
      <c r="AX7" s="565" t="s">
        <v>32</v>
      </c>
      <c r="AY7" s="565" t="s">
        <v>32</v>
      </c>
      <c r="AZ7" s="234" t="s">
        <v>708</v>
      </c>
      <c r="BA7" s="234" t="s">
        <v>105</v>
      </c>
      <c r="BB7" s="1007"/>
      <c r="BC7" s="234" t="s">
        <v>106</v>
      </c>
      <c r="BD7" s="566">
        <v>0</v>
      </c>
      <c r="BE7" s="567">
        <v>365</v>
      </c>
      <c r="BF7" s="568">
        <v>0</v>
      </c>
      <c r="BG7" s="569" t="s">
        <v>414</v>
      </c>
      <c r="BH7" s="996" t="s">
        <v>709</v>
      </c>
      <c r="BI7" s="563" t="s">
        <v>512</v>
      </c>
    </row>
    <row r="8" spans="1:61" ht="147.75" customHeight="1">
      <c r="A8" s="989"/>
      <c r="B8" s="582"/>
      <c r="C8" s="580"/>
      <c r="D8" s="580"/>
      <c r="E8" s="583" t="s">
        <v>720</v>
      </c>
      <c r="F8" s="982"/>
      <c r="G8" s="982"/>
      <c r="H8" s="982"/>
      <c r="I8" s="982"/>
      <c r="J8" s="982"/>
      <c r="K8" s="982"/>
      <c r="L8" s="982"/>
      <c r="M8" s="982"/>
      <c r="N8" s="982"/>
      <c r="O8" s="987"/>
      <c r="P8" s="584"/>
      <c r="Q8" s="982"/>
      <c r="R8" s="183">
        <v>4</v>
      </c>
      <c r="S8" s="585" t="s">
        <v>721</v>
      </c>
      <c r="T8" s="991"/>
      <c r="U8" s="991"/>
      <c r="V8" s="991"/>
      <c r="W8" s="991"/>
      <c r="X8" s="991"/>
      <c r="Y8" s="991"/>
      <c r="Z8" s="991"/>
      <c r="AA8" s="586" t="s">
        <v>671</v>
      </c>
      <c r="AB8" s="587" t="s">
        <v>671</v>
      </c>
      <c r="AC8" s="588" t="s">
        <v>671</v>
      </c>
      <c r="AD8" s="587" t="s">
        <v>671</v>
      </c>
      <c r="AE8" s="588" t="s">
        <v>671</v>
      </c>
      <c r="AF8" s="589" t="s">
        <v>671</v>
      </c>
      <c r="AG8" s="590"/>
      <c r="AH8" s="991"/>
      <c r="AI8" s="991"/>
      <c r="AJ8" s="993"/>
      <c r="AK8" s="993"/>
      <c r="AL8" s="995"/>
      <c r="AM8" s="562" t="s">
        <v>722</v>
      </c>
      <c r="AN8" s="570" t="s">
        <v>103</v>
      </c>
      <c r="AO8" s="1014"/>
      <c r="AP8" s="997"/>
      <c r="AQ8" s="1015"/>
      <c r="AR8" s="1016"/>
      <c r="AS8" s="997"/>
      <c r="AT8" s="565" t="s">
        <v>32</v>
      </c>
      <c r="AU8" s="565" t="s">
        <v>32</v>
      </c>
      <c r="AV8" s="565" t="s">
        <v>32</v>
      </c>
      <c r="AW8" s="565" t="s">
        <v>32</v>
      </c>
      <c r="AX8" s="565" t="s">
        <v>32</v>
      </c>
      <c r="AY8" s="565" t="s">
        <v>32</v>
      </c>
      <c r="AZ8" s="234" t="s">
        <v>708</v>
      </c>
      <c r="BA8" s="234" t="s">
        <v>105</v>
      </c>
      <c r="BB8" s="234" t="s">
        <v>37</v>
      </c>
      <c r="BC8" s="234" t="s">
        <v>106</v>
      </c>
      <c r="BD8" s="571">
        <v>0</v>
      </c>
      <c r="BE8" s="572">
        <v>365</v>
      </c>
      <c r="BF8" s="568">
        <v>0</v>
      </c>
      <c r="BG8" s="569" t="s">
        <v>414</v>
      </c>
      <c r="BH8" s="996"/>
      <c r="BI8" s="563" t="s">
        <v>512</v>
      </c>
    </row>
    <row r="9" spans="1:61" ht="138.75" customHeight="1">
      <c r="A9" s="941">
        <v>3</v>
      </c>
      <c r="B9" s="990" t="s">
        <v>94</v>
      </c>
      <c r="C9" s="985" t="s">
        <v>723</v>
      </c>
      <c r="D9" s="985" t="s">
        <v>724</v>
      </c>
      <c r="E9" s="583" t="s">
        <v>725</v>
      </c>
      <c r="F9" s="992" t="s">
        <v>726</v>
      </c>
      <c r="G9" s="985" t="s">
        <v>520</v>
      </c>
      <c r="H9" s="984" t="s">
        <v>727</v>
      </c>
      <c r="I9" s="985" t="s">
        <v>138</v>
      </c>
      <c r="J9" s="986">
        <v>365</v>
      </c>
      <c r="K9" s="987" t="s">
        <v>231</v>
      </c>
      <c r="L9" s="988">
        <v>0.6</v>
      </c>
      <c r="M9" s="988" t="s">
        <v>728</v>
      </c>
      <c r="N9" s="982"/>
      <c r="O9" s="1024" t="s">
        <v>671</v>
      </c>
      <c r="P9" s="584"/>
      <c r="Q9" s="982"/>
      <c r="R9" s="183">
        <v>5</v>
      </c>
      <c r="S9" s="585" t="s">
        <v>729</v>
      </c>
      <c r="T9" s="183" t="s">
        <v>137</v>
      </c>
      <c r="U9" s="590" t="s">
        <v>123</v>
      </c>
      <c r="V9" s="590" t="s">
        <v>35</v>
      </c>
      <c r="W9" s="588" t="s">
        <v>228</v>
      </c>
      <c r="X9" s="590" t="s">
        <v>100</v>
      </c>
      <c r="Y9" s="590" t="s">
        <v>111</v>
      </c>
      <c r="Z9" s="590" t="s">
        <v>102</v>
      </c>
      <c r="AA9" s="586" t="s">
        <v>671</v>
      </c>
      <c r="AB9" s="587" t="s">
        <v>671</v>
      </c>
      <c r="AC9" s="588" t="s">
        <v>671</v>
      </c>
      <c r="AD9" s="587" t="s">
        <v>671</v>
      </c>
      <c r="AE9" s="588" t="s">
        <v>671</v>
      </c>
      <c r="AF9" s="589" t="s">
        <v>671</v>
      </c>
      <c r="AG9" s="590"/>
      <c r="AH9" s="186" t="s">
        <v>730</v>
      </c>
      <c r="AI9" s="186" t="s">
        <v>731</v>
      </c>
      <c r="AJ9" s="591" t="s">
        <v>732</v>
      </c>
      <c r="AK9" s="591" t="s">
        <v>733</v>
      </c>
      <c r="AL9" s="1017">
        <v>45560</v>
      </c>
      <c r="AM9" s="573" t="s">
        <v>734</v>
      </c>
      <c r="AN9" s="570" t="s">
        <v>103</v>
      </c>
      <c r="AO9" s="1014"/>
      <c r="AP9" s="996" t="s">
        <v>735</v>
      </c>
      <c r="AQ9" s="1015"/>
      <c r="AR9" s="1016"/>
      <c r="AS9" s="234" t="s">
        <v>36</v>
      </c>
      <c r="AT9" s="565" t="s">
        <v>32</v>
      </c>
      <c r="AU9" s="565" t="s">
        <v>32</v>
      </c>
      <c r="AV9" s="565" t="s">
        <v>32</v>
      </c>
      <c r="AW9" s="565" t="s">
        <v>32</v>
      </c>
      <c r="AX9" s="565" t="s">
        <v>32</v>
      </c>
      <c r="AY9" s="565" t="s">
        <v>32</v>
      </c>
      <c r="AZ9" s="234" t="s">
        <v>708</v>
      </c>
      <c r="BA9" s="234" t="s">
        <v>105</v>
      </c>
      <c r="BB9" s="235" t="s">
        <v>37</v>
      </c>
      <c r="BC9" s="234" t="s">
        <v>106</v>
      </c>
      <c r="BD9" s="566">
        <v>0</v>
      </c>
      <c r="BE9" s="567">
        <v>365</v>
      </c>
      <c r="BF9" s="568">
        <v>0</v>
      </c>
      <c r="BG9" s="574"/>
      <c r="BH9" s="978" t="s">
        <v>709</v>
      </c>
      <c r="BI9" s="979" t="s">
        <v>512</v>
      </c>
    </row>
    <row r="10" spans="1:61" ht="79.5" customHeight="1">
      <c r="A10" s="989"/>
      <c r="B10" s="991"/>
      <c r="C10" s="982"/>
      <c r="D10" s="982"/>
      <c r="E10" s="592" t="s">
        <v>736</v>
      </c>
      <c r="F10" s="982"/>
      <c r="G10" s="982"/>
      <c r="H10" s="982"/>
      <c r="I10" s="982"/>
      <c r="J10" s="982"/>
      <c r="K10" s="982"/>
      <c r="L10" s="982"/>
      <c r="M10" s="982"/>
      <c r="N10" s="982"/>
      <c r="O10" s="982"/>
      <c r="P10" s="584"/>
      <c r="Q10" s="982"/>
      <c r="R10" s="183">
        <v>6</v>
      </c>
      <c r="S10" s="585" t="s">
        <v>737</v>
      </c>
      <c r="T10" s="183" t="s">
        <v>671</v>
      </c>
      <c r="U10" s="590"/>
      <c r="V10" s="590"/>
      <c r="W10" s="588" t="s">
        <v>671</v>
      </c>
      <c r="X10" s="590"/>
      <c r="Y10" s="590"/>
      <c r="Z10" s="590"/>
      <c r="AA10" s="586" t="s">
        <v>671</v>
      </c>
      <c r="AB10" s="587" t="s">
        <v>671</v>
      </c>
      <c r="AC10" s="588" t="s">
        <v>671</v>
      </c>
      <c r="AD10" s="587" t="s">
        <v>671</v>
      </c>
      <c r="AE10" s="588" t="s">
        <v>671</v>
      </c>
      <c r="AF10" s="589" t="s">
        <v>671</v>
      </c>
      <c r="AG10" s="590"/>
      <c r="AH10" s="186"/>
      <c r="AI10" s="183"/>
      <c r="AJ10" s="593"/>
      <c r="AK10" s="593"/>
      <c r="AL10" s="1018"/>
      <c r="AM10" s="575" t="s">
        <v>738</v>
      </c>
      <c r="AN10" s="570" t="s">
        <v>739</v>
      </c>
      <c r="AO10" s="1014"/>
      <c r="AP10" s="1015"/>
      <c r="AQ10" s="1015"/>
      <c r="AR10" s="1016"/>
      <c r="AS10" s="234" t="s">
        <v>36</v>
      </c>
      <c r="AT10" s="565" t="s">
        <v>32</v>
      </c>
      <c r="AU10" s="565" t="s">
        <v>32</v>
      </c>
      <c r="AV10" s="565" t="s">
        <v>32</v>
      </c>
      <c r="AW10" s="565" t="s">
        <v>32</v>
      </c>
      <c r="AX10" s="565" t="s">
        <v>32</v>
      </c>
      <c r="AY10" s="565" t="s">
        <v>32</v>
      </c>
      <c r="AZ10" s="234" t="s">
        <v>708</v>
      </c>
      <c r="BA10" s="234" t="s">
        <v>105</v>
      </c>
      <c r="BB10" s="235" t="s">
        <v>37</v>
      </c>
      <c r="BC10" s="234" t="s">
        <v>106</v>
      </c>
      <c r="BD10" s="566">
        <v>0</v>
      </c>
      <c r="BE10" s="567">
        <v>365</v>
      </c>
      <c r="BF10" s="568">
        <v>0</v>
      </c>
      <c r="BG10" s="574"/>
      <c r="BH10" s="978"/>
      <c r="BI10" s="980"/>
    </row>
    <row r="11" spans="1:61" s="502" customFormat="1" ht="92.25" customHeight="1">
      <c r="A11" s="989"/>
      <c r="B11" s="991"/>
      <c r="C11" s="982"/>
      <c r="D11" s="982"/>
      <c r="E11" s="184" t="s">
        <v>740</v>
      </c>
      <c r="F11" s="982"/>
      <c r="G11" s="982"/>
      <c r="H11" s="982"/>
      <c r="I11" s="982"/>
      <c r="J11" s="982"/>
      <c r="K11" s="982"/>
      <c r="L11" s="982"/>
      <c r="M11" s="982"/>
      <c r="N11" s="981">
        <v>0</v>
      </c>
      <c r="O11" s="982"/>
      <c r="P11" s="594" t="s">
        <v>671</v>
      </c>
      <c r="Q11" s="595" t="s">
        <v>671</v>
      </c>
      <c r="R11" s="183">
        <v>1</v>
      </c>
      <c r="S11" s="585" t="s">
        <v>741</v>
      </c>
      <c r="T11" s="183" t="s">
        <v>671</v>
      </c>
      <c r="U11" s="590"/>
      <c r="V11" s="590"/>
      <c r="W11" s="588" t="s">
        <v>671</v>
      </c>
      <c r="X11" s="590"/>
      <c r="Y11" s="590"/>
      <c r="Z11" s="590"/>
      <c r="AA11" s="586" t="s">
        <v>671</v>
      </c>
      <c r="AB11" s="587" t="s">
        <v>671</v>
      </c>
      <c r="AC11" s="588" t="s">
        <v>671</v>
      </c>
      <c r="AD11" s="587" t="s">
        <v>671</v>
      </c>
      <c r="AE11" s="588" t="s">
        <v>671</v>
      </c>
      <c r="AF11" s="589" t="s">
        <v>671</v>
      </c>
      <c r="AG11" s="590"/>
      <c r="AH11" s="186"/>
      <c r="AI11" s="183"/>
      <c r="AJ11" s="593"/>
      <c r="AK11" s="593"/>
      <c r="AL11" s="1018"/>
      <c r="AM11" s="576" t="s">
        <v>742</v>
      </c>
      <c r="AN11" s="570" t="s">
        <v>739</v>
      </c>
      <c r="AO11" s="1015"/>
      <c r="AP11" s="1015"/>
      <c r="AQ11" s="1015"/>
      <c r="AR11" s="980"/>
      <c r="AS11" s="234" t="s">
        <v>36</v>
      </c>
      <c r="AT11" s="565" t="s">
        <v>32</v>
      </c>
      <c r="AU11" s="565" t="s">
        <v>32</v>
      </c>
      <c r="AV11" s="565" t="s">
        <v>32</v>
      </c>
      <c r="AW11" s="565" t="s">
        <v>32</v>
      </c>
      <c r="AX11" s="565" t="s">
        <v>32</v>
      </c>
      <c r="AY11" s="565" t="s">
        <v>32</v>
      </c>
      <c r="AZ11" s="234" t="s">
        <v>708</v>
      </c>
      <c r="BA11" s="234" t="s">
        <v>105</v>
      </c>
      <c r="BB11" s="235" t="s">
        <v>37</v>
      </c>
      <c r="BC11" s="234" t="s">
        <v>106</v>
      </c>
      <c r="BD11" s="566">
        <v>0</v>
      </c>
      <c r="BE11" s="567">
        <v>365</v>
      </c>
      <c r="BF11" s="568">
        <v>0</v>
      </c>
      <c r="BG11" s="577"/>
      <c r="BH11" s="978"/>
      <c r="BI11" s="980"/>
    </row>
    <row r="12" spans="1:61" s="502" customFormat="1" ht="30" customHeight="1">
      <c r="A12" s="596"/>
      <c r="B12" s="597"/>
      <c r="C12" s="197"/>
      <c r="D12" s="197"/>
      <c r="E12" s="185"/>
      <c r="F12" s="197"/>
      <c r="G12" s="580"/>
      <c r="H12" s="185"/>
      <c r="I12" s="197"/>
      <c r="J12" s="209"/>
      <c r="K12" s="196"/>
      <c r="L12" s="594"/>
      <c r="M12" s="594"/>
      <c r="N12" s="982"/>
      <c r="O12" s="196"/>
      <c r="P12" s="594"/>
      <c r="Q12" s="595"/>
      <c r="R12" s="183"/>
      <c r="S12" s="585"/>
      <c r="T12" s="183" t="s">
        <v>671</v>
      </c>
      <c r="U12" s="590"/>
      <c r="V12" s="590"/>
      <c r="W12" s="588" t="s">
        <v>671</v>
      </c>
      <c r="X12" s="590"/>
      <c r="Y12" s="590"/>
      <c r="Z12" s="590"/>
      <c r="AA12" s="586" t="s">
        <v>671</v>
      </c>
      <c r="AB12" s="587" t="s">
        <v>671</v>
      </c>
      <c r="AC12" s="588" t="s">
        <v>671</v>
      </c>
      <c r="AD12" s="587" t="s">
        <v>671</v>
      </c>
      <c r="AE12" s="588" t="s">
        <v>671</v>
      </c>
      <c r="AF12" s="589" t="s">
        <v>671</v>
      </c>
      <c r="AG12" s="590"/>
      <c r="AH12" s="186"/>
      <c r="AI12" s="183"/>
      <c r="AJ12" s="593"/>
      <c r="AK12" s="593"/>
      <c r="AL12" s="598"/>
      <c r="AM12" s="599"/>
      <c r="AN12" s="599"/>
      <c r="AO12" s="599"/>
      <c r="AP12" s="599"/>
      <c r="AQ12" s="599"/>
      <c r="AR12" s="599"/>
      <c r="AS12" s="599"/>
      <c r="AT12" s="599"/>
      <c r="AU12" s="599"/>
      <c r="AV12" s="599"/>
      <c r="AW12" s="599"/>
      <c r="AX12" s="599"/>
      <c r="AY12" s="599"/>
      <c r="AZ12" s="599"/>
      <c r="BA12" s="600"/>
      <c r="BB12" s="600"/>
      <c r="BC12" s="600"/>
      <c r="BD12" s="600"/>
      <c r="BE12" s="600"/>
      <c r="BF12" s="577"/>
      <c r="BG12" s="577"/>
      <c r="BH12" s="577"/>
      <c r="BI12" s="577"/>
    </row>
    <row r="13" spans="1:61" s="502" customFormat="1" ht="57" customHeight="1">
      <c r="A13" s="596"/>
      <c r="B13" s="597"/>
      <c r="C13" s="955"/>
      <c r="D13" s="955"/>
      <c r="E13" s="955"/>
      <c r="F13" s="197"/>
      <c r="G13" s="580"/>
      <c r="H13" s="185"/>
      <c r="I13" s="197"/>
      <c r="J13" s="209"/>
      <c r="K13" s="196"/>
      <c r="L13" s="594"/>
      <c r="M13" s="594"/>
      <c r="N13" s="982"/>
      <c r="O13" s="196"/>
      <c r="P13" s="594"/>
      <c r="Q13" s="595"/>
      <c r="R13" s="183"/>
      <c r="S13" s="182"/>
      <c r="T13" s="183" t="s">
        <v>671</v>
      </c>
      <c r="U13" s="590"/>
      <c r="V13" s="590"/>
      <c r="W13" s="588" t="s">
        <v>671</v>
      </c>
      <c r="X13" s="590"/>
      <c r="Y13" s="590"/>
      <c r="Z13" s="590"/>
      <c r="AA13" s="586" t="s">
        <v>671</v>
      </c>
      <c r="AB13" s="587" t="s">
        <v>671</v>
      </c>
      <c r="AC13" s="588" t="s">
        <v>671</v>
      </c>
      <c r="AD13" s="587" t="s">
        <v>671</v>
      </c>
      <c r="AE13" s="588" t="s">
        <v>671</v>
      </c>
      <c r="AF13" s="589" t="s">
        <v>671</v>
      </c>
      <c r="AG13" s="590"/>
      <c r="AH13" s="186"/>
      <c r="AI13" s="183"/>
      <c r="AJ13" s="593"/>
      <c r="AK13" s="593"/>
      <c r="AL13" s="598"/>
      <c r="AM13" s="599"/>
      <c r="AN13" s="599"/>
      <c r="AO13" s="599"/>
      <c r="AP13" s="599"/>
      <c r="AQ13" s="599"/>
      <c r="AR13" s="599"/>
      <c r="AS13" s="599"/>
      <c r="AT13" s="599"/>
      <c r="AU13" s="599"/>
      <c r="AV13" s="599"/>
      <c r="AW13" s="599"/>
      <c r="AX13" s="599"/>
      <c r="AY13" s="599"/>
      <c r="AZ13" s="599"/>
      <c r="BA13" s="600"/>
      <c r="BB13" s="600"/>
      <c r="BC13" s="600"/>
      <c r="BD13" s="600"/>
      <c r="BE13" s="600"/>
      <c r="BF13" s="577"/>
      <c r="BG13" s="577"/>
      <c r="BH13" s="577"/>
      <c r="BI13" s="577"/>
    </row>
    <row r="14" spans="1:61" s="502" customFormat="1" ht="25.5" customHeight="1">
      <c r="A14" s="596"/>
      <c r="B14" s="597"/>
      <c r="C14" s="197"/>
      <c r="D14" s="197"/>
      <c r="E14" s="185"/>
      <c r="F14" s="197"/>
      <c r="G14" s="580"/>
      <c r="H14" s="185"/>
      <c r="I14" s="197"/>
      <c r="J14" s="209"/>
      <c r="K14" s="196"/>
      <c r="L14" s="594"/>
      <c r="M14" s="594"/>
      <c r="N14" s="982"/>
      <c r="O14" s="196"/>
      <c r="P14" s="594"/>
      <c r="Q14" s="595"/>
      <c r="R14" s="183"/>
      <c r="S14" s="585"/>
      <c r="T14" s="183" t="s">
        <v>671</v>
      </c>
      <c r="U14" s="590"/>
      <c r="V14" s="590"/>
      <c r="W14" s="588" t="s">
        <v>671</v>
      </c>
      <c r="X14" s="590"/>
      <c r="Y14" s="590"/>
      <c r="Z14" s="590"/>
      <c r="AA14" s="586" t="s">
        <v>671</v>
      </c>
      <c r="AB14" s="587" t="s">
        <v>671</v>
      </c>
      <c r="AC14" s="588" t="s">
        <v>671</v>
      </c>
      <c r="AD14" s="587" t="s">
        <v>671</v>
      </c>
      <c r="AE14" s="588" t="s">
        <v>671</v>
      </c>
      <c r="AF14" s="589" t="s">
        <v>671</v>
      </c>
      <c r="AG14" s="590"/>
      <c r="AH14" s="186"/>
      <c r="AI14" s="183"/>
      <c r="AJ14" s="593"/>
      <c r="AK14" s="593"/>
      <c r="AL14" s="598"/>
      <c r="AM14" s="599"/>
      <c r="AN14" s="599"/>
      <c r="AO14" s="599"/>
      <c r="AP14" s="599"/>
      <c r="AQ14" s="599"/>
      <c r="AR14" s="599"/>
      <c r="AS14" s="599"/>
      <c r="AT14" s="599"/>
      <c r="AU14" s="599"/>
      <c r="AV14" s="599"/>
      <c r="AW14" s="599"/>
      <c r="AX14" s="599"/>
      <c r="AY14" s="599"/>
      <c r="AZ14" s="599"/>
      <c r="BA14" s="599"/>
      <c r="BB14" s="599"/>
      <c r="BC14" s="599"/>
      <c r="BD14" s="599"/>
      <c r="BE14" s="599"/>
      <c r="BF14" s="601"/>
      <c r="BG14" s="601"/>
      <c r="BH14" s="601"/>
      <c r="BI14" s="601"/>
    </row>
    <row r="15" spans="1:61" s="502" customFormat="1" ht="24" customHeight="1">
      <c r="A15" s="596"/>
      <c r="B15" s="597"/>
      <c r="C15" s="197"/>
      <c r="D15" s="197"/>
      <c r="E15" s="185"/>
      <c r="F15" s="197"/>
      <c r="G15" s="580"/>
      <c r="H15" s="185"/>
      <c r="I15" s="197"/>
      <c r="J15" s="209"/>
      <c r="K15" s="196"/>
      <c r="L15" s="594"/>
      <c r="M15" s="594"/>
      <c r="N15" s="982"/>
      <c r="O15" s="196"/>
      <c r="P15" s="594"/>
      <c r="Q15" s="595"/>
      <c r="R15" s="183"/>
      <c r="S15" s="585"/>
      <c r="T15" s="183" t="s">
        <v>671</v>
      </c>
      <c r="U15" s="590"/>
      <c r="V15" s="590"/>
      <c r="W15" s="588" t="s">
        <v>671</v>
      </c>
      <c r="X15" s="590"/>
      <c r="Y15" s="590"/>
      <c r="Z15" s="590"/>
      <c r="AA15" s="586" t="s">
        <v>671</v>
      </c>
      <c r="AB15" s="587" t="s">
        <v>671</v>
      </c>
      <c r="AC15" s="588" t="s">
        <v>671</v>
      </c>
      <c r="AD15" s="587" t="s">
        <v>671</v>
      </c>
      <c r="AE15" s="588" t="s">
        <v>671</v>
      </c>
      <c r="AF15" s="589" t="s">
        <v>671</v>
      </c>
      <c r="AG15" s="590"/>
      <c r="AH15" s="186"/>
      <c r="AI15" s="183"/>
      <c r="AJ15" s="593"/>
      <c r="AK15" s="593"/>
      <c r="AL15" s="598"/>
      <c r="AM15" s="599"/>
      <c r="AN15" s="599"/>
      <c r="AO15" s="599"/>
      <c r="AP15" s="599"/>
      <c r="AQ15" s="599"/>
      <c r="AR15" s="599"/>
      <c r="AS15" s="599"/>
      <c r="AT15" s="599"/>
      <c r="AU15" s="599"/>
      <c r="AV15" s="599"/>
      <c r="AW15" s="599"/>
      <c r="AX15" s="599"/>
      <c r="AY15" s="599"/>
      <c r="AZ15" s="599"/>
      <c r="BA15" s="599"/>
      <c r="BB15" s="599"/>
      <c r="BC15" s="599"/>
      <c r="BD15" s="599"/>
      <c r="BE15" s="599"/>
      <c r="BF15" s="601"/>
      <c r="BG15" s="601"/>
      <c r="BH15" s="601"/>
      <c r="BI15" s="601"/>
    </row>
    <row r="16" spans="1:61" s="502" customFormat="1" ht="25.5" customHeight="1">
      <c r="A16" s="596"/>
      <c r="B16" s="597"/>
      <c r="C16" s="197"/>
      <c r="D16" s="197"/>
      <c r="E16" s="185"/>
      <c r="F16" s="197"/>
      <c r="G16" s="580"/>
      <c r="H16" s="185"/>
      <c r="I16" s="197"/>
      <c r="J16" s="209"/>
      <c r="K16" s="196"/>
      <c r="L16" s="594"/>
      <c r="M16" s="594"/>
      <c r="N16" s="982"/>
      <c r="O16" s="196"/>
      <c r="P16" s="594"/>
      <c r="Q16" s="595"/>
      <c r="R16" s="183"/>
      <c r="S16" s="585"/>
      <c r="T16" s="183" t="s">
        <v>671</v>
      </c>
      <c r="U16" s="590"/>
      <c r="V16" s="590"/>
      <c r="W16" s="588" t="s">
        <v>671</v>
      </c>
      <c r="X16" s="590"/>
      <c r="Y16" s="590"/>
      <c r="Z16" s="590"/>
      <c r="AA16" s="586" t="s">
        <v>671</v>
      </c>
      <c r="AB16" s="587" t="s">
        <v>671</v>
      </c>
      <c r="AC16" s="588" t="s">
        <v>671</v>
      </c>
      <c r="AD16" s="587" t="s">
        <v>671</v>
      </c>
      <c r="AE16" s="588" t="s">
        <v>671</v>
      </c>
      <c r="AF16" s="589" t="s">
        <v>671</v>
      </c>
      <c r="AG16" s="590"/>
      <c r="AH16" s="186"/>
      <c r="AI16" s="183"/>
      <c r="AJ16" s="593"/>
      <c r="AK16" s="593"/>
      <c r="AL16" s="598"/>
      <c r="AM16" s="599"/>
      <c r="AN16" s="599"/>
      <c r="AO16" s="599"/>
      <c r="AP16" s="599"/>
      <c r="AQ16" s="599"/>
      <c r="AR16" s="599"/>
      <c r="AS16" s="599"/>
      <c r="AT16" s="599"/>
      <c r="AU16" s="599"/>
      <c r="AV16" s="599"/>
      <c r="AW16" s="599"/>
      <c r="AX16" s="599"/>
      <c r="AY16" s="599"/>
      <c r="AZ16" s="599"/>
      <c r="BA16" s="599"/>
      <c r="BB16" s="599"/>
      <c r="BC16" s="599"/>
      <c r="BD16" s="599"/>
      <c r="BE16" s="599"/>
      <c r="BF16" s="601"/>
      <c r="BG16" s="601"/>
      <c r="BH16" s="601"/>
      <c r="BI16" s="601"/>
    </row>
    <row r="17" spans="1:57" ht="30.75" customHeight="1">
      <c r="A17" s="983">
        <v>3</v>
      </c>
      <c r="B17" s="975"/>
      <c r="C17" s="975"/>
      <c r="D17" s="975"/>
      <c r="E17" s="510"/>
      <c r="F17" s="975"/>
      <c r="G17" s="976"/>
      <c r="H17" s="510"/>
      <c r="I17" s="975"/>
      <c r="J17" s="977"/>
      <c r="K17" s="970" t="s">
        <v>671</v>
      </c>
      <c r="L17" s="969" t="s">
        <v>671</v>
      </c>
      <c r="M17" s="969"/>
      <c r="N17" s="969">
        <v>0</v>
      </c>
      <c r="O17" s="970" t="s">
        <v>671</v>
      </c>
      <c r="P17" s="969" t="s">
        <v>671</v>
      </c>
      <c r="Q17" s="971" t="s">
        <v>671</v>
      </c>
      <c r="R17" s="503"/>
      <c r="S17" s="504"/>
      <c r="T17" s="503" t="s">
        <v>671</v>
      </c>
      <c r="U17" s="505"/>
      <c r="V17" s="505"/>
      <c r="W17" s="506" t="s">
        <v>671</v>
      </c>
      <c r="X17" s="505"/>
      <c r="Y17" s="505"/>
      <c r="Z17" s="505"/>
      <c r="AA17" s="507" t="s">
        <v>671</v>
      </c>
      <c r="AB17" s="508" t="s">
        <v>671</v>
      </c>
      <c r="AC17" s="506" t="s">
        <v>671</v>
      </c>
      <c r="AD17" s="508" t="s">
        <v>671</v>
      </c>
      <c r="AE17" s="506" t="s">
        <v>671</v>
      </c>
      <c r="AF17" s="509" t="s">
        <v>671</v>
      </c>
      <c r="AG17" s="505"/>
      <c r="AH17" s="510"/>
      <c r="AI17" s="503"/>
      <c r="AJ17" s="511"/>
      <c r="AK17" s="511"/>
      <c r="AL17" s="512"/>
      <c r="AM17" s="513"/>
      <c r="AN17" s="513"/>
      <c r="AO17" s="513"/>
      <c r="AP17" s="513"/>
      <c r="AQ17" s="513"/>
      <c r="AR17" s="513"/>
      <c r="AS17" s="513"/>
      <c r="AT17" s="513"/>
      <c r="AU17" s="513"/>
      <c r="AV17" s="513"/>
      <c r="AW17" s="513"/>
      <c r="AX17" s="513"/>
      <c r="AY17" s="513"/>
      <c r="AZ17" s="513"/>
      <c r="BA17" s="513"/>
      <c r="BB17" s="513"/>
      <c r="BC17" s="513"/>
      <c r="BD17" s="513"/>
      <c r="BE17" s="513"/>
    </row>
    <row r="18" spans="1:57" ht="26.25" customHeight="1">
      <c r="A18" s="973"/>
      <c r="B18" s="968"/>
      <c r="C18" s="968"/>
      <c r="D18" s="968"/>
      <c r="E18" s="510"/>
      <c r="F18" s="968"/>
      <c r="G18" s="968"/>
      <c r="H18" s="510"/>
      <c r="I18" s="968"/>
      <c r="J18" s="968"/>
      <c r="K18" s="968"/>
      <c r="L18" s="968"/>
      <c r="M18" s="968"/>
      <c r="N18" s="968"/>
      <c r="O18" s="968"/>
      <c r="P18" s="968"/>
      <c r="Q18" s="968"/>
      <c r="R18" s="503"/>
      <c r="S18" s="504"/>
      <c r="T18" s="503" t="s">
        <v>671</v>
      </c>
      <c r="U18" s="505"/>
      <c r="V18" s="505"/>
      <c r="W18" s="506" t="s">
        <v>671</v>
      </c>
      <c r="X18" s="505"/>
      <c r="Y18" s="505"/>
      <c r="Z18" s="505"/>
      <c r="AA18" s="507" t="s">
        <v>671</v>
      </c>
      <c r="AB18" s="508" t="s">
        <v>671</v>
      </c>
      <c r="AC18" s="506" t="s">
        <v>671</v>
      </c>
      <c r="AD18" s="508" t="s">
        <v>671</v>
      </c>
      <c r="AE18" s="506" t="s">
        <v>671</v>
      </c>
      <c r="AF18" s="509" t="s">
        <v>671</v>
      </c>
      <c r="AG18" s="505"/>
      <c r="AH18" s="510"/>
      <c r="AI18" s="503"/>
      <c r="AJ18" s="511"/>
      <c r="AK18" s="511"/>
      <c r="AL18" s="512"/>
      <c r="AM18" s="513"/>
      <c r="AN18" s="513"/>
      <c r="AO18" s="513"/>
      <c r="AP18" s="513"/>
      <c r="AQ18" s="513"/>
      <c r="AR18" s="513"/>
      <c r="AS18" s="513"/>
      <c r="AT18" s="513"/>
      <c r="AU18" s="513"/>
      <c r="AV18" s="513"/>
      <c r="AW18" s="513"/>
      <c r="AX18" s="513"/>
      <c r="AY18" s="513"/>
      <c r="AZ18" s="513"/>
      <c r="BA18" s="513"/>
      <c r="BB18" s="513"/>
      <c r="BC18" s="513"/>
      <c r="BD18" s="513"/>
      <c r="BE18" s="513"/>
    </row>
    <row r="19" spans="1:57" ht="26.25" customHeight="1">
      <c r="A19" s="973"/>
      <c r="B19" s="968"/>
      <c r="C19" s="968"/>
      <c r="D19" s="968"/>
      <c r="E19" s="510"/>
      <c r="F19" s="968"/>
      <c r="G19" s="968"/>
      <c r="H19" s="510"/>
      <c r="I19" s="968"/>
      <c r="J19" s="968"/>
      <c r="K19" s="968"/>
      <c r="L19" s="968"/>
      <c r="M19" s="968"/>
      <c r="N19" s="968"/>
      <c r="O19" s="968"/>
      <c r="P19" s="968"/>
      <c r="Q19" s="968"/>
      <c r="R19" s="503"/>
      <c r="S19" s="514"/>
      <c r="T19" s="503" t="s">
        <v>671</v>
      </c>
      <c r="U19" s="505"/>
      <c r="V19" s="505"/>
      <c r="W19" s="506" t="s">
        <v>671</v>
      </c>
      <c r="X19" s="505"/>
      <c r="Y19" s="505"/>
      <c r="Z19" s="505"/>
      <c r="AA19" s="507" t="s">
        <v>671</v>
      </c>
      <c r="AB19" s="508" t="s">
        <v>671</v>
      </c>
      <c r="AC19" s="506" t="s">
        <v>671</v>
      </c>
      <c r="AD19" s="508" t="s">
        <v>671</v>
      </c>
      <c r="AE19" s="506" t="s">
        <v>671</v>
      </c>
      <c r="AF19" s="509" t="s">
        <v>671</v>
      </c>
      <c r="AG19" s="505"/>
      <c r="AH19" s="510"/>
      <c r="AI19" s="503"/>
      <c r="AJ19" s="511"/>
      <c r="AK19" s="511"/>
      <c r="AL19" s="512"/>
      <c r="AM19" s="513"/>
      <c r="AN19" s="513"/>
      <c r="AO19" s="513"/>
      <c r="AP19" s="513"/>
      <c r="AQ19" s="513"/>
      <c r="AR19" s="513"/>
      <c r="AS19" s="513"/>
      <c r="AT19" s="513"/>
      <c r="AU19" s="513"/>
      <c r="AV19" s="513"/>
      <c r="AW19" s="513"/>
      <c r="AX19" s="513"/>
      <c r="AY19" s="513"/>
      <c r="AZ19" s="513"/>
      <c r="BA19" s="513"/>
      <c r="BB19" s="513"/>
      <c r="BC19" s="513"/>
      <c r="BD19" s="513"/>
      <c r="BE19" s="513"/>
    </row>
    <row r="20" spans="1:57" ht="26.25" customHeight="1">
      <c r="A20" s="973"/>
      <c r="B20" s="968"/>
      <c r="C20" s="968"/>
      <c r="D20" s="968"/>
      <c r="E20" s="510"/>
      <c r="F20" s="968"/>
      <c r="G20" s="968"/>
      <c r="H20" s="510"/>
      <c r="I20" s="968"/>
      <c r="J20" s="968"/>
      <c r="K20" s="968"/>
      <c r="L20" s="968"/>
      <c r="M20" s="968"/>
      <c r="N20" s="968"/>
      <c r="O20" s="968"/>
      <c r="P20" s="968"/>
      <c r="Q20" s="968"/>
      <c r="R20" s="503"/>
      <c r="S20" s="504"/>
      <c r="T20" s="503" t="s">
        <v>671</v>
      </c>
      <c r="U20" s="505"/>
      <c r="V20" s="505"/>
      <c r="W20" s="506" t="s">
        <v>671</v>
      </c>
      <c r="X20" s="505"/>
      <c r="Y20" s="505"/>
      <c r="Z20" s="505"/>
      <c r="AA20" s="507" t="s">
        <v>671</v>
      </c>
      <c r="AB20" s="508" t="s">
        <v>671</v>
      </c>
      <c r="AC20" s="506" t="s">
        <v>671</v>
      </c>
      <c r="AD20" s="508" t="s">
        <v>671</v>
      </c>
      <c r="AE20" s="506" t="s">
        <v>671</v>
      </c>
      <c r="AF20" s="509" t="s">
        <v>671</v>
      </c>
      <c r="AG20" s="505"/>
      <c r="AH20" s="510"/>
      <c r="AI20" s="503"/>
      <c r="AJ20" s="511"/>
      <c r="AK20" s="511"/>
      <c r="AL20" s="512"/>
      <c r="AM20" s="513"/>
      <c r="AN20" s="513"/>
      <c r="AO20" s="513"/>
      <c r="AP20" s="513"/>
      <c r="AQ20" s="513"/>
      <c r="AR20" s="513"/>
      <c r="AS20" s="513"/>
      <c r="AT20" s="513"/>
      <c r="AU20" s="513"/>
      <c r="AV20" s="513"/>
      <c r="AW20" s="513"/>
      <c r="AX20" s="513"/>
      <c r="AY20" s="513"/>
      <c r="AZ20" s="513"/>
      <c r="BA20" s="513"/>
      <c r="BB20" s="513"/>
      <c r="BC20" s="513"/>
      <c r="BD20" s="513"/>
      <c r="BE20" s="513"/>
    </row>
    <row r="21" spans="1:57" ht="26.25" customHeight="1">
      <c r="A21" s="973"/>
      <c r="B21" s="968"/>
      <c r="C21" s="968"/>
      <c r="D21" s="968"/>
      <c r="E21" s="510"/>
      <c r="F21" s="968"/>
      <c r="G21" s="968"/>
      <c r="H21" s="510"/>
      <c r="I21" s="968"/>
      <c r="J21" s="968"/>
      <c r="K21" s="968"/>
      <c r="L21" s="968"/>
      <c r="M21" s="968"/>
      <c r="N21" s="968"/>
      <c r="O21" s="968"/>
      <c r="P21" s="968"/>
      <c r="Q21" s="968"/>
      <c r="R21" s="503"/>
      <c r="S21" s="504"/>
      <c r="T21" s="503" t="s">
        <v>671</v>
      </c>
      <c r="U21" s="505"/>
      <c r="V21" s="505"/>
      <c r="W21" s="506" t="s">
        <v>671</v>
      </c>
      <c r="X21" s="505"/>
      <c r="Y21" s="505"/>
      <c r="Z21" s="505"/>
      <c r="AA21" s="507" t="s">
        <v>671</v>
      </c>
      <c r="AB21" s="508" t="s">
        <v>671</v>
      </c>
      <c r="AC21" s="506" t="s">
        <v>671</v>
      </c>
      <c r="AD21" s="508" t="s">
        <v>671</v>
      </c>
      <c r="AE21" s="506" t="s">
        <v>671</v>
      </c>
      <c r="AF21" s="509" t="s">
        <v>671</v>
      </c>
      <c r="AG21" s="505"/>
      <c r="AH21" s="510"/>
      <c r="AI21" s="503"/>
      <c r="AJ21" s="511"/>
      <c r="AK21" s="511"/>
      <c r="AL21" s="512"/>
      <c r="AM21" s="513"/>
      <c r="AN21" s="513"/>
      <c r="AO21" s="513"/>
      <c r="AP21" s="513"/>
      <c r="AQ21" s="513"/>
      <c r="AR21" s="513"/>
      <c r="AS21" s="513"/>
      <c r="AT21" s="513"/>
      <c r="AU21" s="513"/>
      <c r="AV21" s="513"/>
      <c r="AW21" s="513"/>
      <c r="AX21" s="513"/>
      <c r="AY21" s="513"/>
      <c r="AZ21" s="513"/>
      <c r="BA21" s="513"/>
      <c r="BB21" s="513"/>
      <c r="BC21" s="513"/>
      <c r="BD21" s="513"/>
      <c r="BE21" s="513"/>
    </row>
    <row r="22" spans="1:57" ht="26.25" customHeight="1">
      <c r="A22" s="974"/>
      <c r="B22" s="968"/>
      <c r="C22" s="968"/>
      <c r="D22" s="968"/>
      <c r="E22" s="510"/>
      <c r="F22" s="968"/>
      <c r="G22" s="968"/>
      <c r="H22" s="510"/>
      <c r="I22" s="968"/>
      <c r="J22" s="968"/>
      <c r="K22" s="968"/>
      <c r="L22" s="968"/>
      <c r="M22" s="968"/>
      <c r="N22" s="968"/>
      <c r="O22" s="968"/>
      <c r="P22" s="968"/>
      <c r="Q22" s="968"/>
      <c r="R22" s="503"/>
      <c r="S22" s="504"/>
      <c r="T22" s="503" t="s">
        <v>671</v>
      </c>
      <c r="U22" s="505"/>
      <c r="V22" s="505"/>
      <c r="W22" s="506" t="s">
        <v>671</v>
      </c>
      <c r="X22" s="505"/>
      <c r="Y22" s="505"/>
      <c r="Z22" s="505"/>
      <c r="AA22" s="507" t="s">
        <v>671</v>
      </c>
      <c r="AB22" s="508" t="s">
        <v>671</v>
      </c>
      <c r="AC22" s="506" t="s">
        <v>671</v>
      </c>
      <c r="AD22" s="508" t="s">
        <v>671</v>
      </c>
      <c r="AE22" s="506" t="s">
        <v>671</v>
      </c>
      <c r="AF22" s="509" t="s">
        <v>671</v>
      </c>
      <c r="AG22" s="505"/>
      <c r="AH22" s="510"/>
      <c r="AI22" s="503"/>
      <c r="AJ22" s="511"/>
      <c r="AK22" s="511"/>
      <c r="AL22" s="512"/>
      <c r="AM22" s="513"/>
      <c r="AN22" s="513"/>
      <c r="AO22" s="513"/>
      <c r="AP22" s="513"/>
      <c r="AQ22" s="513"/>
      <c r="AR22" s="513"/>
      <c r="AS22" s="513"/>
      <c r="AT22" s="513"/>
      <c r="AU22" s="513"/>
      <c r="AV22" s="513"/>
      <c r="AW22" s="513"/>
      <c r="AX22" s="513"/>
      <c r="AY22" s="513"/>
      <c r="AZ22" s="513"/>
      <c r="BA22" s="513"/>
      <c r="BB22" s="513"/>
      <c r="BC22" s="513"/>
      <c r="BD22" s="513"/>
      <c r="BE22" s="513"/>
    </row>
    <row r="23" spans="1:57" ht="26.25" customHeight="1">
      <c r="A23" s="972">
        <v>4</v>
      </c>
      <c r="B23" s="975"/>
      <c r="C23" s="975"/>
      <c r="D23" s="975"/>
      <c r="E23" s="510"/>
      <c r="F23" s="975"/>
      <c r="G23" s="976"/>
      <c r="H23" s="510"/>
      <c r="I23" s="975"/>
      <c r="J23" s="977"/>
      <c r="K23" s="970" t="s">
        <v>671</v>
      </c>
      <c r="L23" s="969" t="s">
        <v>671</v>
      </c>
      <c r="M23" s="969"/>
      <c r="N23" s="969">
        <v>0</v>
      </c>
      <c r="O23" s="970" t="s">
        <v>671</v>
      </c>
      <c r="P23" s="969" t="s">
        <v>671</v>
      </c>
      <c r="Q23" s="971" t="s">
        <v>671</v>
      </c>
      <c r="R23" s="503"/>
      <c r="S23" s="504"/>
      <c r="T23" s="503" t="s">
        <v>671</v>
      </c>
      <c r="U23" s="505"/>
      <c r="V23" s="505"/>
      <c r="W23" s="506" t="s">
        <v>671</v>
      </c>
      <c r="X23" s="505"/>
      <c r="Y23" s="505"/>
      <c r="Z23" s="505"/>
      <c r="AA23" s="507" t="s">
        <v>671</v>
      </c>
      <c r="AB23" s="508" t="s">
        <v>671</v>
      </c>
      <c r="AC23" s="506" t="s">
        <v>671</v>
      </c>
      <c r="AD23" s="508" t="s">
        <v>671</v>
      </c>
      <c r="AE23" s="506" t="s">
        <v>671</v>
      </c>
      <c r="AF23" s="509" t="s">
        <v>671</v>
      </c>
      <c r="AG23" s="505"/>
      <c r="AH23" s="510"/>
      <c r="AI23" s="503"/>
      <c r="AJ23" s="511"/>
      <c r="AK23" s="511"/>
      <c r="AL23" s="512"/>
      <c r="AM23" s="513"/>
      <c r="AN23" s="513"/>
      <c r="AO23" s="513"/>
      <c r="AP23" s="513"/>
      <c r="AQ23" s="513"/>
      <c r="AR23" s="513"/>
      <c r="AS23" s="513"/>
      <c r="AT23" s="513"/>
      <c r="AU23" s="513"/>
      <c r="AV23" s="513"/>
      <c r="AW23" s="513"/>
      <c r="AX23" s="513"/>
      <c r="AY23" s="513"/>
      <c r="AZ23" s="513"/>
      <c r="BA23" s="513"/>
      <c r="BB23" s="513"/>
      <c r="BC23" s="513"/>
      <c r="BD23" s="513"/>
      <c r="BE23" s="513"/>
    </row>
    <row r="24" spans="1:57" ht="26.25" customHeight="1">
      <c r="A24" s="973"/>
      <c r="B24" s="968"/>
      <c r="C24" s="968"/>
      <c r="D24" s="968"/>
      <c r="E24" s="510"/>
      <c r="F24" s="968"/>
      <c r="G24" s="968"/>
      <c r="H24" s="510"/>
      <c r="I24" s="968"/>
      <c r="J24" s="968"/>
      <c r="K24" s="968"/>
      <c r="L24" s="968"/>
      <c r="M24" s="968"/>
      <c r="N24" s="968"/>
      <c r="O24" s="968"/>
      <c r="P24" s="968"/>
      <c r="Q24" s="968"/>
      <c r="R24" s="503"/>
      <c r="S24" s="504"/>
      <c r="T24" s="503" t="s">
        <v>671</v>
      </c>
      <c r="U24" s="505"/>
      <c r="V24" s="505"/>
      <c r="W24" s="506" t="s">
        <v>671</v>
      </c>
      <c r="X24" s="505"/>
      <c r="Y24" s="505"/>
      <c r="Z24" s="505"/>
      <c r="AA24" s="507" t="s">
        <v>671</v>
      </c>
      <c r="AB24" s="508" t="s">
        <v>671</v>
      </c>
      <c r="AC24" s="506" t="s">
        <v>671</v>
      </c>
      <c r="AD24" s="508" t="s">
        <v>671</v>
      </c>
      <c r="AE24" s="506" t="s">
        <v>671</v>
      </c>
      <c r="AF24" s="509" t="s">
        <v>671</v>
      </c>
      <c r="AG24" s="505"/>
      <c r="AH24" s="510"/>
      <c r="AI24" s="503"/>
      <c r="AJ24" s="511"/>
      <c r="AK24" s="511"/>
      <c r="AL24" s="512"/>
      <c r="AM24" s="513"/>
      <c r="AN24" s="513"/>
      <c r="AO24" s="513"/>
      <c r="AP24" s="513"/>
      <c r="AQ24" s="513"/>
      <c r="AR24" s="513"/>
      <c r="AS24" s="513"/>
      <c r="AT24" s="513"/>
      <c r="AU24" s="513"/>
      <c r="AV24" s="513"/>
      <c r="AW24" s="513"/>
      <c r="AX24" s="513"/>
      <c r="AY24" s="513"/>
      <c r="AZ24" s="513"/>
      <c r="BA24" s="513"/>
      <c r="BB24" s="513"/>
      <c r="BC24" s="513"/>
      <c r="BD24" s="513"/>
      <c r="BE24" s="513"/>
    </row>
    <row r="25" spans="1:57" ht="26.25" customHeight="1">
      <c r="A25" s="973"/>
      <c r="B25" s="968"/>
      <c r="C25" s="968"/>
      <c r="D25" s="968"/>
      <c r="E25" s="510"/>
      <c r="F25" s="968"/>
      <c r="G25" s="968"/>
      <c r="H25" s="510"/>
      <c r="I25" s="968"/>
      <c r="J25" s="968"/>
      <c r="K25" s="968"/>
      <c r="L25" s="968"/>
      <c r="M25" s="968"/>
      <c r="N25" s="968"/>
      <c r="O25" s="968"/>
      <c r="P25" s="968"/>
      <c r="Q25" s="968"/>
      <c r="R25" s="503"/>
      <c r="S25" s="514"/>
      <c r="T25" s="503" t="s">
        <v>671</v>
      </c>
      <c r="U25" s="505"/>
      <c r="V25" s="505"/>
      <c r="W25" s="506" t="s">
        <v>671</v>
      </c>
      <c r="X25" s="505"/>
      <c r="Y25" s="505"/>
      <c r="Z25" s="505"/>
      <c r="AA25" s="507" t="s">
        <v>671</v>
      </c>
      <c r="AB25" s="508" t="s">
        <v>671</v>
      </c>
      <c r="AC25" s="506" t="s">
        <v>671</v>
      </c>
      <c r="AD25" s="508" t="s">
        <v>671</v>
      </c>
      <c r="AE25" s="506" t="s">
        <v>671</v>
      </c>
      <c r="AF25" s="509" t="s">
        <v>671</v>
      </c>
      <c r="AG25" s="505"/>
      <c r="AH25" s="510"/>
      <c r="AI25" s="503"/>
      <c r="AJ25" s="511"/>
      <c r="AK25" s="511"/>
      <c r="AL25" s="512"/>
      <c r="AM25" s="513"/>
      <c r="AN25" s="513"/>
      <c r="AO25" s="513"/>
      <c r="AP25" s="513"/>
      <c r="AQ25" s="513"/>
      <c r="AR25" s="513"/>
      <c r="AS25" s="513"/>
      <c r="AT25" s="513"/>
      <c r="AU25" s="513"/>
      <c r="AV25" s="513"/>
      <c r="AW25" s="513"/>
      <c r="AX25" s="513"/>
      <c r="AY25" s="513"/>
      <c r="AZ25" s="513"/>
      <c r="BA25" s="513"/>
      <c r="BB25" s="513"/>
      <c r="BC25" s="513"/>
      <c r="BD25" s="513"/>
      <c r="BE25" s="513"/>
    </row>
    <row r="26" spans="1:57" ht="26.25" customHeight="1">
      <c r="A26" s="973"/>
      <c r="B26" s="968"/>
      <c r="C26" s="968"/>
      <c r="D26" s="968"/>
      <c r="E26" s="510"/>
      <c r="F26" s="968"/>
      <c r="G26" s="968"/>
      <c r="H26" s="510"/>
      <c r="I26" s="968"/>
      <c r="J26" s="968"/>
      <c r="K26" s="968"/>
      <c r="L26" s="968"/>
      <c r="M26" s="968"/>
      <c r="N26" s="968"/>
      <c r="O26" s="968"/>
      <c r="P26" s="968"/>
      <c r="Q26" s="968"/>
      <c r="R26" s="503"/>
      <c r="S26" s="504"/>
      <c r="T26" s="503" t="s">
        <v>671</v>
      </c>
      <c r="U26" s="505"/>
      <c r="V26" s="505"/>
      <c r="W26" s="506" t="s">
        <v>671</v>
      </c>
      <c r="X26" s="505"/>
      <c r="Y26" s="505"/>
      <c r="Z26" s="505"/>
      <c r="AA26" s="507" t="s">
        <v>671</v>
      </c>
      <c r="AB26" s="508" t="s">
        <v>671</v>
      </c>
      <c r="AC26" s="506" t="s">
        <v>671</v>
      </c>
      <c r="AD26" s="508" t="s">
        <v>671</v>
      </c>
      <c r="AE26" s="506" t="s">
        <v>671</v>
      </c>
      <c r="AF26" s="509" t="s">
        <v>671</v>
      </c>
      <c r="AG26" s="505"/>
      <c r="AH26" s="510"/>
      <c r="AI26" s="503"/>
      <c r="AJ26" s="511"/>
      <c r="AK26" s="511"/>
      <c r="AL26" s="512"/>
      <c r="AM26" s="513"/>
      <c r="AN26" s="513"/>
      <c r="AO26" s="513"/>
      <c r="AP26" s="513"/>
      <c r="AQ26" s="513"/>
      <c r="AR26" s="513"/>
      <c r="AS26" s="513"/>
      <c r="AT26" s="513"/>
      <c r="AU26" s="513"/>
      <c r="AV26" s="513"/>
      <c r="AW26" s="513"/>
      <c r="AX26" s="513"/>
      <c r="AY26" s="513"/>
      <c r="AZ26" s="513"/>
      <c r="BA26" s="513"/>
      <c r="BB26" s="513"/>
      <c r="BC26" s="513"/>
      <c r="BD26" s="513"/>
      <c r="BE26" s="513"/>
    </row>
    <row r="27" spans="1:57" ht="26.25" customHeight="1">
      <c r="A27" s="973"/>
      <c r="B27" s="968"/>
      <c r="C27" s="968"/>
      <c r="D27" s="968"/>
      <c r="E27" s="510"/>
      <c r="F27" s="968"/>
      <c r="G27" s="968"/>
      <c r="H27" s="510"/>
      <c r="I27" s="968"/>
      <c r="J27" s="968"/>
      <c r="K27" s="968"/>
      <c r="L27" s="968"/>
      <c r="M27" s="968"/>
      <c r="N27" s="968"/>
      <c r="O27" s="968"/>
      <c r="P27" s="968"/>
      <c r="Q27" s="968"/>
      <c r="R27" s="503"/>
      <c r="S27" s="504"/>
      <c r="T27" s="503" t="s">
        <v>671</v>
      </c>
      <c r="U27" s="505"/>
      <c r="V27" s="505"/>
      <c r="W27" s="506" t="s">
        <v>671</v>
      </c>
      <c r="X27" s="505"/>
      <c r="Y27" s="505"/>
      <c r="Z27" s="505"/>
      <c r="AA27" s="507" t="s">
        <v>671</v>
      </c>
      <c r="AB27" s="508" t="s">
        <v>671</v>
      </c>
      <c r="AC27" s="506" t="s">
        <v>671</v>
      </c>
      <c r="AD27" s="508" t="s">
        <v>671</v>
      </c>
      <c r="AE27" s="506" t="s">
        <v>671</v>
      </c>
      <c r="AF27" s="509" t="s">
        <v>671</v>
      </c>
      <c r="AG27" s="505"/>
      <c r="AH27" s="510"/>
      <c r="AI27" s="503"/>
      <c r="AJ27" s="511"/>
      <c r="AK27" s="511"/>
      <c r="AL27" s="512"/>
      <c r="AM27" s="513"/>
      <c r="AN27" s="513"/>
      <c r="AO27" s="513"/>
      <c r="AP27" s="513"/>
      <c r="AQ27" s="513"/>
      <c r="AR27" s="513"/>
      <c r="AS27" s="513"/>
      <c r="AT27" s="513"/>
      <c r="AU27" s="513"/>
      <c r="AV27" s="513"/>
      <c r="AW27" s="513"/>
      <c r="AX27" s="513"/>
      <c r="AY27" s="513"/>
      <c r="AZ27" s="513"/>
      <c r="BA27" s="513"/>
      <c r="BB27" s="513"/>
      <c r="BC27" s="513"/>
      <c r="BD27" s="513"/>
      <c r="BE27" s="513"/>
    </row>
    <row r="28" spans="1:57" ht="26.25" customHeight="1">
      <c r="A28" s="974"/>
      <c r="B28" s="968"/>
      <c r="C28" s="968"/>
      <c r="D28" s="968"/>
      <c r="E28" s="510"/>
      <c r="F28" s="968"/>
      <c r="G28" s="968"/>
      <c r="H28" s="510"/>
      <c r="I28" s="968"/>
      <c r="J28" s="968"/>
      <c r="K28" s="968"/>
      <c r="L28" s="968"/>
      <c r="M28" s="968"/>
      <c r="N28" s="968"/>
      <c r="O28" s="968"/>
      <c r="P28" s="968"/>
      <c r="Q28" s="968"/>
      <c r="R28" s="503"/>
      <c r="S28" s="504"/>
      <c r="T28" s="503" t="s">
        <v>671</v>
      </c>
      <c r="U28" s="505"/>
      <c r="V28" s="505"/>
      <c r="W28" s="506" t="s">
        <v>671</v>
      </c>
      <c r="X28" s="505"/>
      <c r="Y28" s="505"/>
      <c r="Z28" s="505"/>
      <c r="AA28" s="507" t="s">
        <v>671</v>
      </c>
      <c r="AB28" s="508" t="s">
        <v>671</v>
      </c>
      <c r="AC28" s="506" t="s">
        <v>671</v>
      </c>
      <c r="AD28" s="508" t="s">
        <v>671</v>
      </c>
      <c r="AE28" s="506" t="s">
        <v>671</v>
      </c>
      <c r="AF28" s="509" t="s">
        <v>671</v>
      </c>
      <c r="AG28" s="505"/>
      <c r="AH28" s="510"/>
      <c r="AI28" s="503"/>
      <c r="AJ28" s="511"/>
      <c r="AK28" s="511"/>
      <c r="AL28" s="512"/>
      <c r="AM28" s="513"/>
      <c r="AN28" s="513"/>
      <c r="AO28" s="513"/>
      <c r="AP28" s="513"/>
      <c r="AQ28" s="513"/>
      <c r="AR28" s="513"/>
      <c r="AS28" s="513"/>
      <c r="AT28" s="513"/>
      <c r="AU28" s="513"/>
      <c r="AV28" s="513"/>
      <c r="AW28" s="513"/>
      <c r="AX28" s="513"/>
      <c r="AY28" s="513"/>
      <c r="AZ28" s="513"/>
      <c r="BA28" s="513"/>
      <c r="BB28" s="513"/>
      <c r="BC28" s="513"/>
      <c r="BD28" s="513"/>
      <c r="BE28" s="513"/>
    </row>
    <row r="29" spans="1:57" ht="26.25" customHeight="1">
      <c r="A29" s="972">
        <v>5</v>
      </c>
      <c r="B29" s="975"/>
      <c r="C29" s="975"/>
      <c r="D29" s="975"/>
      <c r="E29" s="510"/>
      <c r="F29" s="975"/>
      <c r="G29" s="976"/>
      <c r="H29" s="510"/>
      <c r="I29" s="975"/>
      <c r="J29" s="977"/>
      <c r="K29" s="970" t="s">
        <v>671</v>
      </c>
      <c r="L29" s="969" t="s">
        <v>671</v>
      </c>
      <c r="M29" s="969"/>
      <c r="N29" s="969">
        <v>0</v>
      </c>
      <c r="O29" s="970" t="s">
        <v>671</v>
      </c>
      <c r="P29" s="969" t="s">
        <v>671</v>
      </c>
      <c r="Q29" s="971" t="s">
        <v>671</v>
      </c>
      <c r="R29" s="503"/>
      <c r="S29" s="504"/>
      <c r="T29" s="503" t="s">
        <v>671</v>
      </c>
      <c r="U29" s="505"/>
      <c r="V29" s="505"/>
      <c r="W29" s="506" t="s">
        <v>671</v>
      </c>
      <c r="X29" s="505"/>
      <c r="Y29" s="505"/>
      <c r="Z29" s="505"/>
      <c r="AA29" s="507" t="s">
        <v>671</v>
      </c>
      <c r="AB29" s="508" t="s">
        <v>671</v>
      </c>
      <c r="AC29" s="506" t="s">
        <v>671</v>
      </c>
      <c r="AD29" s="508" t="s">
        <v>671</v>
      </c>
      <c r="AE29" s="506" t="s">
        <v>671</v>
      </c>
      <c r="AF29" s="509" t="s">
        <v>671</v>
      </c>
      <c r="AG29" s="505"/>
      <c r="AH29" s="510"/>
      <c r="AI29" s="503"/>
      <c r="AJ29" s="511"/>
      <c r="AK29" s="511"/>
      <c r="AL29" s="512"/>
      <c r="AM29" s="513"/>
      <c r="AN29" s="513"/>
      <c r="AO29" s="513"/>
      <c r="AP29" s="513"/>
      <c r="AQ29" s="513"/>
      <c r="AR29" s="513"/>
      <c r="AS29" s="513"/>
      <c r="AT29" s="513"/>
      <c r="AU29" s="513"/>
      <c r="AV29" s="513"/>
      <c r="AW29" s="513"/>
      <c r="AX29" s="513"/>
      <c r="AY29" s="513"/>
      <c r="AZ29" s="513"/>
      <c r="BA29" s="513"/>
      <c r="BB29" s="513"/>
      <c r="BC29" s="513"/>
      <c r="BD29" s="513"/>
      <c r="BE29" s="513"/>
    </row>
    <row r="30" spans="1:57" ht="26.25" customHeight="1">
      <c r="A30" s="973"/>
      <c r="B30" s="968"/>
      <c r="C30" s="968"/>
      <c r="D30" s="968"/>
      <c r="E30" s="510"/>
      <c r="F30" s="968"/>
      <c r="G30" s="968"/>
      <c r="H30" s="510"/>
      <c r="I30" s="968"/>
      <c r="J30" s="968"/>
      <c r="K30" s="968"/>
      <c r="L30" s="968"/>
      <c r="M30" s="968"/>
      <c r="N30" s="968"/>
      <c r="O30" s="968"/>
      <c r="P30" s="968"/>
      <c r="Q30" s="968"/>
      <c r="R30" s="503"/>
      <c r="S30" s="504"/>
      <c r="T30" s="503" t="s">
        <v>671</v>
      </c>
      <c r="U30" s="505"/>
      <c r="V30" s="505"/>
      <c r="W30" s="506" t="s">
        <v>671</v>
      </c>
      <c r="X30" s="505"/>
      <c r="Y30" s="505"/>
      <c r="Z30" s="505"/>
      <c r="AA30" s="507" t="s">
        <v>671</v>
      </c>
      <c r="AB30" s="508" t="s">
        <v>671</v>
      </c>
      <c r="AC30" s="506" t="s">
        <v>671</v>
      </c>
      <c r="AD30" s="508" t="s">
        <v>671</v>
      </c>
      <c r="AE30" s="506" t="s">
        <v>671</v>
      </c>
      <c r="AF30" s="509" t="s">
        <v>671</v>
      </c>
      <c r="AG30" s="505"/>
      <c r="AH30" s="510"/>
      <c r="AI30" s="503"/>
      <c r="AJ30" s="511"/>
      <c r="AK30" s="511"/>
      <c r="AL30" s="512"/>
      <c r="AM30" s="513"/>
      <c r="AN30" s="513"/>
      <c r="AO30" s="513"/>
      <c r="AP30" s="513"/>
      <c r="AQ30" s="513"/>
      <c r="AR30" s="513"/>
      <c r="AS30" s="513"/>
      <c r="AT30" s="513"/>
      <c r="AU30" s="513"/>
      <c r="AV30" s="513"/>
      <c r="AW30" s="513"/>
      <c r="AX30" s="513"/>
      <c r="AY30" s="513"/>
      <c r="AZ30" s="513"/>
      <c r="BA30" s="513"/>
      <c r="BB30" s="513"/>
      <c r="BC30" s="513"/>
      <c r="BD30" s="513"/>
      <c r="BE30" s="513"/>
    </row>
    <row r="31" spans="1:57" ht="26.25" customHeight="1">
      <c r="A31" s="973"/>
      <c r="B31" s="968"/>
      <c r="C31" s="968"/>
      <c r="D31" s="968"/>
      <c r="E31" s="510"/>
      <c r="F31" s="968"/>
      <c r="G31" s="968"/>
      <c r="H31" s="510"/>
      <c r="I31" s="968"/>
      <c r="J31" s="968"/>
      <c r="K31" s="968"/>
      <c r="L31" s="968"/>
      <c r="M31" s="968"/>
      <c r="N31" s="968"/>
      <c r="O31" s="968"/>
      <c r="P31" s="968"/>
      <c r="Q31" s="968"/>
      <c r="R31" s="503"/>
      <c r="S31" s="514"/>
      <c r="T31" s="503" t="s">
        <v>671</v>
      </c>
      <c r="U31" s="505"/>
      <c r="V31" s="505"/>
      <c r="W31" s="506" t="s">
        <v>671</v>
      </c>
      <c r="X31" s="505"/>
      <c r="Y31" s="505"/>
      <c r="Z31" s="505"/>
      <c r="AA31" s="507" t="s">
        <v>671</v>
      </c>
      <c r="AB31" s="508" t="s">
        <v>671</v>
      </c>
      <c r="AC31" s="506" t="s">
        <v>671</v>
      </c>
      <c r="AD31" s="508" t="s">
        <v>671</v>
      </c>
      <c r="AE31" s="506" t="s">
        <v>671</v>
      </c>
      <c r="AF31" s="509" t="s">
        <v>671</v>
      </c>
      <c r="AG31" s="505"/>
      <c r="AH31" s="510"/>
      <c r="AI31" s="503"/>
      <c r="AJ31" s="511"/>
      <c r="AK31" s="511"/>
      <c r="AL31" s="512"/>
      <c r="AM31" s="513"/>
      <c r="AN31" s="513"/>
      <c r="AO31" s="513"/>
      <c r="AP31" s="513"/>
      <c r="AQ31" s="513"/>
      <c r="AR31" s="513"/>
      <c r="AS31" s="513"/>
      <c r="AT31" s="513"/>
      <c r="AU31" s="513"/>
      <c r="AV31" s="513"/>
      <c r="AW31" s="513"/>
      <c r="AX31" s="513"/>
      <c r="AY31" s="513"/>
      <c r="AZ31" s="513"/>
      <c r="BA31" s="513"/>
      <c r="BB31" s="513"/>
      <c r="BC31" s="513"/>
      <c r="BD31" s="513"/>
      <c r="BE31" s="513"/>
    </row>
    <row r="32" spans="1:57" ht="26.25" customHeight="1">
      <c r="A32" s="973"/>
      <c r="B32" s="968"/>
      <c r="C32" s="968"/>
      <c r="D32" s="968"/>
      <c r="E32" s="510"/>
      <c r="F32" s="968"/>
      <c r="G32" s="968"/>
      <c r="H32" s="510"/>
      <c r="I32" s="968"/>
      <c r="J32" s="968"/>
      <c r="K32" s="968"/>
      <c r="L32" s="968"/>
      <c r="M32" s="968"/>
      <c r="N32" s="968"/>
      <c r="O32" s="968"/>
      <c r="P32" s="968"/>
      <c r="Q32" s="968"/>
      <c r="R32" s="503"/>
      <c r="S32" s="504"/>
      <c r="T32" s="503" t="s">
        <v>671</v>
      </c>
      <c r="U32" s="505"/>
      <c r="V32" s="505"/>
      <c r="W32" s="506" t="s">
        <v>671</v>
      </c>
      <c r="X32" s="505"/>
      <c r="Y32" s="505"/>
      <c r="Z32" s="505"/>
      <c r="AA32" s="507" t="s">
        <v>671</v>
      </c>
      <c r="AB32" s="508" t="s">
        <v>671</v>
      </c>
      <c r="AC32" s="506" t="s">
        <v>671</v>
      </c>
      <c r="AD32" s="508" t="s">
        <v>671</v>
      </c>
      <c r="AE32" s="506" t="s">
        <v>671</v>
      </c>
      <c r="AF32" s="509" t="s">
        <v>671</v>
      </c>
      <c r="AG32" s="505"/>
      <c r="AH32" s="510"/>
      <c r="AI32" s="503"/>
      <c r="AJ32" s="511"/>
      <c r="AK32" s="511"/>
      <c r="AL32" s="512"/>
      <c r="AM32" s="513"/>
      <c r="AN32" s="513"/>
      <c r="AO32" s="513"/>
      <c r="AP32" s="513"/>
      <c r="AQ32" s="513"/>
      <c r="AR32" s="513"/>
      <c r="AS32" s="513"/>
      <c r="AT32" s="513"/>
      <c r="AU32" s="513"/>
      <c r="AV32" s="513"/>
      <c r="AW32" s="513"/>
      <c r="AX32" s="513"/>
      <c r="AY32" s="513"/>
      <c r="AZ32" s="513"/>
      <c r="BA32" s="513"/>
      <c r="BB32" s="513"/>
      <c r="BC32" s="513"/>
      <c r="BD32" s="513"/>
      <c r="BE32" s="513"/>
    </row>
    <row r="33" spans="1:57" ht="26.25" customHeight="1">
      <c r="A33" s="973"/>
      <c r="B33" s="968"/>
      <c r="C33" s="968"/>
      <c r="D33" s="968"/>
      <c r="E33" s="510"/>
      <c r="F33" s="968"/>
      <c r="G33" s="968"/>
      <c r="H33" s="510"/>
      <c r="I33" s="968"/>
      <c r="J33" s="968"/>
      <c r="K33" s="968"/>
      <c r="L33" s="968"/>
      <c r="M33" s="968"/>
      <c r="N33" s="968"/>
      <c r="O33" s="968"/>
      <c r="P33" s="968"/>
      <c r="Q33" s="968"/>
      <c r="R33" s="503"/>
      <c r="S33" s="504"/>
      <c r="T33" s="503" t="s">
        <v>671</v>
      </c>
      <c r="U33" s="505"/>
      <c r="V33" s="505"/>
      <c r="W33" s="506" t="s">
        <v>671</v>
      </c>
      <c r="X33" s="505"/>
      <c r="Y33" s="505"/>
      <c r="Z33" s="505"/>
      <c r="AA33" s="507" t="s">
        <v>671</v>
      </c>
      <c r="AB33" s="508" t="s">
        <v>671</v>
      </c>
      <c r="AC33" s="506" t="s">
        <v>671</v>
      </c>
      <c r="AD33" s="508" t="s">
        <v>671</v>
      </c>
      <c r="AE33" s="506" t="s">
        <v>671</v>
      </c>
      <c r="AF33" s="509" t="s">
        <v>671</v>
      </c>
      <c r="AG33" s="505"/>
      <c r="AH33" s="510"/>
      <c r="AI33" s="503"/>
      <c r="AJ33" s="511"/>
      <c r="AK33" s="511"/>
      <c r="AL33" s="512"/>
      <c r="AM33" s="513"/>
      <c r="AN33" s="513"/>
      <c r="AO33" s="513"/>
      <c r="AP33" s="513"/>
      <c r="AQ33" s="513"/>
      <c r="AR33" s="513"/>
      <c r="AS33" s="513"/>
      <c r="AT33" s="513"/>
      <c r="AU33" s="513"/>
      <c r="AV33" s="513"/>
      <c r="AW33" s="513"/>
      <c r="AX33" s="513"/>
      <c r="AY33" s="513"/>
      <c r="AZ33" s="513"/>
      <c r="BA33" s="513"/>
      <c r="BB33" s="513"/>
      <c r="BC33" s="513"/>
      <c r="BD33" s="513"/>
      <c r="BE33" s="513"/>
    </row>
    <row r="34" spans="1:57" ht="26.25" customHeight="1">
      <c r="A34" s="974"/>
      <c r="B34" s="968"/>
      <c r="C34" s="968"/>
      <c r="D34" s="968"/>
      <c r="E34" s="510"/>
      <c r="F34" s="968"/>
      <c r="G34" s="968"/>
      <c r="H34" s="510"/>
      <c r="I34" s="968"/>
      <c r="J34" s="968"/>
      <c r="K34" s="968"/>
      <c r="L34" s="968"/>
      <c r="M34" s="968"/>
      <c r="N34" s="968"/>
      <c r="O34" s="968"/>
      <c r="P34" s="968"/>
      <c r="Q34" s="968"/>
      <c r="R34" s="503"/>
      <c r="S34" s="504"/>
      <c r="T34" s="503" t="s">
        <v>671</v>
      </c>
      <c r="U34" s="505"/>
      <c r="V34" s="505"/>
      <c r="W34" s="506" t="s">
        <v>671</v>
      </c>
      <c r="X34" s="505"/>
      <c r="Y34" s="505"/>
      <c r="Z34" s="505"/>
      <c r="AA34" s="507" t="s">
        <v>671</v>
      </c>
      <c r="AB34" s="508" t="s">
        <v>671</v>
      </c>
      <c r="AC34" s="506" t="s">
        <v>671</v>
      </c>
      <c r="AD34" s="508" t="s">
        <v>671</v>
      </c>
      <c r="AE34" s="506" t="s">
        <v>671</v>
      </c>
      <c r="AF34" s="509" t="s">
        <v>671</v>
      </c>
      <c r="AG34" s="505"/>
      <c r="AH34" s="510"/>
      <c r="AI34" s="503"/>
      <c r="AJ34" s="511"/>
      <c r="AK34" s="511"/>
      <c r="AL34" s="512"/>
      <c r="AM34" s="513"/>
      <c r="AN34" s="513"/>
      <c r="AO34" s="513"/>
      <c r="AP34" s="513"/>
      <c r="AQ34" s="513"/>
      <c r="AR34" s="513"/>
      <c r="AS34" s="513"/>
      <c r="AT34" s="513"/>
      <c r="AU34" s="513"/>
      <c r="AV34" s="513"/>
      <c r="AW34" s="513"/>
      <c r="AX34" s="513"/>
      <c r="AY34" s="513"/>
      <c r="AZ34" s="513"/>
      <c r="BA34" s="513"/>
      <c r="BB34" s="513"/>
      <c r="BC34" s="513"/>
      <c r="BD34" s="513"/>
      <c r="BE34" s="513"/>
    </row>
    <row r="35" spans="1:57" ht="26.25" customHeight="1">
      <c r="A35" s="972">
        <v>6</v>
      </c>
      <c r="B35" s="975"/>
      <c r="C35" s="975"/>
      <c r="D35" s="975"/>
      <c r="E35" s="510"/>
      <c r="F35" s="975"/>
      <c r="G35" s="976"/>
      <c r="H35" s="510"/>
      <c r="I35" s="975"/>
      <c r="J35" s="977"/>
      <c r="K35" s="970" t="s">
        <v>671</v>
      </c>
      <c r="L35" s="969" t="s">
        <v>671</v>
      </c>
      <c r="M35" s="969"/>
      <c r="N35" s="969">
        <v>0</v>
      </c>
      <c r="O35" s="970" t="s">
        <v>671</v>
      </c>
      <c r="P35" s="969" t="s">
        <v>671</v>
      </c>
      <c r="Q35" s="971"/>
      <c r="R35" s="503"/>
      <c r="S35" s="504"/>
      <c r="T35" s="503" t="s">
        <v>671</v>
      </c>
      <c r="U35" s="505"/>
      <c r="V35" s="505"/>
      <c r="W35" s="506" t="s">
        <v>671</v>
      </c>
      <c r="X35" s="505"/>
      <c r="Y35" s="505"/>
      <c r="Z35" s="505"/>
      <c r="AA35" s="507" t="s">
        <v>671</v>
      </c>
      <c r="AB35" s="508" t="s">
        <v>671</v>
      </c>
      <c r="AC35" s="506" t="s">
        <v>671</v>
      </c>
      <c r="AD35" s="508" t="s">
        <v>671</v>
      </c>
      <c r="AE35" s="506" t="s">
        <v>671</v>
      </c>
      <c r="AF35" s="509" t="s">
        <v>671</v>
      </c>
      <c r="AG35" s="505"/>
      <c r="AH35" s="510"/>
      <c r="AI35" s="503"/>
      <c r="AJ35" s="511"/>
      <c r="AK35" s="511"/>
      <c r="AL35" s="512"/>
      <c r="AM35" s="513"/>
      <c r="AN35" s="513"/>
      <c r="AO35" s="513"/>
      <c r="AP35" s="513"/>
      <c r="AQ35" s="513"/>
      <c r="AR35" s="513"/>
      <c r="AS35" s="513"/>
      <c r="AT35" s="513"/>
      <c r="AU35" s="513"/>
      <c r="AV35" s="513"/>
      <c r="AW35" s="513"/>
      <c r="AX35" s="513"/>
      <c r="AY35" s="513"/>
      <c r="AZ35" s="513"/>
      <c r="BA35" s="513"/>
      <c r="BB35" s="513"/>
      <c r="BC35" s="513"/>
      <c r="BD35" s="513"/>
      <c r="BE35" s="513"/>
    </row>
    <row r="36" spans="1:57" ht="26.25" customHeight="1">
      <c r="A36" s="973"/>
      <c r="B36" s="968"/>
      <c r="C36" s="968"/>
      <c r="D36" s="968"/>
      <c r="E36" s="510"/>
      <c r="F36" s="968"/>
      <c r="G36" s="968"/>
      <c r="H36" s="510"/>
      <c r="I36" s="968"/>
      <c r="J36" s="968"/>
      <c r="K36" s="968"/>
      <c r="L36" s="968"/>
      <c r="M36" s="968"/>
      <c r="N36" s="968"/>
      <c r="O36" s="968"/>
      <c r="P36" s="968"/>
      <c r="Q36" s="968"/>
      <c r="R36" s="503"/>
      <c r="S36" s="504"/>
      <c r="T36" s="503" t="s">
        <v>671</v>
      </c>
      <c r="U36" s="505"/>
      <c r="V36" s="505"/>
      <c r="W36" s="506" t="s">
        <v>671</v>
      </c>
      <c r="X36" s="505"/>
      <c r="Y36" s="505"/>
      <c r="Z36" s="505"/>
      <c r="AA36" s="507" t="s">
        <v>671</v>
      </c>
      <c r="AB36" s="508" t="s">
        <v>671</v>
      </c>
      <c r="AC36" s="506" t="s">
        <v>671</v>
      </c>
      <c r="AD36" s="508" t="s">
        <v>671</v>
      </c>
      <c r="AE36" s="506" t="s">
        <v>671</v>
      </c>
      <c r="AF36" s="509" t="s">
        <v>671</v>
      </c>
      <c r="AG36" s="505"/>
      <c r="AH36" s="510"/>
      <c r="AI36" s="503"/>
      <c r="AJ36" s="511"/>
      <c r="AK36" s="511"/>
      <c r="AL36" s="512"/>
      <c r="AM36" s="513"/>
      <c r="AN36" s="513"/>
      <c r="AO36" s="513"/>
      <c r="AP36" s="513"/>
      <c r="AQ36" s="513"/>
      <c r="AR36" s="513"/>
      <c r="AS36" s="513"/>
      <c r="AT36" s="513"/>
      <c r="AU36" s="513"/>
      <c r="AV36" s="513"/>
      <c r="AW36" s="513"/>
      <c r="AX36" s="513"/>
      <c r="AY36" s="513"/>
      <c r="AZ36" s="513"/>
      <c r="BA36" s="513"/>
      <c r="BB36" s="513"/>
      <c r="BC36" s="513"/>
      <c r="BD36" s="513"/>
      <c r="BE36" s="513"/>
    </row>
    <row r="37" spans="1:57" ht="26.25" customHeight="1">
      <c r="A37" s="973"/>
      <c r="B37" s="968"/>
      <c r="C37" s="968"/>
      <c r="D37" s="968"/>
      <c r="E37" s="510"/>
      <c r="F37" s="968"/>
      <c r="G37" s="968"/>
      <c r="H37" s="510"/>
      <c r="I37" s="968"/>
      <c r="J37" s="968"/>
      <c r="K37" s="968"/>
      <c r="L37" s="968"/>
      <c r="M37" s="968"/>
      <c r="N37" s="968"/>
      <c r="O37" s="968"/>
      <c r="P37" s="968"/>
      <c r="Q37" s="968"/>
      <c r="R37" s="503"/>
      <c r="S37" s="514"/>
      <c r="T37" s="503" t="s">
        <v>671</v>
      </c>
      <c r="U37" s="505"/>
      <c r="V37" s="505"/>
      <c r="W37" s="506" t="s">
        <v>671</v>
      </c>
      <c r="X37" s="505"/>
      <c r="Y37" s="505"/>
      <c r="Z37" s="505"/>
      <c r="AA37" s="507" t="s">
        <v>671</v>
      </c>
      <c r="AB37" s="508" t="s">
        <v>671</v>
      </c>
      <c r="AC37" s="506" t="s">
        <v>671</v>
      </c>
      <c r="AD37" s="508" t="s">
        <v>671</v>
      </c>
      <c r="AE37" s="506" t="s">
        <v>671</v>
      </c>
      <c r="AF37" s="509" t="s">
        <v>671</v>
      </c>
      <c r="AG37" s="505"/>
      <c r="AH37" s="510"/>
      <c r="AI37" s="503"/>
      <c r="AJ37" s="511"/>
      <c r="AK37" s="511"/>
      <c r="AL37" s="512"/>
      <c r="AM37" s="513"/>
      <c r="AN37" s="513"/>
      <c r="AO37" s="513"/>
      <c r="AP37" s="513"/>
      <c r="AQ37" s="513"/>
      <c r="AR37" s="513"/>
      <c r="AS37" s="513"/>
      <c r="AT37" s="513"/>
      <c r="AU37" s="513"/>
      <c r="AV37" s="513"/>
      <c r="AW37" s="513"/>
      <c r="AX37" s="513"/>
      <c r="AY37" s="513"/>
      <c r="AZ37" s="513"/>
      <c r="BA37" s="513"/>
      <c r="BB37" s="513"/>
      <c r="BC37" s="513"/>
      <c r="BD37" s="513"/>
      <c r="BE37" s="513"/>
    </row>
    <row r="38" spans="1:57" ht="26.25" customHeight="1">
      <c r="A38" s="973"/>
      <c r="B38" s="968"/>
      <c r="C38" s="968"/>
      <c r="D38" s="968"/>
      <c r="E38" s="510"/>
      <c r="F38" s="968"/>
      <c r="G38" s="968"/>
      <c r="H38" s="510"/>
      <c r="I38" s="968"/>
      <c r="J38" s="968"/>
      <c r="K38" s="968"/>
      <c r="L38" s="968"/>
      <c r="M38" s="968"/>
      <c r="N38" s="968"/>
      <c r="O38" s="968"/>
      <c r="P38" s="968"/>
      <c r="Q38" s="968"/>
      <c r="R38" s="503"/>
      <c r="S38" s="504"/>
      <c r="T38" s="503" t="s">
        <v>671</v>
      </c>
      <c r="U38" s="505"/>
      <c r="V38" s="505"/>
      <c r="W38" s="506" t="s">
        <v>671</v>
      </c>
      <c r="X38" s="505"/>
      <c r="Y38" s="505"/>
      <c r="Z38" s="505"/>
      <c r="AA38" s="507" t="s">
        <v>671</v>
      </c>
      <c r="AB38" s="508" t="s">
        <v>671</v>
      </c>
      <c r="AC38" s="506" t="s">
        <v>671</v>
      </c>
      <c r="AD38" s="508" t="s">
        <v>671</v>
      </c>
      <c r="AE38" s="506" t="s">
        <v>671</v>
      </c>
      <c r="AF38" s="509" t="s">
        <v>671</v>
      </c>
      <c r="AG38" s="505"/>
      <c r="AH38" s="510"/>
      <c r="AI38" s="503"/>
      <c r="AJ38" s="511"/>
      <c r="AK38" s="511"/>
      <c r="AL38" s="512"/>
      <c r="AM38" s="513"/>
      <c r="AN38" s="513"/>
      <c r="AO38" s="513"/>
      <c r="AP38" s="513"/>
      <c r="AQ38" s="513"/>
      <c r="AR38" s="513"/>
      <c r="AS38" s="513"/>
      <c r="AT38" s="513"/>
      <c r="AU38" s="513"/>
      <c r="AV38" s="513"/>
      <c r="AW38" s="513"/>
      <c r="AX38" s="513"/>
      <c r="AY38" s="513"/>
      <c r="AZ38" s="513"/>
      <c r="BA38" s="513"/>
      <c r="BB38" s="513"/>
      <c r="BC38" s="513"/>
      <c r="BD38" s="513"/>
      <c r="BE38" s="513"/>
    </row>
    <row r="39" spans="1:57" ht="26.25" customHeight="1">
      <c r="A39" s="973"/>
      <c r="B39" s="968"/>
      <c r="C39" s="968"/>
      <c r="D39" s="968"/>
      <c r="E39" s="510"/>
      <c r="F39" s="968"/>
      <c r="G39" s="968"/>
      <c r="H39" s="510"/>
      <c r="I39" s="968"/>
      <c r="J39" s="968"/>
      <c r="K39" s="968"/>
      <c r="L39" s="968"/>
      <c r="M39" s="968"/>
      <c r="N39" s="968"/>
      <c r="O39" s="968"/>
      <c r="P39" s="968"/>
      <c r="Q39" s="968"/>
      <c r="R39" s="503"/>
      <c r="S39" s="504"/>
      <c r="T39" s="503" t="s">
        <v>671</v>
      </c>
      <c r="U39" s="505"/>
      <c r="V39" s="505"/>
      <c r="W39" s="506" t="s">
        <v>671</v>
      </c>
      <c r="X39" s="505"/>
      <c r="Y39" s="505"/>
      <c r="Z39" s="505"/>
      <c r="AA39" s="507" t="s">
        <v>671</v>
      </c>
      <c r="AB39" s="508" t="s">
        <v>671</v>
      </c>
      <c r="AC39" s="506" t="s">
        <v>671</v>
      </c>
      <c r="AD39" s="508" t="s">
        <v>671</v>
      </c>
      <c r="AE39" s="506" t="s">
        <v>671</v>
      </c>
      <c r="AF39" s="509" t="s">
        <v>671</v>
      </c>
      <c r="AG39" s="505"/>
      <c r="AH39" s="510"/>
      <c r="AI39" s="503"/>
      <c r="AJ39" s="511"/>
      <c r="AK39" s="511"/>
      <c r="AL39" s="512"/>
      <c r="AM39" s="513"/>
      <c r="AN39" s="513"/>
      <c r="AO39" s="513"/>
      <c r="AP39" s="513"/>
      <c r="AQ39" s="513"/>
      <c r="AR39" s="513"/>
      <c r="AS39" s="513"/>
      <c r="AT39" s="513"/>
      <c r="AU39" s="513"/>
      <c r="AV39" s="513"/>
      <c r="AW39" s="513"/>
      <c r="AX39" s="513"/>
      <c r="AY39" s="513"/>
      <c r="AZ39" s="513"/>
      <c r="BA39" s="513"/>
      <c r="BB39" s="513"/>
      <c r="BC39" s="513"/>
      <c r="BD39" s="513"/>
      <c r="BE39" s="513"/>
    </row>
    <row r="40" spans="1:57" ht="26.25" customHeight="1">
      <c r="A40" s="974"/>
      <c r="B40" s="968"/>
      <c r="C40" s="968"/>
      <c r="D40" s="968"/>
      <c r="E40" s="510"/>
      <c r="F40" s="968"/>
      <c r="G40" s="968"/>
      <c r="H40" s="510"/>
      <c r="I40" s="968"/>
      <c r="J40" s="968"/>
      <c r="K40" s="968"/>
      <c r="L40" s="968"/>
      <c r="M40" s="968"/>
      <c r="N40" s="968"/>
      <c r="O40" s="968"/>
      <c r="P40" s="968"/>
      <c r="Q40" s="968"/>
      <c r="R40" s="503"/>
      <c r="S40" s="504"/>
      <c r="T40" s="503" t="s">
        <v>671</v>
      </c>
      <c r="U40" s="505"/>
      <c r="V40" s="505"/>
      <c r="W40" s="506" t="s">
        <v>671</v>
      </c>
      <c r="X40" s="505"/>
      <c r="Y40" s="505"/>
      <c r="Z40" s="505"/>
      <c r="AA40" s="507" t="s">
        <v>671</v>
      </c>
      <c r="AB40" s="508" t="s">
        <v>671</v>
      </c>
      <c r="AC40" s="506" t="s">
        <v>671</v>
      </c>
      <c r="AD40" s="508" t="s">
        <v>671</v>
      </c>
      <c r="AE40" s="506" t="s">
        <v>671</v>
      </c>
      <c r="AF40" s="509" t="s">
        <v>671</v>
      </c>
      <c r="AG40" s="505"/>
      <c r="AH40" s="510"/>
      <c r="AI40" s="503"/>
      <c r="AJ40" s="511"/>
      <c r="AK40" s="511"/>
      <c r="AL40" s="512"/>
      <c r="AM40" s="513"/>
      <c r="AN40" s="513"/>
      <c r="AO40" s="513"/>
      <c r="AP40" s="513"/>
      <c r="AQ40" s="513"/>
      <c r="AR40" s="513"/>
      <c r="AS40" s="513"/>
      <c r="AT40" s="513"/>
      <c r="AU40" s="513"/>
      <c r="AV40" s="513"/>
      <c r="AW40" s="513"/>
      <c r="AX40" s="513"/>
      <c r="AY40" s="513"/>
      <c r="AZ40" s="513"/>
      <c r="BA40" s="513"/>
      <c r="BB40" s="513"/>
      <c r="BC40" s="513"/>
      <c r="BD40" s="513"/>
      <c r="BE40" s="513"/>
    </row>
    <row r="41" spans="1:57" ht="26.25" customHeight="1">
      <c r="A41" s="972">
        <v>7</v>
      </c>
      <c r="B41" s="975"/>
      <c r="C41" s="975"/>
      <c r="D41" s="975"/>
      <c r="E41" s="510"/>
      <c r="F41" s="975"/>
      <c r="G41" s="976"/>
      <c r="H41" s="510"/>
      <c r="I41" s="975"/>
      <c r="J41" s="977"/>
      <c r="K41" s="970" t="s">
        <v>671</v>
      </c>
      <c r="L41" s="969" t="s">
        <v>671</v>
      </c>
      <c r="M41" s="969"/>
      <c r="N41" s="969">
        <v>0</v>
      </c>
      <c r="O41" s="970" t="s">
        <v>671</v>
      </c>
      <c r="P41" s="969" t="s">
        <v>671</v>
      </c>
      <c r="Q41" s="971"/>
      <c r="R41" s="503"/>
      <c r="S41" s="504"/>
      <c r="T41" s="503" t="s">
        <v>671</v>
      </c>
      <c r="U41" s="505"/>
      <c r="V41" s="505"/>
      <c r="W41" s="506" t="s">
        <v>671</v>
      </c>
      <c r="X41" s="505"/>
      <c r="Y41" s="505"/>
      <c r="Z41" s="505"/>
      <c r="AA41" s="507" t="s">
        <v>671</v>
      </c>
      <c r="AB41" s="508" t="s">
        <v>671</v>
      </c>
      <c r="AC41" s="506" t="s">
        <v>671</v>
      </c>
      <c r="AD41" s="508" t="s">
        <v>671</v>
      </c>
      <c r="AE41" s="506" t="s">
        <v>671</v>
      </c>
      <c r="AF41" s="509" t="s">
        <v>671</v>
      </c>
      <c r="AG41" s="505"/>
      <c r="AH41" s="510"/>
      <c r="AI41" s="503"/>
      <c r="AJ41" s="511"/>
      <c r="AK41" s="511"/>
      <c r="AL41" s="512"/>
      <c r="AM41" s="513"/>
      <c r="AN41" s="513"/>
      <c r="AO41" s="513"/>
      <c r="AP41" s="513"/>
      <c r="AQ41" s="513"/>
      <c r="AR41" s="513"/>
      <c r="AS41" s="513"/>
      <c r="AT41" s="513"/>
      <c r="AU41" s="513"/>
      <c r="AV41" s="513"/>
      <c r="AW41" s="513"/>
      <c r="AX41" s="513"/>
      <c r="AY41" s="513"/>
      <c r="AZ41" s="513"/>
      <c r="BA41" s="513"/>
      <c r="BB41" s="513"/>
      <c r="BC41" s="513"/>
      <c r="BD41" s="513"/>
      <c r="BE41" s="513"/>
    </row>
    <row r="42" spans="1:57" ht="26.25" customHeight="1">
      <c r="A42" s="973"/>
      <c r="B42" s="968"/>
      <c r="C42" s="968"/>
      <c r="D42" s="968"/>
      <c r="E42" s="510"/>
      <c r="F42" s="968"/>
      <c r="G42" s="968"/>
      <c r="H42" s="510"/>
      <c r="I42" s="968"/>
      <c r="J42" s="968"/>
      <c r="K42" s="968"/>
      <c r="L42" s="968"/>
      <c r="M42" s="968"/>
      <c r="N42" s="968"/>
      <c r="O42" s="968"/>
      <c r="P42" s="968"/>
      <c r="Q42" s="968"/>
      <c r="R42" s="503"/>
      <c r="S42" s="504"/>
      <c r="T42" s="503" t="s">
        <v>671</v>
      </c>
      <c r="U42" s="505"/>
      <c r="V42" s="505"/>
      <c r="W42" s="506" t="s">
        <v>671</v>
      </c>
      <c r="X42" s="505"/>
      <c r="Y42" s="505"/>
      <c r="Z42" s="505"/>
      <c r="AA42" s="507" t="s">
        <v>671</v>
      </c>
      <c r="AB42" s="508" t="s">
        <v>671</v>
      </c>
      <c r="AC42" s="506" t="s">
        <v>671</v>
      </c>
      <c r="AD42" s="508" t="s">
        <v>671</v>
      </c>
      <c r="AE42" s="506" t="s">
        <v>671</v>
      </c>
      <c r="AF42" s="509" t="s">
        <v>671</v>
      </c>
      <c r="AG42" s="505"/>
      <c r="AH42" s="510"/>
      <c r="AI42" s="503"/>
      <c r="AJ42" s="511"/>
      <c r="AK42" s="511"/>
      <c r="AL42" s="512"/>
      <c r="AM42" s="513"/>
      <c r="AN42" s="513"/>
      <c r="AO42" s="513"/>
      <c r="AP42" s="513"/>
      <c r="AQ42" s="513"/>
      <c r="AR42" s="513"/>
      <c r="AS42" s="513"/>
      <c r="AT42" s="513"/>
      <c r="AU42" s="513"/>
      <c r="AV42" s="513"/>
      <c r="AW42" s="513"/>
      <c r="AX42" s="513"/>
      <c r="AY42" s="513"/>
      <c r="AZ42" s="513"/>
      <c r="BA42" s="513"/>
      <c r="BB42" s="513"/>
      <c r="BC42" s="513"/>
      <c r="BD42" s="513"/>
      <c r="BE42" s="513"/>
    </row>
    <row r="43" spans="1:57" ht="26.25" customHeight="1">
      <c r="A43" s="973"/>
      <c r="B43" s="968"/>
      <c r="C43" s="968"/>
      <c r="D43" s="968"/>
      <c r="E43" s="510"/>
      <c r="F43" s="968"/>
      <c r="G43" s="968"/>
      <c r="H43" s="510"/>
      <c r="I43" s="968"/>
      <c r="J43" s="968"/>
      <c r="K43" s="968"/>
      <c r="L43" s="968"/>
      <c r="M43" s="968"/>
      <c r="N43" s="968"/>
      <c r="O43" s="968"/>
      <c r="P43" s="968"/>
      <c r="Q43" s="968"/>
      <c r="R43" s="503"/>
      <c r="S43" s="514"/>
      <c r="T43" s="503" t="s">
        <v>671</v>
      </c>
      <c r="U43" s="505"/>
      <c r="V43" s="505"/>
      <c r="W43" s="506" t="s">
        <v>671</v>
      </c>
      <c r="X43" s="505"/>
      <c r="Y43" s="505"/>
      <c r="Z43" s="505"/>
      <c r="AA43" s="507" t="s">
        <v>671</v>
      </c>
      <c r="AB43" s="508" t="s">
        <v>671</v>
      </c>
      <c r="AC43" s="506" t="s">
        <v>671</v>
      </c>
      <c r="AD43" s="508" t="s">
        <v>671</v>
      </c>
      <c r="AE43" s="506" t="s">
        <v>671</v>
      </c>
      <c r="AF43" s="509" t="s">
        <v>671</v>
      </c>
      <c r="AG43" s="505"/>
      <c r="AH43" s="510"/>
      <c r="AI43" s="503"/>
      <c r="AJ43" s="511"/>
      <c r="AK43" s="511"/>
      <c r="AL43" s="512"/>
      <c r="AM43" s="513"/>
      <c r="AN43" s="513"/>
      <c r="AO43" s="513"/>
      <c r="AP43" s="513"/>
      <c r="AQ43" s="513"/>
      <c r="AR43" s="513"/>
      <c r="AS43" s="513"/>
      <c r="AT43" s="513"/>
      <c r="AU43" s="513"/>
      <c r="AV43" s="513"/>
      <c r="AW43" s="513"/>
      <c r="AX43" s="513"/>
      <c r="AY43" s="513"/>
      <c r="AZ43" s="513"/>
      <c r="BA43" s="513"/>
      <c r="BB43" s="513"/>
      <c r="BC43" s="513"/>
      <c r="BD43" s="513"/>
      <c r="BE43" s="513"/>
    </row>
    <row r="44" spans="1:57" ht="26.25" customHeight="1">
      <c r="A44" s="973"/>
      <c r="B44" s="968"/>
      <c r="C44" s="968"/>
      <c r="D44" s="968"/>
      <c r="E44" s="510"/>
      <c r="F44" s="968"/>
      <c r="G44" s="968"/>
      <c r="H44" s="510"/>
      <c r="I44" s="968"/>
      <c r="J44" s="968"/>
      <c r="K44" s="968"/>
      <c r="L44" s="968"/>
      <c r="M44" s="968"/>
      <c r="N44" s="968"/>
      <c r="O44" s="968"/>
      <c r="P44" s="968"/>
      <c r="Q44" s="968"/>
      <c r="R44" s="503"/>
      <c r="S44" s="504"/>
      <c r="T44" s="503" t="s">
        <v>671</v>
      </c>
      <c r="U44" s="505"/>
      <c r="V44" s="505"/>
      <c r="W44" s="506" t="s">
        <v>671</v>
      </c>
      <c r="X44" s="505"/>
      <c r="Y44" s="505"/>
      <c r="Z44" s="505"/>
      <c r="AA44" s="507" t="s">
        <v>671</v>
      </c>
      <c r="AB44" s="508" t="s">
        <v>671</v>
      </c>
      <c r="AC44" s="506" t="s">
        <v>671</v>
      </c>
      <c r="AD44" s="508" t="s">
        <v>671</v>
      </c>
      <c r="AE44" s="506" t="s">
        <v>671</v>
      </c>
      <c r="AF44" s="509" t="s">
        <v>671</v>
      </c>
      <c r="AG44" s="505"/>
      <c r="AH44" s="510"/>
      <c r="AI44" s="503"/>
      <c r="AJ44" s="511"/>
      <c r="AK44" s="511"/>
      <c r="AL44" s="512"/>
      <c r="AM44" s="513"/>
      <c r="AN44" s="513"/>
      <c r="AO44" s="513"/>
      <c r="AP44" s="513"/>
      <c r="AQ44" s="513"/>
      <c r="AR44" s="513"/>
      <c r="AS44" s="513"/>
      <c r="AT44" s="513"/>
      <c r="AU44" s="513"/>
      <c r="AV44" s="513"/>
      <c r="AW44" s="513"/>
      <c r="AX44" s="513"/>
      <c r="AY44" s="513"/>
      <c r="AZ44" s="513"/>
      <c r="BA44" s="513"/>
      <c r="BB44" s="513"/>
      <c r="BC44" s="513"/>
      <c r="BD44" s="513"/>
      <c r="BE44" s="513"/>
    </row>
    <row r="45" spans="1:57" ht="26.25" customHeight="1">
      <c r="A45" s="973"/>
      <c r="B45" s="968"/>
      <c r="C45" s="968"/>
      <c r="D45" s="968"/>
      <c r="E45" s="510"/>
      <c r="F45" s="968"/>
      <c r="G45" s="968"/>
      <c r="H45" s="510"/>
      <c r="I45" s="968"/>
      <c r="J45" s="968"/>
      <c r="K45" s="968"/>
      <c r="L45" s="968"/>
      <c r="M45" s="968"/>
      <c r="N45" s="968"/>
      <c r="O45" s="968"/>
      <c r="P45" s="968"/>
      <c r="Q45" s="968"/>
      <c r="R45" s="503"/>
      <c r="S45" s="504"/>
      <c r="T45" s="503" t="s">
        <v>671</v>
      </c>
      <c r="U45" s="505"/>
      <c r="V45" s="505"/>
      <c r="W45" s="506" t="s">
        <v>671</v>
      </c>
      <c r="X45" s="505"/>
      <c r="Y45" s="505"/>
      <c r="Z45" s="505"/>
      <c r="AA45" s="507" t="s">
        <v>671</v>
      </c>
      <c r="AB45" s="508" t="s">
        <v>671</v>
      </c>
      <c r="AC45" s="506" t="s">
        <v>671</v>
      </c>
      <c r="AD45" s="508" t="s">
        <v>671</v>
      </c>
      <c r="AE45" s="506" t="s">
        <v>671</v>
      </c>
      <c r="AF45" s="509" t="s">
        <v>671</v>
      </c>
      <c r="AG45" s="505"/>
      <c r="AH45" s="510"/>
      <c r="AI45" s="503"/>
      <c r="AJ45" s="511"/>
      <c r="AK45" s="511"/>
      <c r="AL45" s="512"/>
      <c r="AM45" s="513"/>
      <c r="AN45" s="513"/>
      <c r="AO45" s="513"/>
      <c r="AP45" s="513"/>
      <c r="AQ45" s="513"/>
      <c r="AR45" s="513"/>
      <c r="AS45" s="513"/>
      <c r="AT45" s="513"/>
      <c r="AU45" s="513"/>
      <c r="AV45" s="513"/>
      <c r="AW45" s="513"/>
      <c r="AX45" s="513"/>
      <c r="AY45" s="513"/>
      <c r="AZ45" s="513"/>
      <c r="BA45" s="513"/>
      <c r="BB45" s="513"/>
      <c r="BC45" s="513"/>
      <c r="BD45" s="513"/>
      <c r="BE45" s="513"/>
    </row>
    <row r="46" spans="1:57" ht="26.25" customHeight="1">
      <c r="A46" s="974"/>
      <c r="B46" s="968"/>
      <c r="C46" s="968"/>
      <c r="D46" s="968"/>
      <c r="E46" s="510"/>
      <c r="F46" s="968"/>
      <c r="G46" s="968"/>
      <c r="H46" s="510"/>
      <c r="I46" s="968"/>
      <c r="J46" s="968"/>
      <c r="K46" s="968"/>
      <c r="L46" s="968"/>
      <c r="M46" s="968"/>
      <c r="N46" s="968"/>
      <c r="O46" s="968"/>
      <c r="P46" s="968"/>
      <c r="Q46" s="968"/>
      <c r="R46" s="503"/>
      <c r="S46" s="504"/>
      <c r="T46" s="503" t="s">
        <v>671</v>
      </c>
      <c r="U46" s="505"/>
      <c r="V46" s="505"/>
      <c r="W46" s="506" t="s">
        <v>671</v>
      </c>
      <c r="X46" s="505"/>
      <c r="Y46" s="505"/>
      <c r="Z46" s="505"/>
      <c r="AA46" s="507" t="s">
        <v>671</v>
      </c>
      <c r="AB46" s="508" t="s">
        <v>671</v>
      </c>
      <c r="AC46" s="506" t="s">
        <v>671</v>
      </c>
      <c r="AD46" s="508" t="s">
        <v>671</v>
      </c>
      <c r="AE46" s="506" t="s">
        <v>671</v>
      </c>
      <c r="AF46" s="509" t="s">
        <v>671</v>
      </c>
      <c r="AG46" s="505"/>
      <c r="AH46" s="510"/>
      <c r="AI46" s="503"/>
      <c r="AJ46" s="511"/>
      <c r="AK46" s="511"/>
      <c r="AL46" s="512"/>
      <c r="AM46" s="513"/>
      <c r="AN46" s="513"/>
      <c r="AO46" s="513"/>
      <c r="AP46" s="513"/>
      <c r="AQ46" s="513"/>
      <c r="AR46" s="513"/>
      <c r="AS46" s="513"/>
      <c r="AT46" s="513"/>
      <c r="AU46" s="513"/>
      <c r="AV46" s="513"/>
      <c r="AW46" s="513"/>
      <c r="AX46" s="513"/>
      <c r="AY46" s="513"/>
      <c r="AZ46" s="513"/>
      <c r="BA46" s="513"/>
      <c r="BB46" s="513"/>
      <c r="BC46" s="513"/>
      <c r="BD46" s="513"/>
      <c r="BE46" s="513"/>
    </row>
    <row r="47" spans="1:57" ht="26.25" customHeight="1">
      <c r="A47" s="972">
        <v>8</v>
      </c>
      <c r="B47" s="975"/>
      <c r="C47" s="975"/>
      <c r="D47" s="975"/>
      <c r="E47" s="510"/>
      <c r="F47" s="975"/>
      <c r="G47" s="976"/>
      <c r="H47" s="510"/>
      <c r="I47" s="975"/>
      <c r="J47" s="977"/>
      <c r="K47" s="970" t="s">
        <v>671</v>
      </c>
      <c r="L47" s="969" t="s">
        <v>671</v>
      </c>
      <c r="M47" s="969"/>
      <c r="N47" s="969">
        <v>0</v>
      </c>
      <c r="O47" s="970" t="s">
        <v>671</v>
      </c>
      <c r="P47" s="969" t="s">
        <v>671</v>
      </c>
      <c r="Q47" s="971"/>
      <c r="R47" s="503"/>
      <c r="S47" s="504"/>
      <c r="T47" s="503" t="s">
        <v>671</v>
      </c>
      <c r="U47" s="505"/>
      <c r="V47" s="505"/>
      <c r="W47" s="506" t="s">
        <v>671</v>
      </c>
      <c r="X47" s="505"/>
      <c r="Y47" s="505"/>
      <c r="Z47" s="505"/>
      <c r="AA47" s="507" t="s">
        <v>671</v>
      </c>
      <c r="AB47" s="508" t="s">
        <v>671</v>
      </c>
      <c r="AC47" s="506" t="s">
        <v>671</v>
      </c>
      <c r="AD47" s="508" t="s">
        <v>671</v>
      </c>
      <c r="AE47" s="506" t="s">
        <v>671</v>
      </c>
      <c r="AF47" s="509" t="s">
        <v>671</v>
      </c>
      <c r="AG47" s="505"/>
      <c r="AH47" s="510"/>
      <c r="AI47" s="503"/>
      <c r="AJ47" s="511"/>
      <c r="AK47" s="511"/>
      <c r="AL47" s="512"/>
      <c r="AM47" s="513"/>
      <c r="AN47" s="513"/>
      <c r="AO47" s="513"/>
      <c r="AP47" s="513"/>
      <c r="AQ47" s="513"/>
      <c r="AR47" s="513"/>
      <c r="AS47" s="513"/>
      <c r="AT47" s="513"/>
      <c r="AU47" s="513"/>
      <c r="AV47" s="513"/>
      <c r="AW47" s="513"/>
      <c r="AX47" s="513"/>
      <c r="AY47" s="513"/>
      <c r="AZ47" s="513"/>
      <c r="BA47" s="513"/>
      <c r="BB47" s="513"/>
      <c r="BC47" s="513"/>
      <c r="BD47" s="513"/>
      <c r="BE47" s="513"/>
    </row>
    <row r="48" spans="1:57" ht="26.25" customHeight="1">
      <c r="A48" s="973"/>
      <c r="B48" s="968"/>
      <c r="C48" s="968"/>
      <c r="D48" s="968"/>
      <c r="E48" s="510"/>
      <c r="F48" s="968"/>
      <c r="G48" s="968"/>
      <c r="H48" s="510"/>
      <c r="I48" s="968"/>
      <c r="J48" s="968"/>
      <c r="K48" s="968"/>
      <c r="L48" s="968"/>
      <c r="M48" s="968"/>
      <c r="N48" s="968"/>
      <c r="O48" s="968"/>
      <c r="P48" s="968"/>
      <c r="Q48" s="968"/>
      <c r="R48" s="503"/>
      <c r="S48" s="504"/>
      <c r="T48" s="503" t="s">
        <v>671</v>
      </c>
      <c r="U48" s="505"/>
      <c r="V48" s="505"/>
      <c r="W48" s="506" t="s">
        <v>671</v>
      </c>
      <c r="X48" s="505"/>
      <c r="Y48" s="505"/>
      <c r="Z48" s="505"/>
      <c r="AA48" s="507" t="s">
        <v>671</v>
      </c>
      <c r="AB48" s="508" t="s">
        <v>671</v>
      </c>
      <c r="AC48" s="506" t="s">
        <v>671</v>
      </c>
      <c r="AD48" s="508" t="s">
        <v>671</v>
      </c>
      <c r="AE48" s="506" t="s">
        <v>671</v>
      </c>
      <c r="AF48" s="509" t="s">
        <v>671</v>
      </c>
      <c r="AG48" s="505"/>
      <c r="AH48" s="510"/>
      <c r="AI48" s="503"/>
      <c r="AJ48" s="511"/>
      <c r="AK48" s="511"/>
      <c r="AL48" s="512"/>
      <c r="AM48" s="513"/>
      <c r="AN48" s="513"/>
      <c r="AO48" s="513"/>
      <c r="AP48" s="513"/>
      <c r="AQ48" s="513"/>
      <c r="AR48" s="513"/>
      <c r="AS48" s="513"/>
      <c r="AT48" s="513"/>
      <c r="AU48" s="513"/>
      <c r="AV48" s="513"/>
      <c r="AW48" s="513"/>
      <c r="AX48" s="513"/>
      <c r="AY48" s="513"/>
      <c r="AZ48" s="513"/>
      <c r="BA48" s="513"/>
      <c r="BB48" s="513"/>
      <c r="BC48" s="513"/>
      <c r="BD48" s="513"/>
      <c r="BE48" s="513"/>
    </row>
    <row r="49" spans="1:57" ht="26.25" customHeight="1">
      <c r="A49" s="973"/>
      <c r="B49" s="968"/>
      <c r="C49" s="968"/>
      <c r="D49" s="968"/>
      <c r="E49" s="510"/>
      <c r="F49" s="968"/>
      <c r="G49" s="968"/>
      <c r="H49" s="510"/>
      <c r="I49" s="968"/>
      <c r="J49" s="968"/>
      <c r="K49" s="968"/>
      <c r="L49" s="968"/>
      <c r="M49" s="968"/>
      <c r="N49" s="968"/>
      <c r="O49" s="968"/>
      <c r="P49" s="968"/>
      <c r="Q49" s="968"/>
      <c r="R49" s="503"/>
      <c r="S49" s="514"/>
      <c r="T49" s="503" t="s">
        <v>671</v>
      </c>
      <c r="U49" s="505"/>
      <c r="V49" s="505"/>
      <c r="W49" s="506" t="s">
        <v>671</v>
      </c>
      <c r="X49" s="505"/>
      <c r="Y49" s="505"/>
      <c r="Z49" s="505"/>
      <c r="AA49" s="507" t="s">
        <v>671</v>
      </c>
      <c r="AB49" s="508" t="s">
        <v>671</v>
      </c>
      <c r="AC49" s="506" t="s">
        <v>671</v>
      </c>
      <c r="AD49" s="508" t="s">
        <v>671</v>
      </c>
      <c r="AE49" s="506" t="s">
        <v>671</v>
      </c>
      <c r="AF49" s="509" t="s">
        <v>671</v>
      </c>
      <c r="AG49" s="505"/>
      <c r="AH49" s="510"/>
      <c r="AI49" s="503"/>
      <c r="AJ49" s="511"/>
      <c r="AK49" s="511"/>
      <c r="AL49" s="512"/>
      <c r="AM49" s="513"/>
      <c r="AN49" s="513"/>
      <c r="AO49" s="513"/>
      <c r="AP49" s="513"/>
      <c r="AQ49" s="513"/>
      <c r="AR49" s="513"/>
      <c r="AS49" s="513"/>
      <c r="AT49" s="513"/>
      <c r="AU49" s="513"/>
      <c r="AV49" s="513"/>
      <c r="AW49" s="513"/>
      <c r="AX49" s="513"/>
      <c r="AY49" s="513"/>
      <c r="AZ49" s="513"/>
      <c r="BA49" s="513"/>
      <c r="BB49" s="513"/>
      <c r="BC49" s="513"/>
      <c r="BD49" s="513"/>
      <c r="BE49" s="513"/>
    </row>
    <row r="50" spans="1:57" ht="26.25" customHeight="1">
      <c r="A50" s="973"/>
      <c r="B50" s="968"/>
      <c r="C50" s="968"/>
      <c r="D50" s="968"/>
      <c r="E50" s="510"/>
      <c r="F50" s="968"/>
      <c r="G50" s="968"/>
      <c r="H50" s="510"/>
      <c r="I50" s="968"/>
      <c r="J50" s="968"/>
      <c r="K50" s="968"/>
      <c r="L50" s="968"/>
      <c r="M50" s="968"/>
      <c r="N50" s="968"/>
      <c r="O50" s="968"/>
      <c r="P50" s="968"/>
      <c r="Q50" s="968"/>
      <c r="R50" s="503"/>
      <c r="S50" s="504"/>
      <c r="T50" s="503" t="s">
        <v>671</v>
      </c>
      <c r="U50" s="505"/>
      <c r="V50" s="505"/>
      <c r="W50" s="506" t="s">
        <v>671</v>
      </c>
      <c r="X50" s="505"/>
      <c r="Y50" s="505"/>
      <c r="Z50" s="505"/>
      <c r="AA50" s="507" t="s">
        <v>671</v>
      </c>
      <c r="AB50" s="508" t="s">
        <v>671</v>
      </c>
      <c r="AC50" s="506" t="s">
        <v>671</v>
      </c>
      <c r="AD50" s="508" t="s">
        <v>671</v>
      </c>
      <c r="AE50" s="506" t="s">
        <v>671</v>
      </c>
      <c r="AF50" s="509" t="s">
        <v>671</v>
      </c>
      <c r="AG50" s="505"/>
      <c r="AH50" s="510"/>
      <c r="AI50" s="503"/>
      <c r="AJ50" s="511"/>
      <c r="AK50" s="511"/>
      <c r="AL50" s="512"/>
      <c r="AM50" s="513"/>
      <c r="AN50" s="513"/>
      <c r="AO50" s="513"/>
      <c r="AP50" s="513"/>
      <c r="AQ50" s="513"/>
      <c r="AR50" s="513"/>
      <c r="AS50" s="513"/>
      <c r="AT50" s="513"/>
      <c r="AU50" s="513"/>
      <c r="AV50" s="513"/>
      <c r="AW50" s="513"/>
      <c r="AX50" s="513"/>
      <c r="AY50" s="513"/>
      <c r="AZ50" s="513"/>
      <c r="BA50" s="513"/>
      <c r="BB50" s="513"/>
      <c r="BC50" s="513"/>
      <c r="BD50" s="513"/>
      <c r="BE50" s="513"/>
    </row>
    <row r="51" spans="1:57" ht="26.25" customHeight="1">
      <c r="A51" s="973"/>
      <c r="B51" s="968"/>
      <c r="C51" s="968"/>
      <c r="D51" s="968"/>
      <c r="E51" s="510"/>
      <c r="F51" s="968"/>
      <c r="G51" s="968"/>
      <c r="H51" s="510"/>
      <c r="I51" s="968"/>
      <c r="J51" s="968"/>
      <c r="K51" s="968"/>
      <c r="L51" s="968"/>
      <c r="M51" s="968"/>
      <c r="N51" s="968"/>
      <c r="O51" s="968"/>
      <c r="P51" s="968"/>
      <c r="Q51" s="968"/>
      <c r="R51" s="503"/>
      <c r="S51" s="504"/>
      <c r="T51" s="503" t="s">
        <v>671</v>
      </c>
      <c r="U51" s="505"/>
      <c r="V51" s="505"/>
      <c r="W51" s="506" t="s">
        <v>671</v>
      </c>
      <c r="X51" s="505"/>
      <c r="Y51" s="505"/>
      <c r="Z51" s="505"/>
      <c r="AA51" s="507" t="s">
        <v>671</v>
      </c>
      <c r="AB51" s="508" t="s">
        <v>671</v>
      </c>
      <c r="AC51" s="506" t="s">
        <v>671</v>
      </c>
      <c r="AD51" s="508" t="s">
        <v>671</v>
      </c>
      <c r="AE51" s="506" t="s">
        <v>671</v>
      </c>
      <c r="AF51" s="509" t="s">
        <v>671</v>
      </c>
      <c r="AG51" s="505"/>
      <c r="AH51" s="510"/>
      <c r="AI51" s="503"/>
      <c r="AJ51" s="511"/>
      <c r="AK51" s="511"/>
      <c r="AL51" s="512"/>
      <c r="AM51" s="513"/>
      <c r="AN51" s="513"/>
      <c r="AO51" s="513"/>
      <c r="AP51" s="513"/>
      <c r="AQ51" s="513"/>
      <c r="AR51" s="513"/>
      <c r="AS51" s="513"/>
      <c r="AT51" s="513"/>
      <c r="AU51" s="513"/>
      <c r="AV51" s="513"/>
      <c r="AW51" s="513"/>
      <c r="AX51" s="513"/>
      <c r="AY51" s="513"/>
      <c r="AZ51" s="513"/>
      <c r="BA51" s="513"/>
      <c r="BB51" s="513"/>
      <c r="BC51" s="513"/>
      <c r="BD51" s="513"/>
      <c r="BE51" s="513"/>
    </row>
    <row r="52" spans="1:57" ht="26.25" customHeight="1">
      <c r="A52" s="974"/>
      <c r="B52" s="968"/>
      <c r="C52" s="968"/>
      <c r="D52" s="968"/>
      <c r="E52" s="510"/>
      <c r="F52" s="968"/>
      <c r="G52" s="968"/>
      <c r="H52" s="510"/>
      <c r="I52" s="968"/>
      <c r="J52" s="968"/>
      <c r="K52" s="968"/>
      <c r="L52" s="968"/>
      <c r="M52" s="968"/>
      <c r="N52" s="968"/>
      <c r="O52" s="968"/>
      <c r="P52" s="968"/>
      <c r="Q52" s="968"/>
      <c r="R52" s="503"/>
      <c r="S52" s="504"/>
      <c r="T52" s="503" t="s">
        <v>671</v>
      </c>
      <c r="U52" s="505"/>
      <c r="V52" s="505"/>
      <c r="W52" s="506" t="s">
        <v>671</v>
      </c>
      <c r="X52" s="505"/>
      <c r="Y52" s="505"/>
      <c r="Z52" s="505"/>
      <c r="AA52" s="507" t="s">
        <v>671</v>
      </c>
      <c r="AB52" s="508" t="s">
        <v>671</v>
      </c>
      <c r="AC52" s="506" t="s">
        <v>671</v>
      </c>
      <c r="AD52" s="508" t="s">
        <v>671</v>
      </c>
      <c r="AE52" s="506" t="s">
        <v>671</v>
      </c>
      <c r="AF52" s="509" t="s">
        <v>671</v>
      </c>
      <c r="AG52" s="505"/>
      <c r="AH52" s="510"/>
      <c r="AI52" s="503"/>
      <c r="AJ52" s="511"/>
      <c r="AK52" s="511"/>
      <c r="AL52" s="512"/>
      <c r="AM52" s="513"/>
      <c r="AN52" s="513"/>
      <c r="AO52" s="513"/>
      <c r="AP52" s="513"/>
      <c r="AQ52" s="513"/>
      <c r="AR52" s="513"/>
      <c r="AS52" s="513"/>
      <c r="AT52" s="513"/>
      <c r="AU52" s="513"/>
      <c r="AV52" s="513"/>
      <c r="AW52" s="513"/>
      <c r="AX52" s="513"/>
      <c r="AY52" s="513"/>
      <c r="AZ52" s="513"/>
      <c r="BA52" s="513"/>
      <c r="BB52" s="513"/>
      <c r="BC52" s="513"/>
      <c r="BD52" s="513"/>
      <c r="BE52" s="513"/>
    </row>
    <row r="53" spans="1:57" ht="26.25" customHeight="1">
      <c r="A53" s="972">
        <v>9</v>
      </c>
      <c r="B53" s="975"/>
      <c r="C53" s="975"/>
      <c r="D53" s="975"/>
      <c r="E53" s="510"/>
      <c r="F53" s="975"/>
      <c r="G53" s="976"/>
      <c r="H53" s="510"/>
      <c r="I53" s="975"/>
      <c r="J53" s="977"/>
      <c r="K53" s="970" t="s">
        <v>671</v>
      </c>
      <c r="L53" s="969" t="s">
        <v>671</v>
      </c>
      <c r="M53" s="969"/>
      <c r="N53" s="969">
        <v>0</v>
      </c>
      <c r="O53" s="970" t="s">
        <v>671</v>
      </c>
      <c r="P53" s="969" t="s">
        <v>671</v>
      </c>
      <c r="Q53" s="971"/>
      <c r="R53" s="503"/>
      <c r="S53" s="504"/>
      <c r="T53" s="503" t="s">
        <v>671</v>
      </c>
      <c r="U53" s="505"/>
      <c r="V53" s="505"/>
      <c r="W53" s="506" t="s">
        <v>671</v>
      </c>
      <c r="X53" s="505"/>
      <c r="Y53" s="505"/>
      <c r="Z53" s="505"/>
      <c r="AA53" s="507" t="s">
        <v>671</v>
      </c>
      <c r="AB53" s="508" t="s">
        <v>671</v>
      </c>
      <c r="AC53" s="506" t="s">
        <v>671</v>
      </c>
      <c r="AD53" s="508" t="s">
        <v>671</v>
      </c>
      <c r="AE53" s="506" t="s">
        <v>671</v>
      </c>
      <c r="AF53" s="509" t="s">
        <v>671</v>
      </c>
      <c r="AG53" s="505"/>
      <c r="AH53" s="510"/>
      <c r="AI53" s="503"/>
      <c r="AJ53" s="511"/>
      <c r="AK53" s="511"/>
      <c r="AL53" s="512"/>
      <c r="AM53" s="513"/>
      <c r="AN53" s="513"/>
      <c r="AO53" s="513"/>
      <c r="AP53" s="513"/>
      <c r="AQ53" s="513"/>
      <c r="AR53" s="513"/>
      <c r="AS53" s="513"/>
      <c r="AT53" s="513"/>
      <c r="AU53" s="513"/>
      <c r="AV53" s="513"/>
      <c r="AW53" s="513"/>
      <c r="AX53" s="513"/>
      <c r="AY53" s="513"/>
      <c r="AZ53" s="513"/>
      <c r="BA53" s="513"/>
      <c r="BB53" s="513"/>
      <c r="BC53" s="513"/>
      <c r="BD53" s="513"/>
      <c r="BE53" s="513"/>
    </row>
    <row r="54" spans="1:57" ht="26.25" customHeight="1">
      <c r="A54" s="973"/>
      <c r="B54" s="968"/>
      <c r="C54" s="968"/>
      <c r="D54" s="968"/>
      <c r="E54" s="510"/>
      <c r="F54" s="968"/>
      <c r="G54" s="968"/>
      <c r="H54" s="510"/>
      <c r="I54" s="968"/>
      <c r="J54" s="968"/>
      <c r="K54" s="968"/>
      <c r="L54" s="968"/>
      <c r="M54" s="968"/>
      <c r="N54" s="968"/>
      <c r="O54" s="968"/>
      <c r="P54" s="968"/>
      <c r="Q54" s="968"/>
      <c r="R54" s="503"/>
      <c r="S54" s="504"/>
      <c r="T54" s="503" t="s">
        <v>671</v>
      </c>
      <c r="U54" s="505"/>
      <c r="V54" s="505"/>
      <c r="W54" s="506" t="s">
        <v>671</v>
      </c>
      <c r="X54" s="505"/>
      <c r="Y54" s="505"/>
      <c r="Z54" s="505"/>
      <c r="AA54" s="507" t="s">
        <v>671</v>
      </c>
      <c r="AB54" s="508" t="s">
        <v>671</v>
      </c>
      <c r="AC54" s="506" t="s">
        <v>671</v>
      </c>
      <c r="AD54" s="508" t="s">
        <v>671</v>
      </c>
      <c r="AE54" s="506" t="s">
        <v>671</v>
      </c>
      <c r="AF54" s="509" t="s">
        <v>671</v>
      </c>
      <c r="AG54" s="505"/>
      <c r="AH54" s="510"/>
      <c r="AI54" s="503"/>
      <c r="AJ54" s="511"/>
      <c r="AK54" s="511"/>
      <c r="AL54" s="512"/>
      <c r="AM54" s="513"/>
      <c r="AN54" s="513"/>
      <c r="AO54" s="513"/>
      <c r="AP54" s="513"/>
      <c r="AQ54" s="513"/>
      <c r="AR54" s="513"/>
      <c r="AS54" s="513"/>
      <c r="AT54" s="513"/>
      <c r="AU54" s="513"/>
      <c r="AV54" s="513"/>
      <c r="AW54" s="513"/>
      <c r="AX54" s="513"/>
      <c r="AY54" s="513"/>
      <c r="AZ54" s="513"/>
      <c r="BA54" s="513"/>
      <c r="BB54" s="513"/>
      <c r="BC54" s="513"/>
      <c r="BD54" s="513"/>
      <c r="BE54" s="513"/>
    </row>
    <row r="55" spans="1:57" ht="26.25" customHeight="1">
      <c r="A55" s="973"/>
      <c r="B55" s="968"/>
      <c r="C55" s="968"/>
      <c r="D55" s="968"/>
      <c r="E55" s="510"/>
      <c r="F55" s="968"/>
      <c r="G55" s="968"/>
      <c r="H55" s="510"/>
      <c r="I55" s="968"/>
      <c r="J55" s="968"/>
      <c r="K55" s="968"/>
      <c r="L55" s="968"/>
      <c r="M55" s="968"/>
      <c r="N55" s="968"/>
      <c r="O55" s="968"/>
      <c r="P55" s="968"/>
      <c r="Q55" s="968"/>
      <c r="R55" s="503"/>
      <c r="S55" s="514"/>
      <c r="T55" s="503" t="s">
        <v>671</v>
      </c>
      <c r="U55" s="505"/>
      <c r="V55" s="505"/>
      <c r="W55" s="506" t="s">
        <v>671</v>
      </c>
      <c r="X55" s="505"/>
      <c r="Y55" s="505"/>
      <c r="Z55" s="505"/>
      <c r="AA55" s="507" t="s">
        <v>671</v>
      </c>
      <c r="AB55" s="508" t="s">
        <v>671</v>
      </c>
      <c r="AC55" s="506" t="s">
        <v>671</v>
      </c>
      <c r="AD55" s="508" t="s">
        <v>671</v>
      </c>
      <c r="AE55" s="506" t="s">
        <v>671</v>
      </c>
      <c r="AF55" s="509" t="s">
        <v>671</v>
      </c>
      <c r="AG55" s="505"/>
      <c r="AH55" s="510"/>
      <c r="AI55" s="503"/>
      <c r="AJ55" s="511"/>
      <c r="AK55" s="511"/>
      <c r="AL55" s="512"/>
      <c r="AM55" s="513"/>
      <c r="AN55" s="513"/>
      <c r="AO55" s="513"/>
      <c r="AP55" s="513"/>
      <c r="AQ55" s="513"/>
      <c r="AR55" s="513"/>
      <c r="AS55" s="513"/>
      <c r="AT55" s="513"/>
      <c r="AU55" s="513"/>
      <c r="AV55" s="513"/>
      <c r="AW55" s="513"/>
      <c r="AX55" s="513"/>
      <c r="AY55" s="513"/>
      <c r="AZ55" s="513"/>
      <c r="BA55" s="513"/>
      <c r="BB55" s="513"/>
      <c r="BC55" s="513"/>
      <c r="BD55" s="513"/>
      <c r="BE55" s="513"/>
    </row>
    <row r="56" spans="1:57" ht="26.25" customHeight="1">
      <c r="A56" s="973"/>
      <c r="B56" s="968"/>
      <c r="C56" s="968"/>
      <c r="D56" s="968"/>
      <c r="E56" s="510"/>
      <c r="F56" s="968"/>
      <c r="G56" s="968"/>
      <c r="H56" s="510"/>
      <c r="I56" s="968"/>
      <c r="J56" s="968"/>
      <c r="K56" s="968"/>
      <c r="L56" s="968"/>
      <c r="M56" s="968"/>
      <c r="N56" s="968"/>
      <c r="O56" s="968"/>
      <c r="P56" s="968"/>
      <c r="Q56" s="968"/>
      <c r="R56" s="503"/>
      <c r="S56" s="504"/>
      <c r="T56" s="503" t="s">
        <v>671</v>
      </c>
      <c r="U56" s="505"/>
      <c r="V56" s="505"/>
      <c r="W56" s="506" t="s">
        <v>671</v>
      </c>
      <c r="X56" s="505"/>
      <c r="Y56" s="505"/>
      <c r="Z56" s="505"/>
      <c r="AA56" s="507" t="s">
        <v>671</v>
      </c>
      <c r="AB56" s="508" t="s">
        <v>671</v>
      </c>
      <c r="AC56" s="506" t="s">
        <v>671</v>
      </c>
      <c r="AD56" s="508" t="s">
        <v>671</v>
      </c>
      <c r="AE56" s="506" t="s">
        <v>671</v>
      </c>
      <c r="AF56" s="509" t="s">
        <v>671</v>
      </c>
      <c r="AG56" s="505"/>
      <c r="AH56" s="510"/>
      <c r="AI56" s="503"/>
      <c r="AJ56" s="511"/>
      <c r="AK56" s="511"/>
      <c r="AL56" s="512"/>
      <c r="AM56" s="513"/>
      <c r="AN56" s="513"/>
      <c r="AO56" s="513"/>
      <c r="AP56" s="513"/>
      <c r="AQ56" s="513"/>
      <c r="AR56" s="513"/>
      <c r="AS56" s="513"/>
      <c r="AT56" s="513"/>
      <c r="AU56" s="513"/>
      <c r="AV56" s="513"/>
      <c r="AW56" s="513"/>
      <c r="AX56" s="513"/>
      <c r="AY56" s="513"/>
      <c r="AZ56" s="513"/>
      <c r="BA56" s="513"/>
      <c r="BB56" s="513"/>
      <c r="BC56" s="513"/>
      <c r="BD56" s="513"/>
      <c r="BE56" s="513"/>
    </row>
    <row r="57" spans="1:57" ht="26.25" customHeight="1">
      <c r="A57" s="973"/>
      <c r="B57" s="968"/>
      <c r="C57" s="968"/>
      <c r="D57" s="968"/>
      <c r="E57" s="510"/>
      <c r="F57" s="968"/>
      <c r="G57" s="968"/>
      <c r="H57" s="510"/>
      <c r="I57" s="968"/>
      <c r="J57" s="968"/>
      <c r="K57" s="968"/>
      <c r="L57" s="968"/>
      <c r="M57" s="968"/>
      <c r="N57" s="968"/>
      <c r="O57" s="968"/>
      <c r="P57" s="968"/>
      <c r="Q57" s="968"/>
      <c r="R57" s="503"/>
      <c r="S57" s="504"/>
      <c r="T57" s="503" t="s">
        <v>671</v>
      </c>
      <c r="U57" s="505"/>
      <c r="V57" s="505"/>
      <c r="W57" s="506" t="s">
        <v>671</v>
      </c>
      <c r="X57" s="505"/>
      <c r="Y57" s="505"/>
      <c r="Z57" s="505"/>
      <c r="AA57" s="507" t="s">
        <v>671</v>
      </c>
      <c r="AB57" s="508" t="s">
        <v>671</v>
      </c>
      <c r="AC57" s="506" t="s">
        <v>671</v>
      </c>
      <c r="AD57" s="508" t="s">
        <v>671</v>
      </c>
      <c r="AE57" s="506" t="s">
        <v>671</v>
      </c>
      <c r="AF57" s="509" t="s">
        <v>671</v>
      </c>
      <c r="AG57" s="505"/>
      <c r="AH57" s="510"/>
      <c r="AI57" s="503"/>
      <c r="AJ57" s="511"/>
      <c r="AK57" s="511"/>
      <c r="AL57" s="512"/>
      <c r="AM57" s="513"/>
      <c r="AN57" s="513"/>
      <c r="AO57" s="513"/>
      <c r="AP57" s="513"/>
      <c r="AQ57" s="513"/>
      <c r="AR57" s="513"/>
      <c r="AS57" s="513"/>
      <c r="AT57" s="513"/>
      <c r="AU57" s="513"/>
      <c r="AV57" s="513"/>
      <c r="AW57" s="513"/>
      <c r="AX57" s="513"/>
      <c r="AY57" s="513"/>
      <c r="AZ57" s="513"/>
      <c r="BA57" s="513"/>
      <c r="BB57" s="513"/>
      <c r="BC57" s="513"/>
      <c r="BD57" s="513"/>
      <c r="BE57" s="513"/>
    </row>
    <row r="58" spans="1:57" ht="26.25" customHeight="1">
      <c r="A58" s="974"/>
      <c r="B58" s="968"/>
      <c r="C58" s="968"/>
      <c r="D58" s="968"/>
      <c r="E58" s="510"/>
      <c r="F58" s="968"/>
      <c r="G58" s="968"/>
      <c r="H58" s="510"/>
      <c r="I58" s="968"/>
      <c r="J58" s="968"/>
      <c r="K58" s="968"/>
      <c r="L58" s="968"/>
      <c r="M58" s="968"/>
      <c r="N58" s="968"/>
      <c r="O58" s="968"/>
      <c r="P58" s="968"/>
      <c r="Q58" s="968"/>
      <c r="R58" s="503"/>
      <c r="S58" s="504"/>
      <c r="T58" s="503" t="s">
        <v>671</v>
      </c>
      <c r="U58" s="505"/>
      <c r="V58" s="505"/>
      <c r="W58" s="506" t="s">
        <v>671</v>
      </c>
      <c r="X58" s="505"/>
      <c r="Y58" s="505"/>
      <c r="Z58" s="505"/>
      <c r="AA58" s="507" t="s">
        <v>671</v>
      </c>
      <c r="AB58" s="508" t="s">
        <v>671</v>
      </c>
      <c r="AC58" s="506" t="s">
        <v>671</v>
      </c>
      <c r="AD58" s="508" t="s">
        <v>671</v>
      </c>
      <c r="AE58" s="506" t="s">
        <v>671</v>
      </c>
      <c r="AF58" s="509" t="s">
        <v>671</v>
      </c>
      <c r="AG58" s="505"/>
      <c r="AH58" s="510"/>
      <c r="AI58" s="503"/>
      <c r="AJ58" s="511"/>
      <c r="AK58" s="511"/>
      <c r="AL58" s="512"/>
      <c r="AM58" s="513"/>
      <c r="AN58" s="513"/>
      <c r="AO58" s="513"/>
      <c r="AP58" s="513"/>
      <c r="AQ58" s="513"/>
      <c r="AR58" s="513"/>
      <c r="AS58" s="513"/>
      <c r="AT58" s="513"/>
      <c r="AU58" s="513"/>
      <c r="AV58" s="513"/>
      <c r="AW58" s="513"/>
      <c r="AX58" s="513"/>
      <c r="AY58" s="513"/>
      <c r="AZ58" s="513"/>
      <c r="BA58" s="513"/>
      <c r="BB58" s="513"/>
      <c r="BC58" s="513"/>
      <c r="BD58" s="513"/>
      <c r="BE58" s="513"/>
    </row>
    <row r="59" spans="1:57" ht="19.5" customHeight="1">
      <c r="A59" s="972">
        <v>10</v>
      </c>
      <c r="B59" s="975"/>
      <c r="C59" s="975"/>
      <c r="D59" s="975"/>
      <c r="E59" s="510"/>
      <c r="F59" s="975"/>
      <c r="G59" s="976"/>
      <c r="H59" s="510"/>
      <c r="I59" s="975"/>
      <c r="J59" s="977"/>
      <c r="K59" s="970" t="s">
        <v>671</v>
      </c>
      <c r="L59" s="969" t="s">
        <v>671</v>
      </c>
      <c r="M59" s="969"/>
      <c r="N59" s="969">
        <v>0</v>
      </c>
      <c r="O59" s="970" t="s">
        <v>671</v>
      </c>
      <c r="P59" s="969" t="s">
        <v>671</v>
      </c>
      <c r="Q59" s="971"/>
      <c r="R59" s="503"/>
      <c r="S59" s="504"/>
      <c r="T59" s="503" t="s">
        <v>671</v>
      </c>
      <c r="U59" s="505"/>
      <c r="V59" s="505"/>
      <c r="W59" s="506" t="s">
        <v>671</v>
      </c>
      <c r="X59" s="505"/>
      <c r="Y59" s="505"/>
      <c r="Z59" s="505"/>
      <c r="AA59" s="507" t="s">
        <v>671</v>
      </c>
      <c r="AB59" s="508" t="s">
        <v>671</v>
      </c>
      <c r="AC59" s="506" t="s">
        <v>671</v>
      </c>
      <c r="AD59" s="508" t="s">
        <v>671</v>
      </c>
      <c r="AE59" s="506" t="s">
        <v>671</v>
      </c>
      <c r="AF59" s="509" t="s">
        <v>671</v>
      </c>
      <c r="AG59" s="505"/>
      <c r="AH59" s="510"/>
      <c r="AI59" s="503"/>
      <c r="AJ59" s="511"/>
      <c r="AK59" s="511"/>
      <c r="AL59" s="512"/>
      <c r="AM59" s="513"/>
      <c r="AN59" s="513"/>
      <c r="AO59" s="513"/>
      <c r="AP59" s="513"/>
      <c r="AQ59" s="513"/>
      <c r="AR59" s="513"/>
      <c r="AS59" s="513"/>
      <c r="AT59" s="513"/>
      <c r="AU59" s="513"/>
      <c r="AV59" s="513"/>
      <c r="AW59" s="513"/>
      <c r="AX59" s="513"/>
      <c r="AY59" s="513"/>
      <c r="AZ59" s="513"/>
      <c r="BA59" s="513"/>
      <c r="BB59" s="513"/>
      <c r="BC59" s="513"/>
      <c r="BD59" s="513"/>
      <c r="BE59" s="513"/>
    </row>
    <row r="60" spans="1:57" ht="19.5" customHeight="1">
      <c r="A60" s="973"/>
      <c r="B60" s="968"/>
      <c r="C60" s="968"/>
      <c r="D60" s="968"/>
      <c r="E60" s="510"/>
      <c r="F60" s="968"/>
      <c r="G60" s="968"/>
      <c r="H60" s="510"/>
      <c r="I60" s="968"/>
      <c r="J60" s="968"/>
      <c r="K60" s="968"/>
      <c r="L60" s="968"/>
      <c r="M60" s="968"/>
      <c r="N60" s="968"/>
      <c r="O60" s="968"/>
      <c r="P60" s="968"/>
      <c r="Q60" s="968"/>
      <c r="R60" s="503"/>
      <c r="S60" s="504"/>
      <c r="T60" s="503" t="s">
        <v>671</v>
      </c>
      <c r="U60" s="505"/>
      <c r="V60" s="505"/>
      <c r="W60" s="506" t="s">
        <v>671</v>
      </c>
      <c r="X60" s="505"/>
      <c r="Y60" s="505"/>
      <c r="Z60" s="505"/>
      <c r="AA60" s="507" t="s">
        <v>671</v>
      </c>
      <c r="AB60" s="508" t="s">
        <v>671</v>
      </c>
      <c r="AC60" s="506" t="s">
        <v>671</v>
      </c>
      <c r="AD60" s="508" t="s">
        <v>671</v>
      </c>
      <c r="AE60" s="506" t="s">
        <v>671</v>
      </c>
      <c r="AF60" s="509" t="s">
        <v>671</v>
      </c>
      <c r="AG60" s="505"/>
      <c r="AH60" s="510"/>
      <c r="AI60" s="503"/>
      <c r="AJ60" s="511"/>
      <c r="AK60" s="511"/>
      <c r="AL60" s="515"/>
      <c r="AM60" s="516"/>
      <c r="AN60" s="1"/>
      <c r="AO60" s="1"/>
      <c r="AP60" s="1"/>
      <c r="AQ60" s="1"/>
      <c r="AR60" s="1"/>
      <c r="AS60" s="1"/>
      <c r="AT60" s="1"/>
      <c r="AU60" s="1"/>
      <c r="AV60" s="1"/>
      <c r="AW60" s="1"/>
      <c r="AX60" s="1"/>
      <c r="AY60" s="1"/>
      <c r="AZ60" s="1"/>
      <c r="BA60" s="1"/>
      <c r="BB60" s="1"/>
      <c r="BC60" s="1"/>
      <c r="BD60" s="1"/>
      <c r="BE60" s="1"/>
    </row>
    <row r="61" spans="1:57" ht="19.5" customHeight="1">
      <c r="A61" s="973"/>
      <c r="B61" s="968"/>
      <c r="C61" s="968"/>
      <c r="D61" s="968"/>
      <c r="E61" s="510"/>
      <c r="F61" s="968"/>
      <c r="G61" s="968"/>
      <c r="H61" s="510"/>
      <c r="I61" s="968"/>
      <c r="J61" s="968"/>
      <c r="K61" s="968"/>
      <c r="L61" s="968"/>
      <c r="M61" s="968"/>
      <c r="N61" s="968"/>
      <c r="O61" s="968"/>
      <c r="P61" s="968"/>
      <c r="Q61" s="968"/>
      <c r="R61" s="503"/>
      <c r="S61" s="514"/>
      <c r="T61" s="503" t="s">
        <v>671</v>
      </c>
      <c r="U61" s="505"/>
      <c r="V61" s="505"/>
      <c r="W61" s="506" t="s">
        <v>671</v>
      </c>
      <c r="X61" s="505"/>
      <c r="Y61" s="505"/>
      <c r="Z61" s="505"/>
      <c r="AA61" s="507" t="s">
        <v>671</v>
      </c>
      <c r="AB61" s="508" t="s">
        <v>671</v>
      </c>
      <c r="AC61" s="506" t="s">
        <v>671</v>
      </c>
      <c r="AD61" s="508" t="s">
        <v>671</v>
      </c>
      <c r="AE61" s="506" t="s">
        <v>671</v>
      </c>
      <c r="AF61" s="509" t="s">
        <v>671</v>
      </c>
      <c r="AG61" s="505"/>
      <c r="AH61" s="510"/>
      <c r="AI61" s="503"/>
      <c r="AJ61" s="511"/>
      <c r="AK61" s="511"/>
      <c r="AL61" s="515"/>
      <c r="AM61" s="516"/>
      <c r="AN61" s="1"/>
      <c r="AO61" s="1"/>
      <c r="AP61" s="1"/>
      <c r="AQ61" s="1"/>
      <c r="AR61" s="1"/>
      <c r="AS61" s="1"/>
      <c r="AT61" s="1"/>
      <c r="AU61" s="1"/>
      <c r="AV61" s="1"/>
      <c r="AW61" s="1"/>
      <c r="AX61" s="1"/>
      <c r="AY61" s="1"/>
      <c r="AZ61" s="1"/>
      <c r="BA61" s="1"/>
      <c r="BB61" s="1"/>
      <c r="BC61" s="1"/>
      <c r="BD61" s="1"/>
      <c r="BE61" s="1"/>
    </row>
    <row r="62" spans="1:57" ht="19.5" customHeight="1">
      <c r="A62" s="973"/>
      <c r="B62" s="968"/>
      <c r="C62" s="968"/>
      <c r="D62" s="968"/>
      <c r="E62" s="510"/>
      <c r="F62" s="968"/>
      <c r="G62" s="968"/>
      <c r="H62" s="510"/>
      <c r="I62" s="968"/>
      <c r="J62" s="968"/>
      <c r="K62" s="968"/>
      <c r="L62" s="968"/>
      <c r="M62" s="968"/>
      <c r="N62" s="968"/>
      <c r="O62" s="968"/>
      <c r="P62" s="968"/>
      <c r="Q62" s="968"/>
      <c r="R62" s="503"/>
      <c r="S62" s="504"/>
      <c r="T62" s="503" t="s">
        <v>671</v>
      </c>
      <c r="U62" s="505"/>
      <c r="V62" s="505"/>
      <c r="W62" s="506" t="s">
        <v>671</v>
      </c>
      <c r="X62" s="505"/>
      <c r="Y62" s="505"/>
      <c r="Z62" s="505"/>
      <c r="AA62" s="507" t="s">
        <v>671</v>
      </c>
      <c r="AB62" s="508" t="s">
        <v>671</v>
      </c>
      <c r="AC62" s="506" t="s">
        <v>671</v>
      </c>
      <c r="AD62" s="508" t="s">
        <v>671</v>
      </c>
      <c r="AE62" s="506" t="s">
        <v>671</v>
      </c>
      <c r="AF62" s="509" t="s">
        <v>671</v>
      </c>
      <c r="AG62" s="505"/>
      <c r="AH62" s="510"/>
      <c r="AI62" s="503"/>
      <c r="AJ62" s="511"/>
      <c r="AK62" s="511"/>
      <c r="AL62" s="515"/>
      <c r="AM62" s="516"/>
      <c r="AN62" s="1"/>
      <c r="AO62" s="1"/>
      <c r="AP62" s="1"/>
      <c r="AQ62" s="1"/>
      <c r="AR62" s="1"/>
      <c r="AS62" s="1"/>
      <c r="AT62" s="1"/>
      <c r="AU62" s="1"/>
      <c r="AV62" s="1"/>
      <c r="AW62" s="1"/>
      <c r="AX62" s="1"/>
      <c r="AY62" s="1"/>
      <c r="AZ62" s="1"/>
      <c r="BA62" s="1"/>
      <c r="BB62" s="1"/>
      <c r="BC62" s="1"/>
      <c r="BD62" s="1"/>
      <c r="BE62" s="1"/>
    </row>
    <row r="63" spans="1:57" ht="19.5" customHeight="1">
      <c r="A63" s="973"/>
      <c r="B63" s="968"/>
      <c r="C63" s="968"/>
      <c r="D63" s="968"/>
      <c r="E63" s="510"/>
      <c r="F63" s="968"/>
      <c r="G63" s="968"/>
      <c r="H63" s="510"/>
      <c r="I63" s="968"/>
      <c r="J63" s="968"/>
      <c r="K63" s="968"/>
      <c r="L63" s="968"/>
      <c r="M63" s="968"/>
      <c r="N63" s="968"/>
      <c r="O63" s="968"/>
      <c r="P63" s="968"/>
      <c r="Q63" s="968"/>
      <c r="R63" s="503"/>
      <c r="S63" s="504"/>
      <c r="T63" s="503" t="s">
        <v>671</v>
      </c>
      <c r="U63" s="505"/>
      <c r="V63" s="505"/>
      <c r="W63" s="506" t="s">
        <v>671</v>
      </c>
      <c r="X63" s="505"/>
      <c r="Y63" s="505"/>
      <c r="Z63" s="505"/>
      <c r="AA63" s="507" t="s">
        <v>671</v>
      </c>
      <c r="AB63" s="508" t="s">
        <v>671</v>
      </c>
      <c r="AC63" s="506" t="s">
        <v>671</v>
      </c>
      <c r="AD63" s="508" t="s">
        <v>671</v>
      </c>
      <c r="AE63" s="506" t="s">
        <v>671</v>
      </c>
      <c r="AF63" s="509" t="s">
        <v>671</v>
      </c>
      <c r="AG63" s="505"/>
      <c r="AH63" s="510"/>
      <c r="AI63" s="503"/>
      <c r="AJ63" s="511"/>
      <c r="AK63" s="511"/>
      <c r="AL63" s="515"/>
      <c r="AM63" s="516"/>
      <c r="AN63" s="1"/>
      <c r="AO63" s="1"/>
      <c r="AP63" s="1"/>
      <c r="AQ63" s="1"/>
      <c r="AR63" s="1"/>
      <c r="AS63" s="1"/>
      <c r="AT63" s="1"/>
      <c r="AU63" s="1"/>
      <c r="AV63" s="1"/>
      <c r="AW63" s="1"/>
      <c r="AX63" s="1"/>
      <c r="AY63" s="1"/>
      <c r="AZ63" s="1"/>
      <c r="BA63" s="1"/>
      <c r="BB63" s="1"/>
      <c r="BC63" s="1"/>
      <c r="BD63" s="1"/>
      <c r="BE63" s="1"/>
    </row>
    <row r="64" spans="1:57" ht="19.5" customHeight="1">
      <c r="A64" s="974"/>
      <c r="B64" s="968"/>
      <c r="C64" s="968"/>
      <c r="D64" s="968"/>
      <c r="E64" s="510"/>
      <c r="F64" s="968"/>
      <c r="G64" s="968"/>
      <c r="H64" s="510"/>
      <c r="I64" s="968"/>
      <c r="J64" s="968"/>
      <c r="K64" s="968"/>
      <c r="L64" s="968"/>
      <c r="M64" s="968"/>
      <c r="N64" s="968"/>
      <c r="O64" s="968"/>
      <c r="P64" s="968"/>
      <c r="Q64" s="968"/>
      <c r="R64" s="503"/>
      <c r="S64" s="504"/>
      <c r="T64" s="503" t="s">
        <v>671</v>
      </c>
      <c r="U64" s="505"/>
      <c r="V64" s="505"/>
      <c r="W64" s="506" t="s">
        <v>671</v>
      </c>
      <c r="X64" s="505"/>
      <c r="Y64" s="505"/>
      <c r="Z64" s="505"/>
      <c r="AA64" s="507" t="s">
        <v>671</v>
      </c>
      <c r="AB64" s="508" t="s">
        <v>671</v>
      </c>
      <c r="AC64" s="506" t="s">
        <v>671</v>
      </c>
      <c r="AD64" s="508" t="s">
        <v>671</v>
      </c>
      <c r="AE64" s="506" t="s">
        <v>671</v>
      </c>
      <c r="AF64" s="509" t="s">
        <v>671</v>
      </c>
      <c r="AG64" s="505"/>
      <c r="AH64" s="510"/>
      <c r="AI64" s="503"/>
      <c r="AJ64" s="511"/>
      <c r="AK64" s="511"/>
      <c r="AL64" s="515"/>
      <c r="AM64" s="516"/>
      <c r="AN64" s="1"/>
      <c r="AO64" s="1"/>
      <c r="AP64" s="1"/>
      <c r="AQ64" s="1"/>
      <c r="AR64" s="1"/>
      <c r="AS64" s="1"/>
      <c r="AT64" s="1"/>
      <c r="AU64" s="1"/>
      <c r="AV64" s="1"/>
      <c r="AW64" s="1"/>
      <c r="AX64" s="1"/>
      <c r="AY64" s="1"/>
      <c r="AZ64" s="1"/>
      <c r="BA64" s="1"/>
      <c r="BB64" s="1"/>
      <c r="BC64" s="1"/>
      <c r="BD64" s="1"/>
      <c r="BE64" s="1"/>
    </row>
    <row r="65" spans="1:57" ht="49.5" customHeight="1">
      <c r="A65" s="517"/>
      <c r="B65" s="967"/>
      <c r="C65" s="968"/>
      <c r="D65" s="968"/>
      <c r="E65" s="968"/>
      <c r="F65" s="968"/>
      <c r="G65" s="968"/>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c r="AL65" s="515"/>
      <c r="AM65" s="516"/>
      <c r="AN65" s="1"/>
      <c r="AO65" s="1"/>
      <c r="AP65" s="1"/>
      <c r="AQ65" s="1"/>
      <c r="AR65" s="1"/>
      <c r="AS65" s="1"/>
      <c r="AT65" s="1"/>
      <c r="AU65" s="1"/>
      <c r="AV65" s="1"/>
      <c r="AW65" s="1"/>
      <c r="AX65" s="1"/>
      <c r="AY65" s="1"/>
      <c r="AZ65" s="1"/>
      <c r="BA65" s="1"/>
      <c r="BB65" s="1"/>
      <c r="BC65" s="1"/>
      <c r="BD65" s="1"/>
      <c r="BE65" s="1"/>
    </row>
    <row r="66" spans="1:57" ht="16.5" customHeight="1">
      <c r="A66" s="2"/>
      <c r="B66" s="61"/>
      <c r="C66" s="61"/>
      <c r="D66" s="61"/>
      <c r="E66" s="61"/>
      <c r="F66" s="516"/>
      <c r="G66" s="516"/>
      <c r="H66" s="516"/>
      <c r="I66" s="518"/>
      <c r="J66" s="516"/>
      <c r="K66" s="516"/>
      <c r="L66" s="516"/>
      <c r="M66" s="516"/>
      <c r="N66" s="516"/>
      <c r="O66" s="516"/>
      <c r="P66" s="516"/>
      <c r="Q66" s="516"/>
      <c r="R66" s="516"/>
      <c r="S66" s="516"/>
      <c r="T66" s="516"/>
      <c r="U66" s="516"/>
      <c r="V66" s="516"/>
      <c r="W66" s="516"/>
      <c r="X66" s="516"/>
      <c r="Y66" s="516"/>
      <c r="Z66" s="516"/>
      <c r="AA66" s="516"/>
      <c r="AB66" s="516"/>
      <c r="AC66" s="516"/>
      <c r="AD66" s="516"/>
      <c r="AE66" s="516"/>
      <c r="AF66" s="516"/>
      <c r="AG66" s="516"/>
      <c r="AH66" s="516"/>
      <c r="AI66" s="516"/>
      <c r="AJ66" s="516"/>
      <c r="AK66" s="516"/>
      <c r="AL66" s="515"/>
      <c r="AM66" s="516"/>
      <c r="AN66" s="1"/>
      <c r="AO66" s="1"/>
      <c r="AP66" s="1"/>
      <c r="AQ66" s="1"/>
      <c r="AR66" s="1"/>
      <c r="AS66" s="1"/>
      <c r="AT66" s="1"/>
      <c r="AU66" s="1"/>
      <c r="AV66" s="1"/>
      <c r="AW66" s="1"/>
      <c r="AX66" s="1"/>
      <c r="AY66" s="1"/>
      <c r="AZ66" s="1"/>
      <c r="BA66" s="1"/>
      <c r="BB66" s="1"/>
      <c r="BC66" s="1"/>
      <c r="BD66" s="1"/>
      <c r="BE66" s="1"/>
    </row>
    <row r="67" spans="1:57" ht="16.5" customHeight="1">
      <c r="A67" s="1"/>
      <c r="B67" s="519"/>
      <c r="C67" s="516"/>
      <c r="D67" s="516"/>
      <c r="E67" s="516"/>
      <c r="F67" s="516"/>
      <c r="G67" s="516"/>
      <c r="H67" s="516"/>
      <c r="I67" s="516"/>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516"/>
      <c r="AH67" s="516"/>
      <c r="AI67" s="516"/>
      <c r="AJ67" s="516"/>
      <c r="AK67" s="516"/>
      <c r="AL67" s="515"/>
      <c r="AM67" s="516"/>
      <c r="AN67" s="1"/>
      <c r="AO67" s="1"/>
      <c r="AP67" s="1"/>
      <c r="AQ67" s="1"/>
      <c r="AR67" s="1"/>
      <c r="AS67" s="1"/>
      <c r="AT67" s="1"/>
      <c r="AU67" s="1"/>
      <c r="AV67" s="1"/>
      <c r="AW67" s="1"/>
      <c r="AX67" s="1"/>
      <c r="AY67" s="1"/>
      <c r="AZ67" s="1"/>
      <c r="BA67" s="1"/>
      <c r="BB67" s="1"/>
      <c r="BC67" s="1"/>
      <c r="BD67" s="1"/>
      <c r="BE67" s="1"/>
    </row>
    <row r="68" spans="1:57" ht="16.5" customHeight="1">
      <c r="A68" s="2"/>
      <c r="B68" s="61"/>
      <c r="C68" s="61"/>
      <c r="D68" s="61"/>
      <c r="E68" s="61"/>
      <c r="F68" s="516"/>
      <c r="G68" s="516"/>
      <c r="H68" s="516"/>
      <c r="I68" s="518"/>
      <c r="J68" s="516"/>
      <c r="K68" s="516"/>
      <c r="L68" s="516"/>
      <c r="M68" s="516"/>
      <c r="N68" s="516"/>
      <c r="O68" s="516"/>
      <c r="P68" s="516"/>
      <c r="Q68" s="516"/>
      <c r="R68" s="516"/>
      <c r="S68" s="516"/>
      <c r="T68" s="516"/>
      <c r="U68" s="516"/>
      <c r="V68" s="516"/>
      <c r="W68" s="516"/>
      <c r="X68" s="516"/>
      <c r="Y68" s="516"/>
      <c r="Z68" s="516"/>
      <c r="AA68" s="516"/>
      <c r="AB68" s="516"/>
      <c r="AC68" s="516"/>
      <c r="AD68" s="516"/>
      <c r="AE68" s="516"/>
      <c r="AF68" s="516"/>
      <c r="AG68" s="516"/>
      <c r="AH68" s="516"/>
      <c r="AI68" s="516"/>
      <c r="AJ68" s="516"/>
      <c r="AK68" s="516"/>
      <c r="AL68" s="515"/>
      <c r="AM68" s="516"/>
      <c r="AN68" s="1"/>
      <c r="AO68" s="1"/>
      <c r="AP68" s="1"/>
      <c r="AQ68" s="1"/>
      <c r="AR68" s="1"/>
      <c r="AS68" s="1"/>
      <c r="AT68" s="1"/>
      <c r="AU68" s="1"/>
      <c r="AV68" s="1"/>
      <c r="AW68" s="1"/>
      <c r="AX68" s="1"/>
      <c r="AY68" s="1"/>
      <c r="AZ68" s="1"/>
      <c r="BA68" s="1"/>
      <c r="BB68" s="1"/>
      <c r="BC68" s="1"/>
      <c r="BD68" s="1"/>
      <c r="BE68" s="1"/>
    </row>
    <row r="69" spans="1:57" ht="16.5" customHeight="1">
      <c r="A69" s="2"/>
      <c r="B69" s="61"/>
      <c r="C69" s="61"/>
      <c r="D69" s="61"/>
      <c r="E69" s="61"/>
      <c r="F69" s="516"/>
      <c r="G69" s="516"/>
      <c r="H69" s="516"/>
      <c r="I69" s="518"/>
      <c r="J69" s="516"/>
      <c r="K69" s="516"/>
      <c r="L69" s="516"/>
      <c r="M69" s="516"/>
      <c r="N69" s="516"/>
      <c r="O69" s="516"/>
      <c r="P69" s="516"/>
      <c r="Q69" s="516"/>
      <c r="R69" s="516"/>
      <c r="S69" s="516"/>
      <c r="T69" s="516"/>
      <c r="U69" s="516"/>
      <c r="V69" s="516"/>
      <c r="W69" s="516"/>
      <c r="X69" s="516"/>
      <c r="Y69" s="516"/>
      <c r="Z69" s="516"/>
      <c r="AA69" s="516"/>
      <c r="AB69" s="516"/>
      <c r="AC69" s="516"/>
      <c r="AD69" s="516"/>
      <c r="AE69" s="516"/>
      <c r="AF69" s="516"/>
      <c r="AG69" s="516"/>
      <c r="AH69" s="516"/>
      <c r="AI69" s="516"/>
      <c r="AJ69" s="516"/>
      <c r="AK69" s="516"/>
      <c r="AL69" s="515"/>
      <c r="AM69" s="516"/>
      <c r="AN69" s="1"/>
      <c r="AO69" s="1"/>
      <c r="AP69" s="1"/>
      <c r="AQ69" s="1"/>
      <c r="AR69" s="1"/>
      <c r="AS69" s="1"/>
      <c r="AT69" s="1"/>
      <c r="AU69" s="1"/>
      <c r="AV69" s="1"/>
      <c r="AW69" s="1"/>
      <c r="AX69" s="1"/>
      <c r="AY69" s="1"/>
      <c r="AZ69" s="1"/>
      <c r="BA69" s="1"/>
      <c r="BB69" s="1"/>
      <c r="BC69" s="1"/>
      <c r="BD69" s="1"/>
      <c r="BE69" s="1"/>
    </row>
    <row r="70" spans="1:57" ht="16.5" customHeight="1">
      <c r="A70" s="2"/>
      <c r="B70" s="61"/>
      <c r="C70" s="61"/>
      <c r="D70" s="61"/>
      <c r="E70" s="61"/>
      <c r="F70" s="516"/>
      <c r="G70" s="516"/>
      <c r="H70" s="516"/>
      <c r="I70" s="518"/>
      <c r="J70" s="516"/>
      <c r="K70" s="516"/>
      <c r="L70" s="516"/>
      <c r="M70" s="516"/>
      <c r="N70" s="516"/>
      <c r="O70" s="516"/>
      <c r="P70" s="516"/>
      <c r="Q70" s="516"/>
      <c r="R70" s="516"/>
      <c r="S70" s="516"/>
      <c r="T70" s="516"/>
      <c r="U70" s="516"/>
      <c r="V70" s="516"/>
      <c r="W70" s="516"/>
      <c r="X70" s="516"/>
      <c r="Y70" s="516"/>
      <c r="Z70" s="516"/>
      <c r="AA70" s="516"/>
      <c r="AB70" s="516"/>
      <c r="AC70" s="516"/>
      <c r="AD70" s="516"/>
      <c r="AE70" s="516"/>
      <c r="AF70" s="516"/>
      <c r="AG70" s="516"/>
      <c r="AH70" s="516"/>
      <c r="AI70" s="516"/>
      <c r="AJ70" s="516"/>
      <c r="AK70" s="516"/>
      <c r="AL70" s="515"/>
      <c r="AM70" s="516"/>
      <c r="AN70" s="1"/>
      <c r="AO70" s="1"/>
      <c r="AP70" s="1"/>
      <c r="AQ70" s="1"/>
      <c r="AR70" s="1"/>
      <c r="AS70" s="1"/>
      <c r="AT70" s="1"/>
      <c r="AU70" s="1"/>
      <c r="AV70" s="1"/>
      <c r="AW70" s="1"/>
      <c r="AX70" s="1"/>
      <c r="AY70" s="1"/>
      <c r="AZ70" s="1"/>
      <c r="BA70" s="1"/>
      <c r="BB70" s="1"/>
      <c r="BC70" s="1"/>
      <c r="BD70" s="1"/>
      <c r="BE70" s="1"/>
    </row>
    <row r="71" spans="1:57" ht="16.5" customHeight="1">
      <c r="A71" s="2"/>
      <c r="B71" s="61"/>
      <c r="C71" s="61"/>
      <c r="D71" s="61"/>
      <c r="E71" s="61"/>
      <c r="F71" s="516"/>
      <c r="G71" s="516"/>
      <c r="H71" s="516"/>
      <c r="I71" s="518"/>
      <c r="J71" s="516"/>
      <c r="K71" s="516"/>
      <c r="L71" s="516"/>
      <c r="M71" s="516"/>
      <c r="N71" s="516"/>
      <c r="O71" s="516"/>
      <c r="P71" s="516"/>
      <c r="Q71" s="516"/>
      <c r="R71" s="516"/>
      <c r="S71" s="516"/>
      <c r="T71" s="516"/>
      <c r="U71" s="516"/>
      <c r="V71" s="516"/>
      <c r="W71" s="516"/>
      <c r="X71" s="516"/>
      <c r="Y71" s="516"/>
      <c r="Z71" s="516"/>
      <c r="AA71" s="516"/>
      <c r="AB71" s="516"/>
      <c r="AC71" s="516"/>
      <c r="AD71" s="516"/>
      <c r="AE71" s="516"/>
      <c r="AF71" s="516"/>
      <c r="AG71" s="516"/>
      <c r="AH71" s="516"/>
      <c r="AI71" s="516"/>
      <c r="AJ71" s="516"/>
      <c r="AK71" s="516"/>
      <c r="AL71" s="515"/>
      <c r="AM71" s="516"/>
      <c r="AN71" s="1"/>
      <c r="AO71" s="1"/>
      <c r="AP71" s="1"/>
      <c r="AQ71" s="1"/>
      <c r="AR71" s="1"/>
      <c r="AS71" s="1"/>
      <c r="AT71" s="1"/>
      <c r="AU71" s="1"/>
      <c r="AV71" s="1"/>
      <c r="AW71" s="1"/>
      <c r="AX71" s="1"/>
      <c r="AY71" s="1"/>
      <c r="AZ71" s="1"/>
      <c r="BA71" s="1"/>
      <c r="BB71" s="1"/>
      <c r="BC71" s="1"/>
      <c r="BD71" s="1"/>
      <c r="BE71" s="1"/>
    </row>
    <row r="72" spans="1:57" ht="16.5" customHeight="1">
      <c r="A72" s="2"/>
      <c r="B72" s="61"/>
      <c r="C72" s="61"/>
      <c r="D72" s="61"/>
      <c r="E72" s="61"/>
      <c r="F72" s="516"/>
      <c r="G72" s="516"/>
      <c r="H72" s="516"/>
      <c r="I72" s="518"/>
      <c r="J72" s="516"/>
      <c r="K72" s="516"/>
      <c r="L72" s="516"/>
      <c r="M72" s="516"/>
      <c r="N72" s="516"/>
      <c r="O72" s="516"/>
      <c r="P72" s="516"/>
      <c r="Q72" s="516"/>
      <c r="R72" s="516"/>
      <c r="S72" s="516"/>
      <c r="T72" s="516"/>
      <c r="U72" s="516"/>
      <c r="V72" s="516"/>
      <c r="W72" s="516"/>
      <c r="X72" s="516"/>
      <c r="Y72" s="516"/>
      <c r="Z72" s="516"/>
      <c r="AA72" s="516"/>
      <c r="AB72" s="516"/>
      <c r="AC72" s="516"/>
      <c r="AD72" s="516"/>
      <c r="AE72" s="516"/>
      <c r="AF72" s="516"/>
      <c r="AG72" s="516"/>
      <c r="AH72" s="516"/>
      <c r="AI72" s="516"/>
      <c r="AJ72" s="516"/>
      <c r="AK72" s="516"/>
      <c r="AL72" s="515"/>
      <c r="AM72" s="516"/>
      <c r="AN72" s="1"/>
      <c r="AO72" s="1"/>
      <c r="AP72" s="1"/>
      <c r="AQ72" s="1"/>
      <c r="AR72" s="1"/>
      <c r="AS72" s="1"/>
      <c r="AT72" s="1"/>
      <c r="AU72" s="1"/>
      <c r="AV72" s="1"/>
      <c r="AW72" s="1"/>
      <c r="AX72" s="1"/>
      <c r="AY72" s="1"/>
      <c r="AZ72" s="1"/>
      <c r="BA72" s="1"/>
      <c r="BB72" s="1"/>
      <c r="BC72" s="1"/>
      <c r="BD72" s="1"/>
      <c r="BE72" s="1"/>
    </row>
    <row r="73" spans="1:57" ht="16.5" customHeight="1">
      <c r="A73" s="2"/>
      <c r="B73" s="61"/>
      <c r="C73" s="61"/>
      <c r="D73" s="61"/>
      <c r="E73" s="61"/>
      <c r="F73" s="516"/>
      <c r="G73" s="516"/>
      <c r="H73" s="516"/>
      <c r="I73" s="518"/>
      <c r="J73" s="516"/>
      <c r="K73" s="516"/>
      <c r="L73" s="516"/>
      <c r="M73" s="516"/>
      <c r="N73" s="516"/>
      <c r="O73" s="516"/>
      <c r="P73" s="516"/>
      <c r="Q73" s="516"/>
      <c r="R73" s="516"/>
      <c r="S73" s="516"/>
      <c r="T73" s="516"/>
      <c r="U73" s="516"/>
      <c r="V73" s="516"/>
      <c r="W73" s="516"/>
      <c r="X73" s="516"/>
      <c r="Y73" s="516"/>
      <c r="Z73" s="516"/>
      <c r="AA73" s="516"/>
      <c r="AB73" s="516"/>
      <c r="AC73" s="516"/>
      <c r="AD73" s="516"/>
      <c r="AE73" s="516"/>
      <c r="AF73" s="516"/>
      <c r="AG73" s="516"/>
      <c r="AH73" s="516"/>
      <c r="AI73" s="516"/>
      <c r="AJ73" s="516"/>
      <c r="AK73" s="516"/>
      <c r="AL73" s="515"/>
      <c r="AM73" s="516"/>
      <c r="AN73" s="1"/>
      <c r="AO73" s="1"/>
      <c r="AP73" s="1"/>
      <c r="AQ73" s="1"/>
      <c r="AR73" s="1"/>
      <c r="AS73" s="1"/>
      <c r="AT73" s="1"/>
      <c r="AU73" s="1"/>
      <c r="AV73" s="1"/>
      <c r="AW73" s="1"/>
      <c r="AX73" s="1"/>
      <c r="AY73" s="1"/>
      <c r="AZ73" s="1"/>
      <c r="BA73" s="1"/>
      <c r="BB73" s="1"/>
      <c r="BC73" s="1"/>
      <c r="BD73" s="1"/>
      <c r="BE73" s="1"/>
    </row>
    <row r="74" spans="1:57" ht="16.5" customHeight="1">
      <c r="A74" s="2"/>
      <c r="B74" s="61"/>
      <c r="C74" s="61"/>
      <c r="D74" s="61"/>
      <c r="E74" s="61"/>
      <c r="F74" s="516"/>
      <c r="G74" s="516"/>
      <c r="H74" s="516"/>
      <c r="I74" s="518"/>
      <c r="J74" s="516"/>
      <c r="K74" s="516"/>
      <c r="L74" s="516"/>
      <c r="M74" s="516"/>
      <c r="N74" s="516"/>
      <c r="O74" s="516"/>
      <c r="P74" s="516"/>
      <c r="Q74" s="516"/>
      <c r="R74" s="516"/>
      <c r="S74" s="516"/>
      <c r="T74" s="516"/>
      <c r="U74" s="516"/>
      <c r="V74" s="516"/>
      <c r="W74" s="516"/>
      <c r="X74" s="516"/>
      <c r="Y74" s="516"/>
      <c r="Z74" s="516"/>
      <c r="AA74" s="516"/>
      <c r="AB74" s="516"/>
      <c r="AC74" s="516"/>
      <c r="AD74" s="516"/>
      <c r="AE74" s="516"/>
      <c r="AF74" s="516"/>
      <c r="AG74" s="516"/>
      <c r="AH74" s="516"/>
      <c r="AI74" s="516"/>
      <c r="AJ74" s="516"/>
      <c r="AK74" s="516"/>
      <c r="AL74" s="515"/>
      <c r="AM74" s="516"/>
      <c r="AN74" s="1"/>
      <c r="AO74" s="1"/>
      <c r="AP74" s="1"/>
      <c r="AQ74" s="1"/>
      <c r="AR74" s="1"/>
      <c r="AS74" s="1"/>
      <c r="AT74" s="1"/>
      <c r="AU74" s="1"/>
      <c r="AV74" s="1"/>
      <c r="AW74" s="1"/>
      <c r="AX74" s="1"/>
      <c r="AY74" s="1"/>
      <c r="AZ74" s="1"/>
      <c r="BA74" s="1"/>
      <c r="BB74" s="1"/>
      <c r="BC74" s="1"/>
      <c r="BD74" s="1"/>
      <c r="BE74" s="1"/>
    </row>
    <row r="75" spans="1:57" ht="16.5" customHeight="1">
      <c r="A75" s="2"/>
      <c r="B75" s="61"/>
      <c r="C75" s="61"/>
      <c r="D75" s="61"/>
      <c r="E75" s="61"/>
      <c r="F75" s="516"/>
      <c r="G75" s="516"/>
      <c r="H75" s="516"/>
      <c r="I75" s="518"/>
      <c r="J75" s="516"/>
      <c r="K75" s="516"/>
      <c r="L75" s="516"/>
      <c r="M75" s="516"/>
      <c r="N75" s="516"/>
      <c r="O75" s="516"/>
      <c r="P75" s="516"/>
      <c r="Q75" s="516"/>
      <c r="R75" s="516"/>
      <c r="S75" s="516"/>
      <c r="T75" s="516"/>
      <c r="U75" s="516"/>
      <c r="V75" s="516"/>
      <c r="W75" s="516"/>
      <c r="X75" s="516"/>
      <c r="Y75" s="516"/>
      <c r="Z75" s="516"/>
      <c r="AA75" s="516"/>
      <c r="AB75" s="516"/>
      <c r="AC75" s="516"/>
      <c r="AD75" s="516"/>
      <c r="AE75" s="516"/>
      <c r="AF75" s="516"/>
      <c r="AG75" s="516"/>
      <c r="AH75" s="516"/>
      <c r="AI75" s="516"/>
      <c r="AJ75" s="516"/>
      <c r="AK75" s="516"/>
      <c r="AL75" s="515"/>
      <c r="AM75" s="516"/>
      <c r="AN75" s="1"/>
      <c r="AO75" s="1"/>
      <c r="AP75" s="1"/>
      <c r="AQ75" s="1"/>
      <c r="AR75" s="1"/>
      <c r="AS75" s="1"/>
      <c r="AT75" s="1"/>
      <c r="AU75" s="1"/>
      <c r="AV75" s="1"/>
      <c r="AW75" s="1"/>
      <c r="AX75" s="1"/>
      <c r="AY75" s="1"/>
      <c r="AZ75" s="1"/>
      <c r="BA75" s="1"/>
      <c r="BB75" s="1"/>
      <c r="BC75" s="1"/>
      <c r="BD75" s="1"/>
      <c r="BE75" s="1"/>
    </row>
    <row r="76" spans="1:57" ht="16.5" customHeight="1">
      <c r="A76" s="2"/>
      <c r="B76" s="61"/>
      <c r="C76" s="61"/>
      <c r="D76" s="61"/>
      <c r="E76" s="61"/>
      <c r="F76" s="516"/>
      <c r="G76" s="516"/>
      <c r="H76" s="516"/>
      <c r="I76" s="518"/>
      <c r="J76" s="516"/>
      <c r="K76" s="516"/>
      <c r="L76" s="516"/>
      <c r="M76" s="516"/>
      <c r="N76" s="516"/>
      <c r="O76" s="516"/>
      <c r="P76" s="516"/>
      <c r="Q76" s="516"/>
      <c r="R76" s="516"/>
      <c r="S76" s="516"/>
      <c r="T76" s="516"/>
      <c r="U76" s="516"/>
      <c r="V76" s="516"/>
      <c r="W76" s="516"/>
      <c r="X76" s="516"/>
      <c r="Y76" s="516"/>
      <c r="Z76" s="516"/>
      <c r="AA76" s="516"/>
      <c r="AB76" s="516"/>
      <c r="AC76" s="516"/>
      <c r="AD76" s="516"/>
      <c r="AE76" s="516"/>
      <c r="AF76" s="516"/>
      <c r="AG76" s="516"/>
      <c r="AH76" s="516"/>
      <c r="AI76" s="516"/>
      <c r="AJ76" s="516"/>
      <c r="AK76" s="516"/>
      <c r="AL76" s="515"/>
      <c r="AM76" s="516"/>
      <c r="AN76" s="1"/>
      <c r="AO76" s="1"/>
      <c r="AP76" s="1"/>
      <c r="AQ76" s="1"/>
      <c r="AR76" s="1"/>
      <c r="AS76" s="1"/>
      <c r="AT76" s="1"/>
      <c r="AU76" s="1"/>
      <c r="AV76" s="1"/>
      <c r="AW76" s="1"/>
      <c r="AX76" s="1"/>
      <c r="AY76" s="1"/>
      <c r="AZ76" s="1"/>
      <c r="BA76" s="1"/>
      <c r="BB76" s="1"/>
      <c r="BC76" s="1"/>
      <c r="BD76" s="1"/>
      <c r="BE76" s="1"/>
    </row>
    <row r="77" spans="1:57" ht="16.5" customHeight="1">
      <c r="A77" s="2"/>
      <c r="B77" s="61"/>
      <c r="C77" s="61"/>
      <c r="D77" s="61"/>
      <c r="E77" s="61"/>
      <c r="F77" s="516"/>
      <c r="G77" s="516"/>
      <c r="H77" s="516"/>
      <c r="I77" s="518"/>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516"/>
      <c r="AH77" s="516"/>
      <c r="AI77" s="516"/>
      <c r="AJ77" s="516"/>
      <c r="AK77" s="516"/>
      <c r="AL77" s="515"/>
      <c r="AM77" s="516"/>
      <c r="AN77" s="1"/>
      <c r="AO77" s="1"/>
      <c r="AP77" s="1"/>
      <c r="AQ77" s="1"/>
      <c r="AR77" s="1"/>
      <c r="AS77" s="1"/>
      <c r="AT77" s="1"/>
      <c r="AU77" s="1"/>
      <c r="AV77" s="1"/>
      <c r="AW77" s="1"/>
      <c r="AX77" s="1"/>
      <c r="AY77" s="1"/>
      <c r="AZ77" s="1"/>
      <c r="BA77" s="1"/>
      <c r="BB77" s="1"/>
      <c r="BC77" s="1"/>
      <c r="BD77" s="1"/>
      <c r="BE77" s="1"/>
    </row>
    <row r="78" spans="1:57" ht="16.5" customHeight="1">
      <c r="A78" s="2"/>
      <c r="B78" s="61"/>
      <c r="C78" s="61"/>
      <c r="D78" s="61"/>
      <c r="E78" s="61"/>
      <c r="F78" s="516"/>
      <c r="G78" s="516"/>
      <c r="H78" s="516"/>
      <c r="I78" s="518"/>
      <c r="J78" s="516"/>
      <c r="K78" s="516"/>
      <c r="L78" s="516"/>
      <c r="M78" s="516"/>
      <c r="N78" s="516"/>
      <c r="O78" s="516"/>
      <c r="P78" s="516"/>
      <c r="Q78" s="516"/>
      <c r="R78" s="516"/>
      <c r="S78" s="516"/>
      <c r="T78" s="516"/>
      <c r="U78" s="516"/>
      <c r="V78" s="516"/>
      <c r="W78" s="516"/>
      <c r="X78" s="516"/>
      <c r="Y78" s="516"/>
      <c r="Z78" s="516"/>
      <c r="AA78" s="516"/>
      <c r="AB78" s="516"/>
      <c r="AC78" s="516"/>
      <c r="AD78" s="516"/>
      <c r="AE78" s="516"/>
      <c r="AF78" s="516"/>
      <c r="AG78" s="516"/>
      <c r="AH78" s="516"/>
      <c r="AI78" s="516"/>
      <c r="AJ78" s="516"/>
      <c r="AK78" s="516"/>
      <c r="AL78" s="515"/>
      <c r="AM78" s="516"/>
      <c r="AN78" s="1"/>
      <c r="AO78" s="1"/>
      <c r="AP78" s="1"/>
      <c r="AQ78" s="1"/>
      <c r="AR78" s="1"/>
      <c r="AS78" s="1"/>
      <c r="AT78" s="1"/>
      <c r="AU78" s="1"/>
      <c r="AV78" s="1"/>
      <c r="AW78" s="1"/>
      <c r="AX78" s="1"/>
      <c r="AY78" s="1"/>
      <c r="AZ78" s="1"/>
      <c r="BA78" s="1"/>
      <c r="BB78" s="1"/>
      <c r="BC78" s="1"/>
      <c r="BD78" s="1"/>
      <c r="BE78" s="1"/>
    </row>
    <row r="79" spans="1:57" ht="16.5" customHeight="1">
      <c r="A79" s="2"/>
      <c r="B79" s="61"/>
      <c r="C79" s="61"/>
      <c r="D79" s="61"/>
      <c r="E79" s="61"/>
      <c r="F79" s="516"/>
      <c r="G79" s="516"/>
      <c r="H79" s="516"/>
      <c r="I79" s="518"/>
      <c r="J79" s="516"/>
      <c r="K79" s="516"/>
      <c r="L79" s="516"/>
      <c r="M79" s="516"/>
      <c r="N79" s="516"/>
      <c r="O79" s="516"/>
      <c r="P79" s="516"/>
      <c r="Q79" s="516"/>
      <c r="R79" s="516"/>
      <c r="S79" s="516"/>
      <c r="T79" s="516"/>
      <c r="U79" s="516"/>
      <c r="V79" s="516"/>
      <c r="W79" s="516"/>
      <c r="X79" s="516"/>
      <c r="Y79" s="516"/>
      <c r="Z79" s="516"/>
      <c r="AA79" s="516"/>
      <c r="AB79" s="516"/>
      <c r="AC79" s="516"/>
      <c r="AD79" s="516"/>
      <c r="AE79" s="516"/>
      <c r="AF79" s="516"/>
      <c r="AG79" s="516"/>
      <c r="AH79" s="516"/>
      <c r="AI79" s="516"/>
      <c r="AJ79" s="516"/>
      <c r="AK79" s="516"/>
      <c r="AL79" s="515"/>
      <c r="AM79" s="516"/>
      <c r="AN79" s="1"/>
      <c r="AO79" s="1"/>
      <c r="AP79" s="1"/>
      <c r="AQ79" s="1"/>
      <c r="AR79" s="1"/>
      <c r="AS79" s="1"/>
      <c r="AT79" s="1"/>
      <c r="AU79" s="1"/>
      <c r="AV79" s="1"/>
      <c r="AW79" s="1"/>
      <c r="AX79" s="1"/>
      <c r="AY79" s="1"/>
      <c r="AZ79" s="1"/>
      <c r="BA79" s="1"/>
      <c r="BB79" s="1"/>
      <c r="BC79" s="1"/>
      <c r="BD79" s="1"/>
      <c r="BE79" s="1"/>
    </row>
    <row r="80" spans="1:57" ht="16.5" customHeight="1">
      <c r="A80" s="2"/>
      <c r="B80" s="61"/>
      <c r="C80" s="61"/>
      <c r="D80" s="61"/>
      <c r="E80" s="61"/>
      <c r="F80" s="516"/>
      <c r="G80" s="516"/>
      <c r="H80" s="516"/>
      <c r="I80" s="518"/>
      <c r="J80" s="516"/>
      <c r="K80" s="516"/>
      <c r="L80" s="516"/>
      <c r="M80" s="516"/>
      <c r="N80" s="516"/>
      <c r="O80" s="516"/>
      <c r="P80" s="516"/>
      <c r="Q80" s="516"/>
      <c r="R80" s="516"/>
      <c r="S80" s="516"/>
      <c r="T80" s="516"/>
      <c r="U80" s="516"/>
      <c r="V80" s="516"/>
      <c r="W80" s="516"/>
      <c r="X80" s="516"/>
      <c r="Y80" s="516"/>
      <c r="Z80" s="516"/>
      <c r="AA80" s="516"/>
      <c r="AB80" s="516"/>
      <c r="AC80" s="516"/>
      <c r="AD80" s="516"/>
      <c r="AE80" s="516"/>
      <c r="AF80" s="516"/>
      <c r="AG80" s="516"/>
      <c r="AH80" s="516"/>
      <c r="AI80" s="516"/>
      <c r="AJ80" s="516"/>
      <c r="AK80" s="516"/>
      <c r="AL80" s="515"/>
      <c r="AM80" s="516"/>
      <c r="AN80" s="1"/>
      <c r="AO80" s="1"/>
      <c r="AP80" s="1"/>
      <c r="AQ80" s="1"/>
      <c r="AR80" s="1"/>
      <c r="AS80" s="1"/>
      <c r="AT80" s="1"/>
      <c r="AU80" s="1"/>
      <c r="AV80" s="1"/>
      <c r="AW80" s="1"/>
      <c r="AX80" s="1"/>
      <c r="AY80" s="1"/>
      <c r="AZ80" s="1"/>
      <c r="BA80" s="1"/>
      <c r="BB80" s="1"/>
      <c r="BC80" s="1"/>
      <c r="BD80" s="1"/>
      <c r="BE80" s="1"/>
    </row>
    <row r="81" spans="1:57" ht="16.5" customHeight="1">
      <c r="A81" s="2"/>
      <c r="B81" s="61"/>
      <c r="C81" s="61"/>
      <c r="D81" s="61"/>
      <c r="E81" s="61"/>
      <c r="F81" s="516"/>
      <c r="G81" s="516"/>
      <c r="H81" s="516"/>
      <c r="I81" s="518"/>
      <c r="J81" s="516"/>
      <c r="K81" s="516"/>
      <c r="L81" s="516"/>
      <c r="M81" s="516"/>
      <c r="N81" s="516"/>
      <c r="O81" s="516"/>
      <c r="P81" s="516"/>
      <c r="Q81" s="516"/>
      <c r="R81" s="516"/>
      <c r="S81" s="516"/>
      <c r="T81" s="516"/>
      <c r="U81" s="516"/>
      <c r="V81" s="516"/>
      <c r="W81" s="516"/>
      <c r="X81" s="516"/>
      <c r="Y81" s="516"/>
      <c r="Z81" s="516"/>
      <c r="AA81" s="516"/>
      <c r="AB81" s="516"/>
      <c r="AC81" s="516"/>
      <c r="AD81" s="516"/>
      <c r="AE81" s="516"/>
      <c r="AF81" s="516"/>
      <c r="AG81" s="516"/>
      <c r="AH81" s="516"/>
      <c r="AI81" s="516"/>
      <c r="AJ81" s="516"/>
      <c r="AK81" s="516"/>
      <c r="AL81" s="515"/>
      <c r="AM81" s="516"/>
      <c r="AN81" s="1"/>
      <c r="AO81" s="1"/>
      <c r="AP81" s="1"/>
      <c r="AQ81" s="1"/>
      <c r="AR81" s="1"/>
      <c r="AS81" s="1"/>
      <c r="AT81" s="1"/>
      <c r="AU81" s="1"/>
      <c r="AV81" s="1"/>
      <c r="AW81" s="1"/>
      <c r="AX81" s="1"/>
      <c r="AY81" s="1"/>
      <c r="AZ81" s="1"/>
      <c r="BA81" s="1"/>
      <c r="BB81" s="1"/>
      <c r="BC81" s="1"/>
      <c r="BD81" s="1"/>
      <c r="BE81" s="1"/>
    </row>
    <row r="82" spans="1:57" ht="16.5" customHeight="1">
      <c r="A82" s="2"/>
      <c r="B82" s="61"/>
      <c r="C82" s="61"/>
      <c r="D82" s="61"/>
      <c r="E82" s="61"/>
      <c r="F82" s="516"/>
      <c r="G82" s="516"/>
      <c r="H82" s="516"/>
      <c r="I82" s="518"/>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516"/>
      <c r="AH82" s="516"/>
      <c r="AI82" s="516"/>
      <c r="AJ82" s="516"/>
      <c r="AK82" s="516"/>
      <c r="AL82" s="515"/>
      <c r="AM82" s="516"/>
      <c r="AN82" s="1"/>
      <c r="AO82" s="1"/>
      <c r="AP82" s="1"/>
      <c r="AQ82" s="1"/>
      <c r="AR82" s="1"/>
      <c r="AS82" s="1"/>
      <c r="AT82" s="1"/>
      <c r="AU82" s="1"/>
      <c r="AV82" s="1"/>
      <c r="AW82" s="1"/>
      <c r="AX82" s="1"/>
      <c r="AY82" s="1"/>
      <c r="AZ82" s="1"/>
      <c r="BA82" s="1"/>
      <c r="BB82" s="1"/>
      <c r="BC82" s="1"/>
      <c r="BD82" s="1"/>
      <c r="BE82" s="1"/>
    </row>
    <row r="83" spans="1:57" ht="16.5" customHeight="1">
      <c r="A83" s="2"/>
      <c r="B83" s="61"/>
      <c r="C83" s="61"/>
      <c r="D83" s="61"/>
      <c r="E83" s="61"/>
      <c r="F83" s="516"/>
      <c r="G83" s="516"/>
      <c r="H83" s="516"/>
      <c r="I83" s="518"/>
      <c r="J83" s="516"/>
      <c r="K83" s="516"/>
      <c r="L83" s="516"/>
      <c r="M83" s="516"/>
      <c r="N83" s="516"/>
      <c r="O83" s="516"/>
      <c r="P83" s="516"/>
      <c r="Q83" s="516"/>
      <c r="R83" s="516"/>
      <c r="S83" s="516"/>
      <c r="T83" s="516"/>
      <c r="U83" s="516"/>
      <c r="V83" s="516"/>
      <c r="W83" s="516"/>
      <c r="X83" s="516"/>
      <c r="Y83" s="516"/>
      <c r="Z83" s="516"/>
      <c r="AA83" s="516"/>
      <c r="AB83" s="516"/>
      <c r="AC83" s="516"/>
      <c r="AD83" s="516"/>
      <c r="AE83" s="516"/>
      <c r="AF83" s="516"/>
      <c r="AG83" s="516"/>
      <c r="AH83" s="516"/>
      <c r="AI83" s="516"/>
      <c r="AJ83" s="516"/>
      <c r="AK83" s="516"/>
      <c r="AL83" s="515"/>
      <c r="AM83" s="516"/>
      <c r="AN83" s="1"/>
      <c r="AO83" s="1"/>
      <c r="AP83" s="1"/>
      <c r="AQ83" s="1"/>
      <c r="AR83" s="1"/>
      <c r="AS83" s="1"/>
      <c r="AT83" s="1"/>
      <c r="AU83" s="1"/>
      <c r="AV83" s="1"/>
      <c r="AW83" s="1"/>
      <c r="AX83" s="1"/>
      <c r="AY83" s="1"/>
      <c r="AZ83" s="1"/>
      <c r="BA83" s="1"/>
      <c r="BB83" s="1"/>
      <c r="BC83" s="1"/>
      <c r="BD83" s="1"/>
      <c r="BE83" s="1"/>
    </row>
    <row r="84" spans="1:57" ht="16.5" customHeight="1">
      <c r="A84" s="2"/>
      <c r="B84" s="61"/>
      <c r="C84" s="61"/>
      <c r="D84" s="61"/>
      <c r="E84" s="61"/>
      <c r="F84" s="516"/>
      <c r="G84" s="516"/>
      <c r="H84" s="516"/>
      <c r="I84" s="518"/>
      <c r="J84" s="516"/>
      <c r="K84" s="516"/>
      <c r="L84" s="516"/>
      <c r="M84" s="516"/>
      <c r="N84" s="516"/>
      <c r="O84" s="516"/>
      <c r="P84" s="516"/>
      <c r="Q84" s="516"/>
      <c r="R84" s="516"/>
      <c r="S84" s="516"/>
      <c r="T84" s="516"/>
      <c r="U84" s="516"/>
      <c r="V84" s="516"/>
      <c r="W84" s="516"/>
      <c r="X84" s="516"/>
      <c r="Y84" s="516"/>
      <c r="Z84" s="516"/>
      <c r="AA84" s="516"/>
      <c r="AB84" s="516"/>
      <c r="AC84" s="516"/>
      <c r="AD84" s="516"/>
      <c r="AE84" s="516"/>
      <c r="AF84" s="516"/>
      <c r="AG84" s="516"/>
      <c r="AH84" s="516"/>
      <c r="AI84" s="516"/>
      <c r="AJ84" s="516"/>
      <c r="AK84" s="516"/>
      <c r="AL84" s="515"/>
      <c r="AM84" s="516"/>
      <c r="AN84" s="1"/>
      <c r="AO84" s="1"/>
      <c r="AP84" s="1"/>
      <c r="AQ84" s="1"/>
      <c r="AR84" s="1"/>
      <c r="AS84" s="1"/>
      <c r="AT84" s="1"/>
      <c r="AU84" s="1"/>
      <c r="AV84" s="1"/>
      <c r="AW84" s="1"/>
      <c r="AX84" s="1"/>
      <c r="AY84" s="1"/>
      <c r="AZ84" s="1"/>
      <c r="BA84" s="1"/>
      <c r="BB84" s="1"/>
      <c r="BC84" s="1"/>
      <c r="BD84" s="1"/>
      <c r="BE84" s="1"/>
    </row>
    <row r="85" spans="1:57" ht="16.5" customHeight="1">
      <c r="A85" s="2"/>
      <c r="B85" s="61"/>
      <c r="C85" s="61"/>
      <c r="D85" s="61"/>
      <c r="E85" s="61"/>
      <c r="F85" s="516"/>
      <c r="G85" s="516"/>
      <c r="H85" s="516"/>
      <c r="I85" s="518"/>
      <c r="J85" s="516"/>
      <c r="K85" s="516"/>
      <c r="L85" s="516"/>
      <c r="M85" s="516"/>
      <c r="N85" s="516"/>
      <c r="O85" s="516"/>
      <c r="P85" s="516"/>
      <c r="Q85" s="516"/>
      <c r="R85" s="516"/>
      <c r="S85" s="516"/>
      <c r="T85" s="516"/>
      <c r="U85" s="516"/>
      <c r="V85" s="516"/>
      <c r="W85" s="516"/>
      <c r="X85" s="516"/>
      <c r="Y85" s="516"/>
      <c r="Z85" s="516"/>
      <c r="AA85" s="516"/>
      <c r="AB85" s="516"/>
      <c r="AC85" s="516"/>
      <c r="AD85" s="516"/>
      <c r="AE85" s="516"/>
      <c r="AF85" s="516"/>
      <c r="AG85" s="516"/>
      <c r="AH85" s="516"/>
      <c r="AI85" s="516"/>
      <c r="AJ85" s="516"/>
      <c r="AK85" s="516"/>
      <c r="AL85" s="515"/>
      <c r="AM85" s="516"/>
      <c r="AN85" s="1"/>
      <c r="AO85" s="1"/>
      <c r="AP85" s="1"/>
      <c r="AQ85" s="1"/>
      <c r="AR85" s="1"/>
      <c r="AS85" s="1"/>
      <c r="AT85" s="1"/>
      <c r="AU85" s="1"/>
      <c r="AV85" s="1"/>
      <c r="AW85" s="1"/>
      <c r="AX85" s="1"/>
      <c r="AY85" s="1"/>
      <c r="AZ85" s="1"/>
      <c r="BA85" s="1"/>
      <c r="BB85" s="1"/>
      <c r="BC85" s="1"/>
      <c r="BD85" s="1"/>
      <c r="BE85" s="1"/>
    </row>
    <row r="86" spans="1:57" ht="16.5" customHeight="1">
      <c r="A86" s="2"/>
      <c r="B86" s="61"/>
      <c r="C86" s="61"/>
      <c r="D86" s="61"/>
      <c r="E86" s="61"/>
      <c r="F86" s="516"/>
      <c r="G86" s="516"/>
      <c r="H86" s="516"/>
      <c r="I86" s="518"/>
      <c r="J86" s="516"/>
      <c r="K86" s="516"/>
      <c r="L86" s="516"/>
      <c r="M86" s="516"/>
      <c r="N86" s="516"/>
      <c r="O86" s="516"/>
      <c r="P86" s="516"/>
      <c r="Q86" s="516"/>
      <c r="R86" s="516"/>
      <c r="S86" s="516"/>
      <c r="T86" s="516"/>
      <c r="U86" s="516"/>
      <c r="V86" s="516"/>
      <c r="W86" s="516"/>
      <c r="X86" s="516"/>
      <c r="Y86" s="516"/>
      <c r="Z86" s="516"/>
      <c r="AA86" s="516"/>
      <c r="AB86" s="516"/>
      <c r="AC86" s="516"/>
      <c r="AD86" s="516"/>
      <c r="AE86" s="516"/>
      <c r="AF86" s="516"/>
      <c r="AG86" s="516"/>
      <c r="AH86" s="516"/>
      <c r="AI86" s="516"/>
      <c r="AJ86" s="516"/>
      <c r="AK86" s="516"/>
      <c r="AL86" s="515"/>
      <c r="AM86" s="516"/>
      <c r="AN86" s="1"/>
      <c r="AO86" s="1"/>
      <c r="AP86" s="1"/>
      <c r="AQ86" s="1"/>
      <c r="AR86" s="1"/>
      <c r="AS86" s="1"/>
      <c r="AT86" s="1"/>
      <c r="AU86" s="1"/>
      <c r="AV86" s="1"/>
      <c r="AW86" s="1"/>
      <c r="AX86" s="1"/>
      <c r="AY86" s="1"/>
      <c r="AZ86" s="1"/>
      <c r="BA86" s="1"/>
      <c r="BB86" s="1"/>
      <c r="BC86" s="1"/>
      <c r="BD86" s="1"/>
      <c r="BE86" s="1"/>
    </row>
    <row r="87" spans="1:57" ht="16.5" customHeight="1">
      <c r="A87" s="2"/>
      <c r="B87" s="61"/>
      <c r="C87" s="61"/>
      <c r="D87" s="61"/>
      <c r="E87" s="61"/>
      <c r="F87" s="516"/>
      <c r="G87" s="516"/>
      <c r="H87" s="516"/>
      <c r="I87" s="518"/>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516"/>
      <c r="AH87" s="516"/>
      <c r="AI87" s="516"/>
      <c r="AJ87" s="516"/>
      <c r="AK87" s="516"/>
      <c r="AL87" s="515"/>
      <c r="AM87" s="516"/>
      <c r="AN87" s="1"/>
      <c r="AO87" s="1"/>
      <c r="AP87" s="1"/>
      <c r="AQ87" s="1"/>
      <c r="AR87" s="1"/>
      <c r="AS87" s="1"/>
      <c r="AT87" s="1"/>
      <c r="AU87" s="1"/>
      <c r="AV87" s="1"/>
      <c r="AW87" s="1"/>
      <c r="AX87" s="1"/>
      <c r="AY87" s="1"/>
      <c r="AZ87" s="1"/>
      <c r="BA87" s="1"/>
      <c r="BB87" s="1"/>
      <c r="BC87" s="1"/>
      <c r="BD87" s="1"/>
      <c r="BE87" s="1"/>
    </row>
    <row r="88" spans="1:57" ht="16.5" customHeight="1">
      <c r="A88" s="2"/>
      <c r="B88" s="61"/>
      <c r="C88" s="61"/>
      <c r="D88" s="61"/>
      <c r="E88" s="61"/>
      <c r="F88" s="516"/>
      <c r="G88" s="516"/>
      <c r="H88" s="516"/>
      <c r="I88" s="518"/>
      <c r="J88" s="516"/>
      <c r="K88" s="516"/>
      <c r="L88" s="516"/>
      <c r="M88" s="516"/>
      <c r="N88" s="516"/>
      <c r="O88" s="516"/>
      <c r="P88" s="516"/>
      <c r="Q88" s="516"/>
      <c r="R88" s="516"/>
      <c r="S88" s="516"/>
      <c r="T88" s="516"/>
      <c r="U88" s="516"/>
      <c r="V88" s="516"/>
      <c r="W88" s="516"/>
      <c r="X88" s="516"/>
      <c r="Y88" s="516"/>
      <c r="Z88" s="516"/>
      <c r="AA88" s="516"/>
      <c r="AB88" s="516"/>
      <c r="AC88" s="516"/>
      <c r="AD88" s="516"/>
      <c r="AE88" s="516"/>
      <c r="AF88" s="516"/>
      <c r="AG88" s="516"/>
      <c r="AH88" s="516"/>
      <c r="AI88" s="516"/>
      <c r="AJ88" s="516"/>
      <c r="AK88" s="516"/>
      <c r="AL88" s="515"/>
      <c r="AM88" s="516"/>
      <c r="AN88" s="1"/>
      <c r="AO88" s="1"/>
      <c r="AP88" s="1"/>
      <c r="AQ88" s="1"/>
      <c r="AR88" s="1"/>
      <c r="AS88" s="1"/>
      <c r="AT88" s="1"/>
      <c r="AU88" s="1"/>
      <c r="AV88" s="1"/>
      <c r="AW88" s="1"/>
      <c r="AX88" s="1"/>
      <c r="AY88" s="1"/>
      <c r="AZ88" s="1"/>
      <c r="BA88" s="1"/>
      <c r="BB88" s="1"/>
      <c r="BC88" s="1"/>
      <c r="BD88" s="1"/>
      <c r="BE88" s="1"/>
    </row>
    <row r="89" spans="1:57" ht="16.5" customHeight="1">
      <c r="A89" s="2"/>
      <c r="B89" s="61"/>
      <c r="C89" s="61"/>
      <c r="D89" s="61"/>
      <c r="E89" s="61"/>
      <c r="F89" s="516"/>
      <c r="G89" s="516"/>
      <c r="H89" s="516"/>
      <c r="I89" s="518"/>
      <c r="J89" s="516"/>
      <c r="K89" s="516"/>
      <c r="L89" s="516"/>
      <c r="M89" s="516"/>
      <c r="N89" s="516"/>
      <c r="O89" s="516"/>
      <c r="P89" s="516"/>
      <c r="Q89" s="516"/>
      <c r="R89" s="516"/>
      <c r="S89" s="516"/>
      <c r="T89" s="516"/>
      <c r="U89" s="516"/>
      <c r="V89" s="516"/>
      <c r="W89" s="516"/>
      <c r="X89" s="516"/>
      <c r="Y89" s="516"/>
      <c r="Z89" s="516"/>
      <c r="AA89" s="516"/>
      <c r="AB89" s="516"/>
      <c r="AC89" s="516"/>
      <c r="AD89" s="516"/>
      <c r="AE89" s="516"/>
      <c r="AF89" s="516"/>
      <c r="AG89" s="516"/>
      <c r="AH89" s="516"/>
      <c r="AI89" s="516"/>
      <c r="AJ89" s="516"/>
      <c r="AK89" s="516"/>
      <c r="AL89" s="515"/>
      <c r="AM89" s="516"/>
      <c r="AN89" s="1"/>
      <c r="AO89" s="1"/>
      <c r="AP89" s="1"/>
      <c r="AQ89" s="1"/>
      <c r="AR89" s="1"/>
      <c r="AS89" s="1"/>
      <c r="AT89" s="1"/>
      <c r="AU89" s="1"/>
      <c r="AV89" s="1"/>
      <c r="AW89" s="1"/>
      <c r="AX89" s="1"/>
      <c r="AY89" s="1"/>
      <c r="AZ89" s="1"/>
      <c r="BA89" s="1"/>
      <c r="BB89" s="1"/>
      <c r="BC89" s="1"/>
      <c r="BD89" s="1"/>
      <c r="BE89" s="1"/>
    </row>
    <row r="90" spans="1:57" ht="16.5" customHeight="1">
      <c r="A90" s="2"/>
      <c r="B90" s="61"/>
      <c r="C90" s="61"/>
      <c r="D90" s="61"/>
      <c r="E90" s="61"/>
      <c r="F90" s="516"/>
      <c r="G90" s="516"/>
      <c r="H90" s="516"/>
      <c r="I90" s="518"/>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5"/>
      <c r="AM90" s="516"/>
      <c r="AN90" s="1"/>
      <c r="AO90" s="1"/>
      <c r="AP90" s="1"/>
      <c r="AQ90" s="1"/>
      <c r="AR90" s="1"/>
      <c r="AS90" s="1"/>
      <c r="AT90" s="1"/>
      <c r="AU90" s="1"/>
      <c r="AV90" s="1"/>
      <c r="AW90" s="1"/>
      <c r="AX90" s="1"/>
      <c r="AY90" s="1"/>
      <c r="AZ90" s="1"/>
      <c r="BA90" s="1"/>
      <c r="BB90" s="1"/>
      <c r="BC90" s="1"/>
      <c r="BD90" s="1"/>
      <c r="BE90" s="1"/>
    </row>
    <row r="91" spans="1:57" ht="16.5" customHeight="1">
      <c r="A91" s="2"/>
      <c r="B91" s="61"/>
      <c r="C91" s="61"/>
      <c r="D91" s="61"/>
      <c r="E91" s="61"/>
      <c r="F91" s="516"/>
      <c r="G91" s="516"/>
      <c r="H91" s="516"/>
      <c r="I91" s="518"/>
      <c r="J91" s="516"/>
      <c r="K91" s="516"/>
      <c r="L91" s="516"/>
      <c r="M91" s="516"/>
      <c r="N91" s="516"/>
      <c r="O91" s="516"/>
      <c r="P91" s="516"/>
      <c r="Q91" s="516"/>
      <c r="R91" s="516"/>
      <c r="S91" s="516"/>
      <c r="T91" s="516"/>
      <c r="U91" s="516"/>
      <c r="V91" s="516"/>
      <c r="W91" s="516"/>
      <c r="X91" s="516"/>
      <c r="Y91" s="516"/>
      <c r="Z91" s="516"/>
      <c r="AA91" s="516"/>
      <c r="AB91" s="516"/>
      <c r="AC91" s="516"/>
      <c r="AD91" s="516"/>
      <c r="AE91" s="516"/>
      <c r="AF91" s="516"/>
      <c r="AG91" s="516"/>
      <c r="AH91" s="516"/>
      <c r="AI91" s="516"/>
      <c r="AJ91" s="516"/>
      <c r="AK91" s="516"/>
      <c r="AL91" s="515"/>
      <c r="AM91" s="516"/>
      <c r="AN91" s="1"/>
      <c r="AO91" s="1"/>
      <c r="AP91" s="1"/>
      <c r="AQ91" s="1"/>
      <c r="AR91" s="1"/>
      <c r="AS91" s="1"/>
      <c r="AT91" s="1"/>
      <c r="AU91" s="1"/>
      <c r="AV91" s="1"/>
      <c r="AW91" s="1"/>
      <c r="AX91" s="1"/>
      <c r="AY91" s="1"/>
      <c r="AZ91" s="1"/>
      <c r="BA91" s="1"/>
      <c r="BB91" s="1"/>
      <c r="BC91" s="1"/>
      <c r="BD91" s="1"/>
      <c r="BE91" s="1"/>
    </row>
    <row r="92" spans="1:57" ht="16.5" customHeight="1">
      <c r="A92" s="2"/>
      <c r="B92" s="61"/>
      <c r="C92" s="61"/>
      <c r="D92" s="61"/>
      <c r="E92" s="61"/>
      <c r="F92" s="516"/>
      <c r="G92" s="516"/>
      <c r="H92" s="516"/>
      <c r="I92" s="518"/>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516"/>
      <c r="AH92" s="516"/>
      <c r="AI92" s="516"/>
      <c r="AJ92" s="516"/>
      <c r="AK92" s="516"/>
      <c r="AL92" s="515"/>
      <c r="AM92" s="516"/>
      <c r="AN92" s="1"/>
      <c r="AO92" s="1"/>
      <c r="AP92" s="1"/>
      <c r="AQ92" s="1"/>
      <c r="AR92" s="1"/>
      <c r="AS92" s="1"/>
      <c r="AT92" s="1"/>
      <c r="AU92" s="1"/>
      <c r="AV92" s="1"/>
      <c r="AW92" s="1"/>
      <c r="AX92" s="1"/>
      <c r="AY92" s="1"/>
      <c r="AZ92" s="1"/>
      <c r="BA92" s="1"/>
      <c r="BB92" s="1"/>
      <c r="BC92" s="1"/>
      <c r="BD92" s="1"/>
      <c r="BE92" s="1"/>
    </row>
    <row r="93" spans="1:57" ht="16.5" customHeight="1">
      <c r="A93" s="2"/>
      <c r="B93" s="61"/>
      <c r="C93" s="61"/>
      <c r="D93" s="61"/>
      <c r="E93" s="61"/>
      <c r="F93" s="516"/>
      <c r="G93" s="516"/>
      <c r="H93" s="516"/>
      <c r="I93" s="518"/>
      <c r="J93" s="516"/>
      <c r="K93" s="516"/>
      <c r="L93" s="516"/>
      <c r="M93" s="516"/>
      <c r="N93" s="516"/>
      <c r="O93" s="516"/>
      <c r="P93" s="516"/>
      <c r="Q93" s="516"/>
      <c r="R93" s="516"/>
      <c r="S93" s="516"/>
      <c r="T93" s="516"/>
      <c r="U93" s="516"/>
      <c r="V93" s="516"/>
      <c r="W93" s="516"/>
      <c r="X93" s="516"/>
      <c r="Y93" s="516"/>
      <c r="Z93" s="516"/>
      <c r="AA93" s="516"/>
      <c r="AB93" s="516"/>
      <c r="AC93" s="516"/>
      <c r="AD93" s="516"/>
      <c r="AE93" s="516"/>
      <c r="AF93" s="516"/>
      <c r="AG93" s="516"/>
      <c r="AH93" s="516"/>
      <c r="AI93" s="516"/>
      <c r="AJ93" s="516"/>
      <c r="AK93" s="516"/>
      <c r="AL93" s="515"/>
      <c r="AM93" s="516"/>
      <c r="AN93" s="1"/>
      <c r="AO93" s="1"/>
      <c r="AP93" s="1"/>
      <c r="AQ93" s="1"/>
      <c r="AR93" s="1"/>
      <c r="AS93" s="1"/>
      <c r="AT93" s="1"/>
      <c r="AU93" s="1"/>
      <c r="AV93" s="1"/>
      <c r="AW93" s="1"/>
      <c r="AX93" s="1"/>
      <c r="AY93" s="1"/>
      <c r="AZ93" s="1"/>
      <c r="BA93" s="1"/>
      <c r="BB93" s="1"/>
      <c r="BC93" s="1"/>
      <c r="BD93" s="1"/>
      <c r="BE93" s="1"/>
    </row>
    <row r="94" spans="1:57" ht="16.5" customHeight="1">
      <c r="A94" s="2"/>
      <c r="B94" s="61"/>
      <c r="C94" s="61"/>
      <c r="D94" s="61"/>
      <c r="E94" s="61"/>
      <c r="F94" s="516"/>
      <c r="G94" s="516"/>
      <c r="H94" s="516"/>
      <c r="I94" s="518"/>
      <c r="J94" s="516"/>
      <c r="K94" s="516"/>
      <c r="L94" s="516"/>
      <c r="M94" s="516"/>
      <c r="N94" s="516"/>
      <c r="O94" s="516"/>
      <c r="P94" s="516"/>
      <c r="Q94" s="516"/>
      <c r="R94" s="516"/>
      <c r="S94" s="516"/>
      <c r="T94" s="516"/>
      <c r="U94" s="516"/>
      <c r="V94" s="516"/>
      <c r="W94" s="516"/>
      <c r="X94" s="516"/>
      <c r="Y94" s="516"/>
      <c r="Z94" s="516"/>
      <c r="AA94" s="516"/>
      <c r="AB94" s="516"/>
      <c r="AC94" s="516"/>
      <c r="AD94" s="516"/>
      <c r="AE94" s="516"/>
      <c r="AF94" s="516"/>
      <c r="AG94" s="516"/>
      <c r="AH94" s="516"/>
      <c r="AI94" s="516"/>
      <c r="AJ94" s="516"/>
      <c r="AK94" s="516"/>
      <c r="AL94" s="515"/>
      <c r="AM94" s="516"/>
      <c r="AN94" s="1"/>
      <c r="AO94" s="1"/>
      <c r="AP94" s="1"/>
      <c r="AQ94" s="1"/>
      <c r="AR94" s="1"/>
      <c r="AS94" s="1"/>
      <c r="AT94" s="1"/>
      <c r="AU94" s="1"/>
      <c r="AV94" s="1"/>
      <c r="AW94" s="1"/>
      <c r="AX94" s="1"/>
      <c r="AY94" s="1"/>
      <c r="AZ94" s="1"/>
      <c r="BA94" s="1"/>
      <c r="BB94" s="1"/>
      <c r="BC94" s="1"/>
      <c r="BD94" s="1"/>
      <c r="BE94" s="1"/>
    </row>
    <row r="95" spans="1:57" ht="16.5" customHeight="1">
      <c r="A95" s="2"/>
      <c r="B95" s="61"/>
      <c r="C95" s="61"/>
      <c r="D95" s="61"/>
      <c r="E95" s="61"/>
      <c r="F95" s="516"/>
      <c r="G95" s="516"/>
      <c r="H95" s="516"/>
      <c r="I95" s="518"/>
      <c r="J95" s="516"/>
      <c r="K95" s="516"/>
      <c r="L95" s="516"/>
      <c r="M95" s="516"/>
      <c r="N95" s="516"/>
      <c r="O95" s="516"/>
      <c r="P95" s="516"/>
      <c r="Q95" s="516"/>
      <c r="R95" s="516"/>
      <c r="S95" s="516"/>
      <c r="T95" s="516"/>
      <c r="U95" s="516"/>
      <c r="V95" s="516"/>
      <c r="W95" s="516"/>
      <c r="X95" s="516"/>
      <c r="Y95" s="516"/>
      <c r="Z95" s="516"/>
      <c r="AA95" s="516"/>
      <c r="AB95" s="516"/>
      <c r="AC95" s="516"/>
      <c r="AD95" s="516"/>
      <c r="AE95" s="516"/>
      <c r="AF95" s="516"/>
      <c r="AG95" s="516"/>
      <c r="AH95" s="516"/>
      <c r="AI95" s="516"/>
      <c r="AJ95" s="516"/>
      <c r="AK95" s="516"/>
      <c r="AL95" s="515"/>
      <c r="AM95" s="516"/>
      <c r="AN95" s="1"/>
      <c r="AO95" s="1"/>
      <c r="AP95" s="1"/>
      <c r="AQ95" s="1"/>
      <c r="AR95" s="1"/>
      <c r="AS95" s="1"/>
      <c r="AT95" s="1"/>
      <c r="AU95" s="1"/>
      <c r="AV95" s="1"/>
      <c r="AW95" s="1"/>
      <c r="AX95" s="1"/>
      <c r="AY95" s="1"/>
      <c r="AZ95" s="1"/>
      <c r="BA95" s="1"/>
      <c r="BB95" s="1"/>
      <c r="BC95" s="1"/>
      <c r="BD95" s="1"/>
      <c r="BE95" s="1"/>
    </row>
    <row r="96" spans="1:57" ht="16.5" customHeight="1">
      <c r="A96" s="2"/>
      <c r="B96" s="61"/>
      <c r="C96" s="61"/>
      <c r="D96" s="61"/>
      <c r="E96" s="61"/>
      <c r="F96" s="516"/>
      <c r="G96" s="516"/>
      <c r="H96" s="516"/>
      <c r="I96" s="518"/>
      <c r="J96" s="516"/>
      <c r="K96" s="516"/>
      <c r="L96" s="516"/>
      <c r="M96" s="516"/>
      <c r="N96" s="516"/>
      <c r="O96" s="516"/>
      <c r="P96" s="516"/>
      <c r="Q96" s="516"/>
      <c r="R96" s="516"/>
      <c r="S96" s="516"/>
      <c r="T96" s="516"/>
      <c r="U96" s="516"/>
      <c r="V96" s="516"/>
      <c r="W96" s="516"/>
      <c r="X96" s="516"/>
      <c r="Y96" s="516"/>
      <c r="Z96" s="516"/>
      <c r="AA96" s="516"/>
      <c r="AB96" s="516"/>
      <c r="AC96" s="516"/>
      <c r="AD96" s="516"/>
      <c r="AE96" s="516"/>
      <c r="AF96" s="516"/>
      <c r="AG96" s="516"/>
      <c r="AH96" s="516"/>
      <c r="AI96" s="516"/>
      <c r="AJ96" s="516"/>
      <c r="AK96" s="516"/>
      <c r="AL96" s="515"/>
      <c r="AM96" s="516"/>
      <c r="AN96" s="1"/>
      <c r="AO96" s="1"/>
      <c r="AP96" s="1"/>
      <c r="AQ96" s="1"/>
      <c r="AR96" s="1"/>
      <c r="AS96" s="1"/>
      <c r="AT96" s="1"/>
      <c r="AU96" s="1"/>
      <c r="AV96" s="1"/>
      <c r="AW96" s="1"/>
      <c r="AX96" s="1"/>
      <c r="AY96" s="1"/>
      <c r="AZ96" s="1"/>
      <c r="BA96" s="1"/>
      <c r="BB96" s="1"/>
      <c r="BC96" s="1"/>
      <c r="BD96" s="1"/>
      <c r="BE96" s="1"/>
    </row>
    <row r="97" spans="1:57" ht="16.5" customHeight="1">
      <c r="A97" s="2"/>
      <c r="B97" s="61"/>
      <c r="C97" s="61"/>
      <c r="D97" s="61"/>
      <c r="E97" s="61"/>
      <c r="F97" s="516"/>
      <c r="G97" s="516"/>
      <c r="H97" s="516"/>
      <c r="I97" s="518"/>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516"/>
      <c r="AH97" s="516"/>
      <c r="AI97" s="516"/>
      <c r="AJ97" s="516"/>
      <c r="AK97" s="516"/>
      <c r="AL97" s="515"/>
      <c r="AM97" s="516"/>
      <c r="AN97" s="1"/>
      <c r="AO97" s="1"/>
      <c r="AP97" s="1"/>
      <c r="AQ97" s="1"/>
      <c r="AR97" s="1"/>
      <c r="AS97" s="1"/>
      <c r="AT97" s="1"/>
      <c r="AU97" s="1"/>
      <c r="AV97" s="1"/>
      <c r="AW97" s="1"/>
      <c r="AX97" s="1"/>
      <c r="AY97" s="1"/>
      <c r="AZ97" s="1"/>
      <c r="BA97" s="1"/>
      <c r="BB97" s="1"/>
      <c r="BC97" s="1"/>
      <c r="BD97" s="1"/>
      <c r="BE97" s="1"/>
    </row>
    <row r="98" spans="1:57" ht="16.5" customHeight="1">
      <c r="A98" s="2"/>
      <c r="B98" s="61"/>
      <c r="C98" s="61"/>
      <c r="D98" s="61"/>
      <c r="E98" s="61"/>
      <c r="F98" s="516"/>
      <c r="G98" s="516"/>
      <c r="H98" s="516"/>
      <c r="I98" s="518"/>
      <c r="J98" s="516"/>
      <c r="K98" s="516"/>
      <c r="L98" s="516"/>
      <c r="M98" s="516"/>
      <c r="N98" s="516"/>
      <c r="O98" s="516"/>
      <c r="P98" s="516"/>
      <c r="Q98" s="516"/>
      <c r="R98" s="516"/>
      <c r="S98" s="516"/>
      <c r="T98" s="516"/>
      <c r="U98" s="516"/>
      <c r="V98" s="516"/>
      <c r="W98" s="516"/>
      <c r="X98" s="516"/>
      <c r="Y98" s="516"/>
      <c r="Z98" s="516"/>
      <c r="AA98" s="516"/>
      <c r="AB98" s="516"/>
      <c r="AC98" s="516"/>
      <c r="AD98" s="516"/>
      <c r="AE98" s="516"/>
      <c r="AF98" s="516"/>
      <c r="AG98" s="516"/>
      <c r="AH98" s="516"/>
      <c r="AI98" s="516"/>
      <c r="AJ98" s="516"/>
      <c r="AK98" s="516"/>
      <c r="AL98" s="515"/>
      <c r="AM98" s="516"/>
      <c r="AN98" s="1"/>
      <c r="AO98" s="1"/>
      <c r="AP98" s="1"/>
      <c r="AQ98" s="1"/>
      <c r="AR98" s="1"/>
      <c r="AS98" s="1"/>
      <c r="AT98" s="1"/>
      <c r="AU98" s="1"/>
      <c r="AV98" s="1"/>
      <c r="AW98" s="1"/>
      <c r="AX98" s="1"/>
      <c r="AY98" s="1"/>
      <c r="AZ98" s="1"/>
      <c r="BA98" s="1"/>
      <c r="BB98" s="1"/>
      <c r="BC98" s="1"/>
      <c r="BD98" s="1"/>
      <c r="BE98" s="1"/>
    </row>
    <row r="99" spans="1:57" ht="16.5" customHeight="1">
      <c r="A99" s="2"/>
      <c r="B99" s="61"/>
      <c r="C99" s="61"/>
      <c r="D99" s="61"/>
      <c r="E99" s="61"/>
      <c r="F99" s="516"/>
      <c r="G99" s="516"/>
      <c r="H99" s="516"/>
      <c r="I99" s="518"/>
      <c r="J99" s="516"/>
      <c r="K99" s="516"/>
      <c r="L99" s="516"/>
      <c r="M99" s="516"/>
      <c r="N99" s="516"/>
      <c r="O99" s="516"/>
      <c r="P99" s="516"/>
      <c r="Q99" s="516"/>
      <c r="R99" s="516"/>
      <c r="S99" s="516"/>
      <c r="T99" s="516"/>
      <c r="U99" s="516"/>
      <c r="V99" s="516"/>
      <c r="W99" s="516"/>
      <c r="X99" s="516"/>
      <c r="Y99" s="516"/>
      <c r="Z99" s="516"/>
      <c r="AA99" s="516"/>
      <c r="AB99" s="516"/>
      <c r="AC99" s="516"/>
      <c r="AD99" s="516"/>
      <c r="AE99" s="516"/>
      <c r="AF99" s="516"/>
      <c r="AG99" s="516"/>
      <c r="AH99" s="516"/>
      <c r="AI99" s="516"/>
      <c r="AJ99" s="516"/>
      <c r="AK99" s="516"/>
      <c r="AL99" s="515"/>
      <c r="AM99" s="516"/>
      <c r="AN99" s="1"/>
      <c r="AO99" s="1"/>
      <c r="AP99" s="1"/>
      <c r="AQ99" s="1"/>
      <c r="AR99" s="1"/>
      <c r="AS99" s="1"/>
      <c r="AT99" s="1"/>
      <c r="AU99" s="1"/>
      <c r="AV99" s="1"/>
      <c r="AW99" s="1"/>
      <c r="AX99" s="1"/>
      <c r="AY99" s="1"/>
      <c r="AZ99" s="1"/>
      <c r="BA99" s="1"/>
      <c r="BB99" s="1"/>
      <c r="BC99" s="1"/>
      <c r="BD99" s="1"/>
      <c r="BE99" s="1"/>
    </row>
    <row r="100" spans="1:57" ht="16.5" customHeight="1">
      <c r="A100" s="2"/>
      <c r="B100" s="61"/>
      <c r="C100" s="61"/>
      <c r="D100" s="61"/>
      <c r="E100" s="61"/>
      <c r="F100" s="516"/>
      <c r="G100" s="516"/>
      <c r="H100" s="516"/>
      <c r="I100" s="518"/>
      <c r="J100" s="516"/>
      <c r="K100" s="516"/>
      <c r="L100" s="516"/>
      <c r="M100" s="516"/>
      <c r="N100" s="516"/>
      <c r="O100" s="516"/>
      <c r="P100" s="516"/>
      <c r="Q100" s="516"/>
      <c r="R100" s="516"/>
      <c r="S100" s="516"/>
      <c r="T100" s="516"/>
      <c r="U100" s="516"/>
      <c r="V100" s="516"/>
      <c r="W100" s="516"/>
      <c r="X100" s="516"/>
      <c r="Y100" s="516"/>
      <c r="Z100" s="516"/>
      <c r="AA100" s="516"/>
      <c r="AB100" s="516"/>
      <c r="AC100" s="516"/>
      <c r="AD100" s="516"/>
      <c r="AE100" s="516"/>
      <c r="AF100" s="516"/>
      <c r="AG100" s="516"/>
      <c r="AH100" s="516"/>
      <c r="AI100" s="516"/>
      <c r="AJ100" s="516"/>
      <c r="AK100" s="516"/>
      <c r="AL100" s="515"/>
      <c r="AM100" s="516"/>
      <c r="AN100" s="1"/>
      <c r="AO100" s="1"/>
      <c r="AP100" s="1"/>
      <c r="AQ100" s="1"/>
      <c r="AR100" s="1"/>
      <c r="AS100" s="1"/>
      <c r="AT100" s="1"/>
      <c r="AU100" s="1"/>
      <c r="AV100" s="1"/>
      <c r="AW100" s="1"/>
      <c r="AX100" s="1"/>
      <c r="AY100" s="1"/>
      <c r="AZ100" s="1"/>
      <c r="BA100" s="1"/>
      <c r="BB100" s="1"/>
      <c r="BC100" s="1"/>
      <c r="BD100" s="1"/>
      <c r="BE100" s="1"/>
    </row>
    <row r="101" spans="1:57" ht="16.5" customHeight="1">
      <c r="A101" s="2"/>
      <c r="B101" s="61"/>
      <c r="C101" s="61"/>
      <c r="D101" s="61"/>
      <c r="E101" s="61"/>
      <c r="F101" s="516"/>
      <c r="G101" s="516"/>
      <c r="H101" s="516"/>
      <c r="I101" s="518"/>
      <c r="J101" s="516"/>
      <c r="K101" s="516"/>
      <c r="L101" s="516"/>
      <c r="M101" s="516"/>
      <c r="N101" s="516"/>
      <c r="O101" s="516"/>
      <c r="P101" s="516"/>
      <c r="Q101" s="516"/>
      <c r="R101" s="516"/>
      <c r="S101" s="516"/>
      <c r="T101" s="516"/>
      <c r="U101" s="516"/>
      <c r="V101" s="516"/>
      <c r="W101" s="516"/>
      <c r="X101" s="516"/>
      <c r="Y101" s="516"/>
      <c r="Z101" s="516"/>
      <c r="AA101" s="516"/>
      <c r="AB101" s="516"/>
      <c r="AC101" s="516"/>
      <c r="AD101" s="516"/>
      <c r="AE101" s="516"/>
      <c r="AF101" s="516"/>
      <c r="AG101" s="516"/>
      <c r="AH101" s="516"/>
      <c r="AI101" s="516"/>
      <c r="AJ101" s="516"/>
      <c r="AK101" s="516"/>
      <c r="AL101" s="515"/>
      <c r="AM101" s="516"/>
      <c r="AN101" s="1"/>
      <c r="AO101" s="1"/>
      <c r="AP101" s="1"/>
      <c r="AQ101" s="1"/>
      <c r="AR101" s="1"/>
      <c r="AS101" s="1"/>
      <c r="AT101" s="1"/>
      <c r="AU101" s="1"/>
      <c r="AV101" s="1"/>
      <c r="AW101" s="1"/>
      <c r="AX101" s="1"/>
      <c r="AY101" s="1"/>
      <c r="AZ101" s="1"/>
      <c r="BA101" s="1"/>
      <c r="BB101" s="1"/>
      <c r="BC101" s="1"/>
      <c r="BD101" s="1"/>
      <c r="BE101" s="1"/>
    </row>
    <row r="102" spans="1:57" ht="16.5" customHeight="1">
      <c r="A102" s="2"/>
      <c r="B102" s="61"/>
      <c r="C102" s="61"/>
      <c r="D102" s="61"/>
      <c r="E102" s="61"/>
      <c r="F102" s="516"/>
      <c r="G102" s="516"/>
      <c r="H102" s="516"/>
      <c r="I102" s="518"/>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516"/>
      <c r="AH102" s="516"/>
      <c r="AI102" s="516"/>
      <c r="AJ102" s="516"/>
      <c r="AK102" s="516"/>
      <c r="AL102" s="515"/>
      <c r="AM102" s="516"/>
      <c r="AN102" s="1"/>
      <c r="AO102" s="1"/>
      <c r="AP102" s="1"/>
      <c r="AQ102" s="1"/>
      <c r="AR102" s="1"/>
      <c r="AS102" s="1"/>
      <c r="AT102" s="1"/>
      <c r="AU102" s="1"/>
      <c r="AV102" s="1"/>
      <c r="AW102" s="1"/>
      <c r="AX102" s="1"/>
      <c r="AY102" s="1"/>
      <c r="AZ102" s="1"/>
      <c r="BA102" s="1"/>
      <c r="BB102" s="1"/>
      <c r="BC102" s="1"/>
      <c r="BD102" s="1"/>
      <c r="BE102" s="1"/>
    </row>
    <row r="103" spans="1:57" ht="16.5" customHeight="1">
      <c r="A103" s="2"/>
      <c r="B103" s="61"/>
      <c r="C103" s="61"/>
      <c r="D103" s="61"/>
      <c r="E103" s="61"/>
      <c r="F103" s="516"/>
      <c r="G103" s="516"/>
      <c r="H103" s="516"/>
      <c r="I103" s="518"/>
      <c r="J103" s="516"/>
      <c r="K103" s="516"/>
      <c r="L103" s="516"/>
      <c r="M103" s="516"/>
      <c r="N103" s="516"/>
      <c r="O103" s="516"/>
      <c r="P103" s="516"/>
      <c r="Q103" s="516"/>
      <c r="R103" s="516"/>
      <c r="S103" s="516"/>
      <c r="T103" s="516"/>
      <c r="U103" s="516"/>
      <c r="V103" s="516"/>
      <c r="W103" s="516"/>
      <c r="X103" s="516"/>
      <c r="Y103" s="516"/>
      <c r="Z103" s="516"/>
      <c r="AA103" s="516"/>
      <c r="AB103" s="516"/>
      <c r="AC103" s="516"/>
      <c r="AD103" s="516"/>
      <c r="AE103" s="516"/>
      <c r="AF103" s="516"/>
      <c r="AG103" s="516"/>
      <c r="AH103" s="516"/>
      <c r="AI103" s="516"/>
      <c r="AJ103" s="516"/>
      <c r="AK103" s="516"/>
      <c r="AL103" s="515"/>
      <c r="AM103" s="516"/>
      <c r="AN103" s="1"/>
      <c r="AO103" s="1"/>
      <c r="AP103" s="1"/>
      <c r="AQ103" s="1"/>
      <c r="AR103" s="1"/>
      <c r="AS103" s="1"/>
      <c r="AT103" s="1"/>
      <c r="AU103" s="1"/>
      <c r="AV103" s="1"/>
      <c r="AW103" s="1"/>
      <c r="AX103" s="1"/>
      <c r="AY103" s="1"/>
      <c r="AZ103" s="1"/>
      <c r="BA103" s="1"/>
      <c r="BB103" s="1"/>
      <c r="BC103" s="1"/>
      <c r="BD103" s="1"/>
      <c r="BE103" s="1"/>
    </row>
    <row r="104" spans="1:57" ht="16.5" customHeight="1">
      <c r="A104" s="2"/>
      <c r="B104" s="61"/>
      <c r="C104" s="61"/>
      <c r="D104" s="61"/>
      <c r="E104" s="61"/>
      <c r="F104" s="516"/>
      <c r="G104" s="516"/>
      <c r="H104" s="516"/>
      <c r="I104" s="518"/>
      <c r="J104" s="516"/>
      <c r="K104" s="516"/>
      <c r="L104" s="516"/>
      <c r="M104" s="516"/>
      <c r="N104" s="516"/>
      <c r="O104" s="516"/>
      <c r="P104" s="516"/>
      <c r="Q104" s="516"/>
      <c r="R104" s="516"/>
      <c r="S104" s="516"/>
      <c r="T104" s="516"/>
      <c r="U104" s="516"/>
      <c r="V104" s="516"/>
      <c r="W104" s="516"/>
      <c r="X104" s="516"/>
      <c r="Y104" s="516"/>
      <c r="Z104" s="516"/>
      <c r="AA104" s="516"/>
      <c r="AB104" s="516"/>
      <c r="AC104" s="516"/>
      <c r="AD104" s="516"/>
      <c r="AE104" s="516"/>
      <c r="AF104" s="516"/>
      <c r="AG104" s="516"/>
      <c r="AH104" s="516"/>
      <c r="AI104" s="516"/>
      <c r="AJ104" s="516"/>
      <c r="AK104" s="516"/>
      <c r="AL104" s="515"/>
      <c r="AM104" s="516"/>
      <c r="AN104" s="1"/>
      <c r="AO104" s="1"/>
      <c r="AP104" s="1"/>
      <c r="AQ104" s="1"/>
      <c r="AR104" s="1"/>
      <c r="AS104" s="1"/>
      <c r="AT104" s="1"/>
      <c r="AU104" s="1"/>
      <c r="AV104" s="1"/>
      <c r="AW104" s="1"/>
      <c r="AX104" s="1"/>
      <c r="AY104" s="1"/>
      <c r="AZ104" s="1"/>
      <c r="BA104" s="1"/>
      <c r="BB104" s="1"/>
      <c r="BC104" s="1"/>
      <c r="BD104" s="1"/>
      <c r="BE104" s="1"/>
    </row>
    <row r="105" spans="1:57" ht="16.5" customHeight="1">
      <c r="A105" s="2"/>
      <c r="B105" s="61"/>
      <c r="C105" s="61"/>
      <c r="D105" s="61"/>
      <c r="E105" s="61"/>
      <c r="F105" s="516"/>
      <c r="G105" s="516"/>
      <c r="H105" s="516"/>
      <c r="I105" s="518"/>
      <c r="J105" s="516"/>
      <c r="K105" s="516"/>
      <c r="L105" s="516"/>
      <c r="M105" s="516"/>
      <c r="N105" s="516"/>
      <c r="O105" s="516"/>
      <c r="P105" s="516"/>
      <c r="Q105" s="516"/>
      <c r="R105" s="516"/>
      <c r="S105" s="516"/>
      <c r="T105" s="516"/>
      <c r="U105" s="516"/>
      <c r="V105" s="516"/>
      <c r="W105" s="516"/>
      <c r="X105" s="516"/>
      <c r="Y105" s="516"/>
      <c r="Z105" s="516"/>
      <c r="AA105" s="516"/>
      <c r="AB105" s="516"/>
      <c r="AC105" s="516"/>
      <c r="AD105" s="516"/>
      <c r="AE105" s="516"/>
      <c r="AF105" s="516"/>
      <c r="AG105" s="516"/>
      <c r="AH105" s="516"/>
      <c r="AI105" s="516"/>
      <c r="AJ105" s="516"/>
      <c r="AK105" s="516"/>
      <c r="AL105" s="515"/>
      <c r="AM105" s="516"/>
      <c r="AN105" s="1"/>
      <c r="AO105" s="1"/>
      <c r="AP105" s="1"/>
      <c r="AQ105" s="1"/>
      <c r="AR105" s="1"/>
      <c r="AS105" s="1"/>
      <c r="AT105" s="1"/>
      <c r="AU105" s="1"/>
      <c r="AV105" s="1"/>
      <c r="AW105" s="1"/>
      <c r="AX105" s="1"/>
      <c r="AY105" s="1"/>
      <c r="AZ105" s="1"/>
      <c r="BA105" s="1"/>
      <c r="BB105" s="1"/>
      <c r="BC105" s="1"/>
      <c r="BD105" s="1"/>
      <c r="BE105" s="1"/>
    </row>
    <row r="106" spans="1:57" ht="16.5" customHeight="1">
      <c r="A106" s="2"/>
      <c r="B106" s="61"/>
      <c r="C106" s="61"/>
      <c r="D106" s="61"/>
      <c r="E106" s="61"/>
      <c r="F106" s="516"/>
      <c r="G106" s="516"/>
      <c r="H106" s="516"/>
      <c r="I106" s="518"/>
      <c r="J106" s="516"/>
      <c r="K106" s="516"/>
      <c r="L106" s="516"/>
      <c r="M106" s="516"/>
      <c r="N106" s="516"/>
      <c r="O106" s="516"/>
      <c r="P106" s="516"/>
      <c r="Q106" s="516"/>
      <c r="R106" s="516"/>
      <c r="S106" s="516"/>
      <c r="T106" s="516"/>
      <c r="U106" s="516"/>
      <c r="V106" s="516"/>
      <c r="W106" s="516"/>
      <c r="X106" s="516"/>
      <c r="Y106" s="516"/>
      <c r="Z106" s="516"/>
      <c r="AA106" s="516"/>
      <c r="AB106" s="516"/>
      <c r="AC106" s="516"/>
      <c r="AD106" s="516"/>
      <c r="AE106" s="516"/>
      <c r="AF106" s="516"/>
      <c r="AG106" s="516"/>
      <c r="AH106" s="516"/>
      <c r="AI106" s="516"/>
      <c r="AJ106" s="516"/>
      <c r="AK106" s="516"/>
      <c r="AL106" s="515"/>
      <c r="AM106" s="516"/>
      <c r="AN106" s="1"/>
      <c r="AO106" s="1"/>
      <c r="AP106" s="1"/>
      <c r="AQ106" s="1"/>
      <c r="AR106" s="1"/>
      <c r="AS106" s="1"/>
      <c r="AT106" s="1"/>
      <c r="AU106" s="1"/>
      <c r="AV106" s="1"/>
      <c r="AW106" s="1"/>
      <c r="AX106" s="1"/>
      <c r="AY106" s="1"/>
      <c r="AZ106" s="1"/>
      <c r="BA106" s="1"/>
      <c r="BB106" s="1"/>
      <c r="BC106" s="1"/>
      <c r="BD106" s="1"/>
      <c r="BE106" s="1"/>
    </row>
    <row r="107" spans="1:57" ht="16.5" customHeight="1">
      <c r="A107" s="2"/>
      <c r="B107" s="61"/>
      <c r="C107" s="61"/>
      <c r="D107" s="61"/>
      <c r="E107" s="61"/>
      <c r="F107" s="516"/>
      <c r="G107" s="516"/>
      <c r="H107" s="516"/>
      <c r="I107" s="518"/>
      <c r="J107" s="516"/>
      <c r="K107" s="516"/>
      <c r="L107" s="516"/>
      <c r="M107" s="516"/>
      <c r="N107" s="516"/>
      <c r="O107" s="516"/>
      <c r="P107" s="516"/>
      <c r="Q107" s="516"/>
      <c r="R107" s="516"/>
      <c r="S107" s="516"/>
      <c r="T107" s="516"/>
      <c r="U107" s="516"/>
      <c r="V107" s="516"/>
      <c r="W107" s="516"/>
      <c r="X107" s="516"/>
      <c r="Y107" s="516"/>
      <c r="Z107" s="516"/>
      <c r="AA107" s="516"/>
      <c r="AB107" s="516"/>
      <c r="AC107" s="516"/>
      <c r="AD107" s="516"/>
      <c r="AE107" s="516"/>
      <c r="AF107" s="516"/>
      <c r="AG107" s="516"/>
      <c r="AH107" s="516"/>
      <c r="AI107" s="516"/>
      <c r="AJ107" s="516"/>
      <c r="AK107" s="516"/>
      <c r="AL107" s="515"/>
      <c r="AM107" s="516"/>
      <c r="AN107" s="1"/>
      <c r="AO107" s="1"/>
      <c r="AP107" s="1"/>
      <c r="AQ107" s="1"/>
      <c r="AR107" s="1"/>
      <c r="AS107" s="1"/>
      <c r="AT107" s="1"/>
      <c r="AU107" s="1"/>
      <c r="AV107" s="1"/>
      <c r="AW107" s="1"/>
      <c r="AX107" s="1"/>
      <c r="AY107" s="1"/>
      <c r="AZ107" s="1"/>
      <c r="BA107" s="1"/>
      <c r="BB107" s="1"/>
      <c r="BC107" s="1"/>
      <c r="BD107" s="1"/>
      <c r="BE107" s="1"/>
    </row>
    <row r="108" spans="1:57" ht="16.5" customHeight="1">
      <c r="A108" s="2"/>
      <c r="B108" s="61"/>
      <c r="C108" s="61"/>
      <c r="D108" s="61"/>
      <c r="E108" s="61"/>
      <c r="F108" s="516"/>
      <c r="G108" s="516"/>
      <c r="H108" s="516"/>
      <c r="I108" s="518"/>
      <c r="J108" s="516"/>
      <c r="K108" s="516"/>
      <c r="L108" s="516"/>
      <c r="M108" s="516"/>
      <c r="N108" s="516"/>
      <c r="O108" s="516"/>
      <c r="P108" s="516"/>
      <c r="Q108" s="516"/>
      <c r="R108" s="516"/>
      <c r="S108" s="516"/>
      <c r="T108" s="516"/>
      <c r="U108" s="516"/>
      <c r="V108" s="516"/>
      <c r="W108" s="516"/>
      <c r="X108" s="516"/>
      <c r="Y108" s="516"/>
      <c r="Z108" s="516"/>
      <c r="AA108" s="516"/>
      <c r="AB108" s="516"/>
      <c r="AC108" s="516"/>
      <c r="AD108" s="516"/>
      <c r="AE108" s="516"/>
      <c r="AF108" s="516"/>
      <c r="AG108" s="516"/>
      <c r="AH108" s="516"/>
      <c r="AI108" s="516"/>
      <c r="AJ108" s="516"/>
      <c r="AK108" s="516"/>
      <c r="AL108" s="515"/>
      <c r="AM108" s="516"/>
      <c r="AN108" s="1"/>
      <c r="AO108" s="1"/>
      <c r="AP108" s="1"/>
      <c r="AQ108" s="1"/>
      <c r="AR108" s="1"/>
      <c r="AS108" s="1"/>
      <c r="AT108" s="1"/>
      <c r="AU108" s="1"/>
      <c r="AV108" s="1"/>
      <c r="AW108" s="1"/>
      <c r="AX108" s="1"/>
      <c r="AY108" s="1"/>
      <c r="AZ108" s="1"/>
      <c r="BA108" s="1"/>
      <c r="BB108" s="1"/>
      <c r="BC108" s="1"/>
      <c r="BD108" s="1"/>
      <c r="BE108" s="1"/>
    </row>
    <row r="109" spans="1:57" ht="16.5" customHeight="1">
      <c r="A109" s="2"/>
      <c r="B109" s="61"/>
      <c r="C109" s="61"/>
      <c r="D109" s="61"/>
      <c r="E109" s="61"/>
      <c r="F109" s="516"/>
      <c r="G109" s="516"/>
      <c r="H109" s="516"/>
      <c r="I109" s="518"/>
      <c r="J109" s="516"/>
      <c r="K109" s="516"/>
      <c r="L109" s="516"/>
      <c r="M109" s="516"/>
      <c r="N109" s="516"/>
      <c r="O109" s="516"/>
      <c r="P109" s="516"/>
      <c r="Q109" s="516"/>
      <c r="R109" s="516"/>
      <c r="S109" s="516"/>
      <c r="T109" s="516"/>
      <c r="U109" s="516"/>
      <c r="V109" s="516"/>
      <c r="W109" s="516"/>
      <c r="X109" s="516"/>
      <c r="Y109" s="516"/>
      <c r="Z109" s="516"/>
      <c r="AA109" s="516"/>
      <c r="AB109" s="516"/>
      <c r="AC109" s="516"/>
      <c r="AD109" s="516"/>
      <c r="AE109" s="516"/>
      <c r="AF109" s="516"/>
      <c r="AG109" s="516"/>
      <c r="AH109" s="516"/>
      <c r="AI109" s="516"/>
      <c r="AJ109" s="516"/>
      <c r="AK109" s="516"/>
      <c r="AL109" s="515"/>
      <c r="AM109" s="516"/>
      <c r="AN109" s="1"/>
      <c r="AO109" s="1"/>
      <c r="AP109" s="1"/>
      <c r="AQ109" s="1"/>
      <c r="AR109" s="1"/>
      <c r="AS109" s="1"/>
      <c r="AT109" s="1"/>
      <c r="AU109" s="1"/>
      <c r="AV109" s="1"/>
      <c r="AW109" s="1"/>
      <c r="AX109" s="1"/>
      <c r="AY109" s="1"/>
      <c r="AZ109" s="1"/>
      <c r="BA109" s="1"/>
      <c r="BB109" s="1"/>
      <c r="BC109" s="1"/>
      <c r="BD109" s="1"/>
      <c r="BE109" s="1"/>
    </row>
    <row r="110" spans="1:57" ht="16.5" customHeight="1">
      <c r="A110" s="2"/>
      <c r="B110" s="61"/>
      <c r="C110" s="61"/>
      <c r="D110" s="61"/>
      <c r="E110" s="61"/>
      <c r="F110" s="516"/>
      <c r="G110" s="516"/>
      <c r="H110" s="516"/>
      <c r="I110" s="518"/>
      <c r="J110" s="516"/>
      <c r="K110" s="516"/>
      <c r="L110" s="516"/>
      <c r="M110" s="516"/>
      <c r="N110" s="516"/>
      <c r="O110" s="516"/>
      <c r="P110" s="516"/>
      <c r="Q110" s="516"/>
      <c r="R110" s="516"/>
      <c r="S110" s="516"/>
      <c r="T110" s="516"/>
      <c r="U110" s="516"/>
      <c r="V110" s="516"/>
      <c r="W110" s="516"/>
      <c r="X110" s="516"/>
      <c r="Y110" s="516"/>
      <c r="Z110" s="516"/>
      <c r="AA110" s="516"/>
      <c r="AB110" s="516"/>
      <c r="AC110" s="516"/>
      <c r="AD110" s="516"/>
      <c r="AE110" s="516"/>
      <c r="AF110" s="516"/>
      <c r="AG110" s="516"/>
      <c r="AH110" s="516"/>
      <c r="AI110" s="516"/>
      <c r="AJ110" s="516"/>
      <c r="AK110" s="516"/>
      <c r="AL110" s="515"/>
      <c r="AM110" s="516"/>
      <c r="AN110" s="1"/>
      <c r="AO110" s="1"/>
      <c r="AP110" s="1"/>
      <c r="AQ110" s="1"/>
      <c r="AR110" s="1"/>
      <c r="AS110" s="1"/>
      <c r="AT110" s="1"/>
      <c r="AU110" s="1"/>
      <c r="AV110" s="1"/>
      <c r="AW110" s="1"/>
      <c r="AX110" s="1"/>
      <c r="AY110" s="1"/>
      <c r="AZ110" s="1"/>
      <c r="BA110" s="1"/>
      <c r="BB110" s="1"/>
      <c r="BC110" s="1"/>
      <c r="BD110" s="1"/>
      <c r="BE110" s="1"/>
    </row>
    <row r="111" spans="1:57" ht="16.5" customHeight="1">
      <c r="A111" s="2"/>
      <c r="B111" s="61"/>
      <c r="C111" s="61"/>
      <c r="D111" s="61"/>
      <c r="E111" s="61"/>
      <c r="F111" s="516"/>
      <c r="G111" s="516"/>
      <c r="H111" s="516"/>
      <c r="I111" s="518"/>
      <c r="J111" s="516"/>
      <c r="K111" s="516"/>
      <c r="L111" s="516"/>
      <c r="M111" s="516"/>
      <c r="N111" s="516"/>
      <c r="O111" s="516"/>
      <c r="P111" s="516"/>
      <c r="Q111" s="516"/>
      <c r="R111" s="516"/>
      <c r="S111" s="516"/>
      <c r="T111" s="516"/>
      <c r="U111" s="516"/>
      <c r="V111" s="516"/>
      <c r="W111" s="516"/>
      <c r="X111" s="516"/>
      <c r="Y111" s="516"/>
      <c r="Z111" s="516"/>
      <c r="AA111" s="516"/>
      <c r="AB111" s="516"/>
      <c r="AC111" s="516"/>
      <c r="AD111" s="516"/>
      <c r="AE111" s="516"/>
      <c r="AF111" s="516"/>
      <c r="AG111" s="516"/>
      <c r="AH111" s="516"/>
      <c r="AI111" s="516"/>
      <c r="AJ111" s="516"/>
      <c r="AK111" s="516"/>
      <c r="AL111" s="515"/>
      <c r="AM111" s="516"/>
      <c r="AN111" s="1"/>
      <c r="AO111" s="1"/>
      <c r="AP111" s="1"/>
      <c r="AQ111" s="1"/>
      <c r="AR111" s="1"/>
      <c r="AS111" s="1"/>
      <c r="AT111" s="1"/>
      <c r="AU111" s="1"/>
      <c r="AV111" s="1"/>
      <c r="AW111" s="1"/>
      <c r="AX111" s="1"/>
      <c r="AY111" s="1"/>
      <c r="AZ111" s="1"/>
      <c r="BA111" s="1"/>
      <c r="BB111" s="1"/>
      <c r="BC111" s="1"/>
      <c r="BD111" s="1"/>
      <c r="BE111" s="1"/>
    </row>
    <row r="112" spans="1:57" ht="16.5" customHeight="1">
      <c r="A112" s="2"/>
      <c r="B112" s="61"/>
      <c r="C112" s="61"/>
      <c r="D112" s="61"/>
      <c r="E112" s="61"/>
      <c r="F112" s="516"/>
      <c r="G112" s="516"/>
      <c r="H112" s="516"/>
      <c r="I112" s="518"/>
      <c r="J112" s="516"/>
      <c r="K112" s="516"/>
      <c r="L112" s="516"/>
      <c r="M112" s="516"/>
      <c r="N112" s="516"/>
      <c r="O112" s="516"/>
      <c r="P112" s="516"/>
      <c r="Q112" s="516"/>
      <c r="R112" s="516"/>
      <c r="S112" s="516"/>
      <c r="T112" s="516"/>
      <c r="U112" s="516"/>
      <c r="V112" s="516"/>
      <c r="W112" s="516"/>
      <c r="X112" s="516"/>
      <c r="Y112" s="516"/>
      <c r="Z112" s="516"/>
      <c r="AA112" s="516"/>
      <c r="AB112" s="516"/>
      <c r="AC112" s="516"/>
      <c r="AD112" s="516"/>
      <c r="AE112" s="516"/>
      <c r="AF112" s="516"/>
      <c r="AG112" s="516"/>
      <c r="AH112" s="516"/>
      <c r="AI112" s="516"/>
      <c r="AJ112" s="516"/>
      <c r="AK112" s="516"/>
      <c r="AL112" s="515"/>
      <c r="AM112" s="516"/>
      <c r="AN112" s="1"/>
      <c r="AO112" s="1"/>
      <c r="AP112" s="1"/>
      <c r="AQ112" s="1"/>
      <c r="AR112" s="1"/>
      <c r="AS112" s="1"/>
      <c r="AT112" s="1"/>
      <c r="AU112" s="1"/>
      <c r="AV112" s="1"/>
      <c r="AW112" s="1"/>
      <c r="AX112" s="1"/>
      <c r="AY112" s="1"/>
      <c r="AZ112" s="1"/>
      <c r="BA112" s="1"/>
      <c r="BB112" s="1"/>
      <c r="BC112" s="1"/>
      <c r="BD112" s="1"/>
      <c r="BE112" s="1"/>
    </row>
    <row r="113" spans="1:57" ht="16.5" customHeight="1">
      <c r="A113" s="2"/>
      <c r="B113" s="61"/>
      <c r="C113" s="61"/>
      <c r="D113" s="61"/>
      <c r="E113" s="61"/>
      <c r="F113" s="516"/>
      <c r="G113" s="516"/>
      <c r="H113" s="516"/>
      <c r="I113" s="518"/>
      <c r="J113" s="516"/>
      <c r="K113" s="516"/>
      <c r="L113" s="516"/>
      <c r="M113" s="516"/>
      <c r="N113" s="516"/>
      <c r="O113" s="516"/>
      <c r="P113" s="516"/>
      <c r="Q113" s="516"/>
      <c r="R113" s="516"/>
      <c r="S113" s="516"/>
      <c r="T113" s="516"/>
      <c r="U113" s="516"/>
      <c r="V113" s="516"/>
      <c r="W113" s="516"/>
      <c r="X113" s="516"/>
      <c r="Y113" s="516"/>
      <c r="Z113" s="516"/>
      <c r="AA113" s="516"/>
      <c r="AB113" s="516"/>
      <c r="AC113" s="516"/>
      <c r="AD113" s="516"/>
      <c r="AE113" s="516"/>
      <c r="AF113" s="516"/>
      <c r="AG113" s="516"/>
      <c r="AH113" s="516"/>
      <c r="AI113" s="516"/>
      <c r="AJ113" s="516"/>
      <c r="AK113" s="516"/>
      <c r="AL113" s="515"/>
      <c r="AM113" s="516"/>
      <c r="AN113" s="1"/>
      <c r="AO113" s="1"/>
      <c r="AP113" s="1"/>
      <c r="AQ113" s="1"/>
      <c r="AR113" s="1"/>
      <c r="AS113" s="1"/>
      <c r="AT113" s="1"/>
      <c r="AU113" s="1"/>
      <c r="AV113" s="1"/>
      <c r="AW113" s="1"/>
      <c r="AX113" s="1"/>
      <c r="AY113" s="1"/>
      <c r="AZ113" s="1"/>
      <c r="BA113" s="1"/>
      <c r="BB113" s="1"/>
      <c r="BC113" s="1"/>
      <c r="BD113" s="1"/>
      <c r="BE113" s="1"/>
    </row>
    <row r="114" spans="1:57" ht="16.5" customHeight="1">
      <c r="A114" s="2"/>
      <c r="B114" s="61"/>
      <c r="C114" s="61"/>
      <c r="D114" s="61"/>
      <c r="E114" s="61"/>
      <c r="F114" s="516"/>
      <c r="G114" s="516"/>
      <c r="H114" s="516"/>
      <c r="I114" s="518"/>
      <c r="J114" s="516"/>
      <c r="K114" s="516"/>
      <c r="L114" s="516"/>
      <c r="M114" s="516"/>
      <c r="N114" s="516"/>
      <c r="O114" s="516"/>
      <c r="P114" s="516"/>
      <c r="Q114" s="516"/>
      <c r="R114" s="516"/>
      <c r="S114" s="516"/>
      <c r="T114" s="516"/>
      <c r="U114" s="516"/>
      <c r="V114" s="516"/>
      <c r="W114" s="516"/>
      <c r="X114" s="516"/>
      <c r="Y114" s="516"/>
      <c r="Z114" s="516"/>
      <c r="AA114" s="516"/>
      <c r="AB114" s="516"/>
      <c r="AC114" s="516"/>
      <c r="AD114" s="516"/>
      <c r="AE114" s="516"/>
      <c r="AF114" s="516"/>
      <c r="AG114" s="516"/>
      <c r="AH114" s="516"/>
      <c r="AI114" s="516"/>
      <c r="AJ114" s="516"/>
      <c r="AK114" s="516"/>
      <c r="AL114" s="515"/>
      <c r="AM114" s="516"/>
      <c r="AN114" s="1"/>
      <c r="AO114" s="1"/>
      <c r="AP114" s="1"/>
      <c r="AQ114" s="1"/>
      <c r="AR114" s="1"/>
      <c r="AS114" s="1"/>
      <c r="AT114" s="1"/>
      <c r="AU114" s="1"/>
      <c r="AV114" s="1"/>
      <c r="AW114" s="1"/>
      <c r="AX114" s="1"/>
      <c r="AY114" s="1"/>
      <c r="AZ114" s="1"/>
      <c r="BA114" s="1"/>
      <c r="BB114" s="1"/>
      <c r="BC114" s="1"/>
      <c r="BD114" s="1"/>
      <c r="BE114" s="1"/>
    </row>
    <row r="115" spans="1:57" ht="16.5" customHeight="1">
      <c r="A115" s="2"/>
      <c r="B115" s="61"/>
      <c r="C115" s="61"/>
      <c r="D115" s="61"/>
      <c r="E115" s="61"/>
      <c r="F115" s="516"/>
      <c r="G115" s="516"/>
      <c r="H115" s="516"/>
      <c r="I115" s="518"/>
      <c r="J115" s="516"/>
      <c r="K115" s="516"/>
      <c r="L115" s="516"/>
      <c r="M115" s="516"/>
      <c r="N115" s="516"/>
      <c r="O115" s="516"/>
      <c r="P115" s="516"/>
      <c r="Q115" s="516"/>
      <c r="R115" s="516"/>
      <c r="S115" s="516"/>
      <c r="T115" s="516"/>
      <c r="U115" s="516"/>
      <c r="V115" s="516"/>
      <c r="W115" s="516"/>
      <c r="X115" s="516"/>
      <c r="Y115" s="516"/>
      <c r="Z115" s="516"/>
      <c r="AA115" s="516"/>
      <c r="AB115" s="516"/>
      <c r="AC115" s="516"/>
      <c r="AD115" s="516"/>
      <c r="AE115" s="516"/>
      <c r="AF115" s="516"/>
      <c r="AG115" s="516"/>
      <c r="AH115" s="516"/>
      <c r="AI115" s="516"/>
      <c r="AJ115" s="516"/>
      <c r="AK115" s="516"/>
      <c r="AL115" s="515"/>
      <c r="AM115" s="516"/>
      <c r="AN115" s="1"/>
      <c r="AO115" s="1"/>
      <c r="AP115" s="1"/>
      <c r="AQ115" s="1"/>
      <c r="AR115" s="1"/>
      <c r="AS115" s="1"/>
      <c r="AT115" s="1"/>
      <c r="AU115" s="1"/>
      <c r="AV115" s="1"/>
      <c r="AW115" s="1"/>
      <c r="AX115" s="1"/>
      <c r="AY115" s="1"/>
      <c r="AZ115" s="1"/>
      <c r="BA115" s="1"/>
      <c r="BB115" s="1"/>
      <c r="BC115" s="1"/>
      <c r="BD115" s="1"/>
      <c r="BE115" s="1"/>
    </row>
    <row r="116" spans="1:57" ht="16.5" customHeight="1">
      <c r="A116" s="2"/>
      <c r="B116" s="61"/>
      <c r="C116" s="61"/>
      <c r="D116" s="61"/>
      <c r="E116" s="61"/>
      <c r="F116" s="516"/>
      <c r="G116" s="516"/>
      <c r="H116" s="516"/>
      <c r="I116" s="518"/>
      <c r="J116" s="516"/>
      <c r="K116" s="516"/>
      <c r="L116" s="516"/>
      <c r="M116" s="516"/>
      <c r="N116" s="516"/>
      <c r="O116" s="516"/>
      <c r="P116" s="516"/>
      <c r="Q116" s="516"/>
      <c r="R116" s="516"/>
      <c r="S116" s="516"/>
      <c r="T116" s="516"/>
      <c r="U116" s="516"/>
      <c r="V116" s="516"/>
      <c r="W116" s="516"/>
      <c r="X116" s="516"/>
      <c r="Y116" s="516"/>
      <c r="Z116" s="516"/>
      <c r="AA116" s="516"/>
      <c r="AB116" s="516"/>
      <c r="AC116" s="516"/>
      <c r="AD116" s="516"/>
      <c r="AE116" s="516"/>
      <c r="AF116" s="516"/>
      <c r="AG116" s="516"/>
      <c r="AH116" s="516"/>
      <c r="AI116" s="516"/>
      <c r="AJ116" s="516"/>
      <c r="AK116" s="516"/>
      <c r="AL116" s="515"/>
      <c r="AM116" s="516"/>
      <c r="AN116" s="1"/>
      <c r="AO116" s="1"/>
      <c r="AP116" s="1"/>
      <c r="AQ116" s="1"/>
      <c r="AR116" s="1"/>
      <c r="AS116" s="1"/>
      <c r="AT116" s="1"/>
      <c r="AU116" s="1"/>
      <c r="AV116" s="1"/>
      <c r="AW116" s="1"/>
      <c r="AX116" s="1"/>
      <c r="AY116" s="1"/>
      <c r="AZ116" s="1"/>
      <c r="BA116" s="1"/>
      <c r="BB116" s="1"/>
      <c r="BC116" s="1"/>
      <c r="BD116" s="1"/>
      <c r="BE116" s="1"/>
    </row>
    <row r="117" spans="1:57" ht="16.5" customHeight="1">
      <c r="A117" s="2"/>
      <c r="B117" s="61"/>
      <c r="C117" s="61"/>
      <c r="D117" s="61"/>
      <c r="E117" s="61"/>
      <c r="F117" s="516"/>
      <c r="G117" s="516"/>
      <c r="H117" s="516"/>
      <c r="I117" s="518"/>
      <c r="J117" s="516"/>
      <c r="K117" s="516"/>
      <c r="L117" s="516"/>
      <c r="M117" s="516"/>
      <c r="N117" s="516"/>
      <c r="O117" s="516"/>
      <c r="P117" s="516"/>
      <c r="Q117" s="516"/>
      <c r="R117" s="516"/>
      <c r="S117" s="516"/>
      <c r="T117" s="516"/>
      <c r="U117" s="516"/>
      <c r="V117" s="516"/>
      <c r="W117" s="516"/>
      <c r="X117" s="516"/>
      <c r="Y117" s="516"/>
      <c r="Z117" s="516"/>
      <c r="AA117" s="516"/>
      <c r="AB117" s="516"/>
      <c r="AC117" s="516"/>
      <c r="AD117" s="516"/>
      <c r="AE117" s="516"/>
      <c r="AF117" s="516"/>
      <c r="AG117" s="516"/>
      <c r="AH117" s="516"/>
      <c r="AI117" s="516"/>
      <c r="AJ117" s="516"/>
      <c r="AK117" s="516"/>
      <c r="AL117" s="515"/>
      <c r="AM117" s="516"/>
      <c r="AN117" s="1"/>
      <c r="AO117" s="1"/>
      <c r="AP117" s="1"/>
      <c r="AQ117" s="1"/>
      <c r="AR117" s="1"/>
      <c r="AS117" s="1"/>
      <c r="AT117" s="1"/>
      <c r="AU117" s="1"/>
      <c r="AV117" s="1"/>
      <c r="AW117" s="1"/>
      <c r="AX117" s="1"/>
      <c r="AY117" s="1"/>
      <c r="AZ117" s="1"/>
      <c r="BA117" s="1"/>
      <c r="BB117" s="1"/>
      <c r="BC117" s="1"/>
      <c r="BD117" s="1"/>
      <c r="BE117" s="1"/>
    </row>
    <row r="118" spans="1:57" ht="16.5" customHeight="1">
      <c r="A118" s="2"/>
      <c r="B118" s="61"/>
      <c r="C118" s="61"/>
      <c r="D118" s="61"/>
      <c r="E118" s="61"/>
      <c r="F118" s="516"/>
      <c r="G118" s="516"/>
      <c r="H118" s="516"/>
      <c r="I118" s="518"/>
      <c r="J118" s="516"/>
      <c r="K118" s="516"/>
      <c r="L118" s="516"/>
      <c r="M118" s="516"/>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5"/>
      <c r="AM118" s="516"/>
      <c r="AN118" s="1"/>
      <c r="AO118" s="1"/>
      <c r="AP118" s="1"/>
      <c r="AQ118" s="1"/>
      <c r="AR118" s="1"/>
      <c r="AS118" s="1"/>
      <c r="AT118" s="1"/>
      <c r="AU118" s="1"/>
      <c r="AV118" s="1"/>
      <c r="AW118" s="1"/>
      <c r="AX118" s="1"/>
      <c r="AY118" s="1"/>
      <c r="AZ118" s="1"/>
      <c r="BA118" s="1"/>
      <c r="BB118" s="1"/>
      <c r="BC118" s="1"/>
      <c r="BD118" s="1"/>
      <c r="BE118" s="1"/>
    </row>
    <row r="119" spans="1:57" ht="16.5" customHeight="1">
      <c r="A119" s="2"/>
      <c r="B119" s="61"/>
      <c r="C119" s="61"/>
      <c r="D119" s="61"/>
      <c r="E119" s="61"/>
      <c r="F119" s="516"/>
      <c r="G119" s="516"/>
      <c r="H119" s="516"/>
      <c r="I119" s="518"/>
      <c r="J119" s="516"/>
      <c r="K119" s="516"/>
      <c r="L119" s="516"/>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5"/>
      <c r="AM119" s="516"/>
      <c r="AN119" s="1"/>
      <c r="AO119" s="1"/>
      <c r="AP119" s="1"/>
      <c r="AQ119" s="1"/>
      <c r="AR119" s="1"/>
      <c r="AS119" s="1"/>
      <c r="AT119" s="1"/>
      <c r="AU119" s="1"/>
      <c r="AV119" s="1"/>
      <c r="AW119" s="1"/>
      <c r="AX119" s="1"/>
      <c r="AY119" s="1"/>
      <c r="AZ119" s="1"/>
      <c r="BA119" s="1"/>
      <c r="BB119" s="1"/>
      <c r="BC119" s="1"/>
      <c r="BD119" s="1"/>
      <c r="BE119" s="1"/>
    </row>
    <row r="120" spans="1:57" ht="16.5" customHeight="1">
      <c r="A120" s="2"/>
      <c r="B120" s="61"/>
      <c r="C120" s="61"/>
      <c r="D120" s="61"/>
      <c r="E120" s="61"/>
      <c r="F120" s="516"/>
      <c r="G120" s="516"/>
      <c r="H120" s="516"/>
      <c r="I120" s="518"/>
      <c r="J120" s="516"/>
      <c r="K120" s="516"/>
      <c r="L120" s="516"/>
      <c r="M120" s="516"/>
      <c r="N120" s="516"/>
      <c r="O120" s="516"/>
      <c r="P120" s="516"/>
      <c r="Q120" s="516"/>
      <c r="R120" s="516"/>
      <c r="S120" s="516"/>
      <c r="T120" s="516"/>
      <c r="U120" s="516"/>
      <c r="V120" s="516"/>
      <c r="W120" s="516"/>
      <c r="X120" s="516"/>
      <c r="Y120" s="516"/>
      <c r="Z120" s="516"/>
      <c r="AA120" s="516"/>
      <c r="AB120" s="516"/>
      <c r="AC120" s="516"/>
      <c r="AD120" s="516"/>
      <c r="AE120" s="516"/>
      <c r="AF120" s="516"/>
      <c r="AG120" s="516"/>
      <c r="AH120" s="516"/>
      <c r="AI120" s="516"/>
      <c r="AJ120" s="516"/>
      <c r="AK120" s="516"/>
      <c r="AL120" s="515"/>
      <c r="AM120" s="516"/>
      <c r="AN120" s="1"/>
      <c r="AO120" s="1"/>
      <c r="AP120" s="1"/>
      <c r="AQ120" s="1"/>
      <c r="AR120" s="1"/>
      <c r="AS120" s="1"/>
      <c r="AT120" s="1"/>
      <c r="AU120" s="1"/>
      <c r="AV120" s="1"/>
      <c r="AW120" s="1"/>
      <c r="AX120" s="1"/>
      <c r="AY120" s="1"/>
      <c r="AZ120" s="1"/>
      <c r="BA120" s="1"/>
      <c r="BB120" s="1"/>
      <c r="BC120" s="1"/>
      <c r="BD120" s="1"/>
      <c r="BE120" s="1"/>
    </row>
    <row r="121" spans="1:57" ht="16.5" customHeight="1">
      <c r="A121" s="2"/>
      <c r="B121" s="61"/>
      <c r="C121" s="61"/>
      <c r="D121" s="61"/>
      <c r="E121" s="61"/>
      <c r="F121" s="516"/>
      <c r="G121" s="516"/>
      <c r="H121" s="516"/>
      <c r="I121" s="518"/>
      <c r="J121" s="516"/>
      <c r="K121" s="516"/>
      <c r="L121" s="516"/>
      <c r="M121" s="516"/>
      <c r="N121" s="516"/>
      <c r="O121" s="516"/>
      <c r="P121" s="516"/>
      <c r="Q121" s="516"/>
      <c r="R121" s="516"/>
      <c r="S121" s="516"/>
      <c r="T121" s="516"/>
      <c r="U121" s="516"/>
      <c r="V121" s="516"/>
      <c r="W121" s="516"/>
      <c r="X121" s="516"/>
      <c r="Y121" s="516"/>
      <c r="Z121" s="516"/>
      <c r="AA121" s="516"/>
      <c r="AB121" s="516"/>
      <c r="AC121" s="516"/>
      <c r="AD121" s="516"/>
      <c r="AE121" s="516"/>
      <c r="AF121" s="516"/>
      <c r="AG121" s="516"/>
      <c r="AH121" s="516"/>
      <c r="AI121" s="516"/>
      <c r="AJ121" s="516"/>
      <c r="AK121" s="516"/>
      <c r="AL121" s="515"/>
      <c r="AM121" s="516"/>
      <c r="AN121" s="1"/>
      <c r="AO121" s="1"/>
      <c r="AP121" s="1"/>
      <c r="AQ121" s="1"/>
      <c r="AR121" s="1"/>
      <c r="AS121" s="1"/>
      <c r="AT121" s="1"/>
      <c r="AU121" s="1"/>
      <c r="AV121" s="1"/>
      <c r="AW121" s="1"/>
      <c r="AX121" s="1"/>
      <c r="AY121" s="1"/>
      <c r="AZ121" s="1"/>
      <c r="BA121" s="1"/>
      <c r="BB121" s="1"/>
      <c r="BC121" s="1"/>
      <c r="BD121" s="1"/>
      <c r="BE121" s="1"/>
    </row>
    <row r="122" spans="1:57" ht="16.5" customHeight="1">
      <c r="A122" s="2"/>
      <c r="B122" s="61"/>
      <c r="C122" s="61"/>
      <c r="D122" s="61"/>
      <c r="E122" s="61"/>
      <c r="F122" s="516"/>
      <c r="G122" s="516"/>
      <c r="H122" s="516"/>
      <c r="I122" s="518"/>
      <c r="J122" s="516"/>
      <c r="K122" s="516"/>
      <c r="L122" s="516"/>
      <c r="M122" s="516"/>
      <c r="N122" s="516"/>
      <c r="O122" s="516"/>
      <c r="P122" s="516"/>
      <c r="Q122" s="516"/>
      <c r="R122" s="516"/>
      <c r="S122" s="516"/>
      <c r="T122" s="516"/>
      <c r="U122" s="516"/>
      <c r="V122" s="516"/>
      <c r="W122" s="516"/>
      <c r="X122" s="516"/>
      <c r="Y122" s="516"/>
      <c r="Z122" s="516"/>
      <c r="AA122" s="516"/>
      <c r="AB122" s="516"/>
      <c r="AC122" s="516"/>
      <c r="AD122" s="516"/>
      <c r="AE122" s="516"/>
      <c r="AF122" s="516"/>
      <c r="AG122" s="516"/>
      <c r="AH122" s="516"/>
      <c r="AI122" s="516"/>
      <c r="AJ122" s="516"/>
      <c r="AK122" s="516"/>
      <c r="AL122" s="515"/>
      <c r="AM122" s="516"/>
      <c r="AN122" s="1"/>
      <c r="AO122" s="1"/>
      <c r="AP122" s="1"/>
      <c r="AQ122" s="1"/>
      <c r="AR122" s="1"/>
      <c r="AS122" s="1"/>
      <c r="AT122" s="1"/>
      <c r="AU122" s="1"/>
      <c r="AV122" s="1"/>
      <c r="AW122" s="1"/>
      <c r="AX122" s="1"/>
      <c r="AY122" s="1"/>
      <c r="AZ122" s="1"/>
      <c r="BA122" s="1"/>
      <c r="BB122" s="1"/>
      <c r="BC122" s="1"/>
      <c r="BD122" s="1"/>
      <c r="BE122" s="1"/>
    </row>
    <row r="123" spans="1:57" ht="16.5" customHeight="1">
      <c r="A123" s="2"/>
      <c r="B123" s="61"/>
      <c r="C123" s="61"/>
      <c r="D123" s="61"/>
      <c r="E123" s="61"/>
      <c r="F123" s="516"/>
      <c r="G123" s="516"/>
      <c r="H123" s="516"/>
      <c r="I123" s="518"/>
      <c r="J123" s="516"/>
      <c r="K123" s="516"/>
      <c r="L123" s="516"/>
      <c r="M123" s="516"/>
      <c r="N123" s="516"/>
      <c r="O123" s="516"/>
      <c r="P123" s="516"/>
      <c r="Q123" s="516"/>
      <c r="R123" s="516"/>
      <c r="S123" s="516"/>
      <c r="T123" s="516"/>
      <c r="U123" s="516"/>
      <c r="V123" s="516"/>
      <c r="W123" s="516"/>
      <c r="X123" s="516"/>
      <c r="Y123" s="516"/>
      <c r="Z123" s="516"/>
      <c r="AA123" s="516"/>
      <c r="AB123" s="516"/>
      <c r="AC123" s="516"/>
      <c r="AD123" s="516"/>
      <c r="AE123" s="516"/>
      <c r="AF123" s="516"/>
      <c r="AG123" s="516"/>
      <c r="AH123" s="516"/>
      <c r="AI123" s="516"/>
      <c r="AJ123" s="516"/>
      <c r="AK123" s="516"/>
      <c r="AL123" s="515"/>
      <c r="AM123" s="516"/>
      <c r="AN123" s="1"/>
      <c r="AO123" s="1"/>
      <c r="AP123" s="1"/>
      <c r="AQ123" s="1"/>
      <c r="AR123" s="1"/>
      <c r="AS123" s="1"/>
      <c r="AT123" s="1"/>
      <c r="AU123" s="1"/>
      <c r="AV123" s="1"/>
      <c r="AW123" s="1"/>
      <c r="AX123" s="1"/>
      <c r="AY123" s="1"/>
      <c r="AZ123" s="1"/>
      <c r="BA123" s="1"/>
      <c r="BB123" s="1"/>
      <c r="BC123" s="1"/>
      <c r="BD123" s="1"/>
      <c r="BE123" s="1"/>
    </row>
    <row r="124" spans="1:57" ht="16.5" customHeight="1">
      <c r="A124" s="2"/>
      <c r="B124" s="61"/>
      <c r="C124" s="61"/>
      <c r="D124" s="61"/>
      <c r="E124" s="61"/>
      <c r="F124" s="516"/>
      <c r="G124" s="516"/>
      <c r="H124" s="516"/>
      <c r="I124" s="518"/>
      <c r="J124" s="516"/>
      <c r="K124" s="516"/>
      <c r="L124" s="516"/>
      <c r="M124" s="516"/>
      <c r="N124" s="516"/>
      <c r="O124" s="516"/>
      <c r="P124" s="516"/>
      <c r="Q124" s="516"/>
      <c r="R124" s="516"/>
      <c r="S124" s="516"/>
      <c r="T124" s="516"/>
      <c r="U124" s="516"/>
      <c r="V124" s="516"/>
      <c r="W124" s="516"/>
      <c r="X124" s="516"/>
      <c r="Y124" s="516"/>
      <c r="Z124" s="516"/>
      <c r="AA124" s="516"/>
      <c r="AB124" s="516"/>
      <c r="AC124" s="516"/>
      <c r="AD124" s="516"/>
      <c r="AE124" s="516"/>
      <c r="AF124" s="516"/>
      <c r="AG124" s="516"/>
      <c r="AH124" s="516"/>
      <c r="AI124" s="516"/>
      <c r="AJ124" s="516"/>
      <c r="AK124" s="516"/>
      <c r="AL124" s="515"/>
      <c r="AM124" s="516"/>
      <c r="AN124" s="1"/>
      <c r="AO124" s="1"/>
      <c r="AP124" s="1"/>
      <c r="AQ124" s="1"/>
      <c r="AR124" s="1"/>
      <c r="AS124" s="1"/>
      <c r="AT124" s="1"/>
      <c r="AU124" s="1"/>
      <c r="AV124" s="1"/>
      <c r="AW124" s="1"/>
      <c r="AX124" s="1"/>
      <c r="AY124" s="1"/>
      <c r="AZ124" s="1"/>
      <c r="BA124" s="1"/>
      <c r="BB124" s="1"/>
      <c r="BC124" s="1"/>
      <c r="BD124" s="1"/>
      <c r="BE124" s="1"/>
    </row>
    <row r="125" spans="1:57" ht="16.5" customHeight="1">
      <c r="A125" s="2"/>
      <c r="B125" s="61"/>
      <c r="C125" s="61"/>
      <c r="D125" s="61"/>
      <c r="E125" s="61"/>
      <c r="F125" s="516"/>
      <c r="G125" s="516"/>
      <c r="H125" s="516"/>
      <c r="I125" s="518"/>
      <c r="J125" s="516"/>
      <c r="K125" s="516"/>
      <c r="L125" s="516"/>
      <c r="M125" s="516"/>
      <c r="N125" s="516"/>
      <c r="O125" s="516"/>
      <c r="P125" s="516"/>
      <c r="Q125" s="516"/>
      <c r="R125" s="516"/>
      <c r="S125" s="516"/>
      <c r="T125" s="516"/>
      <c r="U125" s="516"/>
      <c r="V125" s="516"/>
      <c r="W125" s="516"/>
      <c r="X125" s="516"/>
      <c r="Y125" s="516"/>
      <c r="Z125" s="516"/>
      <c r="AA125" s="516"/>
      <c r="AB125" s="516"/>
      <c r="AC125" s="516"/>
      <c r="AD125" s="516"/>
      <c r="AE125" s="516"/>
      <c r="AF125" s="516"/>
      <c r="AG125" s="516"/>
      <c r="AH125" s="516"/>
      <c r="AI125" s="516"/>
      <c r="AJ125" s="516"/>
      <c r="AK125" s="516"/>
      <c r="AL125" s="515"/>
      <c r="AM125" s="516"/>
      <c r="AN125" s="1"/>
      <c r="AO125" s="1"/>
      <c r="AP125" s="1"/>
      <c r="AQ125" s="1"/>
      <c r="AR125" s="1"/>
      <c r="AS125" s="1"/>
      <c r="AT125" s="1"/>
      <c r="AU125" s="1"/>
      <c r="AV125" s="1"/>
      <c r="AW125" s="1"/>
      <c r="AX125" s="1"/>
      <c r="AY125" s="1"/>
      <c r="AZ125" s="1"/>
      <c r="BA125" s="1"/>
      <c r="BB125" s="1"/>
      <c r="BC125" s="1"/>
      <c r="BD125" s="1"/>
      <c r="BE125" s="1"/>
    </row>
    <row r="126" spans="1:57" ht="16.5" customHeight="1">
      <c r="A126" s="2"/>
      <c r="B126" s="61"/>
      <c r="C126" s="61"/>
      <c r="D126" s="61"/>
      <c r="E126" s="61"/>
      <c r="F126" s="516"/>
      <c r="G126" s="516"/>
      <c r="H126" s="516"/>
      <c r="I126" s="518"/>
      <c r="J126" s="516"/>
      <c r="K126" s="516"/>
      <c r="L126" s="516"/>
      <c r="M126" s="516"/>
      <c r="N126" s="516"/>
      <c r="O126" s="516"/>
      <c r="P126" s="516"/>
      <c r="Q126" s="516"/>
      <c r="R126" s="516"/>
      <c r="S126" s="516"/>
      <c r="T126" s="516"/>
      <c r="U126" s="516"/>
      <c r="V126" s="516"/>
      <c r="W126" s="516"/>
      <c r="X126" s="516"/>
      <c r="Y126" s="516"/>
      <c r="Z126" s="516"/>
      <c r="AA126" s="516"/>
      <c r="AB126" s="516"/>
      <c r="AC126" s="516"/>
      <c r="AD126" s="516"/>
      <c r="AE126" s="516"/>
      <c r="AF126" s="516"/>
      <c r="AG126" s="516"/>
      <c r="AH126" s="516"/>
      <c r="AI126" s="516"/>
      <c r="AJ126" s="516"/>
      <c r="AK126" s="516"/>
      <c r="AL126" s="515"/>
      <c r="AM126" s="516"/>
      <c r="AN126" s="1"/>
      <c r="AO126" s="1"/>
      <c r="AP126" s="1"/>
      <c r="AQ126" s="1"/>
      <c r="AR126" s="1"/>
      <c r="AS126" s="1"/>
      <c r="AT126" s="1"/>
      <c r="AU126" s="1"/>
      <c r="AV126" s="1"/>
      <c r="AW126" s="1"/>
      <c r="AX126" s="1"/>
      <c r="AY126" s="1"/>
      <c r="AZ126" s="1"/>
      <c r="BA126" s="1"/>
      <c r="BB126" s="1"/>
      <c r="BC126" s="1"/>
      <c r="BD126" s="1"/>
      <c r="BE126" s="1"/>
    </row>
    <row r="127" spans="1:57" ht="16.5" customHeight="1">
      <c r="A127" s="2"/>
      <c r="B127" s="61"/>
      <c r="C127" s="61"/>
      <c r="D127" s="61"/>
      <c r="E127" s="61"/>
      <c r="F127" s="516"/>
      <c r="G127" s="516"/>
      <c r="H127" s="516"/>
      <c r="I127" s="518"/>
      <c r="J127" s="516"/>
      <c r="K127" s="516"/>
      <c r="L127" s="516"/>
      <c r="M127" s="516"/>
      <c r="N127" s="516"/>
      <c r="O127" s="516"/>
      <c r="P127" s="516"/>
      <c r="Q127" s="516"/>
      <c r="R127" s="516"/>
      <c r="S127" s="516"/>
      <c r="T127" s="516"/>
      <c r="U127" s="516"/>
      <c r="V127" s="516"/>
      <c r="W127" s="516"/>
      <c r="X127" s="516"/>
      <c r="Y127" s="516"/>
      <c r="Z127" s="516"/>
      <c r="AA127" s="516"/>
      <c r="AB127" s="516"/>
      <c r="AC127" s="516"/>
      <c r="AD127" s="516"/>
      <c r="AE127" s="516"/>
      <c r="AF127" s="516"/>
      <c r="AG127" s="516"/>
      <c r="AH127" s="516"/>
      <c r="AI127" s="516"/>
      <c r="AJ127" s="516"/>
      <c r="AK127" s="516"/>
      <c r="AL127" s="515"/>
      <c r="AM127" s="516"/>
      <c r="AN127" s="1"/>
      <c r="AO127" s="1"/>
      <c r="AP127" s="1"/>
      <c r="AQ127" s="1"/>
      <c r="AR127" s="1"/>
      <c r="AS127" s="1"/>
      <c r="AT127" s="1"/>
      <c r="AU127" s="1"/>
      <c r="AV127" s="1"/>
      <c r="AW127" s="1"/>
      <c r="AX127" s="1"/>
      <c r="AY127" s="1"/>
      <c r="AZ127" s="1"/>
      <c r="BA127" s="1"/>
      <c r="BB127" s="1"/>
      <c r="BC127" s="1"/>
      <c r="BD127" s="1"/>
      <c r="BE127" s="1"/>
    </row>
    <row r="128" spans="1:57" ht="16.5" customHeight="1">
      <c r="A128" s="2"/>
      <c r="B128" s="61"/>
      <c r="C128" s="61"/>
      <c r="D128" s="61"/>
      <c r="E128" s="61"/>
      <c r="F128" s="516"/>
      <c r="G128" s="516"/>
      <c r="H128" s="516"/>
      <c r="I128" s="518"/>
      <c r="J128" s="516"/>
      <c r="K128" s="516"/>
      <c r="L128" s="516"/>
      <c r="M128" s="516"/>
      <c r="N128" s="516"/>
      <c r="O128" s="516"/>
      <c r="P128" s="516"/>
      <c r="Q128" s="516"/>
      <c r="R128" s="516"/>
      <c r="S128" s="516"/>
      <c r="T128" s="516"/>
      <c r="U128" s="516"/>
      <c r="V128" s="516"/>
      <c r="W128" s="516"/>
      <c r="X128" s="516"/>
      <c r="Y128" s="516"/>
      <c r="Z128" s="516"/>
      <c r="AA128" s="516"/>
      <c r="AB128" s="516"/>
      <c r="AC128" s="516"/>
      <c r="AD128" s="516"/>
      <c r="AE128" s="516"/>
      <c r="AF128" s="516"/>
      <c r="AG128" s="516"/>
      <c r="AH128" s="516"/>
      <c r="AI128" s="516"/>
      <c r="AJ128" s="516"/>
      <c r="AK128" s="516"/>
      <c r="AL128" s="515"/>
      <c r="AM128" s="516"/>
      <c r="AN128" s="1"/>
      <c r="AO128" s="1"/>
      <c r="AP128" s="1"/>
      <c r="AQ128" s="1"/>
      <c r="AR128" s="1"/>
      <c r="AS128" s="1"/>
      <c r="AT128" s="1"/>
      <c r="AU128" s="1"/>
      <c r="AV128" s="1"/>
      <c r="AW128" s="1"/>
      <c r="AX128" s="1"/>
      <c r="AY128" s="1"/>
      <c r="AZ128" s="1"/>
      <c r="BA128" s="1"/>
      <c r="BB128" s="1"/>
      <c r="BC128" s="1"/>
      <c r="BD128" s="1"/>
      <c r="BE128" s="1"/>
    </row>
    <row r="129" spans="1:57" ht="16.5" customHeight="1">
      <c r="A129" s="2"/>
      <c r="B129" s="61"/>
      <c r="C129" s="61"/>
      <c r="D129" s="61"/>
      <c r="E129" s="61"/>
      <c r="F129" s="516"/>
      <c r="G129" s="516"/>
      <c r="H129" s="516"/>
      <c r="I129" s="518"/>
      <c r="J129" s="516"/>
      <c r="K129" s="516"/>
      <c r="L129" s="516"/>
      <c r="M129" s="516"/>
      <c r="N129" s="516"/>
      <c r="O129" s="516"/>
      <c r="P129" s="516"/>
      <c r="Q129" s="516"/>
      <c r="R129" s="516"/>
      <c r="S129" s="516"/>
      <c r="T129" s="516"/>
      <c r="U129" s="516"/>
      <c r="V129" s="516"/>
      <c r="W129" s="516"/>
      <c r="X129" s="516"/>
      <c r="Y129" s="516"/>
      <c r="Z129" s="516"/>
      <c r="AA129" s="516"/>
      <c r="AB129" s="516"/>
      <c r="AC129" s="516"/>
      <c r="AD129" s="516"/>
      <c r="AE129" s="516"/>
      <c r="AF129" s="516"/>
      <c r="AG129" s="516"/>
      <c r="AH129" s="516"/>
      <c r="AI129" s="516"/>
      <c r="AJ129" s="516"/>
      <c r="AK129" s="516"/>
      <c r="AL129" s="515"/>
      <c r="AM129" s="516"/>
      <c r="AN129" s="1"/>
      <c r="AO129" s="1"/>
      <c r="AP129" s="1"/>
      <c r="AQ129" s="1"/>
      <c r="AR129" s="1"/>
      <c r="AS129" s="1"/>
      <c r="AT129" s="1"/>
      <c r="AU129" s="1"/>
      <c r="AV129" s="1"/>
      <c r="AW129" s="1"/>
      <c r="AX129" s="1"/>
      <c r="AY129" s="1"/>
      <c r="AZ129" s="1"/>
      <c r="BA129" s="1"/>
      <c r="BB129" s="1"/>
      <c r="BC129" s="1"/>
      <c r="BD129" s="1"/>
      <c r="BE129" s="1"/>
    </row>
    <row r="130" spans="1:57" ht="16.5" customHeight="1">
      <c r="A130" s="2"/>
      <c r="B130" s="61"/>
      <c r="C130" s="61"/>
      <c r="D130" s="61"/>
      <c r="E130" s="61"/>
      <c r="F130" s="516"/>
      <c r="G130" s="516"/>
      <c r="H130" s="516"/>
      <c r="I130" s="518"/>
      <c r="J130" s="516"/>
      <c r="K130" s="516"/>
      <c r="L130" s="516"/>
      <c r="M130" s="516"/>
      <c r="N130" s="516"/>
      <c r="O130" s="516"/>
      <c r="P130" s="516"/>
      <c r="Q130" s="516"/>
      <c r="R130" s="516"/>
      <c r="S130" s="516"/>
      <c r="T130" s="516"/>
      <c r="U130" s="516"/>
      <c r="V130" s="516"/>
      <c r="W130" s="516"/>
      <c r="X130" s="516"/>
      <c r="Y130" s="516"/>
      <c r="Z130" s="516"/>
      <c r="AA130" s="516"/>
      <c r="AB130" s="516"/>
      <c r="AC130" s="516"/>
      <c r="AD130" s="516"/>
      <c r="AE130" s="516"/>
      <c r="AF130" s="516"/>
      <c r="AG130" s="516"/>
      <c r="AH130" s="516"/>
      <c r="AI130" s="516"/>
      <c r="AJ130" s="516"/>
      <c r="AK130" s="516"/>
      <c r="AL130" s="515"/>
      <c r="AM130" s="516"/>
      <c r="AN130" s="1"/>
      <c r="AO130" s="1"/>
      <c r="AP130" s="1"/>
      <c r="AQ130" s="1"/>
      <c r="AR130" s="1"/>
      <c r="AS130" s="1"/>
      <c r="AT130" s="1"/>
      <c r="AU130" s="1"/>
      <c r="AV130" s="1"/>
      <c r="AW130" s="1"/>
      <c r="AX130" s="1"/>
      <c r="AY130" s="1"/>
      <c r="AZ130" s="1"/>
      <c r="BA130" s="1"/>
      <c r="BB130" s="1"/>
      <c r="BC130" s="1"/>
      <c r="BD130" s="1"/>
      <c r="BE130" s="1"/>
    </row>
    <row r="131" spans="1:57" ht="16.5" customHeight="1">
      <c r="A131" s="2"/>
      <c r="B131" s="61"/>
      <c r="C131" s="61"/>
      <c r="D131" s="61"/>
      <c r="E131" s="61"/>
      <c r="F131" s="516"/>
      <c r="G131" s="516"/>
      <c r="H131" s="516"/>
      <c r="I131" s="518"/>
      <c r="J131" s="516"/>
      <c r="K131" s="516"/>
      <c r="L131" s="516"/>
      <c r="M131" s="516"/>
      <c r="N131" s="516"/>
      <c r="O131" s="516"/>
      <c r="P131" s="516"/>
      <c r="Q131" s="516"/>
      <c r="R131" s="516"/>
      <c r="S131" s="516"/>
      <c r="T131" s="516"/>
      <c r="U131" s="516"/>
      <c r="V131" s="516"/>
      <c r="W131" s="516"/>
      <c r="X131" s="516"/>
      <c r="Y131" s="516"/>
      <c r="Z131" s="516"/>
      <c r="AA131" s="516"/>
      <c r="AB131" s="516"/>
      <c r="AC131" s="516"/>
      <c r="AD131" s="516"/>
      <c r="AE131" s="516"/>
      <c r="AF131" s="516"/>
      <c r="AG131" s="516"/>
      <c r="AH131" s="516"/>
      <c r="AI131" s="516"/>
      <c r="AJ131" s="516"/>
      <c r="AK131" s="516"/>
      <c r="AL131" s="515"/>
      <c r="AM131" s="516"/>
      <c r="AN131" s="1"/>
      <c r="AO131" s="1"/>
      <c r="AP131" s="1"/>
      <c r="AQ131" s="1"/>
      <c r="AR131" s="1"/>
      <c r="AS131" s="1"/>
      <c r="AT131" s="1"/>
      <c r="AU131" s="1"/>
      <c r="AV131" s="1"/>
      <c r="AW131" s="1"/>
      <c r="AX131" s="1"/>
      <c r="AY131" s="1"/>
      <c r="AZ131" s="1"/>
      <c r="BA131" s="1"/>
      <c r="BB131" s="1"/>
      <c r="BC131" s="1"/>
      <c r="BD131" s="1"/>
      <c r="BE131" s="1"/>
    </row>
    <row r="132" spans="1:57" ht="16.5" customHeight="1">
      <c r="A132" s="2"/>
      <c r="B132" s="61"/>
      <c r="C132" s="61"/>
      <c r="D132" s="61"/>
      <c r="E132" s="61"/>
      <c r="F132" s="516"/>
      <c r="G132" s="516"/>
      <c r="H132" s="516"/>
      <c r="I132" s="518"/>
      <c r="J132" s="516"/>
      <c r="K132" s="516"/>
      <c r="L132" s="516"/>
      <c r="M132" s="516"/>
      <c r="N132" s="516"/>
      <c r="O132" s="516"/>
      <c r="P132" s="516"/>
      <c r="Q132" s="516"/>
      <c r="R132" s="516"/>
      <c r="S132" s="516"/>
      <c r="T132" s="516"/>
      <c r="U132" s="516"/>
      <c r="V132" s="516"/>
      <c r="W132" s="516"/>
      <c r="X132" s="516"/>
      <c r="Y132" s="516"/>
      <c r="Z132" s="516"/>
      <c r="AA132" s="516"/>
      <c r="AB132" s="516"/>
      <c r="AC132" s="516"/>
      <c r="AD132" s="516"/>
      <c r="AE132" s="516"/>
      <c r="AF132" s="516"/>
      <c r="AG132" s="516"/>
      <c r="AH132" s="516"/>
      <c r="AI132" s="516"/>
      <c r="AJ132" s="516"/>
      <c r="AK132" s="516"/>
      <c r="AL132" s="515"/>
      <c r="AM132" s="516"/>
      <c r="AN132" s="1"/>
      <c r="AO132" s="1"/>
      <c r="AP132" s="1"/>
      <c r="AQ132" s="1"/>
      <c r="AR132" s="1"/>
      <c r="AS132" s="1"/>
      <c r="AT132" s="1"/>
      <c r="AU132" s="1"/>
      <c r="AV132" s="1"/>
      <c r="AW132" s="1"/>
      <c r="AX132" s="1"/>
      <c r="AY132" s="1"/>
      <c r="AZ132" s="1"/>
      <c r="BA132" s="1"/>
      <c r="BB132" s="1"/>
      <c r="BC132" s="1"/>
      <c r="BD132" s="1"/>
      <c r="BE132" s="1"/>
    </row>
    <row r="133" spans="1:57" ht="16.5" customHeight="1">
      <c r="A133" s="2"/>
      <c r="B133" s="61"/>
      <c r="C133" s="61"/>
      <c r="D133" s="61"/>
      <c r="E133" s="61"/>
      <c r="F133" s="516"/>
      <c r="G133" s="516"/>
      <c r="H133" s="516"/>
      <c r="I133" s="518"/>
      <c r="J133" s="516"/>
      <c r="K133" s="516"/>
      <c r="L133" s="516"/>
      <c r="M133" s="516"/>
      <c r="N133" s="516"/>
      <c r="O133" s="516"/>
      <c r="P133" s="516"/>
      <c r="Q133" s="516"/>
      <c r="R133" s="516"/>
      <c r="S133" s="516"/>
      <c r="T133" s="516"/>
      <c r="U133" s="516"/>
      <c r="V133" s="516"/>
      <c r="W133" s="516"/>
      <c r="X133" s="516"/>
      <c r="Y133" s="516"/>
      <c r="Z133" s="516"/>
      <c r="AA133" s="516"/>
      <c r="AB133" s="516"/>
      <c r="AC133" s="516"/>
      <c r="AD133" s="516"/>
      <c r="AE133" s="516"/>
      <c r="AF133" s="516"/>
      <c r="AG133" s="516"/>
      <c r="AH133" s="516"/>
      <c r="AI133" s="516"/>
      <c r="AJ133" s="516"/>
      <c r="AK133" s="516"/>
      <c r="AL133" s="515"/>
      <c r="AM133" s="516"/>
      <c r="AN133" s="1"/>
      <c r="AO133" s="1"/>
      <c r="AP133" s="1"/>
      <c r="AQ133" s="1"/>
      <c r="AR133" s="1"/>
      <c r="AS133" s="1"/>
      <c r="AT133" s="1"/>
      <c r="AU133" s="1"/>
      <c r="AV133" s="1"/>
      <c r="AW133" s="1"/>
      <c r="AX133" s="1"/>
      <c r="AY133" s="1"/>
      <c r="AZ133" s="1"/>
      <c r="BA133" s="1"/>
      <c r="BB133" s="1"/>
      <c r="BC133" s="1"/>
      <c r="BD133" s="1"/>
      <c r="BE133" s="1"/>
    </row>
    <row r="134" spans="1:57" ht="16.5" customHeight="1">
      <c r="A134" s="2"/>
      <c r="B134" s="61"/>
      <c r="C134" s="61"/>
      <c r="D134" s="61"/>
      <c r="E134" s="61"/>
      <c r="F134" s="516"/>
      <c r="G134" s="516"/>
      <c r="H134" s="516"/>
      <c r="I134" s="518"/>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6"/>
      <c r="AK134" s="516"/>
      <c r="AL134" s="515"/>
      <c r="AM134" s="516"/>
      <c r="AN134" s="1"/>
      <c r="AO134" s="1"/>
      <c r="AP134" s="1"/>
      <c r="AQ134" s="1"/>
      <c r="AR134" s="1"/>
      <c r="AS134" s="1"/>
      <c r="AT134" s="1"/>
      <c r="AU134" s="1"/>
      <c r="AV134" s="1"/>
      <c r="AW134" s="1"/>
      <c r="AX134" s="1"/>
      <c r="AY134" s="1"/>
      <c r="AZ134" s="1"/>
      <c r="BA134" s="1"/>
      <c r="BB134" s="1"/>
      <c r="BC134" s="1"/>
      <c r="BD134" s="1"/>
      <c r="BE134" s="1"/>
    </row>
    <row r="135" spans="1:57" ht="16.5" customHeight="1">
      <c r="A135" s="2"/>
      <c r="B135" s="61"/>
      <c r="C135" s="61"/>
      <c r="D135" s="61"/>
      <c r="E135" s="61"/>
      <c r="F135" s="516"/>
      <c r="G135" s="516"/>
      <c r="H135" s="516"/>
      <c r="I135" s="518"/>
      <c r="J135" s="516"/>
      <c r="K135" s="516"/>
      <c r="L135" s="516"/>
      <c r="M135" s="516"/>
      <c r="N135" s="516"/>
      <c r="O135" s="516"/>
      <c r="P135" s="516"/>
      <c r="Q135" s="516"/>
      <c r="R135" s="516"/>
      <c r="S135" s="516"/>
      <c r="T135" s="516"/>
      <c r="U135" s="516"/>
      <c r="V135" s="516"/>
      <c r="W135" s="516"/>
      <c r="X135" s="516"/>
      <c r="Y135" s="516"/>
      <c r="Z135" s="516"/>
      <c r="AA135" s="516"/>
      <c r="AB135" s="516"/>
      <c r="AC135" s="516"/>
      <c r="AD135" s="516"/>
      <c r="AE135" s="516"/>
      <c r="AF135" s="516"/>
      <c r="AG135" s="516"/>
      <c r="AH135" s="516"/>
      <c r="AI135" s="516"/>
      <c r="AJ135" s="516"/>
      <c r="AK135" s="516"/>
      <c r="AL135" s="515"/>
      <c r="AM135" s="516"/>
      <c r="AN135" s="1"/>
      <c r="AO135" s="1"/>
      <c r="AP135" s="1"/>
      <c r="AQ135" s="1"/>
      <c r="AR135" s="1"/>
      <c r="AS135" s="1"/>
      <c r="AT135" s="1"/>
      <c r="AU135" s="1"/>
      <c r="AV135" s="1"/>
      <c r="AW135" s="1"/>
      <c r="AX135" s="1"/>
      <c r="AY135" s="1"/>
      <c r="AZ135" s="1"/>
      <c r="BA135" s="1"/>
      <c r="BB135" s="1"/>
      <c r="BC135" s="1"/>
      <c r="BD135" s="1"/>
      <c r="BE135" s="1"/>
    </row>
    <row r="136" spans="1:57" ht="16.5" customHeight="1">
      <c r="A136" s="2"/>
      <c r="B136" s="61"/>
      <c r="C136" s="61"/>
      <c r="D136" s="61"/>
      <c r="E136" s="61"/>
      <c r="F136" s="516"/>
      <c r="G136" s="516"/>
      <c r="H136" s="516"/>
      <c r="I136" s="518"/>
      <c r="J136" s="516"/>
      <c r="K136" s="516"/>
      <c r="L136" s="516"/>
      <c r="M136" s="516"/>
      <c r="N136" s="516"/>
      <c r="O136" s="516"/>
      <c r="P136" s="516"/>
      <c r="Q136" s="516"/>
      <c r="R136" s="516"/>
      <c r="S136" s="516"/>
      <c r="T136" s="516"/>
      <c r="U136" s="516"/>
      <c r="V136" s="516"/>
      <c r="W136" s="516"/>
      <c r="X136" s="516"/>
      <c r="Y136" s="516"/>
      <c r="Z136" s="516"/>
      <c r="AA136" s="516"/>
      <c r="AB136" s="516"/>
      <c r="AC136" s="516"/>
      <c r="AD136" s="516"/>
      <c r="AE136" s="516"/>
      <c r="AF136" s="516"/>
      <c r="AG136" s="516"/>
      <c r="AH136" s="516"/>
      <c r="AI136" s="516"/>
      <c r="AJ136" s="516"/>
      <c r="AK136" s="516"/>
      <c r="AL136" s="515"/>
      <c r="AM136" s="516"/>
      <c r="AN136" s="1"/>
      <c r="AO136" s="1"/>
      <c r="AP136" s="1"/>
      <c r="AQ136" s="1"/>
      <c r="AR136" s="1"/>
      <c r="AS136" s="1"/>
      <c r="AT136" s="1"/>
      <c r="AU136" s="1"/>
      <c r="AV136" s="1"/>
      <c r="AW136" s="1"/>
      <c r="AX136" s="1"/>
      <c r="AY136" s="1"/>
      <c r="AZ136" s="1"/>
      <c r="BA136" s="1"/>
      <c r="BB136" s="1"/>
      <c r="BC136" s="1"/>
      <c r="BD136" s="1"/>
      <c r="BE136" s="1"/>
    </row>
    <row r="137" spans="1:57" ht="16.5" customHeight="1">
      <c r="A137" s="2"/>
      <c r="B137" s="61"/>
      <c r="C137" s="61"/>
      <c r="D137" s="61"/>
      <c r="E137" s="61"/>
      <c r="F137" s="516"/>
      <c r="G137" s="516"/>
      <c r="H137" s="516"/>
      <c r="I137" s="518"/>
      <c r="J137" s="516"/>
      <c r="K137" s="516"/>
      <c r="L137" s="516"/>
      <c r="M137" s="516"/>
      <c r="N137" s="516"/>
      <c r="O137" s="516"/>
      <c r="P137" s="516"/>
      <c r="Q137" s="516"/>
      <c r="R137" s="516"/>
      <c r="S137" s="516"/>
      <c r="T137" s="516"/>
      <c r="U137" s="516"/>
      <c r="V137" s="516"/>
      <c r="W137" s="516"/>
      <c r="X137" s="516"/>
      <c r="Y137" s="516"/>
      <c r="Z137" s="516"/>
      <c r="AA137" s="516"/>
      <c r="AB137" s="516"/>
      <c r="AC137" s="516"/>
      <c r="AD137" s="516"/>
      <c r="AE137" s="516"/>
      <c r="AF137" s="516"/>
      <c r="AG137" s="516"/>
      <c r="AH137" s="516"/>
      <c r="AI137" s="516"/>
      <c r="AJ137" s="516"/>
      <c r="AK137" s="516"/>
      <c r="AL137" s="515"/>
      <c r="AM137" s="516"/>
      <c r="AN137" s="1"/>
      <c r="AO137" s="1"/>
      <c r="AP137" s="1"/>
      <c r="AQ137" s="1"/>
      <c r="AR137" s="1"/>
      <c r="AS137" s="1"/>
      <c r="AT137" s="1"/>
      <c r="AU137" s="1"/>
      <c r="AV137" s="1"/>
      <c r="AW137" s="1"/>
      <c r="AX137" s="1"/>
      <c r="AY137" s="1"/>
      <c r="AZ137" s="1"/>
      <c r="BA137" s="1"/>
      <c r="BB137" s="1"/>
      <c r="BC137" s="1"/>
      <c r="BD137" s="1"/>
      <c r="BE137" s="1"/>
    </row>
    <row r="138" spans="1:57" ht="16.5" customHeight="1">
      <c r="A138" s="2"/>
      <c r="B138" s="61"/>
      <c r="C138" s="61"/>
      <c r="D138" s="61"/>
      <c r="E138" s="61"/>
      <c r="F138" s="516"/>
      <c r="G138" s="516"/>
      <c r="H138" s="516"/>
      <c r="I138" s="518"/>
      <c r="J138" s="516"/>
      <c r="K138" s="516"/>
      <c r="L138" s="516"/>
      <c r="M138" s="516"/>
      <c r="N138" s="516"/>
      <c r="O138" s="516"/>
      <c r="P138" s="516"/>
      <c r="Q138" s="516"/>
      <c r="R138" s="516"/>
      <c r="S138" s="516"/>
      <c r="T138" s="516"/>
      <c r="U138" s="516"/>
      <c r="V138" s="516"/>
      <c r="W138" s="516"/>
      <c r="X138" s="516"/>
      <c r="Y138" s="516"/>
      <c r="Z138" s="516"/>
      <c r="AA138" s="516"/>
      <c r="AB138" s="516"/>
      <c r="AC138" s="516"/>
      <c r="AD138" s="516"/>
      <c r="AE138" s="516"/>
      <c r="AF138" s="516"/>
      <c r="AG138" s="516"/>
      <c r="AH138" s="516"/>
      <c r="AI138" s="516"/>
      <c r="AJ138" s="516"/>
      <c r="AK138" s="516"/>
      <c r="AL138" s="515"/>
      <c r="AM138" s="516"/>
      <c r="AN138" s="1"/>
      <c r="AO138" s="1"/>
      <c r="AP138" s="1"/>
      <c r="AQ138" s="1"/>
      <c r="AR138" s="1"/>
      <c r="AS138" s="1"/>
      <c r="AT138" s="1"/>
      <c r="AU138" s="1"/>
      <c r="AV138" s="1"/>
      <c r="AW138" s="1"/>
      <c r="AX138" s="1"/>
      <c r="AY138" s="1"/>
      <c r="AZ138" s="1"/>
      <c r="BA138" s="1"/>
      <c r="BB138" s="1"/>
      <c r="BC138" s="1"/>
      <c r="BD138" s="1"/>
      <c r="BE138" s="1"/>
    </row>
    <row r="139" spans="1:57" ht="16.5" customHeight="1">
      <c r="A139" s="2"/>
      <c r="B139" s="61"/>
      <c r="C139" s="61"/>
      <c r="D139" s="61"/>
      <c r="E139" s="61"/>
      <c r="F139" s="516"/>
      <c r="G139" s="516"/>
      <c r="H139" s="516"/>
      <c r="I139" s="518"/>
      <c r="J139" s="516"/>
      <c r="K139" s="516"/>
      <c r="L139" s="516"/>
      <c r="M139" s="516"/>
      <c r="N139" s="516"/>
      <c r="O139" s="516"/>
      <c r="P139" s="516"/>
      <c r="Q139" s="516"/>
      <c r="R139" s="516"/>
      <c r="S139" s="516"/>
      <c r="T139" s="516"/>
      <c r="U139" s="516"/>
      <c r="V139" s="516"/>
      <c r="W139" s="516"/>
      <c r="X139" s="516"/>
      <c r="Y139" s="516"/>
      <c r="Z139" s="516"/>
      <c r="AA139" s="516"/>
      <c r="AB139" s="516"/>
      <c r="AC139" s="516"/>
      <c r="AD139" s="516"/>
      <c r="AE139" s="516"/>
      <c r="AF139" s="516"/>
      <c r="AG139" s="516"/>
      <c r="AH139" s="516"/>
      <c r="AI139" s="516"/>
      <c r="AJ139" s="516"/>
      <c r="AK139" s="516"/>
      <c r="AL139" s="515"/>
      <c r="AM139" s="516"/>
      <c r="AN139" s="1"/>
      <c r="AO139" s="1"/>
      <c r="AP139" s="1"/>
      <c r="AQ139" s="1"/>
      <c r="AR139" s="1"/>
      <c r="AS139" s="1"/>
      <c r="AT139" s="1"/>
      <c r="AU139" s="1"/>
      <c r="AV139" s="1"/>
      <c r="AW139" s="1"/>
      <c r="AX139" s="1"/>
      <c r="AY139" s="1"/>
      <c r="AZ139" s="1"/>
      <c r="BA139" s="1"/>
      <c r="BB139" s="1"/>
      <c r="BC139" s="1"/>
      <c r="BD139" s="1"/>
      <c r="BE139" s="1"/>
    </row>
    <row r="140" spans="1:57" ht="16.5" customHeight="1">
      <c r="A140" s="2"/>
      <c r="B140" s="61"/>
      <c r="C140" s="61"/>
      <c r="D140" s="61"/>
      <c r="E140" s="61"/>
      <c r="F140" s="516"/>
      <c r="G140" s="516"/>
      <c r="H140" s="516"/>
      <c r="I140" s="518"/>
      <c r="J140" s="516"/>
      <c r="K140" s="516"/>
      <c r="L140" s="516"/>
      <c r="M140" s="516"/>
      <c r="N140" s="516"/>
      <c r="O140" s="516"/>
      <c r="P140" s="516"/>
      <c r="Q140" s="516"/>
      <c r="R140" s="516"/>
      <c r="S140" s="516"/>
      <c r="T140" s="516"/>
      <c r="U140" s="516"/>
      <c r="V140" s="516"/>
      <c r="W140" s="516"/>
      <c r="X140" s="516"/>
      <c r="Y140" s="516"/>
      <c r="Z140" s="516"/>
      <c r="AA140" s="516"/>
      <c r="AB140" s="516"/>
      <c r="AC140" s="516"/>
      <c r="AD140" s="516"/>
      <c r="AE140" s="516"/>
      <c r="AF140" s="516"/>
      <c r="AG140" s="516"/>
      <c r="AH140" s="516"/>
      <c r="AI140" s="516"/>
      <c r="AJ140" s="516"/>
      <c r="AK140" s="516"/>
      <c r="AL140" s="515"/>
      <c r="AM140" s="516"/>
      <c r="AN140" s="1"/>
      <c r="AO140" s="1"/>
      <c r="AP140" s="1"/>
      <c r="AQ140" s="1"/>
      <c r="AR140" s="1"/>
      <c r="AS140" s="1"/>
      <c r="AT140" s="1"/>
      <c r="AU140" s="1"/>
      <c r="AV140" s="1"/>
      <c r="AW140" s="1"/>
      <c r="AX140" s="1"/>
      <c r="AY140" s="1"/>
      <c r="AZ140" s="1"/>
      <c r="BA140" s="1"/>
      <c r="BB140" s="1"/>
      <c r="BC140" s="1"/>
      <c r="BD140" s="1"/>
      <c r="BE140" s="1"/>
    </row>
    <row r="141" spans="1:57" ht="16.5" customHeight="1">
      <c r="A141" s="2"/>
      <c r="B141" s="61"/>
      <c r="C141" s="61"/>
      <c r="D141" s="61"/>
      <c r="E141" s="61"/>
      <c r="F141" s="516"/>
      <c r="G141" s="516"/>
      <c r="H141" s="516"/>
      <c r="I141" s="518"/>
      <c r="J141" s="516"/>
      <c r="K141" s="516"/>
      <c r="L141" s="516"/>
      <c r="M141" s="516"/>
      <c r="N141" s="516"/>
      <c r="O141" s="516"/>
      <c r="P141" s="516"/>
      <c r="Q141" s="516"/>
      <c r="R141" s="516"/>
      <c r="S141" s="516"/>
      <c r="T141" s="516"/>
      <c r="U141" s="516"/>
      <c r="V141" s="516"/>
      <c r="W141" s="516"/>
      <c r="X141" s="516"/>
      <c r="Y141" s="516"/>
      <c r="Z141" s="516"/>
      <c r="AA141" s="516"/>
      <c r="AB141" s="516"/>
      <c r="AC141" s="516"/>
      <c r="AD141" s="516"/>
      <c r="AE141" s="516"/>
      <c r="AF141" s="516"/>
      <c r="AG141" s="516"/>
      <c r="AH141" s="516"/>
      <c r="AI141" s="516"/>
      <c r="AJ141" s="516"/>
      <c r="AK141" s="516"/>
      <c r="AL141" s="515"/>
      <c r="AM141" s="516"/>
      <c r="AN141" s="1"/>
      <c r="AO141" s="1"/>
      <c r="AP141" s="1"/>
      <c r="AQ141" s="1"/>
      <c r="AR141" s="1"/>
      <c r="AS141" s="1"/>
      <c r="AT141" s="1"/>
      <c r="AU141" s="1"/>
      <c r="AV141" s="1"/>
      <c r="AW141" s="1"/>
      <c r="AX141" s="1"/>
      <c r="AY141" s="1"/>
      <c r="AZ141" s="1"/>
      <c r="BA141" s="1"/>
      <c r="BB141" s="1"/>
      <c r="BC141" s="1"/>
      <c r="BD141" s="1"/>
      <c r="BE141" s="1"/>
    </row>
    <row r="142" spans="1:57" ht="16.5" customHeight="1">
      <c r="A142" s="2"/>
      <c r="B142" s="61"/>
      <c r="C142" s="61"/>
      <c r="D142" s="61"/>
      <c r="E142" s="61"/>
      <c r="F142" s="516"/>
      <c r="G142" s="516"/>
      <c r="H142" s="516"/>
      <c r="I142" s="518"/>
      <c r="J142" s="516"/>
      <c r="K142" s="516"/>
      <c r="L142" s="516"/>
      <c r="M142" s="516"/>
      <c r="N142" s="516"/>
      <c r="O142" s="516"/>
      <c r="P142" s="516"/>
      <c r="Q142" s="516"/>
      <c r="R142" s="516"/>
      <c r="S142" s="516"/>
      <c r="T142" s="516"/>
      <c r="U142" s="516"/>
      <c r="V142" s="516"/>
      <c r="W142" s="516"/>
      <c r="X142" s="516"/>
      <c r="Y142" s="516"/>
      <c r="Z142" s="516"/>
      <c r="AA142" s="516"/>
      <c r="AB142" s="516"/>
      <c r="AC142" s="516"/>
      <c r="AD142" s="516"/>
      <c r="AE142" s="516"/>
      <c r="AF142" s="516"/>
      <c r="AG142" s="516"/>
      <c r="AH142" s="516"/>
      <c r="AI142" s="516"/>
      <c r="AJ142" s="516"/>
      <c r="AK142" s="516"/>
      <c r="AL142" s="515"/>
      <c r="AM142" s="516"/>
      <c r="AN142" s="1"/>
      <c r="AO142" s="1"/>
      <c r="AP142" s="1"/>
      <c r="AQ142" s="1"/>
      <c r="AR142" s="1"/>
      <c r="AS142" s="1"/>
      <c r="AT142" s="1"/>
      <c r="AU142" s="1"/>
      <c r="AV142" s="1"/>
      <c r="AW142" s="1"/>
      <c r="AX142" s="1"/>
      <c r="AY142" s="1"/>
      <c r="AZ142" s="1"/>
      <c r="BA142" s="1"/>
      <c r="BB142" s="1"/>
      <c r="BC142" s="1"/>
      <c r="BD142" s="1"/>
      <c r="BE142" s="1"/>
    </row>
    <row r="143" spans="1:57" ht="16.5" customHeight="1">
      <c r="A143" s="2"/>
      <c r="B143" s="61"/>
      <c r="C143" s="61"/>
      <c r="D143" s="61"/>
      <c r="E143" s="61"/>
      <c r="F143" s="516"/>
      <c r="G143" s="516"/>
      <c r="H143" s="516"/>
      <c r="I143" s="518"/>
      <c r="J143" s="516"/>
      <c r="K143" s="516"/>
      <c r="L143" s="516"/>
      <c r="M143" s="516"/>
      <c r="N143" s="516"/>
      <c r="O143" s="516"/>
      <c r="P143" s="516"/>
      <c r="Q143" s="516"/>
      <c r="R143" s="516"/>
      <c r="S143" s="516"/>
      <c r="T143" s="516"/>
      <c r="U143" s="516"/>
      <c r="V143" s="516"/>
      <c r="W143" s="516"/>
      <c r="X143" s="516"/>
      <c r="Y143" s="516"/>
      <c r="Z143" s="516"/>
      <c r="AA143" s="516"/>
      <c r="AB143" s="516"/>
      <c r="AC143" s="516"/>
      <c r="AD143" s="516"/>
      <c r="AE143" s="516"/>
      <c r="AF143" s="516"/>
      <c r="AG143" s="516"/>
      <c r="AH143" s="516"/>
      <c r="AI143" s="516"/>
      <c r="AJ143" s="516"/>
      <c r="AK143" s="516"/>
      <c r="AL143" s="515"/>
      <c r="AM143" s="516"/>
      <c r="AN143" s="1"/>
      <c r="AO143" s="1"/>
      <c r="AP143" s="1"/>
      <c r="AQ143" s="1"/>
      <c r="AR143" s="1"/>
      <c r="AS143" s="1"/>
      <c r="AT143" s="1"/>
      <c r="AU143" s="1"/>
      <c r="AV143" s="1"/>
      <c r="AW143" s="1"/>
      <c r="AX143" s="1"/>
      <c r="AY143" s="1"/>
      <c r="AZ143" s="1"/>
      <c r="BA143" s="1"/>
      <c r="BB143" s="1"/>
      <c r="BC143" s="1"/>
      <c r="BD143" s="1"/>
      <c r="BE143" s="1"/>
    </row>
    <row r="144" spans="1:57" ht="16.5" customHeight="1">
      <c r="A144" s="2"/>
      <c r="B144" s="61"/>
      <c r="C144" s="61"/>
      <c r="D144" s="61"/>
      <c r="E144" s="61"/>
      <c r="F144" s="516"/>
      <c r="G144" s="516"/>
      <c r="H144" s="516"/>
      <c r="I144" s="518"/>
      <c r="J144" s="516"/>
      <c r="K144" s="516"/>
      <c r="L144" s="516"/>
      <c r="M144" s="516"/>
      <c r="N144" s="516"/>
      <c r="O144" s="516"/>
      <c r="P144" s="516"/>
      <c r="Q144" s="516"/>
      <c r="R144" s="516"/>
      <c r="S144" s="516"/>
      <c r="T144" s="516"/>
      <c r="U144" s="516"/>
      <c r="V144" s="516"/>
      <c r="W144" s="516"/>
      <c r="X144" s="516"/>
      <c r="Y144" s="516"/>
      <c r="Z144" s="516"/>
      <c r="AA144" s="516"/>
      <c r="AB144" s="516"/>
      <c r="AC144" s="516"/>
      <c r="AD144" s="516"/>
      <c r="AE144" s="516"/>
      <c r="AF144" s="516"/>
      <c r="AG144" s="516"/>
      <c r="AH144" s="516"/>
      <c r="AI144" s="516"/>
      <c r="AJ144" s="516"/>
      <c r="AK144" s="516"/>
      <c r="AL144" s="515"/>
      <c r="AM144" s="516"/>
      <c r="AN144" s="1"/>
      <c r="AO144" s="1"/>
      <c r="AP144" s="1"/>
      <c r="AQ144" s="1"/>
      <c r="AR144" s="1"/>
      <c r="AS144" s="1"/>
      <c r="AT144" s="1"/>
      <c r="AU144" s="1"/>
      <c r="AV144" s="1"/>
      <c r="AW144" s="1"/>
      <c r="AX144" s="1"/>
      <c r="AY144" s="1"/>
      <c r="AZ144" s="1"/>
      <c r="BA144" s="1"/>
      <c r="BB144" s="1"/>
      <c r="BC144" s="1"/>
      <c r="BD144" s="1"/>
      <c r="BE144" s="1"/>
    </row>
    <row r="145" spans="1:57" ht="16.5" customHeight="1">
      <c r="A145" s="2"/>
      <c r="B145" s="61"/>
      <c r="C145" s="61"/>
      <c r="D145" s="61"/>
      <c r="E145" s="61"/>
      <c r="F145" s="516"/>
      <c r="G145" s="516"/>
      <c r="H145" s="516"/>
      <c r="I145" s="518"/>
      <c r="J145" s="516"/>
      <c r="K145" s="516"/>
      <c r="L145" s="516"/>
      <c r="M145" s="516"/>
      <c r="N145" s="516"/>
      <c r="O145" s="516"/>
      <c r="P145" s="516"/>
      <c r="Q145" s="516"/>
      <c r="R145" s="516"/>
      <c r="S145" s="516"/>
      <c r="T145" s="516"/>
      <c r="U145" s="516"/>
      <c r="V145" s="516"/>
      <c r="W145" s="516"/>
      <c r="X145" s="516"/>
      <c r="Y145" s="516"/>
      <c r="Z145" s="516"/>
      <c r="AA145" s="516"/>
      <c r="AB145" s="516"/>
      <c r="AC145" s="516"/>
      <c r="AD145" s="516"/>
      <c r="AE145" s="516"/>
      <c r="AF145" s="516"/>
      <c r="AG145" s="516"/>
      <c r="AH145" s="516"/>
      <c r="AI145" s="516"/>
      <c r="AJ145" s="516"/>
      <c r="AK145" s="516"/>
      <c r="AL145" s="515"/>
      <c r="AM145" s="516"/>
      <c r="AN145" s="1"/>
      <c r="AO145" s="1"/>
      <c r="AP145" s="1"/>
      <c r="AQ145" s="1"/>
      <c r="AR145" s="1"/>
      <c r="AS145" s="1"/>
      <c r="AT145" s="1"/>
      <c r="AU145" s="1"/>
      <c r="AV145" s="1"/>
      <c r="AW145" s="1"/>
      <c r="AX145" s="1"/>
      <c r="AY145" s="1"/>
      <c r="AZ145" s="1"/>
      <c r="BA145" s="1"/>
      <c r="BB145" s="1"/>
      <c r="BC145" s="1"/>
      <c r="BD145" s="1"/>
      <c r="BE145" s="1"/>
    </row>
    <row r="146" spans="1:57" ht="16.5" customHeight="1">
      <c r="A146" s="2"/>
      <c r="B146" s="61"/>
      <c r="C146" s="61"/>
      <c r="D146" s="61"/>
      <c r="E146" s="61"/>
      <c r="F146" s="516"/>
      <c r="G146" s="516"/>
      <c r="H146" s="516"/>
      <c r="I146" s="518"/>
      <c r="J146" s="516"/>
      <c r="K146" s="516"/>
      <c r="L146" s="516"/>
      <c r="M146" s="516"/>
      <c r="N146" s="516"/>
      <c r="O146" s="516"/>
      <c r="P146" s="516"/>
      <c r="Q146" s="516"/>
      <c r="R146" s="516"/>
      <c r="S146" s="516"/>
      <c r="T146" s="516"/>
      <c r="U146" s="516"/>
      <c r="V146" s="516"/>
      <c r="W146" s="516"/>
      <c r="X146" s="516"/>
      <c r="Y146" s="516"/>
      <c r="Z146" s="516"/>
      <c r="AA146" s="516"/>
      <c r="AB146" s="516"/>
      <c r="AC146" s="516"/>
      <c r="AD146" s="516"/>
      <c r="AE146" s="516"/>
      <c r="AF146" s="516"/>
      <c r="AG146" s="516"/>
      <c r="AH146" s="516"/>
      <c r="AI146" s="516"/>
      <c r="AJ146" s="516"/>
      <c r="AK146" s="516"/>
      <c r="AL146" s="515"/>
      <c r="AM146" s="516"/>
      <c r="AN146" s="1"/>
      <c r="AO146" s="1"/>
      <c r="AP146" s="1"/>
      <c r="AQ146" s="1"/>
      <c r="AR146" s="1"/>
      <c r="AS146" s="1"/>
      <c r="AT146" s="1"/>
      <c r="AU146" s="1"/>
      <c r="AV146" s="1"/>
      <c r="AW146" s="1"/>
      <c r="AX146" s="1"/>
      <c r="AY146" s="1"/>
      <c r="AZ146" s="1"/>
      <c r="BA146" s="1"/>
      <c r="BB146" s="1"/>
      <c r="BC146" s="1"/>
      <c r="BD146" s="1"/>
      <c r="BE146" s="1"/>
    </row>
    <row r="147" spans="1:57" ht="16.5" customHeight="1">
      <c r="A147" s="2"/>
      <c r="B147" s="61"/>
      <c r="C147" s="61"/>
      <c r="D147" s="61"/>
      <c r="E147" s="61"/>
      <c r="F147" s="516"/>
      <c r="G147" s="516"/>
      <c r="H147" s="516"/>
      <c r="I147" s="518"/>
      <c r="J147" s="516"/>
      <c r="K147" s="516"/>
      <c r="L147" s="516"/>
      <c r="M147" s="516"/>
      <c r="N147" s="516"/>
      <c r="O147" s="516"/>
      <c r="P147" s="516"/>
      <c r="Q147" s="516"/>
      <c r="R147" s="516"/>
      <c r="S147" s="516"/>
      <c r="T147" s="516"/>
      <c r="U147" s="516"/>
      <c r="V147" s="516"/>
      <c r="W147" s="516"/>
      <c r="X147" s="516"/>
      <c r="Y147" s="516"/>
      <c r="Z147" s="516"/>
      <c r="AA147" s="516"/>
      <c r="AB147" s="516"/>
      <c r="AC147" s="516"/>
      <c r="AD147" s="516"/>
      <c r="AE147" s="516"/>
      <c r="AF147" s="516"/>
      <c r="AG147" s="516"/>
      <c r="AH147" s="516"/>
      <c r="AI147" s="516"/>
      <c r="AJ147" s="516"/>
      <c r="AK147" s="516"/>
      <c r="AL147" s="515"/>
      <c r="AM147" s="516"/>
      <c r="AN147" s="1"/>
      <c r="AO147" s="1"/>
      <c r="AP147" s="1"/>
      <c r="AQ147" s="1"/>
      <c r="AR147" s="1"/>
      <c r="AS147" s="1"/>
      <c r="AT147" s="1"/>
      <c r="AU147" s="1"/>
      <c r="AV147" s="1"/>
      <c r="AW147" s="1"/>
      <c r="AX147" s="1"/>
      <c r="AY147" s="1"/>
      <c r="AZ147" s="1"/>
      <c r="BA147" s="1"/>
      <c r="BB147" s="1"/>
      <c r="BC147" s="1"/>
      <c r="BD147" s="1"/>
      <c r="BE147" s="1"/>
    </row>
    <row r="148" spans="1:57" ht="16.5" customHeight="1">
      <c r="A148" s="2"/>
      <c r="B148" s="61"/>
      <c r="C148" s="61"/>
      <c r="D148" s="61"/>
      <c r="E148" s="61"/>
      <c r="F148" s="516"/>
      <c r="G148" s="516"/>
      <c r="H148" s="516"/>
      <c r="I148" s="518"/>
      <c r="J148" s="516"/>
      <c r="K148" s="516"/>
      <c r="L148" s="516"/>
      <c r="M148" s="516"/>
      <c r="N148" s="516"/>
      <c r="O148" s="516"/>
      <c r="P148" s="516"/>
      <c r="Q148" s="516"/>
      <c r="R148" s="516"/>
      <c r="S148" s="516"/>
      <c r="T148" s="516"/>
      <c r="U148" s="516"/>
      <c r="V148" s="516"/>
      <c r="W148" s="516"/>
      <c r="X148" s="516"/>
      <c r="Y148" s="516"/>
      <c r="Z148" s="516"/>
      <c r="AA148" s="516"/>
      <c r="AB148" s="516"/>
      <c r="AC148" s="516"/>
      <c r="AD148" s="516"/>
      <c r="AE148" s="516"/>
      <c r="AF148" s="516"/>
      <c r="AG148" s="516"/>
      <c r="AH148" s="516"/>
      <c r="AI148" s="516"/>
      <c r="AJ148" s="516"/>
      <c r="AK148" s="516"/>
      <c r="AL148" s="515"/>
      <c r="AM148" s="516"/>
      <c r="AN148" s="1"/>
      <c r="AO148" s="1"/>
      <c r="AP148" s="1"/>
      <c r="AQ148" s="1"/>
      <c r="AR148" s="1"/>
      <c r="AS148" s="1"/>
      <c r="AT148" s="1"/>
      <c r="AU148" s="1"/>
      <c r="AV148" s="1"/>
      <c r="AW148" s="1"/>
      <c r="AX148" s="1"/>
      <c r="AY148" s="1"/>
      <c r="AZ148" s="1"/>
      <c r="BA148" s="1"/>
      <c r="BB148" s="1"/>
      <c r="BC148" s="1"/>
      <c r="BD148" s="1"/>
      <c r="BE148" s="1"/>
    </row>
    <row r="149" spans="1:57" ht="16.5" customHeight="1">
      <c r="A149" s="2"/>
      <c r="B149" s="61"/>
      <c r="C149" s="61"/>
      <c r="D149" s="61"/>
      <c r="E149" s="61"/>
      <c r="F149" s="516"/>
      <c r="G149" s="516"/>
      <c r="H149" s="516"/>
      <c r="I149" s="518"/>
      <c r="J149" s="516"/>
      <c r="K149" s="516"/>
      <c r="L149" s="516"/>
      <c r="M149" s="516"/>
      <c r="N149" s="516"/>
      <c r="O149" s="516"/>
      <c r="P149" s="516"/>
      <c r="Q149" s="516"/>
      <c r="R149" s="516"/>
      <c r="S149" s="516"/>
      <c r="T149" s="516"/>
      <c r="U149" s="516"/>
      <c r="V149" s="516"/>
      <c r="W149" s="516"/>
      <c r="X149" s="516"/>
      <c r="Y149" s="516"/>
      <c r="Z149" s="516"/>
      <c r="AA149" s="516"/>
      <c r="AB149" s="516"/>
      <c r="AC149" s="516"/>
      <c r="AD149" s="516"/>
      <c r="AE149" s="516"/>
      <c r="AF149" s="516"/>
      <c r="AG149" s="516"/>
      <c r="AH149" s="516"/>
      <c r="AI149" s="516"/>
      <c r="AJ149" s="516"/>
      <c r="AK149" s="516"/>
      <c r="AL149" s="515"/>
      <c r="AM149" s="516"/>
      <c r="AN149" s="1"/>
      <c r="AO149" s="1"/>
      <c r="AP149" s="1"/>
      <c r="AQ149" s="1"/>
      <c r="AR149" s="1"/>
      <c r="AS149" s="1"/>
      <c r="AT149" s="1"/>
      <c r="AU149" s="1"/>
      <c r="AV149" s="1"/>
      <c r="AW149" s="1"/>
      <c r="AX149" s="1"/>
      <c r="AY149" s="1"/>
      <c r="AZ149" s="1"/>
      <c r="BA149" s="1"/>
      <c r="BB149" s="1"/>
      <c r="BC149" s="1"/>
      <c r="BD149" s="1"/>
      <c r="BE149" s="1"/>
    </row>
    <row r="150" spans="1:57" ht="16.5" customHeight="1">
      <c r="A150" s="2"/>
      <c r="B150" s="61"/>
      <c r="C150" s="61"/>
      <c r="D150" s="61"/>
      <c r="E150" s="61"/>
      <c r="F150" s="516"/>
      <c r="G150" s="516"/>
      <c r="H150" s="516"/>
      <c r="I150" s="518"/>
      <c r="J150" s="516"/>
      <c r="K150" s="516"/>
      <c r="L150" s="516"/>
      <c r="M150" s="516"/>
      <c r="N150" s="516"/>
      <c r="O150" s="516"/>
      <c r="P150" s="516"/>
      <c r="Q150" s="516"/>
      <c r="R150" s="516"/>
      <c r="S150" s="516"/>
      <c r="T150" s="516"/>
      <c r="U150" s="516"/>
      <c r="V150" s="516"/>
      <c r="W150" s="516"/>
      <c r="X150" s="516"/>
      <c r="Y150" s="516"/>
      <c r="Z150" s="516"/>
      <c r="AA150" s="516"/>
      <c r="AB150" s="516"/>
      <c r="AC150" s="516"/>
      <c r="AD150" s="516"/>
      <c r="AE150" s="516"/>
      <c r="AF150" s="516"/>
      <c r="AG150" s="516"/>
      <c r="AH150" s="516"/>
      <c r="AI150" s="516"/>
      <c r="AJ150" s="516"/>
      <c r="AK150" s="516"/>
      <c r="AL150" s="515"/>
      <c r="AM150" s="516"/>
      <c r="AN150" s="1"/>
      <c r="AO150" s="1"/>
      <c r="AP150" s="1"/>
      <c r="AQ150" s="1"/>
      <c r="AR150" s="1"/>
      <c r="AS150" s="1"/>
      <c r="AT150" s="1"/>
      <c r="AU150" s="1"/>
      <c r="AV150" s="1"/>
      <c r="AW150" s="1"/>
      <c r="AX150" s="1"/>
      <c r="AY150" s="1"/>
      <c r="AZ150" s="1"/>
      <c r="BA150" s="1"/>
      <c r="BB150" s="1"/>
      <c r="BC150" s="1"/>
      <c r="BD150" s="1"/>
      <c r="BE150" s="1"/>
    </row>
    <row r="151" spans="1:57" ht="16.5" customHeight="1">
      <c r="A151" s="2"/>
      <c r="B151" s="61"/>
      <c r="C151" s="61"/>
      <c r="D151" s="61"/>
      <c r="E151" s="61"/>
      <c r="F151" s="516"/>
      <c r="G151" s="516"/>
      <c r="H151" s="516"/>
      <c r="I151" s="518"/>
      <c r="J151" s="516"/>
      <c r="K151" s="516"/>
      <c r="L151" s="516"/>
      <c r="M151" s="516"/>
      <c r="N151" s="516"/>
      <c r="O151" s="516"/>
      <c r="P151" s="516"/>
      <c r="Q151" s="516"/>
      <c r="R151" s="516"/>
      <c r="S151" s="516"/>
      <c r="T151" s="516"/>
      <c r="U151" s="516"/>
      <c r="V151" s="516"/>
      <c r="W151" s="516"/>
      <c r="X151" s="516"/>
      <c r="Y151" s="516"/>
      <c r="Z151" s="516"/>
      <c r="AA151" s="516"/>
      <c r="AB151" s="516"/>
      <c r="AC151" s="516"/>
      <c r="AD151" s="516"/>
      <c r="AE151" s="516"/>
      <c r="AF151" s="516"/>
      <c r="AG151" s="516"/>
      <c r="AH151" s="516"/>
      <c r="AI151" s="516"/>
      <c r="AJ151" s="516"/>
      <c r="AK151" s="516"/>
      <c r="AL151" s="515"/>
      <c r="AM151" s="516"/>
      <c r="AN151" s="1"/>
      <c r="AO151" s="1"/>
      <c r="AP151" s="1"/>
      <c r="AQ151" s="1"/>
      <c r="AR151" s="1"/>
      <c r="AS151" s="1"/>
      <c r="AT151" s="1"/>
      <c r="AU151" s="1"/>
      <c r="AV151" s="1"/>
      <c r="AW151" s="1"/>
      <c r="AX151" s="1"/>
      <c r="AY151" s="1"/>
      <c r="AZ151" s="1"/>
      <c r="BA151" s="1"/>
      <c r="BB151" s="1"/>
      <c r="BC151" s="1"/>
      <c r="BD151" s="1"/>
      <c r="BE151" s="1"/>
    </row>
    <row r="152" spans="1:57" ht="16.5" customHeight="1">
      <c r="A152" s="2"/>
      <c r="B152" s="61"/>
      <c r="C152" s="61"/>
      <c r="D152" s="61"/>
      <c r="E152" s="61"/>
      <c r="F152" s="516"/>
      <c r="G152" s="516"/>
      <c r="H152" s="516"/>
      <c r="I152" s="518"/>
      <c r="J152" s="516"/>
      <c r="K152" s="516"/>
      <c r="L152" s="516"/>
      <c r="M152" s="516"/>
      <c r="N152" s="516"/>
      <c r="O152" s="516"/>
      <c r="P152" s="516"/>
      <c r="Q152" s="516"/>
      <c r="R152" s="516"/>
      <c r="S152" s="516"/>
      <c r="T152" s="516"/>
      <c r="U152" s="516"/>
      <c r="V152" s="516"/>
      <c r="W152" s="516"/>
      <c r="X152" s="516"/>
      <c r="Y152" s="516"/>
      <c r="Z152" s="516"/>
      <c r="AA152" s="516"/>
      <c r="AB152" s="516"/>
      <c r="AC152" s="516"/>
      <c r="AD152" s="516"/>
      <c r="AE152" s="516"/>
      <c r="AF152" s="516"/>
      <c r="AG152" s="516"/>
      <c r="AH152" s="516"/>
      <c r="AI152" s="516"/>
      <c r="AJ152" s="516"/>
      <c r="AK152" s="516"/>
      <c r="AL152" s="515"/>
      <c r="AM152" s="516"/>
      <c r="AN152" s="1"/>
      <c r="AO152" s="1"/>
      <c r="AP152" s="1"/>
      <c r="AQ152" s="1"/>
      <c r="AR152" s="1"/>
      <c r="AS152" s="1"/>
      <c r="AT152" s="1"/>
      <c r="AU152" s="1"/>
      <c r="AV152" s="1"/>
      <c r="AW152" s="1"/>
      <c r="AX152" s="1"/>
      <c r="AY152" s="1"/>
      <c r="AZ152" s="1"/>
      <c r="BA152" s="1"/>
      <c r="BB152" s="1"/>
      <c r="BC152" s="1"/>
      <c r="BD152" s="1"/>
      <c r="BE152" s="1"/>
    </row>
    <row r="153" spans="1:57" ht="16.5" customHeight="1">
      <c r="A153" s="2"/>
      <c r="B153" s="61"/>
      <c r="C153" s="61"/>
      <c r="D153" s="61"/>
      <c r="E153" s="61"/>
      <c r="F153" s="516"/>
      <c r="G153" s="516"/>
      <c r="H153" s="516"/>
      <c r="I153" s="518"/>
      <c r="J153" s="516"/>
      <c r="K153" s="516"/>
      <c r="L153" s="516"/>
      <c r="M153" s="516"/>
      <c r="N153" s="516"/>
      <c r="O153" s="516"/>
      <c r="P153" s="516"/>
      <c r="Q153" s="516"/>
      <c r="R153" s="516"/>
      <c r="S153" s="516"/>
      <c r="T153" s="516"/>
      <c r="U153" s="516"/>
      <c r="V153" s="516"/>
      <c r="W153" s="516"/>
      <c r="X153" s="516"/>
      <c r="Y153" s="516"/>
      <c r="Z153" s="516"/>
      <c r="AA153" s="516"/>
      <c r="AB153" s="516"/>
      <c r="AC153" s="516"/>
      <c r="AD153" s="516"/>
      <c r="AE153" s="516"/>
      <c r="AF153" s="516"/>
      <c r="AG153" s="516"/>
      <c r="AH153" s="516"/>
      <c r="AI153" s="516"/>
      <c r="AJ153" s="516"/>
      <c r="AK153" s="516"/>
      <c r="AL153" s="515"/>
      <c r="AM153" s="516"/>
      <c r="AN153" s="1"/>
      <c r="AO153" s="1"/>
      <c r="AP153" s="1"/>
      <c r="AQ153" s="1"/>
      <c r="AR153" s="1"/>
      <c r="AS153" s="1"/>
      <c r="AT153" s="1"/>
      <c r="AU153" s="1"/>
      <c r="AV153" s="1"/>
      <c r="AW153" s="1"/>
      <c r="AX153" s="1"/>
      <c r="AY153" s="1"/>
      <c r="AZ153" s="1"/>
      <c r="BA153" s="1"/>
      <c r="BB153" s="1"/>
      <c r="BC153" s="1"/>
      <c r="BD153" s="1"/>
      <c r="BE153" s="1"/>
    </row>
    <row r="154" spans="1:57" ht="16.5" customHeight="1">
      <c r="A154" s="2"/>
      <c r="B154" s="61"/>
      <c r="C154" s="61"/>
      <c r="D154" s="61"/>
      <c r="E154" s="61"/>
      <c r="F154" s="516"/>
      <c r="G154" s="516"/>
      <c r="H154" s="516"/>
      <c r="I154" s="518"/>
      <c r="J154" s="516"/>
      <c r="K154" s="516"/>
      <c r="L154" s="516"/>
      <c r="M154" s="516"/>
      <c r="N154" s="516"/>
      <c r="O154" s="516"/>
      <c r="P154" s="516"/>
      <c r="Q154" s="516"/>
      <c r="R154" s="516"/>
      <c r="S154" s="516"/>
      <c r="T154" s="516"/>
      <c r="U154" s="516"/>
      <c r="V154" s="516"/>
      <c r="W154" s="516"/>
      <c r="X154" s="516"/>
      <c r="Y154" s="516"/>
      <c r="Z154" s="516"/>
      <c r="AA154" s="516"/>
      <c r="AB154" s="516"/>
      <c r="AC154" s="516"/>
      <c r="AD154" s="516"/>
      <c r="AE154" s="516"/>
      <c r="AF154" s="516"/>
      <c r="AG154" s="516"/>
      <c r="AH154" s="516"/>
      <c r="AI154" s="516"/>
      <c r="AJ154" s="516"/>
      <c r="AK154" s="516"/>
      <c r="AL154" s="515"/>
      <c r="AM154" s="516"/>
      <c r="AN154" s="1"/>
      <c r="AO154" s="1"/>
      <c r="AP154" s="1"/>
      <c r="AQ154" s="1"/>
      <c r="AR154" s="1"/>
      <c r="AS154" s="1"/>
      <c r="AT154" s="1"/>
      <c r="AU154" s="1"/>
      <c r="AV154" s="1"/>
      <c r="AW154" s="1"/>
      <c r="AX154" s="1"/>
      <c r="AY154" s="1"/>
      <c r="AZ154" s="1"/>
      <c r="BA154" s="1"/>
      <c r="BB154" s="1"/>
      <c r="BC154" s="1"/>
      <c r="BD154" s="1"/>
      <c r="BE154" s="1"/>
    </row>
    <row r="155" spans="1:57" ht="16.5" customHeight="1">
      <c r="A155" s="2"/>
      <c r="B155" s="61"/>
      <c r="C155" s="61"/>
      <c r="D155" s="61"/>
      <c r="E155" s="61"/>
      <c r="F155" s="516"/>
      <c r="G155" s="516"/>
      <c r="H155" s="516"/>
      <c r="I155" s="518"/>
      <c r="J155" s="516"/>
      <c r="K155" s="516"/>
      <c r="L155" s="516"/>
      <c r="M155" s="516"/>
      <c r="N155" s="516"/>
      <c r="O155" s="516"/>
      <c r="P155" s="516"/>
      <c r="Q155" s="516"/>
      <c r="R155" s="516"/>
      <c r="S155" s="516"/>
      <c r="T155" s="516"/>
      <c r="U155" s="516"/>
      <c r="V155" s="516"/>
      <c r="W155" s="516"/>
      <c r="X155" s="516"/>
      <c r="Y155" s="516"/>
      <c r="Z155" s="516"/>
      <c r="AA155" s="516"/>
      <c r="AB155" s="516"/>
      <c r="AC155" s="516"/>
      <c r="AD155" s="516"/>
      <c r="AE155" s="516"/>
      <c r="AF155" s="516"/>
      <c r="AG155" s="516"/>
      <c r="AH155" s="516"/>
      <c r="AI155" s="516"/>
      <c r="AJ155" s="516"/>
      <c r="AK155" s="516"/>
      <c r="AL155" s="515"/>
      <c r="AM155" s="516"/>
      <c r="AN155" s="1"/>
      <c r="AO155" s="1"/>
      <c r="AP155" s="1"/>
      <c r="AQ155" s="1"/>
      <c r="AR155" s="1"/>
      <c r="AS155" s="1"/>
      <c r="AT155" s="1"/>
      <c r="AU155" s="1"/>
      <c r="AV155" s="1"/>
      <c r="AW155" s="1"/>
      <c r="AX155" s="1"/>
      <c r="AY155" s="1"/>
      <c r="AZ155" s="1"/>
      <c r="BA155" s="1"/>
      <c r="BB155" s="1"/>
      <c r="BC155" s="1"/>
      <c r="BD155" s="1"/>
      <c r="BE155" s="1"/>
    </row>
    <row r="156" spans="1:57" ht="16.5" customHeight="1">
      <c r="A156" s="2"/>
      <c r="B156" s="61"/>
      <c r="C156" s="61"/>
      <c r="D156" s="61"/>
      <c r="E156" s="61"/>
      <c r="F156" s="516"/>
      <c r="G156" s="516"/>
      <c r="H156" s="516"/>
      <c r="I156" s="518"/>
      <c r="J156" s="516"/>
      <c r="K156" s="516"/>
      <c r="L156" s="516"/>
      <c r="M156" s="516"/>
      <c r="N156" s="516"/>
      <c r="O156" s="516"/>
      <c r="P156" s="516"/>
      <c r="Q156" s="516"/>
      <c r="R156" s="516"/>
      <c r="S156" s="516"/>
      <c r="T156" s="516"/>
      <c r="U156" s="516"/>
      <c r="V156" s="516"/>
      <c r="W156" s="516"/>
      <c r="X156" s="516"/>
      <c r="Y156" s="516"/>
      <c r="Z156" s="516"/>
      <c r="AA156" s="516"/>
      <c r="AB156" s="516"/>
      <c r="AC156" s="516"/>
      <c r="AD156" s="516"/>
      <c r="AE156" s="516"/>
      <c r="AF156" s="516"/>
      <c r="AG156" s="516"/>
      <c r="AH156" s="516"/>
      <c r="AI156" s="516"/>
      <c r="AJ156" s="516"/>
      <c r="AK156" s="516"/>
      <c r="AL156" s="515"/>
      <c r="AM156" s="516"/>
      <c r="AN156" s="1"/>
      <c r="AO156" s="1"/>
      <c r="AP156" s="1"/>
      <c r="AQ156" s="1"/>
      <c r="AR156" s="1"/>
      <c r="AS156" s="1"/>
      <c r="AT156" s="1"/>
      <c r="AU156" s="1"/>
      <c r="AV156" s="1"/>
      <c r="AW156" s="1"/>
      <c r="AX156" s="1"/>
      <c r="AY156" s="1"/>
      <c r="AZ156" s="1"/>
      <c r="BA156" s="1"/>
      <c r="BB156" s="1"/>
      <c r="BC156" s="1"/>
      <c r="BD156" s="1"/>
      <c r="BE156" s="1"/>
    </row>
    <row r="157" spans="1:57" ht="16.5" customHeight="1">
      <c r="A157" s="2"/>
      <c r="B157" s="61"/>
      <c r="C157" s="61"/>
      <c r="D157" s="61"/>
      <c r="E157" s="61"/>
      <c r="F157" s="516"/>
      <c r="G157" s="516"/>
      <c r="H157" s="516"/>
      <c r="I157" s="518"/>
      <c r="J157" s="516"/>
      <c r="K157" s="516"/>
      <c r="L157" s="516"/>
      <c r="M157" s="516"/>
      <c r="N157" s="516"/>
      <c r="O157" s="516"/>
      <c r="P157" s="516"/>
      <c r="Q157" s="516"/>
      <c r="R157" s="516"/>
      <c r="S157" s="516"/>
      <c r="T157" s="516"/>
      <c r="U157" s="516"/>
      <c r="V157" s="516"/>
      <c r="W157" s="516"/>
      <c r="X157" s="516"/>
      <c r="Y157" s="516"/>
      <c r="Z157" s="516"/>
      <c r="AA157" s="516"/>
      <c r="AB157" s="516"/>
      <c r="AC157" s="516"/>
      <c r="AD157" s="516"/>
      <c r="AE157" s="516"/>
      <c r="AF157" s="516"/>
      <c r="AG157" s="516"/>
      <c r="AH157" s="516"/>
      <c r="AI157" s="516"/>
      <c r="AJ157" s="516"/>
      <c r="AK157" s="516"/>
      <c r="AL157" s="515"/>
      <c r="AM157" s="516"/>
      <c r="AN157" s="1"/>
      <c r="AO157" s="1"/>
      <c r="AP157" s="1"/>
      <c r="AQ157" s="1"/>
      <c r="AR157" s="1"/>
      <c r="AS157" s="1"/>
      <c r="AT157" s="1"/>
      <c r="AU157" s="1"/>
      <c r="AV157" s="1"/>
      <c r="AW157" s="1"/>
      <c r="AX157" s="1"/>
      <c r="AY157" s="1"/>
      <c r="AZ157" s="1"/>
      <c r="BA157" s="1"/>
      <c r="BB157" s="1"/>
      <c r="BC157" s="1"/>
      <c r="BD157" s="1"/>
      <c r="BE157" s="1"/>
    </row>
    <row r="158" spans="1:57" ht="16.5" customHeight="1">
      <c r="A158" s="2"/>
      <c r="B158" s="61"/>
      <c r="C158" s="61"/>
      <c r="D158" s="61"/>
      <c r="E158" s="61"/>
      <c r="F158" s="516"/>
      <c r="G158" s="516"/>
      <c r="H158" s="516"/>
      <c r="I158" s="518"/>
      <c r="J158" s="516"/>
      <c r="K158" s="516"/>
      <c r="L158" s="516"/>
      <c r="M158" s="516"/>
      <c r="N158" s="516"/>
      <c r="O158" s="516"/>
      <c r="P158" s="516"/>
      <c r="Q158" s="516"/>
      <c r="R158" s="516"/>
      <c r="S158" s="516"/>
      <c r="T158" s="516"/>
      <c r="U158" s="516"/>
      <c r="V158" s="516"/>
      <c r="W158" s="516"/>
      <c r="X158" s="516"/>
      <c r="Y158" s="516"/>
      <c r="Z158" s="516"/>
      <c r="AA158" s="516"/>
      <c r="AB158" s="516"/>
      <c r="AC158" s="516"/>
      <c r="AD158" s="516"/>
      <c r="AE158" s="516"/>
      <c r="AF158" s="516"/>
      <c r="AG158" s="516"/>
      <c r="AH158" s="516"/>
      <c r="AI158" s="516"/>
      <c r="AJ158" s="516"/>
      <c r="AK158" s="516"/>
      <c r="AL158" s="515"/>
      <c r="AM158" s="516"/>
      <c r="AN158" s="1"/>
      <c r="AO158" s="1"/>
      <c r="AP158" s="1"/>
      <c r="AQ158" s="1"/>
      <c r="AR158" s="1"/>
      <c r="AS158" s="1"/>
      <c r="AT158" s="1"/>
      <c r="AU158" s="1"/>
      <c r="AV158" s="1"/>
      <c r="AW158" s="1"/>
      <c r="AX158" s="1"/>
      <c r="AY158" s="1"/>
      <c r="AZ158" s="1"/>
      <c r="BA158" s="1"/>
      <c r="BB158" s="1"/>
      <c r="BC158" s="1"/>
      <c r="BD158" s="1"/>
      <c r="BE158" s="1"/>
    </row>
    <row r="159" spans="1:57" ht="16.5" customHeight="1">
      <c r="A159" s="2"/>
      <c r="B159" s="61"/>
      <c r="C159" s="61"/>
      <c r="D159" s="61"/>
      <c r="E159" s="61"/>
      <c r="F159" s="516"/>
      <c r="G159" s="516"/>
      <c r="H159" s="516"/>
      <c r="I159" s="518"/>
      <c r="J159" s="516"/>
      <c r="K159" s="516"/>
      <c r="L159" s="516"/>
      <c r="M159" s="516"/>
      <c r="N159" s="516"/>
      <c r="O159" s="516"/>
      <c r="P159" s="516"/>
      <c r="Q159" s="516"/>
      <c r="R159" s="516"/>
      <c r="S159" s="516"/>
      <c r="T159" s="516"/>
      <c r="U159" s="516"/>
      <c r="V159" s="516"/>
      <c r="W159" s="516"/>
      <c r="X159" s="516"/>
      <c r="Y159" s="516"/>
      <c r="Z159" s="516"/>
      <c r="AA159" s="516"/>
      <c r="AB159" s="516"/>
      <c r="AC159" s="516"/>
      <c r="AD159" s="516"/>
      <c r="AE159" s="516"/>
      <c r="AF159" s="516"/>
      <c r="AG159" s="516"/>
      <c r="AH159" s="516"/>
      <c r="AI159" s="516"/>
      <c r="AJ159" s="516"/>
      <c r="AK159" s="516"/>
      <c r="AL159" s="515"/>
      <c r="AM159" s="516"/>
      <c r="AN159" s="1"/>
      <c r="AO159" s="1"/>
      <c r="AP159" s="1"/>
      <c r="AQ159" s="1"/>
      <c r="AR159" s="1"/>
      <c r="AS159" s="1"/>
      <c r="AT159" s="1"/>
      <c r="AU159" s="1"/>
      <c r="AV159" s="1"/>
      <c r="AW159" s="1"/>
      <c r="AX159" s="1"/>
      <c r="AY159" s="1"/>
      <c r="AZ159" s="1"/>
      <c r="BA159" s="1"/>
      <c r="BB159" s="1"/>
      <c r="BC159" s="1"/>
      <c r="BD159" s="1"/>
      <c r="BE159" s="1"/>
    </row>
    <row r="160" spans="1:57" ht="16.5" customHeight="1">
      <c r="A160" s="2"/>
      <c r="B160" s="61"/>
      <c r="C160" s="61"/>
      <c r="D160" s="61"/>
      <c r="E160" s="61"/>
      <c r="F160" s="516"/>
      <c r="G160" s="516"/>
      <c r="H160" s="516"/>
      <c r="I160" s="518"/>
      <c r="J160" s="516"/>
      <c r="K160" s="516"/>
      <c r="L160" s="516"/>
      <c r="M160" s="516"/>
      <c r="N160" s="516"/>
      <c r="O160" s="516"/>
      <c r="P160" s="516"/>
      <c r="Q160" s="516"/>
      <c r="R160" s="516"/>
      <c r="S160" s="516"/>
      <c r="T160" s="516"/>
      <c r="U160" s="516"/>
      <c r="V160" s="516"/>
      <c r="W160" s="516"/>
      <c r="X160" s="516"/>
      <c r="Y160" s="516"/>
      <c r="Z160" s="516"/>
      <c r="AA160" s="516"/>
      <c r="AB160" s="516"/>
      <c r="AC160" s="516"/>
      <c r="AD160" s="516"/>
      <c r="AE160" s="516"/>
      <c r="AF160" s="516"/>
      <c r="AG160" s="516"/>
      <c r="AH160" s="516"/>
      <c r="AI160" s="516"/>
      <c r="AJ160" s="516"/>
      <c r="AK160" s="516"/>
      <c r="AL160" s="515"/>
      <c r="AM160" s="516"/>
      <c r="AN160" s="1"/>
      <c r="AO160" s="1"/>
      <c r="AP160" s="1"/>
      <c r="AQ160" s="1"/>
      <c r="AR160" s="1"/>
      <c r="AS160" s="1"/>
      <c r="AT160" s="1"/>
      <c r="AU160" s="1"/>
      <c r="AV160" s="1"/>
      <c r="AW160" s="1"/>
      <c r="AX160" s="1"/>
      <c r="AY160" s="1"/>
      <c r="AZ160" s="1"/>
      <c r="BA160" s="1"/>
      <c r="BB160" s="1"/>
      <c r="BC160" s="1"/>
      <c r="BD160" s="1"/>
      <c r="BE160" s="1"/>
    </row>
    <row r="161" spans="1:57" ht="16.5" customHeight="1">
      <c r="A161" s="2"/>
      <c r="B161" s="61"/>
      <c r="C161" s="61"/>
      <c r="D161" s="61"/>
      <c r="E161" s="61"/>
      <c r="F161" s="516"/>
      <c r="G161" s="516"/>
      <c r="H161" s="516"/>
      <c r="I161" s="518"/>
      <c r="J161" s="516"/>
      <c r="K161" s="516"/>
      <c r="L161" s="516"/>
      <c r="M161" s="516"/>
      <c r="N161" s="516"/>
      <c r="O161" s="516"/>
      <c r="P161" s="516"/>
      <c r="Q161" s="516"/>
      <c r="R161" s="516"/>
      <c r="S161" s="516"/>
      <c r="T161" s="516"/>
      <c r="U161" s="516"/>
      <c r="V161" s="516"/>
      <c r="W161" s="516"/>
      <c r="X161" s="516"/>
      <c r="Y161" s="516"/>
      <c r="Z161" s="516"/>
      <c r="AA161" s="516"/>
      <c r="AB161" s="516"/>
      <c r="AC161" s="516"/>
      <c r="AD161" s="516"/>
      <c r="AE161" s="516"/>
      <c r="AF161" s="516"/>
      <c r="AG161" s="516"/>
      <c r="AH161" s="516"/>
      <c r="AI161" s="516"/>
      <c r="AJ161" s="516"/>
      <c r="AK161" s="516"/>
      <c r="AL161" s="515"/>
      <c r="AM161" s="516"/>
      <c r="AN161" s="1"/>
      <c r="AO161" s="1"/>
      <c r="AP161" s="1"/>
      <c r="AQ161" s="1"/>
      <c r="AR161" s="1"/>
      <c r="AS161" s="1"/>
      <c r="AT161" s="1"/>
      <c r="AU161" s="1"/>
      <c r="AV161" s="1"/>
      <c r="AW161" s="1"/>
      <c r="AX161" s="1"/>
      <c r="AY161" s="1"/>
      <c r="AZ161" s="1"/>
      <c r="BA161" s="1"/>
      <c r="BB161" s="1"/>
      <c r="BC161" s="1"/>
      <c r="BD161" s="1"/>
      <c r="BE161" s="1"/>
    </row>
    <row r="162" spans="1:57" ht="16.5" customHeight="1">
      <c r="A162" s="2"/>
      <c r="B162" s="61"/>
      <c r="C162" s="61"/>
      <c r="D162" s="61"/>
      <c r="E162" s="61"/>
      <c r="F162" s="516"/>
      <c r="G162" s="516"/>
      <c r="H162" s="516"/>
      <c r="I162" s="518"/>
      <c r="J162" s="516"/>
      <c r="K162" s="516"/>
      <c r="L162" s="516"/>
      <c r="M162" s="516"/>
      <c r="N162" s="516"/>
      <c r="O162" s="516"/>
      <c r="P162" s="516"/>
      <c r="Q162" s="516"/>
      <c r="R162" s="516"/>
      <c r="S162" s="516"/>
      <c r="T162" s="516"/>
      <c r="U162" s="516"/>
      <c r="V162" s="516"/>
      <c r="W162" s="516"/>
      <c r="X162" s="516"/>
      <c r="Y162" s="516"/>
      <c r="Z162" s="516"/>
      <c r="AA162" s="516"/>
      <c r="AB162" s="516"/>
      <c r="AC162" s="516"/>
      <c r="AD162" s="516"/>
      <c r="AE162" s="516"/>
      <c r="AF162" s="516"/>
      <c r="AG162" s="516"/>
      <c r="AH162" s="516"/>
      <c r="AI162" s="516"/>
      <c r="AJ162" s="516"/>
      <c r="AK162" s="516"/>
      <c r="AL162" s="515"/>
      <c r="AM162" s="516"/>
      <c r="AN162" s="1"/>
      <c r="AO162" s="1"/>
      <c r="AP162" s="1"/>
      <c r="AQ162" s="1"/>
      <c r="AR162" s="1"/>
      <c r="AS162" s="1"/>
      <c r="AT162" s="1"/>
      <c r="AU162" s="1"/>
      <c r="AV162" s="1"/>
      <c r="AW162" s="1"/>
      <c r="AX162" s="1"/>
      <c r="AY162" s="1"/>
      <c r="AZ162" s="1"/>
      <c r="BA162" s="1"/>
      <c r="BB162" s="1"/>
      <c r="BC162" s="1"/>
      <c r="BD162" s="1"/>
      <c r="BE162" s="1"/>
    </row>
    <row r="163" spans="1:57" ht="16.5" customHeight="1">
      <c r="A163" s="2"/>
      <c r="B163" s="61"/>
      <c r="C163" s="61"/>
      <c r="D163" s="61"/>
      <c r="E163" s="61"/>
      <c r="F163" s="516"/>
      <c r="G163" s="516"/>
      <c r="H163" s="516"/>
      <c r="I163" s="518"/>
      <c r="J163" s="516"/>
      <c r="K163" s="516"/>
      <c r="L163" s="516"/>
      <c r="M163" s="516"/>
      <c r="N163" s="516"/>
      <c r="O163" s="516"/>
      <c r="P163" s="516"/>
      <c r="Q163" s="516"/>
      <c r="R163" s="516"/>
      <c r="S163" s="516"/>
      <c r="T163" s="516"/>
      <c r="U163" s="516"/>
      <c r="V163" s="516"/>
      <c r="W163" s="516"/>
      <c r="X163" s="516"/>
      <c r="Y163" s="516"/>
      <c r="Z163" s="516"/>
      <c r="AA163" s="516"/>
      <c r="AB163" s="516"/>
      <c r="AC163" s="516"/>
      <c r="AD163" s="516"/>
      <c r="AE163" s="516"/>
      <c r="AF163" s="516"/>
      <c r="AG163" s="516"/>
      <c r="AH163" s="516"/>
      <c r="AI163" s="516"/>
      <c r="AJ163" s="516"/>
      <c r="AK163" s="516"/>
      <c r="AL163" s="515"/>
      <c r="AM163" s="516"/>
      <c r="AN163" s="1"/>
      <c r="AO163" s="1"/>
      <c r="AP163" s="1"/>
      <c r="AQ163" s="1"/>
      <c r="AR163" s="1"/>
      <c r="AS163" s="1"/>
      <c r="AT163" s="1"/>
      <c r="AU163" s="1"/>
      <c r="AV163" s="1"/>
      <c r="AW163" s="1"/>
      <c r="AX163" s="1"/>
      <c r="AY163" s="1"/>
      <c r="AZ163" s="1"/>
      <c r="BA163" s="1"/>
      <c r="BB163" s="1"/>
      <c r="BC163" s="1"/>
      <c r="BD163" s="1"/>
      <c r="BE163" s="1"/>
    </row>
    <row r="164" spans="1:57" ht="16.5" customHeight="1">
      <c r="A164" s="2"/>
      <c r="B164" s="61"/>
      <c r="C164" s="61"/>
      <c r="D164" s="61"/>
      <c r="E164" s="61"/>
      <c r="F164" s="516"/>
      <c r="G164" s="516"/>
      <c r="H164" s="516"/>
      <c r="I164" s="518"/>
      <c r="J164" s="516"/>
      <c r="K164" s="516"/>
      <c r="L164" s="516"/>
      <c r="M164" s="516"/>
      <c r="N164" s="516"/>
      <c r="O164" s="516"/>
      <c r="P164" s="516"/>
      <c r="Q164" s="516"/>
      <c r="R164" s="516"/>
      <c r="S164" s="516"/>
      <c r="T164" s="516"/>
      <c r="U164" s="516"/>
      <c r="V164" s="516"/>
      <c r="W164" s="516"/>
      <c r="X164" s="516"/>
      <c r="Y164" s="516"/>
      <c r="Z164" s="516"/>
      <c r="AA164" s="516"/>
      <c r="AB164" s="516"/>
      <c r="AC164" s="516"/>
      <c r="AD164" s="516"/>
      <c r="AE164" s="516"/>
      <c r="AF164" s="516"/>
      <c r="AG164" s="516"/>
      <c r="AH164" s="516"/>
      <c r="AI164" s="516"/>
      <c r="AJ164" s="516"/>
      <c r="AK164" s="516"/>
      <c r="AL164" s="515"/>
      <c r="AM164" s="516"/>
      <c r="AN164" s="1"/>
      <c r="AO164" s="1"/>
      <c r="AP164" s="1"/>
      <c r="AQ164" s="1"/>
      <c r="AR164" s="1"/>
      <c r="AS164" s="1"/>
      <c r="AT164" s="1"/>
      <c r="AU164" s="1"/>
      <c r="AV164" s="1"/>
      <c r="AW164" s="1"/>
      <c r="AX164" s="1"/>
      <c r="AY164" s="1"/>
      <c r="AZ164" s="1"/>
      <c r="BA164" s="1"/>
      <c r="BB164" s="1"/>
      <c r="BC164" s="1"/>
      <c r="BD164" s="1"/>
      <c r="BE164" s="1"/>
    </row>
    <row r="165" spans="1:57" ht="16.5" customHeight="1">
      <c r="A165" s="2"/>
      <c r="B165" s="61"/>
      <c r="C165" s="61"/>
      <c r="D165" s="61"/>
      <c r="E165" s="61"/>
      <c r="F165" s="516"/>
      <c r="G165" s="516"/>
      <c r="H165" s="516"/>
      <c r="I165" s="518"/>
      <c r="J165" s="516"/>
      <c r="K165" s="516"/>
      <c r="L165" s="516"/>
      <c r="M165" s="516"/>
      <c r="N165" s="516"/>
      <c r="O165" s="516"/>
      <c r="P165" s="516"/>
      <c r="Q165" s="516"/>
      <c r="R165" s="516"/>
      <c r="S165" s="516"/>
      <c r="T165" s="516"/>
      <c r="U165" s="516"/>
      <c r="V165" s="516"/>
      <c r="W165" s="516"/>
      <c r="X165" s="516"/>
      <c r="Y165" s="516"/>
      <c r="Z165" s="516"/>
      <c r="AA165" s="516"/>
      <c r="AB165" s="516"/>
      <c r="AC165" s="516"/>
      <c r="AD165" s="516"/>
      <c r="AE165" s="516"/>
      <c r="AF165" s="516"/>
      <c r="AG165" s="516"/>
      <c r="AH165" s="516"/>
      <c r="AI165" s="516"/>
      <c r="AJ165" s="516"/>
      <c r="AK165" s="516"/>
      <c r="AL165" s="515"/>
      <c r="AM165" s="516"/>
      <c r="AN165" s="1"/>
      <c r="AO165" s="1"/>
      <c r="AP165" s="1"/>
      <c r="AQ165" s="1"/>
      <c r="AR165" s="1"/>
      <c r="AS165" s="1"/>
      <c r="AT165" s="1"/>
      <c r="AU165" s="1"/>
      <c r="AV165" s="1"/>
      <c r="AW165" s="1"/>
      <c r="AX165" s="1"/>
      <c r="AY165" s="1"/>
      <c r="AZ165" s="1"/>
      <c r="BA165" s="1"/>
      <c r="BB165" s="1"/>
      <c r="BC165" s="1"/>
      <c r="BD165" s="1"/>
      <c r="BE165" s="1"/>
    </row>
    <row r="166" spans="1:57" ht="16.5" customHeight="1">
      <c r="A166" s="2"/>
      <c r="B166" s="61"/>
      <c r="C166" s="61"/>
      <c r="D166" s="61"/>
      <c r="E166" s="61"/>
      <c r="F166" s="516"/>
      <c r="G166" s="516"/>
      <c r="H166" s="516"/>
      <c r="I166" s="518"/>
      <c r="J166" s="516"/>
      <c r="K166" s="516"/>
      <c r="L166" s="516"/>
      <c r="M166" s="516"/>
      <c r="N166" s="516"/>
      <c r="O166" s="516"/>
      <c r="P166" s="516"/>
      <c r="Q166" s="516"/>
      <c r="R166" s="516"/>
      <c r="S166" s="516"/>
      <c r="T166" s="516"/>
      <c r="U166" s="516"/>
      <c r="V166" s="516"/>
      <c r="W166" s="516"/>
      <c r="X166" s="516"/>
      <c r="Y166" s="516"/>
      <c r="Z166" s="516"/>
      <c r="AA166" s="516"/>
      <c r="AB166" s="516"/>
      <c r="AC166" s="516"/>
      <c r="AD166" s="516"/>
      <c r="AE166" s="516"/>
      <c r="AF166" s="516"/>
      <c r="AG166" s="516"/>
      <c r="AH166" s="516"/>
      <c r="AI166" s="516"/>
      <c r="AJ166" s="516"/>
      <c r="AK166" s="516"/>
      <c r="AL166" s="515"/>
      <c r="AM166" s="516"/>
      <c r="AN166" s="1"/>
      <c r="AO166" s="1"/>
      <c r="AP166" s="1"/>
      <c r="AQ166" s="1"/>
      <c r="AR166" s="1"/>
      <c r="AS166" s="1"/>
      <c r="AT166" s="1"/>
      <c r="AU166" s="1"/>
      <c r="AV166" s="1"/>
      <c r="AW166" s="1"/>
      <c r="AX166" s="1"/>
      <c r="AY166" s="1"/>
      <c r="AZ166" s="1"/>
      <c r="BA166" s="1"/>
      <c r="BB166" s="1"/>
      <c r="BC166" s="1"/>
      <c r="BD166" s="1"/>
      <c r="BE166" s="1"/>
    </row>
    <row r="167" spans="1:57" ht="16.5" customHeight="1">
      <c r="A167" s="2"/>
      <c r="B167" s="61"/>
      <c r="C167" s="61"/>
      <c r="D167" s="61"/>
      <c r="E167" s="61"/>
      <c r="F167" s="516"/>
      <c r="G167" s="516"/>
      <c r="H167" s="516"/>
      <c r="I167" s="518"/>
      <c r="J167" s="516"/>
      <c r="K167" s="516"/>
      <c r="L167" s="516"/>
      <c r="M167" s="516"/>
      <c r="N167" s="516"/>
      <c r="O167" s="516"/>
      <c r="P167" s="516"/>
      <c r="Q167" s="516"/>
      <c r="R167" s="516"/>
      <c r="S167" s="516"/>
      <c r="T167" s="516"/>
      <c r="U167" s="516"/>
      <c r="V167" s="516"/>
      <c r="W167" s="516"/>
      <c r="X167" s="516"/>
      <c r="Y167" s="516"/>
      <c r="Z167" s="516"/>
      <c r="AA167" s="516"/>
      <c r="AB167" s="516"/>
      <c r="AC167" s="516"/>
      <c r="AD167" s="516"/>
      <c r="AE167" s="516"/>
      <c r="AF167" s="516"/>
      <c r="AG167" s="516"/>
      <c r="AH167" s="516"/>
      <c r="AI167" s="516"/>
      <c r="AJ167" s="516"/>
      <c r="AK167" s="516"/>
      <c r="AL167" s="515"/>
      <c r="AM167" s="516"/>
      <c r="AN167" s="1"/>
      <c r="AO167" s="1"/>
      <c r="AP167" s="1"/>
      <c r="AQ167" s="1"/>
      <c r="AR167" s="1"/>
      <c r="AS167" s="1"/>
      <c r="AT167" s="1"/>
      <c r="AU167" s="1"/>
      <c r="AV167" s="1"/>
      <c r="AW167" s="1"/>
      <c r="AX167" s="1"/>
      <c r="AY167" s="1"/>
      <c r="AZ167" s="1"/>
      <c r="BA167" s="1"/>
      <c r="BB167" s="1"/>
      <c r="BC167" s="1"/>
      <c r="BD167" s="1"/>
      <c r="BE167" s="1"/>
    </row>
    <row r="168" spans="1:57" ht="16.5" customHeight="1">
      <c r="A168" s="2"/>
      <c r="B168" s="61"/>
      <c r="C168" s="61"/>
      <c r="D168" s="61"/>
      <c r="E168" s="61"/>
      <c r="F168" s="516"/>
      <c r="G168" s="516"/>
      <c r="H168" s="516"/>
      <c r="I168" s="518"/>
      <c r="J168" s="516"/>
      <c r="K168" s="516"/>
      <c r="L168" s="516"/>
      <c r="M168" s="516"/>
      <c r="N168" s="516"/>
      <c r="O168" s="516"/>
      <c r="P168" s="516"/>
      <c r="Q168" s="516"/>
      <c r="R168" s="516"/>
      <c r="S168" s="516"/>
      <c r="T168" s="516"/>
      <c r="U168" s="516"/>
      <c r="V168" s="516"/>
      <c r="W168" s="516"/>
      <c r="X168" s="516"/>
      <c r="Y168" s="516"/>
      <c r="Z168" s="516"/>
      <c r="AA168" s="516"/>
      <c r="AB168" s="516"/>
      <c r="AC168" s="516"/>
      <c r="AD168" s="516"/>
      <c r="AE168" s="516"/>
      <c r="AF168" s="516"/>
      <c r="AG168" s="516"/>
      <c r="AH168" s="516"/>
      <c r="AI168" s="516"/>
      <c r="AJ168" s="516"/>
      <c r="AK168" s="516"/>
      <c r="AL168" s="515"/>
      <c r="AM168" s="516"/>
      <c r="AN168" s="1"/>
      <c r="AO168" s="1"/>
      <c r="AP168" s="1"/>
      <c r="AQ168" s="1"/>
      <c r="AR168" s="1"/>
      <c r="AS168" s="1"/>
      <c r="AT168" s="1"/>
      <c r="AU168" s="1"/>
      <c r="AV168" s="1"/>
      <c r="AW168" s="1"/>
      <c r="AX168" s="1"/>
      <c r="AY168" s="1"/>
      <c r="AZ168" s="1"/>
      <c r="BA168" s="1"/>
      <c r="BB168" s="1"/>
      <c r="BC168" s="1"/>
      <c r="BD168" s="1"/>
      <c r="BE168" s="1"/>
    </row>
    <row r="169" spans="1:57" ht="16.5" customHeight="1">
      <c r="A169" s="2"/>
      <c r="B169" s="61"/>
      <c r="C169" s="61"/>
      <c r="D169" s="61"/>
      <c r="E169" s="61"/>
      <c r="F169" s="516"/>
      <c r="G169" s="516"/>
      <c r="H169" s="516"/>
      <c r="I169" s="518"/>
      <c r="J169" s="516"/>
      <c r="K169" s="516"/>
      <c r="L169" s="516"/>
      <c r="M169" s="516"/>
      <c r="N169" s="516"/>
      <c r="O169" s="516"/>
      <c r="P169" s="516"/>
      <c r="Q169" s="516"/>
      <c r="R169" s="516"/>
      <c r="S169" s="516"/>
      <c r="T169" s="516"/>
      <c r="U169" s="516"/>
      <c r="V169" s="516"/>
      <c r="W169" s="516"/>
      <c r="X169" s="516"/>
      <c r="Y169" s="516"/>
      <c r="Z169" s="516"/>
      <c r="AA169" s="516"/>
      <c r="AB169" s="516"/>
      <c r="AC169" s="516"/>
      <c r="AD169" s="516"/>
      <c r="AE169" s="516"/>
      <c r="AF169" s="516"/>
      <c r="AG169" s="516"/>
      <c r="AH169" s="516"/>
      <c r="AI169" s="516"/>
      <c r="AJ169" s="516"/>
      <c r="AK169" s="516"/>
      <c r="AL169" s="515"/>
      <c r="AM169" s="516"/>
      <c r="AN169" s="1"/>
      <c r="AO169" s="1"/>
      <c r="AP169" s="1"/>
      <c r="AQ169" s="1"/>
      <c r="AR169" s="1"/>
      <c r="AS169" s="1"/>
      <c r="AT169" s="1"/>
      <c r="AU169" s="1"/>
      <c r="AV169" s="1"/>
      <c r="AW169" s="1"/>
      <c r="AX169" s="1"/>
      <c r="AY169" s="1"/>
      <c r="AZ169" s="1"/>
      <c r="BA169" s="1"/>
      <c r="BB169" s="1"/>
      <c r="BC169" s="1"/>
      <c r="BD169" s="1"/>
      <c r="BE169" s="1"/>
    </row>
    <row r="170" spans="1:57" ht="16.5" customHeight="1">
      <c r="A170" s="2"/>
      <c r="B170" s="61"/>
      <c r="C170" s="61"/>
      <c r="D170" s="61"/>
      <c r="E170" s="61"/>
      <c r="F170" s="516"/>
      <c r="G170" s="516"/>
      <c r="H170" s="516"/>
      <c r="I170" s="518"/>
      <c r="J170" s="516"/>
      <c r="K170" s="516"/>
      <c r="L170" s="516"/>
      <c r="M170" s="516"/>
      <c r="N170" s="516"/>
      <c r="O170" s="516"/>
      <c r="P170" s="516"/>
      <c r="Q170" s="516"/>
      <c r="R170" s="516"/>
      <c r="S170" s="516"/>
      <c r="T170" s="516"/>
      <c r="U170" s="516"/>
      <c r="V170" s="516"/>
      <c r="W170" s="516"/>
      <c r="X170" s="516"/>
      <c r="Y170" s="516"/>
      <c r="Z170" s="516"/>
      <c r="AA170" s="516"/>
      <c r="AB170" s="516"/>
      <c r="AC170" s="516"/>
      <c r="AD170" s="516"/>
      <c r="AE170" s="516"/>
      <c r="AF170" s="516"/>
      <c r="AG170" s="516"/>
      <c r="AH170" s="516"/>
      <c r="AI170" s="516"/>
      <c r="AJ170" s="516"/>
      <c r="AK170" s="516"/>
      <c r="AL170" s="515"/>
      <c r="AM170" s="516"/>
      <c r="AN170" s="1"/>
      <c r="AO170" s="1"/>
      <c r="AP170" s="1"/>
      <c r="AQ170" s="1"/>
      <c r="AR170" s="1"/>
      <c r="AS170" s="1"/>
      <c r="AT170" s="1"/>
      <c r="AU170" s="1"/>
      <c r="AV170" s="1"/>
      <c r="AW170" s="1"/>
      <c r="AX170" s="1"/>
      <c r="AY170" s="1"/>
      <c r="AZ170" s="1"/>
      <c r="BA170" s="1"/>
      <c r="BB170" s="1"/>
      <c r="BC170" s="1"/>
      <c r="BD170" s="1"/>
      <c r="BE170" s="1"/>
    </row>
    <row r="171" spans="1:57" ht="16.5" customHeight="1">
      <c r="A171" s="2"/>
      <c r="B171" s="61"/>
      <c r="C171" s="61"/>
      <c r="D171" s="61"/>
      <c r="E171" s="61"/>
      <c r="F171" s="516"/>
      <c r="G171" s="516"/>
      <c r="H171" s="516"/>
      <c r="I171" s="518"/>
      <c r="J171" s="516"/>
      <c r="K171" s="516"/>
      <c r="L171" s="516"/>
      <c r="M171" s="516"/>
      <c r="N171" s="516"/>
      <c r="O171" s="516"/>
      <c r="P171" s="516"/>
      <c r="Q171" s="516"/>
      <c r="R171" s="516"/>
      <c r="S171" s="516"/>
      <c r="T171" s="516"/>
      <c r="U171" s="516"/>
      <c r="V171" s="516"/>
      <c r="W171" s="516"/>
      <c r="X171" s="516"/>
      <c r="Y171" s="516"/>
      <c r="Z171" s="516"/>
      <c r="AA171" s="516"/>
      <c r="AB171" s="516"/>
      <c r="AC171" s="516"/>
      <c r="AD171" s="516"/>
      <c r="AE171" s="516"/>
      <c r="AF171" s="516"/>
      <c r="AG171" s="516"/>
      <c r="AH171" s="516"/>
      <c r="AI171" s="516"/>
      <c r="AJ171" s="516"/>
      <c r="AK171" s="516"/>
      <c r="AL171" s="515"/>
      <c r="AM171" s="516"/>
      <c r="AN171" s="1"/>
      <c r="AO171" s="1"/>
      <c r="AP171" s="1"/>
      <c r="AQ171" s="1"/>
      <c r="AR171" s="1"/>
      <c r="AS171" s="1"/>
      <c r="AT171" s="1"/>
      <c r="AU171" s="1"/>
      <c r="AV171" s="1"/>
      <c r="AW171" s="1"/>
      <c r="AX171" s="1"/>
      <c r="AY171" s="1"/>
      <c r="AZ171" s="1"/>
      <c r="BA171" s="1"/>
      <c r="BB171" s="1"/>
      <c r="BC171" s="1"/>
      <c r="BD171" s="1"/>
      <c r="BE171" s="1"/>
    </row>
    <row r="172" spans="1:57" ht="16.5" customHeight="1">
      <c r="A172" s="2"/>
      <c r="B172" s="61"/>
      <c r="C172" s="61"/>
      <c r="D172" s="61"/>
      <c r="E172" s="61"/>
      <c r="F172" s="516"/>
      <c r="G172" s="516"/>
      <c r="H172" s="516"/>
      <c r="I172" s="518"/>
      <c r="J172" s="516"/>
      <c r="K172" s="516"/>
      <c r="L172" s="516"/>
      <c r="M172" s="516"/>
      <c r="N172" s="516"/>
      <c r="O172" s="516"/>
      <c r="P172" s="516"/>
      <c r="Q172" s="516"/>
      <c r="R172" s="516"/>
      <c r="S172" s="516"/>
      <c r="T172" s="516"/>
      <c r="U172" s="516"/>
      <c r="V172" s="516"/>
      <c r="W172" s="516"/>
      <c r="X172" s="516"/>
      <c r="Y172" s="516"/>
      <c r="Z172" s="516"/>
      <c r="AA172" s="516"/>
      <c r="AB172" s="516"/>
      <c r="AC172" s="516"/>
      <c r="AD172" s="516"/>
      <c r="AE172" s="516"/>
      <c r="AF172" s="516"/>
      <c r="AG172" s="516"/>
      <c r="AH172" s="516"/>
      <c r="AI172" s="516"/>
      <c r="AJ172" s="516"/>
      <c r="AK172" s="516"/>
      <c r="AL172" s="515"/>
      <c r="AM172" s="516"/>
      <c r="AN172" s="1"/>
      <c r="AO172" s="1"/>
      <c r="AP172" s="1"/>
      <c r="AQ172" s="1"/>
      <c r="AR172" s="1"/>
      <c r="AS172" s="1"/>
      <c r="AT172" s="1"/>
      <c r="AU172" s="1"/>
      <c r="AV172" s="1"/>
      <c r="AW172" s="1"/>
      <c r="AX172" s="1"/>
      <c r="AY172" s="1"/>
      <c r="AZ172" s="1"/>
      <c r="BA172" s="1"/>
      <c r="BB172" s="1"/>
      <c r="BC172" s="1"/>
      <c r="BD172" s="1"/>
      <c r="BE172" s="1"/>
    </row>
    <row r="173" spans="1:57" ht="16.5" customHeight="1">
      <c r="A173" s="2"/>
      <c r="B173" s="61"/>
      <c r="C173" s="61"/>
      <c r="D173" s="61"/>
      <c r="E173" s="61"/>
      <c r="F173" s="516"/>
      <c r="G173" s="516"/>
      <c r="H173" s="516"/>
      <c r="I173" s="518"/>
      <c r="J173" s="516"/>
      <c r="K173" s="516"/>
      <c r="L173" s="516"/>
      <c r="M173" s="516"/>
      <c r="N173" s="516"/>
      <c r="O173" s="516"/>
      <c r="P173" s="516"/>
      <c r="Q173" s="516"/>
      <c r="R173" s="516"/>
      <c r="S173" s="516"/>
      <c r="T173" s="516"/>
      <c r="U173" s="516"/>
      <c r="V173" s="516"/>
      <c r="W173" s="516"/>
      <c r="X173" s="516"/>
      <c r="Y173" s="516"/>
      <c r="Z173" s="516"/>
      <c r="AA173" s="516"/>
      <c r="AB173" s="516"/>
      <c r="AC173" s="516"/>
      <c r="AD173" s="516"/>
      <c r="AE173" s="516"/>
      <c r="AF173" s="516"/>
      <c r="AG173" s="516"/>
      <c r="AH173" s="516"/>
      <c r="AI173" s="516"/>
      <c r="AJ173" s="516"/>
      <c r="AK173" s="516"/>
      <c r="AL173" s="515"/>
      <c r="AM173" s="516"/>
      <c r="AN173" s="1"/>
      <c r="AO173" s="1"/>
      <c r="AP173" s="1"/>
      <c r="AQ173" s="1"/>
      <c r="AR173" s="1"/>
      <c r="AS173" s="1"/>
      <c r="AT173" s="1"/>
      <c r="AU173" s="1"/>
      <c r="AV173" s="1"/>
      <c r="AW173" s="1"/>
      <c r="AX173" s="1"/>
      <c r="AY173" s="1"/>
      <c r="AZ173" s="1"/>
      <c r="BA173" s="1"/>
      <c r="BB173" s="1"/>
      <c r="BC173" s="1"/>
      <c r="BD173" s="1"/>
      <c r="BE173" s="1"/>
    </row>
    <row r="174" spans="1:57" ht="16.5" customHeight="1">
      <c r="A174" s="2"/>
      <c r="B174" s="61"/>
      <c r="C174" s="61"/>
      <c r="D174" s="61"/>
      <c r="E174" s="61"/>
      <c r="F174" s="516"/>
      <c r="G174" s="516"/>
      <c r="H174" s="516"/>
      <c r="I174" s="518"/>
      <c r="J174" s="516"/>
      <c r="K174" s="516"/>
      <c r="L174" s="516"/>
      <c r="M174" s="516"/>
      <c r="N174" s="516"/>
      <c r="O174" s="516"/>
      <c r="P174" s="516"/>
      <c r="Q174" s="516"/>
      <c r="R174" s="516"/>
      <c r="S174" s="516"/>
      <c r="T174" s="516"/>
      <c r="U174" s="516"/>
      <c r="V174" s="516"/>
      <c r="W174" s="516"/>
      <c r="X174" s="516"/>
      <c r="Y174" s="516"/>
      <c r="Z174" s="516"/>
      <c r="AA174" s="516"/>
      <c r="AB174" s="516"/>
      <c r="AC174" s="516"/>
      <c r="AD174" s="516"/>
      <c r="AE174" s="516"/>
      <c r="AF174" s="516"/>
      <c r="AG174" s="516"/>
      <c r="AH174" s="516"/>
      <c r="AI174" s="516"/>
      <c r="AJ174" s="516"/>
      <c r="AK174" s="516"/>
      <c r="AL174" s="515"/>
      <c r="AM174" s="516"/>
      <c r="AN174" s="1"/>
      <c r="AO174" s="1"/>
      <c r="AP174" s="1"/>
      <c r="AQ174" s="1"/>
      <c r="AR174" s="1"/>
      <c r="AS174" s="1"/>
      <c r="AT174" s="1"/>
      <c r="AU174" s="1"/>
      <c r="AV174" s="1"/>
      <c r="AW174" s="1"/>
      <c r="AX174" s="1"/>
      <c r="AY174" s="1"/>
      <c r="AZ174" s="1"/>
      <c r="BA174" s="1"/>
      <c r="BB174" s="1"/>
      <c r="BC174" s="1"/>
      <c r="BD174" s="1"/>
      <c r="BE174" s="1"/>
    </row>
    <row r="175" spans="1:57" ht="16.5" customHeight="1">
      <c r="A175" s="2"/>
      <c r="B175" s="61"/>
      <c r="C175" s="61"/>
      <c r="D175" s="61"/>
      <c r="E175" s="61"/>
      <c r="F175" s="516"/>
      <c r="G175" s="516"/>
      <c r="H175" s="516"/>
      <c r="I175" s="518"/>
      <c r="J175" s="516"/>
      <c r="K175" s="516"/>
      <c r="L175" s="516"/>
      <c r="M175" s="516"/>
      <c r="N175" s="516"/>
      <c r="O175" s="516"/>
      <c r="P175" s="516"/>
      <c r="Q175" s="516"/>
      <c r="R175" s="516"/>
      <c r="S175" s="516"/>
      <c r="T175" s="516"/>
      <c r="U175" s="516"/>
      <c r="V175" s="516"/>
      <c r="W175" s="516"/>
      <c r="X175" s="516"/>
      <c r="Y175" s="516"/>
      <c r="Z175" s="516"/>
      <c r="AA175" s="516"/>
      <c r="AB175" s="516"/>
      <c r="AC175" s="516"/>
      <c r="AD175" s="516"/>
      <c r="AE175" s="516"/>
      <c r="AF175" s="516"/>
      <c r="AG175" s="516"/>
      <c r="AH175" s="516"/>
      <c r="AI175" s="516"/>
      <c r="AJ175" s="516"/>
      <c r="AK175" s="516"/>
      <c r="AL175" s="515"/>
      <c r="AM175" s="516"/>
      <c r="AN175" s="1"/>
      <c r="AO175" s="1"/>
      <c r="AP175" s="1"/>
      <c r="AQ175" s="1"/>
      <c r="AR175" s="1"/>
      <c r="AS175" s="1"/>
      <c r="AT175" s="1"/>
      <c r="AU175" s="1"/>
      <c r="AV175" s="1"/>
      <c r="AW175" s="1"/>
      <c r="AX175" s="1"/>
      <c r="AY175" s="1"/>
      <c r="AZ175" s="1"/>
      <c r="BA175" s="1"/>
      <c r="BB175" s="1"/>
      <c r="BC175" s="1"/>
      <c r="BD175" s="1"/>
      <c r="BE175" s="1"/>
    </row>
    <row r="176" spans="1:57" ht="16.5" customHeight="1">
      <c r="A176" s="2"/>
      <c r="B176" s="61"/>
      <c r="C176" s="61"/>
      <c r="D176" s="61"/>
      <c r="E176" s="61"/>
      <c r="F176" s="516"/>
      <c r="G176" s="516"/>
      <c r="H176" s="516"/>
      <c r="I176" s="518"/>
      <c r="J176" s="516"/>
      <c r="K176" s="516"/>
      <c r="L176" s="516"/>
      <c r="M176" s="516"/>
      <c r="N176" s="516"/>
      <c r="O176" s="516"/>
      <c r="P176" s="516"/>
      <c r="Q176" s="516"/>
      <c r="R176" s="516"/>
      <c r="S176" s="516"/>
      <c r="T176" s="516"/>
      <c r="U176" s="516"/>
      <c r="V176" s="516"/>
      <c r="W176" s="516"/>
      <c r="X176" s="516"/>
      <c r="Y176" s="516"/>
      <c r="Z176" s="516"/>
      <c r="AA176" s="516"/>
      <c r="AB176" s="516"/>
      <c r="AC176" s="516"/>
      <c r="AD176" s="516"/>
      <c r="AE176" s="516"/>
      <c r="AF176" s="516"/>
      <c r="AG176" s="516"/>
      <c r="AH176" s="516"/>
      <c r="AI176" s="516"/>
      <c r="AJ176" s="516"/>
      <c r="AK176" s="516"/>
      <c r="AL176" s="515"/>
      <c r="AM176" s="516"/>
      <c r="AN176" s="1"/>
      <c r="AO176" s="1"/>
      <c r="AP176" s="1"/>
      <c r="AQ176" s="1"/>
      <c r="AR176" s="1"/>
      <c r="AS176" s="1"/>
      <c r="AT176" s="1"/>
      <c r="AU176" s="1"/>
      <c r="AV176" s="1"/>
      <c r="AW176" s="1"/>
      <c r="AX176" s="1"/>
      <c r="AY176" s="1"/>
      <c r="AZ176" s="1"/>
      <c r="BA176" s="1"/>
      <c r="BB176" s="1"/>
      <c r="BC176" s="1"/>
      <c r="BD176" s="1"/>
      <c r="BE176" s="1"/>
    </row>
    <row r="177" spans="1:57" ht="16.5" customHeight="1">
      <c r="A177" s="2"/>
      <c r="B177" s="61"/>
      <c r="C177" s="61"/>
      <c r="D177" s="61"/>
      <c r="E177" s="61"/>
      <c r="F177" s="516"/>
      <c r="G177" s="516"/>
      <c r="H177" s="516"/>
      <c r="I177" s="518"/>
      <c r="J177" s="516"/>
      <c r="K177" s="516"/>
      <c r="L177" s="516"/>
      <c r="M177" s="516"/>
      <c r="N177" s="516"/>
      <c r="O177" s="516"/>
      <c r="P177" s="516"/>
      <c r="Q177" s="516"/>
      <c r="R177" s="516"/>
      <c r="S177" s="516"/>
      <c r="T177" s="516"/>
      <c r="U177" s="516"/>
      <c r="V177" s="516"/>
      <c r="W177" s="516"/>
      <c r="X177" s="516"/>
      <c r="Y177" s="516"/>
      <c r="Z177" s="516"/>
      <c r="AA177" s="516"/>
      <c r="AB177" s="516"/>
      <c r="AC177" s="516"/>
      <c r="AD177" s="516"/>
      <c r="AE177" s="516"/>
      <c r="AF177" s="516"/>
      <c r="AG177" s="516"/>
      <c r="AH177" s="516"/>
      <c r="AI177" s="516"/>
      <c r="AJ177" s="516"/>
      <c r="AK177" s="516"/>
      <c r="AL177" s="515"/>
      <c r="AM177" s="516"/>
      <c r="AN177" s="1"/>
      <c r="AO177" s="1"/>
      <c r="AP177" s="1"/>
      <c r="AQ177" s="1"/>
      <c r="AR177" s="1"/>
      <c r="AS177" s="1"/>
      <c r="AT177" s="1"/>
      <c r="AU177" s="1"/>
      <c r="AV177" s="1"/>
      <c r="AW177" s="1"/>
      <c r="AX177" s="1"/>
      <c r="AY177" s="1"/>
      <c r="AZ177" s="1"/>
      <c r="BA177" s="1"/>
      <c r="BB177" s="1"/>
      <c r="BC177" s="1"/>
      <c r="BD177" s="1"/>
      <c r="BE177" s="1"/>
    </row>
    <row r="178" spans="1:57" ht="16.5" customHeight="1">
      <c r="A178" s="2"/>
      <c r="B178" s="61"/>
      <c r="C178" s="61"/>
      <c r="D178" s="61"/>
      <c r="E178" s="61"/>
      <c r="F178" s="516"/>
      <c r="G178" s="516"/>
      <c r="H178" s="516"/>
      <c r="I178" s="518"/>
      <c r="J178" s="516"/>
      <c r="K178" s="516"/>
      <c r="L178" s="516"/>
      <c r="M178" s="516"/>
      <c r="N178" s="516"/>
      <c r="O178" s="516"/>
      <c r="P178" s="516"/>
      <c r="Q178" s="516"/>
      <c r="R178" s="516"/>
      <c r="S178" s="516"/>
      <c r="T178" s="516"/>
      <c r="U178" s="516"/>
      <c r="V178" s="516"/>
      <c r="W178" s="516"/>
      <c r="X178" s="516"/>
      <c r="Y178" s="516"/>
      <c r="Z178" s="516"/>
      <c r="AA178" s="516"/>
      <c r="AB178" s="516"/>
      <c r="AC178" s="516"/>
      <c r="AD178" s="516"/>
      <c r="AE178" s="516"/>
      <c r="AF178" s="516"/>
      <c r="AG178" s="516"/>
      <c r="AH178" s="516"/>
      <c r="AI178" s="516"/>
      <c r="AJ178" s="516"/>
      <c r="AK178" s="516"/>
      <c r="AL178" s="515"/>
      <c r="AM178" s="516"/>
      <c r="AN178" s="1"/>
      <c r="AO178" s="1"/>
      <c r="AP178" s="1"/>
      <c r="AQ178" s="1"/>
      <c r="AR178" s="1"/>
      <c r="AS178" s="1"/>
      <c r="AT178" s="1"/>
      <c r="AU178" s="1"/>
      <c r="AV178" s="1"/>
      <c r="AW178" s="1"/>
      <c r="AX178" s="1"/>
      <c r="AY178" s="1"/>
      <c r="AZ178" s="1"/>
      <c r="BA178" s="1"/>
      <c r="BB178" s="1"/>
      <c r="BC178" s="1"/>
      <c r="BD178" s="1"/>
      <c r="BE178" s="1"/>
    </row>
    <row r="179" spans="1:57" ht="16.5" customHeight="1">
      <c r="A179" s="2"/>
      <c r="B179" s="61"/>
      <c r="C179" s="61"/>
      <c r="D179" s="61"/>
      <c r="E179" s="61"/>
      <c r="F179" s="516"/>
      <c r="G179" s="516"/>
      <c r="H179" s="516"/>
      <c r="I179" s="518"/>
      <c r="J179" s="516"/>
      <c r="K179" s="516"/>
      <c r="L179" s="516"/>
      <c r="M179" s="51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5"/>
      <c r="AM179" s="516"/>
      <c r="AN179" s="1"/>
      <c r="AO179" s="1"/>
      <c r="AP179" s="1"/>
      <c r="AQ179" s="1"/>
      <c r="AR179" s="1"/>
      <c r="AS179" s="1"/>
      <c r="AT179" s="1"/>
      <c r="AU179" s="1"/>
      <c r="AV179" s="1"/>
      <c r="AW179" s="1"/>
      <c r="AX179" s="1"/>
      <c r="AY179" s="1"/>
      <c r="AZ179" s="1"/>
      <c r="BA179" s="1"/>
      <c r="BB179" s="1"/>
      <c r="BC179" s="1"/>
      <c r="BD179" s="1"/>
      <c r="BE179" s="1"/>
    </row>
    <row r="180" spans="1:57" ht="16.5" customHeight="1">
      <c r="A180" s="2"/>
      <c r="B180" s="61"/>
      <c r="C180" s="61"/>
      <c r="D180" s="61"/>
      <c r="E180" s="61"/>
      <c r="F180" s="516"/>
      <c r="G180" s="516"/>
      <c r="H180" s="516"/>
      <c r="I180" s="518"/>
      <c r="J180" s="516"/>
      <c r="K180" s="516"/>
      <c r="L180" s="516"/>
      <c r="M180" s="516"/>
      <c r="N180" s="516"/>
      <c r="O180" s="516"/>
      <c r="P180" s="516"/>
      <c r="Q180" s="516"/>
      <c r="R180" s="516"/>
      <c r="S180" s="516"/>
      <c r="T180" s="516"/>
      <c r="U180" s="516"/>
      <c r="V180" s="516"/>
      <c r="W180" s="516"/>
      <c r="X180" s="516"/>
      <c r="Y180" s="516"/>
      <c r="Z180" s="516"/>
      <c r="AA180" s="516"/>
      <c r="AB180" s="516"/>
      <c r="AC180" s="516"/>
      <c r="AD180" s="516"/>
      <c r="AE180" s="516"/>
      <c r="AF180" s="516"/>
      <c r="AG180" s="516"/>
      <c r="AH180" s="516"/>
      <c r="AI180" s="516"/>
      <c r="AJ180" s="516"/>
      <c r="AK180" s="516"/>
      <c r="AL180" s="515"/>
      <c r="AM180" s="516"/>
      <c r="AN180" s="1"/>
      <c r="AO180" s="1"/>
      <c r="AP180" s="1"/>
      <c r="AQ180" s="1"/>
      <c r="AR180" s="1"/>
      <c r="AS180" s="1"/>
      <c r="AT180" s="1"/>
      <c r="AU180" s="1"/>
      <c r="AV180" s="1"/>
      <c r="AW180" s="1"/>
      <c r="AX180" s="1"/>
      <c r="AY180" s="1"/>
      <c r="AZ180" s="1"/>
      <c r="BA180" s="1"/>
      <c r="BB180" s="1"/>
      <c r="BC180" s="1"/>
      <c r="BD180" s="1"/>
      <c r="BE180" s="1"/>
    </row>
    <row r="181" spans="1:57" ht="16.5" customHeight="1">
      <c r="A181" s="2"/>
      <c r="B181" s="61"/>
      <c r="C181" s="61"/>
      <c r="D181" s="61"/>
      <c r="E181" s="61"/>
      <c r="F181" s="516"/>
      <c r="G181" s="516"/>
      <c r="H181" s="516"/>
      <c r="I181" s="518"/>
      <c r="J181" s="516"/>
      <c r="K181" s="516"/>
      <c r="L181" s="516"/>
      <c r="M181" s="516"/>
      <c r="N181" s="516"/>
      <c r="O181" s="516"/>
      <c r="P181" s="516"/>
      <c r="Q181" s="516"/>
      <c r="R181" s="516"/>
      <c r="S181" s="516"/>
      <c r="T181" s="516"/>
      <c r="U181" s="516"/>
      <c r="V181" s="516"/>
      <c r="W181" s="516"/>
      <c r="X181" s="516"/>
      <c r="Y181" s="516"/>
      <c r="Z181" s="516"/>
      <c r="AA181" s="516"/>
      <c r="AB181" s="516"/>
      <c r="AC181" s="516"/>
      <c r="AD181" s="516"/>
      <c r="AE181" s="516"/>
      <c r="AF181" s="516"/>
      <c r="AG181" s="516"/>
      <c r="AH181" s="516"/>
      <c r="AI181" s="516"/>
      <c r="AJ181" s="516"/>
      <c r="AK181" s="516"/>
      <c r="AL181" s="515"/>
      <c r="AM181" s="516"/>
      <c r="AN181" s="1"/>
      <c r="AO181" s="1"/>
      <c r="AP181" s="1"/>
      <c r="AQ181" s="1"/>
      <c r="AR181" s="1"/>
      <c r="AS181" s="1"/>
      <c r="AT181" s="1"/>
      <c r="AU181" s="1"/>
      <c r="AV181" s="1"/>
      <c r="AW181" s="1"/>
      <c r="AX181" s="1"/>
      <c r="AY181" s="1"/>
      <c r="AZ181" s="1"/>
      <c r="BA181" s="1"/>
      <c r="BB181" s="1"/>
      <c r="BC181" s="1"/>
      <c r="BD181" s="1"/>
      <c r="BE181" s="1"/>
    </row>
    <row r="182" spans="1:57" ht="16.5" customHeight="1">
      <c r="A182" s="2"/>
      <c r="B182" s="61"/>
      <c r="C182" s="61"/>
      <c r="D182" s="61"/>
      <c r="E182" s="61"/>
      <c r="F182" s="516"/>
      <c r="G182" s="516"/>
      <c r="H182" s="516"/>
      <c r="I182" s="518"/>
      <c r="J182" s="516"/>
      <c r="K182" s="516"/>
      <c r="L182" s="516"/>
      <c r="M182" s="516"/>
      <c r="N182" s="516"/>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5"/>
      <c r="AM182" s="516"/>
      <c r="AN182" s="1"/>
      <c r="AO182" s="1"/>
      <c r="AP182" s="1"/>
      <c r="AQ182" s="1"/>
      <c r="AR182" s="1"/>
      <c r="AS182" s="1"/>
      <c r="AT182" s="1"/>
      <c r="AU182" s="1"/>
      <c r="AV182" s="1"/>
      <c r="AW182" s="1"/>
      <c r="AX182" s="1"/>
      <c r="AY182" s="1"/>
      <c r="AZ182" s="1"/>
      <c r="BA182" s="1"/>
      <c r="BB182" s="1"/>
      <c r="BC182" s="1"/>
      <c r="BD182" s="1"/>
      <c r="BE182" s="1"/>
    </row>
    <row r="183" spans="1:57" ht="16.5" customHeight="1">
      <c r="A183" s="2"/>
      <c r="B183" s="61"/>
      <c r="C183" s="61"/>
      <c r="D183" s="61"/>
      <c r="E183" s="61"/>
      <c r="F183" s="516"/>
      <c r="G183" s="516"/>
      <c r="H183" s="516"/>
      <c r="I183" s="518"/>
      <c r="J183" s="516"/>
      <c r="K183" s="516"/>
      <c r="L183" s="516"/>
      <c r="M183" s="516"/>
      <c r="N183" s="516"/>
      <c r="O183" s="516"/>
      <c r="P183" s="516"/>
      <c r="Q183" s="516"/>
      <c r="R183" s="516"/>
      <c r="S183" s="516"/>
      <c r="T183" s="516"/>
      <c r="U183" s="516"/>
      <c r="V183" s="516"/>
      <c r="W183" s="516"/>
      <c r="X183" s="516"/>
      <c r="Y183" s="516"/>
      <c r="Z183" s="516"/>
      <c r="AA183" s="516"/>
      <c r="AB183" s="516"/>
      <c r="AC183" s="516"/>
      <c r="AD183" s="516"/>
      <c r="AE183" s="516"/>
      <c r="AF183" s="516"/>
      <c r="AG183" s="516"/>
      <c r="AH183" s="516"/>
      <c r="AI183" s="516"/>
      <c r="AJ183" s="516"/>
      <c r="AK183" s="516"/>
      <c r="AL183" s="515"/>
      <c r="AM183" s="516"/>
      <c r="AN183" s="1"/>
      <c r="AO183" s="1"/>
      <c r="AP183" s="1"/>
      <c r="AQ183" s="1"/>
      <c r="AR183" s="1"/>
      <c r="AS183" s="1"/>
      <c r="AT183" s="1"/>
      <c r="AU183" s="1"/>
      <c r="AV183" s="1"/>
      <c r="AW183" s="1"/>
      <c r="AX183" s="1"/>
      <c r="AY183" s="1"/>
      <c r="AZ183" s="1"/>
      <c r="BA183" s="1"/>
      <c r="BB183" s="1"/>
      <c r="BC183" s="1"/>
      <c r="BD183" s="1"/>
      <c r="BE183" s="1"/>
    </row>
    <row r="184" spans="1:57" ht="16.5" customHeight="1">
      <c r="A184" s="2"/>
      <c r="B184" s="61"/>
      <c r="C184" s="61"/>
      <c r="D184" s="61"/>
      <c r="E184" s="61"/>
      <c r="F184" s="516"/>
      <c r="G184" s="516"/>
      <c r="H184" s="516"/>
      <c r="I184" s="518"/>
      <c r="J184" s="516"/>
      <c r="K184" s="516"/>
      <c r="L184" s="516"/>
      <c r="M184" s="516"/>
      <c r="N184" s="516"/>
      <c r="O184" s="516"/>
      <c r="P184" s="516"/>
      <c r="Q184" s="516"/>
      <c r="R184" s="516"/>
      <c r="S184" s="516"/>
      <c r="T184" s="516"/>
      <c r="U184" s="516"/>
      <c r="V184" s="516"/>
      <c r="W184" s="516"/>
      <c r="X184" s="516"/>
      <c r="Y184" s="516"/>
      <c r="Z184" s="516"/>
      <c r="AA184" s="516"/>
      <c r="AB184" s="516"/>
      <c r="AC184" s="516"/>
      <c r="AD184" s="516"/>
      <c r="AE184" s="516"/>
      <c r="AF184" s="516"/>
      <c r="AG184" s="516"/>
      <c r="AH184" s="516"/>
      <c r="AI184" s="516"/>
      <c r="AJ184" s="516"/>
      <c r="AK184" s="516"/>
      <c r="AL184" s="515"/>
      <c r="AM184" s="516"/>
      <c r="AN184" s="1"/>
      <c r="AO184" s="1"/>
      <c r="AP184" s="1"/>
      <c r="AQ184" s="1"/>
      <c r="AR184" s="1"/>
      <c r="AS184" s="1"/>
      <c r="AT184" s="1"/>
      <c r="AU184" s="1"/>
      <c r="AV184" s="1"/>
      <c r="AW184" s="1"/>
      <c r="AX184" s="1"/>
      <c r="AY184" s="1"/>
      <c r="AZ184" s="1"/>
      <c r="BA184" s="1"/>
      <c r="BB184" s="1"/>
      <c r="BC184" s="1"/>
      <c r="BD184" s="1"/>
      <c r="BE184" s="1"/>
    </row>
    <row r="185" spans="1:57" ht="16.5" customHeight="1">
      <c r="A185" s="2"/>
      <c r="B185" s="61"/>
      <c r="C185" s="61"/>
      <c r="D185" s="61"/>
      <c r="E185" s="61"/>
      <c r="F185" s="516"/>
      <c r="G185" s="516"/>
      <c r="H185" s="516"/>
      <c r="I185" s="518"/>
      <c r="J185" s="516"/>
      <c r="K185" s="516"/>
      <c r="L185" s="516"/>
      <c r="M185" s="516"/>
      <c r="N185" s="516"/>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5"/>
      <c r="AM185" s="516"/>
      <c r="AN185" s="1"/>
      <c r="AO185" s="1"/>
      <c r="AP185" s="1"/>
      <c r="AQ185" s="1"/>
      <c r="AR185" s="1"/>
      <c r="AS185" s="1"/>
      <c r="AT185" s="1"/>
      <c r="AU185" s="1"/>
      <c r="AV185" s="1"/>
      <c r="AW185" s="1"/>
      <c r="AX185" s="1"/>
      <c r="AY185" s="1"/>
      <c r="AZ185" s="1"/>
      <c r="BA185" s="1"/>
      <c r="BB185" s="1"/>
      <c r="BC185" s="1"/>
      <c r="BD185" s="1"/>
      <c r="BE185" s="1"/>
    </row>
    <row r="186" spans="1:57" ht="16.5" customHeight="1">
      <c r="A186" s="2"/>
      <c r="B186" s="61"/>
      <c r="C186" s="61"/>
      <c r="D186" s="61"/>
      <c r="E186" s="61"/>
      <c r="F186" s="516"/>
      <c r="G186" s="516"/>
      <c r="H186" s="516"/>
      <c r="I186" s="518"/>
      <c r="J186" s="516"/>
      <c r="K186" s="516"/>
      <c r="L186" s="516"/>
      <c r="M186" s="516"/>
      <c r="N186" s="516"/>
      <c r="O186" s="516"/>
      <c r="P186" s="516"/>
      <c r="Q186" s="516"/>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5"/>
      <c r="AM186" s="516"/>
      <c r="AN186" s="1"/>
      <c r="AO186" s="1"/>
      <c r="AP186" s="1"/>
      <c r="AQ186" s="1"/>
      <c r="AR186" s="1"/>
      <c r="AS186" s="1"/>
      <c r="AT186" s="1"/>
      <c r="AU186" s="1"/>
      <c r="AV186" s="1"/>
      <c r="AW186" s="1"/>
      <c r="AX186" s="1"/>
      <c r="AY186" s="1"/>
      <c r="AZ186" s="1"/>
      <c r="BA186" s="1"/>
      <c r="BB186" s="1"/>
      <c r="BC186" s="1"/>
      <c r="BD186" s="1"/>
      <c r="BE186" s="1"/>
    </row>
    <row r="187" spans="1:57" ht="16.5" customHeight="1">
      <c r="A187" s="2"/>
      <c r="B187" s="61"/>
      <c r="C187" s="61"/>
      <c r="D187" s="61"/>
      <c r="E187" s="61"/>
      <c r="F187" s="516"/>
      <c r="G187" s="516"/>
      <c r="H187" s="516"/>
      <c r="I187" s="518"/>
      <c r="J187" s="516"/>
      <c r="K187" s="516"/>
      <c r="L187" s="516"/>
      <c r="M187" s="516"/>
      <c r="N187" s="516"/>
      <c r="O187" s="516"/>
      <c r="P187" s="516"/>
      <c r="Q187" s="516"/>
      <c r="R187" s="516"/>
      <c r="S187" s="516"/>
      <c r="T187" s="516"/>
      <c r="U187" s="516"/>
      <c r="V187" s="516"/>
      <c r="W187" s="516"/>
      <c r="X187" s="516"/>
      <c r="Y187" s="516"/>
      <c r="Z187" s="516"/>
      <c r="AA187" s="516"/>
      <c r="AB187" s="516"/>
      <c r="AC187" s="516"/>
      <c r="AD187" s="516"/>
      <c r="AE187" s="516"/>
      <c r="AF187" s="516"/>
      <c r="AG187" s="516"/>
      <c r="AH187" s="516"/>
      <c r="AI187" s="516"/>
      <c r="AJ187" s="516"/>
      <c r="AK187" s="516"/>
      <c r="AL187" s="515"/>
      <c r="AM187" s="516"/>
      <c r="AN187" s="1"/>
      <c r="AO187" s="1"/>
      <c r="AP187" s="1"/>
      <c r="AQ187" s="1"/>
      <c r="AR187" s="1"/>
      <c r="AS187" s="1"/>
      <c r="AT187" s="1"/>
      <c r="AU187" s="1"/>
      <c r="AV187" s="1"/>
      <c r="AW187" s="1"/>
      <c r="AX187" s="1"/>
      <c r="AY187" s="1"/>
      <c r="AZ187" s="1"/>
      <c r="BA187" s="1"/>
      <c r="BB187" s="1"/>
      <c r="BC187" s="1"/>
      <c r="BD187" s="1"/>
      <c r="BE187" s="1"/>
    </row>
    <row r="188" spans="1:57" ht="16.5" customHeight="1">
      <c r="A188" s="2"/>
      <c r="B188" s="61"/>
      <c r="C188" s="61"/>
      <c r="D188" s="61"/>
      <c r="E188" s="61"/>
      <c r="F188" s="516"/>
      <c r="G188" s="516"/>
      <c r="H188" s="516"/>
      <c r="I188" s="518"/>
      <c r="J188" s="516"/>
      <c r="K188" s="516"/>
      <c r="L188" s="516"/>
      <c r="M188" s="516"/>
      <c r="N188" s="516"/>
      <c r="O188" s="516"/>
      <c r="P188" s="516"/>
      <c r="Q188" s="516"/>
      <c r="R188" s="516"/>
      <c r="S188" s="516"/>
      <c r="T188" s="516"/>
      <c r="U188" s="516"/>
      <c r="V188" s="516"/>
      <c r="W188" s="516"/>
      <c r="X188" s="516"/>
      <c r="Y188" s="516"/>
      <c r="Z188" s="516"/>
      <c r="AA188" s="516"/>
      <c r="AB188" s="516"/>
      <c r="AC188" s="516"/>
      <c r="AD188" s="516"/>
      <c r="AE188" s="516"/>
      <c r="AF188" s="516"/>
      <c r="AG188" s="516"/>
      <c r="AH188" s="516"/>
      <c r="AI188" s="516"/>
      <c r="AJ188" s="516"/>
      <c r="AK188" s="516"/>
      <c r="AL188" s="515"/>
      <c r="AM188" s="516"/>
      <c r="AN188" s="1"/>
      <c r="AO188" s="1"/>
      <c r="AP188" s="1"/>
      <c r="AQ188" s="1"/>
      <c r="AR188" s="1"/>
      <c r="AS188" s="1"/>
      <c r="AT188" s="1"/>
      <c r="AU188" s="1"/>
      <c r="AV188" s="1"/>
      <c r="AW188" s="1"/>
      <c r="AX188" s="1"/>
      <c r="AY188" s="1"/>
      <c r="AZ188" s="1"/>
      <c r="BA188" s="1"/>
      <c r="BB188" s="1"/>
      <c r="BC188" s="1"/>
      <c r="BD188" s="1"/>
      <c r="BE188" s="1"/>
    </row>
    <row r="189" spans="1:57" ht="16.5" customHeight="1">
      <c r="A189" s="2"/>
      <c r="B189" s="61"/>
      <c r="C189" s="61"/>
      <c r="D189" s="61"/>
      <c r="E189" s="61"/>
      <c r="F189" s="516"/>
      <c r="G189" s="516"/>
      <c r="H189" s="516"/>
      <c r="I189" s="518"/>
      <c r="J189" s="516"/>
      <c r="K189" s="516"/>
      <c r="L189" s="516"/>
      <c r="M189" s="516"/>
      <c r="N189" s="516"/>
      <c r="O189" s="516"/>
      <c r="P189" s="516"/>
      <c r="Q189" s="516"/>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5"/>
      <c r="AM189" s="516"/>
      <c r="AN189" s="1"/>
      <c r="AO189" s="1"/>
      <c r="AP189" s="1"/>
      <c r="AQ189" s="1"/>
      <c r="AR189" s="1"/>
      <c r="AS189" s="1"/>
      <c r="AT189" s="1"/>
      <c r="AU189" s="1"/>
      <c r="AV189" s="1"/>
      <c r="AW189" s="1"/>
      <c r="AX189" s="1"/>
      <c r="AY189" s="1"/>
      <c r="AZ189" s="1"/>
      <c r="BA189" s="1"/>
      <c r="BB189" s="1"/>
      <c r="BC189" s="1"/>
      <c r="BD189" s="1"/>
      <c r="BE189" s="1"/>
    </row>
    <row r="190" spans="1:57" ht="16.5" customHeight="1">
      <c r="A190" s="2"/>
      <c r="B190" s="61"/>
      <c r="C190" s="61"/>
      <c r="D190" s="61"/>
      <c r="E190" s="61"/>
      <c r="F190" s="516"/>
      <c r="G190" s="516"/>
      <c r="H190" s="516"/>
      <c r="I190" s="518"/>
      <c r="J190" s="516"/>
      <c r="K190" s="516"/>
      <c r="L190" s="516"/>
      <c r="M190" s="516"/>
      <c r="N190" s="516"/>
      <c r="O190" s="516"/>
      <c r="P190" s="516"/>
      <c r="Q190" s="516"/>
      <c r="R190" s="516"/>
      <c r="S190" s="516"/>
      <c r="T190" s="516"/>
      <c r="U190" s="516"/>
      <c r="V190" s="516"/>
      <c r="W190" s="516"/>
      <c r="X190" s="516"/>
      <c r="Y190" s="516"/>
      <c r="Z190" s="516"/>
      <c r="AA190" s="516"/>
      <c r="AB190" s="516"/>
      <c r="AC190" s="516"/>
      <c r="AD190" s="516"/>
      <c r="AE190" s="516"/>
      <c r="AF190" s="516"/>
      <c r="AG190" s="516"/>
      <c r="AH190" s="516"/>
      <c r="AI190" s="516"/>
      <c r="AJ190" s="516"/>
      <c r="AK190" s="516"/>
      <c r="AL190" s="515"/>
      <c r="AM190" s="516"/>
      <c r="AN190" s="1"/>
      <c r="AO190" s="1"/>
      <c r="AP190" s="1"/>
      <c r="AQ190" s="1"/>
      <c r="AR190" s="1"/>
      <c r="AS190" s="1"/>
      <c r="AT190" s="1"/>
      <c r="AU190" s="1"/>
      <c r="AV190" s="1"/>
      <c r="AW190" s="1"/>
      <c r="AX190" s="1"/>
      <c r="AY190" s="1"/>
      <c r="AZ190" s="1"/>
      <c r="BA190" s="1"/>
      <c r="BB190" s="1"/>
      <c r="BC190" s="1"/>
      <c r="BD190" s="1"/>
      <c r="BE190" s="1"/>
    </row>
    <row r="191" spans="1:57" ht="16.5" customHeight="1">
      <c r="A191" s="2"/>
      <c r="B191" s="61"/>
      <c r="C191" s="61"/>
      <c r="D191" s="61"/>
      <c r="E191" s="61"/>
      <c r="F191" s="516"/>
      <c r="G191" s="516"/>
      <c r="H191" s="516"/>
      <c r="I191" s="518"/>
      <c r="J191" s="516"/>
      <c r="K191" s="516"/>
      <c r="L191" s="516"/>
      <c r="M191" s="516"/>
      <c r="N191" s="516"/>
      <c r="O191" s="516"/>
      <c r="P191" s="516"/>
      <c r="Q191" s="516"/>
      <c r="R191" s="516"/>
      <c r="S191" s="516"/>
      <c r="T191" s="516"/>
      <c r="U191" s="516"/>
      <c r="V191" s="516"/>
      <c r="W191" s="516"/>
      <c r="X191" s="516"/>
      <c r="Y191" s="516"/>
      <c r="Z191" s="516"/>
      <c r="AA191" s="516"/>
      <c r="AB191" s="516"/>
      <c r="AC191" s="516"/>
      <c r="AD191" s="516"/>
      <c r="AE191" s="516"/>
      <c r="AF191" s="516"/>
      <c r="AG191" s="516"/>
      <c r="AH191" s="516"/>
      <c r="AI191" s="516"/>
      <c r="AJ191" s="516"/>
      <c r="AK191" s="516"/>
      <c r="AL191" s="515"/>
      <c r="AM191" s="516"/>
      <c r="AN191" s="1"/>
      <c r="AO191" s="1"/>
      <c r="AP191" s="1"/>
      <c r="AQ191" s="1"/>
      <c r="AR191" s="1"/>
      <c r="AS191" s="1"/>
      <c r="AT191" s="1"/>
      <c r="AU191" s="1"/>
      <c r="AV191" s="1"/>
      <c r="AW191" s="1"/>
      <c r="AX191" s="1"/>
      <c r="AY191" s="1"/>
      <c r="AZ191" s="1"/>
      <c r="BA191" s="1"/>
      <c r="BB191" s="1"/>
      <c r="BC191" s="1"/>
      <c r="BD191" s="1"/>
      <c r="BE191" s="1"/>
    </row>
    <row r="192" spans="1:57" ht="16.5" customHeight="1">
      <c r="A192" s="2"/>
      <c r="B192" s="61"/>
      <c r="C192" s="61"/>
      <c r="D192" s="61"/>
      <c r="E192" s="61"/>
      <c r="F192" s="516"/>
      <c r="G192" s="516"/>
      <c r="H192" s="516"/>
      <c r="I192" s="518"/>
      <c r="J192" s="516"/>
      <c r="K192" s="516"/>
      <c r="L192" s="516"/>
      <c r="M192" s="516"/>
      <c r="N192" s="516"/>
      <c r="O192" s="516"/>
      <c r="P192" s="516"/>
      <c r="Q192" s="516"/>
      <c r="R192" s="516"/>
      <c r="S192" s="516"/>
      <c r="T192" s="516"/>
      <c r="U192" s="516"/>
      <c r="V192" s="516"/>
      <c r="W192" s="516"/>
      <c r="X192" s="516"/>
      <c r="Y192" s="516"/>
      <c r="Z192" s="516"/>
      <c r="AA192" s="516"/>
      <c r="AB192" s="516"/>
      <c r="AC192" s="516"/>
      <c r="AD192" s="516"/>
      <c r="AE192" s="516"/>
      <c r="AF192" s="516"/>
      <c r="AG192" s="516"/>
      <c r="AH192" s="516"/>
      <c r="AI192" s="516"/>
      <c r="AJ192" s="516"/>
      <c r="AK192" s="516"/>
      <c r="AL192" s="515"/>
      <c r="AM192" s="516"/>
      <c r="AN192" s="1"/>
      <c r="AO192" s="1"/>
      <c r="AP192" s="1"/>
      <c r="AQ192" s="1"/>
      <c r="AR192" s="1"/>
      <c r="AS192" s="1"/>
      <c r="AT192" s="1"/>
      <c r="AU192" s="1"/>
      <c r="AV192" s="1"/>
      <c r="AW192" s="1"/>
      <c r="AX192" s="1"/>
      <c r="AY192" s="1"/>
      <c r="AZ192" s="1"/>
      <c r="BA192" s="1"/>
      <c r="BB192" s="1"/>
      <c r="BC192" s="1"/>
      <c r="BD192" s="1"/>
      <c r="BE192" s="1"/>
    </row>
    <row r="193" spans="1:57" ht="16.5" customHeight="1">
      <c r="A193" s="2"/>
      <c r="B193" s="61"/>
      <c r="C193" s="61"/>
      <c r="D193" s="61"/>
      <c r="E193" s="61"/>
      <c r="F193" s="516"/>
      <c r="G193" s="516"/>
      <c r="H193" s="516"/>
      <c r="I193" s="518"/>
      <c r="J193" s="516"/>
      <c r="K193" s="516"/>
      <c r="L193" s="516"/>
      <c r="M193" s="516"/>
      <c r="N193" s="516"/>
      <c r="O193" s="516"/>
      <c r="P193" s="516"/>
      <c r="Q193" s="516"/>
      <c r="R193" s="516"/>
      <c r="S193" s="516"/>
      <c r="T193" s="516"/>
      <c r="U193" s="516"/>
      <c r="V193" s="516"/>
      <c r="W193" s="516"/>
      <c r="X193" s="516"/>
      <c r="Y193" s="516"/>
      <c r="Z193" s="516"/>
      <c r="AA193" s="516"/>
      <c r="AB193" s="516"/>
      <c r="AC193" s="516"/>
      <c r="AD193" s="516"/>
      <c r="AE193" s="516"/>
      <c r="AF193" s="516"/>
      <c r="AG193" s="516"/>
      <c r="AH193" s="516"/>
      <c r="AI193" s="516"/>
      <c r="AJ193" s="516"/>
      <c r="AK193" s="516"/>
      <c r="AL193" s="515"/>
      <c r="AM193" s="516"/>
      <c r="AN193" s="1"/>
      <c r="AO193" s="1"/>
      <c r="AP193" s="1"/>
      <c r="AQ193" s="1"/>
      <c r="AR193" s="1"/>
      <c r="AS193" s="1"/>
      <c r="AT193" s="1"/>
      <c r="AU193" s="1"/>
      <c r="AV193" s="1"/>
      <c r="AW193" s="1"/>
      <c r="AX193" s="1"/>
      <c r="AY193" s="1"/>
      <c r="AZ193" s="1"/>
      <c r="BA193" s="1"/>
      <c r="BB193" s="1"/>
      <c r="BC193" s="1"/>
      <c r="BD193" s="1"/>
      <c r="BE193" s="1"/>
    </row>
    <row r="194" spans="1:57" ht="16.5" customHeight="1">
      <c r="A194" s="2"/>
      <c r="B194" s="61"/>
      <c r="C194" s="61"/>
      <c r="D194" s="61"/>
      <c r="E194" s="61"/>
      <c r="F194" s="516"/>
      <c r="G194" s="516"/>
      <c r="H194" s="516"/>
      <c r="I194" s="518"/>
      <c r="J194" s="516"/>
      <c r="K194" s="516"/>
      <c r="L194" s="516"/>
      <c r="M194" s="516"/>
      <c r="N194" s="516"/>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5"/>
      <c r="AM194" s="516"/>
      <c r="AN194" s="1"/>
      <c r="AO194" s="1"/>
      <c r="AP194" s="1"/>
      <c r="AQ194" s="1"/>
      <c r="AR194" s="1"/>
      <c r="AS194" s="1"/>
      <c r="AT194" s="1"/>
      <c r="AU194" s="1"/>
      <c r="AV194" s="1"/>
      <c r="AW194" s="1"/>
      <c r="AX194" s="1"/>
      <c r="AY194" s="1"/>
      <c r="AZ194" s="1"/>
      <c r="BA194" s="1"/>
      <c r="BB194" s="1"/>
      <c r="BC194" s="1"/>
      <c r="BD194" s="1"/>
      <c r="BE194" s="1"/>
    </row>
    <row r="195" spans="1:57" ht="16.5" customHeight="1">
      <c r="A195" s="2"/>
      <c r="B195" s="61"/>
      <c r="C195" s="61"/>
      <c r="D195" s="61"/>
      <c r="E195" s="61"/>
      <c r="F195" s="516"/>
      <c r="G195" s="516"/>
      <c r="H195" s="516"/>
      <c r="I195" s="518"/>
      <c r="J195" s="516"/>
      <c r="K195" s="516"/>
      <c r="L195" s="516"/>
      <c r="M195" s="516"/>
      <c r="N195" s="516"/>
      <c r="O195" s="516"/>
      <c r="P195" s="516"/>
      <c r="Q195" s="516"/>
      <c r="R195" s="516"/>
      <c r="S195" s="516"/>
      <c r="T195" s="516"/>
      <c r="U195" s="516"/>
      <c r="V195" s="516"/>
      <c r="W195" s="516"/>
      <c r="X195" s="516"/>
      <c r="Y195" s="516"/>
      <c r="Z195" s="516"/>
      <c r="AA195" s="516"/>
      <c r="AB195" s="516"/>
      <c r="AC195" s="516"/>
      <c r="AD195" s="516"/>
      <c r="AE195" s="516"/>
      <c r="AF195" s="516"/>
      <c r="AG195" s="516"/>
      <c r="AH195" s="516"/>
      <c r="AI195" s="516"/>
      <c r="AJ195" s="516"/>
      <c r="AK195" s="516"/>
      <c r="AL195" s="515"/>
      <c r="AM195" s="516"/>
      <c r="AN195" s="1"/>
      <c r="AO195" s="1"/>
      <c r="AP195" s="1"/>
      <c r="AQ195" s="1"/>
      <c r="AR195" s="1"/>
      <c r="AS195" s="1"/>
      <c r="AT195" s="1"/>
      <c r="AU195" s="1"/>
      <c r="AV195" s="1"/>
      <c r="AW195" s="1"/>
      <c r="AX195" s="1"/>
      <c r="AY195" s="1"/>
      <c r="AZ195" s="1"/>
      <c r="BA195" s="1"/>
      <c r="BB195" s="1"/>
      <c r="BC195" s="1"/>
      <c r="BD195" s="1"/>
      <c r="BE195" s="1"/>
    </row>
    <row r="196" spans="1:57" ht="16.5" customHeight="1">
      <c r="A196" s="2"/>
      <c r="B196" s="61"/>
      <c r="C196" s="61"/>
      <c r="D196" s="61"/>
      <c r="E196" s="61"/>
      <c r="F196" s="516"/>
      <c r="G196" s="516"/>
      <c r="H196" s="516"/>
      <c r="I196" s="518"/>
      <c r="J196" s="516"/>
      <c r="K196" s="516"/>
      <c r="L196" s="516"/>
      <c r="M196" s="516"/>
      <c r="N196" s="516"/>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6"/>
      <c r="AK196" s="516"/>
      <c r="AL196" s="515"/>
      <c r="AM196" s="516"/>
      <c r="AN196" s="1"/>
      <c r="AO196" s="1"/>
      <c r="AP196" s="1"/>
      <c r="AQ196" s="1"/>
      <c r="AR196" s="1"/>
      <c r="AS196" s="1"/>
      <c r="AT196" s="1"/>
      <c r="AU196" s="1"/>
      <c r="AV196" s="1"/>
      <c r="AW196" s="1"/>
      <c r="AX196" s="1"/>
      <c r="AY196" s="1"/>
      <c r="AZ196" s="1"/>
      <c r="BA196" s="1"/>
      <c r="BB196" s="1"/>
      <c r="BC196" s="1"/>
      <c r="BD196" s="1"/>
      <c r="BE196" s="1"/>
    </row>
    <row r="197" spans="1:57" ht="16.5" customHeight="1">
      <c r="A197" s="2"/>
      <c r="B197" s="61"/>
      <c r="C197" s="61"/>
      <c r="D197" s="61"/>
      <c r="E197" s="61"/>
      <c r="F197" s="516"/>
      <c r="G197" s="516"/>
      <c r="H197" s="516"/>
      <c r="I197" s="518"/>
      <c r="J197" s="516"/>
      <c r="K197" s="516"/>
      <c r="L197" s="516"/>
      <c r="M197" s="516"/>
      <c r="N197" s="516"/>
      <c r="O197" s="516"/>
      <c r="P197" s="516"/>
      <c r="Q197" s="516"/>
      <c r="R197" s="516"/>
      <c r="S197" s="516"/>
      <c r="T197" s="516"/>
      <c r="U197" s="516"/>
      <c r="V197" s="516"/>
      <c r="W197" s="516"/>
      <c r="X197" s="516"/>
      <c r="Y197" s="516"/>
      <c r="Z197" s="516"/>
      <c r="AA197" s="516"/>
      <c r="AB197" s="516"/>
      <c r="AC197" s="516"/>
      <c r="AD197" s="516"/>
      <c r="AE197" s="516"/>
      <c r="AF197" s="516"/>
      <c r="AG197" s="516"/>
      <c r="AH197" s="516"/>
      <c r="AI197" s="516"/>
      <c r="AJ197" s="516"/>
      <c r="AK197" s="516"/>
      <c r="AL197" s="515"/>
      <c r="AM197" s="516"/>
      <c r="AN197" s="1"/>
      <c r="AO197" s="1"/>
      <c r="AP197" s="1"/>
      <c r="AQ197" s="1"/>
      <c r="AR197" s="1"/>
      <c r="AS197" s="1"/>
      <c r="AT197" s="1"/>
      <c r="AU197" s="1"/>
      <c r="AV197" s="1"/>
      <c r="AW197" s="1"/>
      <c r="AX197" s="1"/>
      <c r="AY197" s="1"/>
      <c r="AZ197" s="1"/>
      <c r="BA197" s="1"/>
      <c r="BB197" s="1"/>
      <c r="BC197" s="1"/>
      <c r="BD197" s="1"/>
      <c r="BE197" s="1"/>
    </row>
    <row r="198" spans="1:57" ht="16.5" customHeight="1">
      <c r="A198" s="2"/>
      <c r="B198" s="61"/>
      <c r="C198" s="61"/>
      <c r="D198" s="61"/>
      <c r="E198" s="61"/>
      <c r="F198" s="516"/>
      <c r="G198" s="516"/>
      <c r="H198" s="516"/>
      <c r="I198" s="518"/>
      <c r="J198" s="516"/>
      <c r="K198" s="516"/>
      <c r="L198" s="516"/>
      <c r="M198" s="516"/>
      <c r="N198" s="516"/>
      <c r="O198" s="516"/>
      <c r="P198" s="516"/>
      <c r="Q198" s="516"/>
      <c r="R198" s="516"/>
      <c r="S198" s="516"/>
      <c r="T198" s="516"/>
      <c r="U198" s="516"/>
      <c r="V198" s="516"/>
      <c r="W198" s="516"/>
      <c r="X198" s="516"/>
      <c r="Y198" s="516"/>
      <c r="Z198" s="516"/>
      <c r="AA198" s="516"/>
      <c r="AB198" s="516"/>
      <c r="AC198" s="516"/>
      <c r="AD198" s="516"/>
      <c r="AE198" s="516"/>
      <c r="AF198" s="516"/>
      <c r="AG198" s="516"/>
      <c r="AH198" s="516"/>
      <c r="AI198" s="516"/>
      <c r="AJ198" s="516"/>
      <c r="AK198" s="516"/>
      <c r="AL198" s="515"/>
      <c r="AM198" s="516"/>
      <c r="AN198" s="1"/>
      <c r="AO198" s="1"/>
      <c r="AP198" s="1"/>
      <c r="AQ198" s="1"/>
      <c r="AR198" s="1"/>
      <c r="AS198" s="1"/>
      <c r="AT198" s="1"/>
      <c r="AU198" s="1"/>
      <c r="AV198" s="1"/>
      <c r="AW198" s="1"/>
      <c r="AX198" s="1"/>
      <c r="AY198" s="1"/>
      <c r="AZ198" s="1"/>
      <c r="BA198" s="1"/>
      <c r="BB198" s="1"/>
      <c r="BC198" s="1"/>
      <c r="BD198" s="1"/>
      <c r="BE198" s="1"/>
    </row>
    <row r="199" spans="1:57" ht="16.5" customHeight="1">
      <c r="A199" s="2"/>
      <c r="B199" s="61"/>
      <c r="C199" s="61"/>
      <c r="D199" s="61"/>
      <c r="E199" s="61"/>
      <c r="F199" s="516"/>
      <c r="G199" s="516"/>
      <c r="H199" s="516"/>
      <c r="I199" s="518"/>
      <c r="J199" s="516"/>
      <c r="K199" s="516"/>
      <c r="L199" s="516"/>
      <c r="M199" s="516"/>
      <c r="N199" s="516"/>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5"/>
      <c r="AM199" s="516"/>
      <c r="AN199" s="1"/>
      <c r="AO199" s="1"/>
      <c r="AP199" s="1"/>
      <c r="AQ199" s="1"/>
      <c r="AR199" s="1"/>
      <c r="AS199" s="1"/>
      <c r="AT199" s="1"/>
      <c r="AU199" s="1"/>
      <c r="AV199" s="1"/>
      <c r="AW199" s="1"/>
      <c r="AX199" s="1"/>
      <c r="AY199" s="1"/>
      <c r="AZ199" s="1"/>
      <c r="BA199" s="1"/>
      <c r="BB199" s="1"/>
      <c r="BC199" s="1"/>
      <c r="BD199" s="1"/>
      <c r="BE199" s="1"/>
    </row>
    <row r="200" spans="1:57" ht="16.5" customHeight="1">
      <c r="A200" s="2"/>
      <c r="B200" s="61"/>
      <c r="C200" s="61"/>
      <c r="D200" s="61"/>
      <c r="E200" s="61"/>
      <c r="F200" s="516"/>
      <c r="G200" s="516"/>
      <c r="H200" s="516"/>
      <c r="I200" s="518"/>
      <c r="J200" s="516"/>
      <c r="K200" s="516"/>
      <c r="L200" s="516"/>
      <c r="M200" s="516"/>
      <c r="N200" s="516"/>
      <c r="O200" s="516"/>
      <c r="P200" s="516"/>
      <c r="Q200" s="516"/>
      <c r="R200" s="516"/>
      <c r="S200" s="516"/>
      <c r="T200" s="516"/>
      <c r="U200" s="516"/>
      <c r="V200" s="516"/>
      <c r="W200" s="516"/>
      <c r="X200" s="516"/>
      <c r="Y200" s="516"/>
      <c r="Z200" s="516"/>
      <c r="AA200" s="516"/>
      <c r="AB200" s="516"/>
      <c r="AC200" s="516"/>
      <c r="AD200" s="516"/>
      <c r="AE200" s="516"/>
      <c r="AF200" s="516"/>
      <c r="AG200" s="516"/>
      <c r="AH200" s="516"/>
      <c r="AI200" s="516"/>
      <c r="AJ200" s="516"/>
      <c r="AK200" s="516"/>
      <c r="AL200" s="515"/>
      <c r="AM200" s="516"/>
      <c r="AN200" s="1"/>
      <c r="AO200" s="1"/>
      <c r="AP200" s="1"/>
      <c r="AQ200" s="1"/>
      <c r="AR200" s="1"/>
      <c r="AS200" s="1"/>
      <c r="AT200" s="1"/>
      <c r="AU200" s="1"/>
      <c r="AV200" s="1"/>
      <c r="AW200" s="1"/>
      <c r="AX200" s="1"/>
      <c r="AY200" s="1"/>
      <c r="AZ200" s="1"/>
      <c r="BA200" s="1"/>
      <c r="BB200" s="1"/>
      <c r="BC200" s="1"/>
      <c r="BD200" s="1"/>
      <c r="BE200" s="1"/>
    </row>
    <row r="201" spans="1:57" ht="16.5" customHeight="1">
      <c r="A201" s="2"/>
      <c r="B201" s="61"/>
      <c r="C201" s="61"/>
      <c r="D201" s="61"/>
      <c r="E201" s="61"/>
      <c r="F201" s="516"/>
      <c r="G201" s="516"/>
      <c r="H201" s="516"/>
      <c r="I201" s="518"/>
      <c r="J201" s="516"/>
      <c r="K201" s="516"/>
      <c r="L201" s="516"/>
      <c r="M201" s="516"/>
      <c r="N201" s="516"/>
      <c r="O201" s="516"/>
      <c r="P201" s="516"/>
      <c r="Q201" s="516"/>
      <c r="R201" s="516"/>
      <c r="S201" s="516"/>
      <c r="T201" s="516"/>
      <c r="U201" s="516"/>
      <c r="V201" s="516"/>
      <c r="W201" s="516"/>
      <c r="X201" s="516"/>
      <c r="Y201" s="516"/>
      <c r="Z201" s="516"/>
      <c r="AA201" s="516"/>
      <c r="AB201" s="516"/>
      <c r="AC201" s="516"/>
      <c r="AD201" s="516"/>
      <c r="AE201" s="516"/>
      <c r="AF201" s="516"/>
      <c r="AG201" s="516"/>
      <c r="AH201" s="516"/>
      <c r="AI201" s="516"/>
      <c r="AJ201" s="516"/>
      <c r="AK201" s="516"/>
      <c r="AL201" s="515"/>
      <c r="AM201" s="516"/>
      <c r="AN201" s="1"/>
      <c r="AO201" s="1"/>
      <c r="AP201" s="1"/>
      <c r="AQ201" s="1"/>
      <c r="AR201" s="1"/>
      <c r="AS201" s="1"/>
      <c r="AT201" s="1"/>
      <c r="AU201" s="1"/>
      <c r="AV201" s="1"/>
      <c r="AW201" s="1"/>
      <c r="AX201" s="1"/>
      <c r="AY201" s="1"/>
      <c r="AZ201" s="1"/>
      <c r="BA201" s="1"/>
      <c r="BB201" s="1"/>
      <c r="BC201" s="1"/>
      <c r="BD201" s="1"/>
      <c r="BE201" s="1"/>
    </row>
    <row r="202" spans="1:57" ht="16.5" customHeight="1">
      <c r="A202" s="2"/>
      <c r="B202" s="61"/>
      <c r="C202" s="61"/>
      <c r="D202" s="61"/>
      <c r="E202" s="61"/>
      <c r="F202" s="516"/>
      <c r="G202" s="516"/>
      <c r="H202" s="516"/>
      <c r="I202" s="518"/>
      <c r="J202" s="516"/>
      <c r="K202" s="516"/>
      <c r="L202" s="516"/>
      <c r="M202" s="516"/>
      <c r="N202" s="516"/>
      <c r="O202" s="516"/>
      <c r="P202" s="516"/>
      <c r="Q202" s="516"/>
      <c r="R202" s="516"/>
      <c r="S202" s="516"/>
      <c r="T202" s="516"/>
      <c r="U202" s="516"/>
      <c r="V202" s="516"/>
      <c r="W202" s="516"/>
      <c r="X202" s="516"/>
      <c r="Y202" s="516"/>
      <c r="Z202" s="516"/>
      <c r="AA202" s="516"/>
      <c r="AB202" s="516"/>
      <c r="AC202" s="516"/>
      <c r="AD202" s="516"/>
      <c r="AE202" s="516"/>
      <c r="AF202" s="516"/>
      <c r="AG202" s="516"/>
      <c r="AH202" s="516"/>
      <c r="AI202" s="516"/>
      <c r="AJ202" s="516"/>
      <c r="AK202" s="516"/>
      <c r="AL202" s="515"/>
      <c r="AM202" s="516"/>
      <c r="AN202" s="1"/>
      <c r="AO202" s="1"/>
      <c r="AP202" s="1"/>
      <c r="AQ202" s="1"/>
      <c r="AR202" s="1"/>
      <c r="AS202" s="1"/>
      <c r="AT202" s="1"/>
      <c r="AU202" s="1"/>
      <c r="AV202" s="1"/>
      <c r="AW202" s="1"/>
      <c r="AX202" s="1"/>
      <c r="AY202" s="1"/>
      <c r="AZ202" s="1"/>
      <c r="BA202" s="1"/>
      <c r="BB202" s="1"/>
      <c r="BC202" s="1"/>
      <c r="BD202" s="1"/>
      <c r="BE202" s="1"/>
    </row>
    <row r="203" spans="1:57" ht="16.5" customHeight="1">
      <c r="A203" s="2"/>
      <c r="B203" s="61"/>
      <c r="C203" s="61"/>
      <c r="D203" s="61"/>
      <c r="E203" s="61"/>
      <c r="F203" s="516"/>
      <c r="G203" s="516"/>
      <c r="H203" s="516"/>
      <c r="I203" s="518"/>
      <c r="J203" s="516"/>
      <c r="K203" s="516"/>
      <c r="L203" s="516"/>
      <c r="M203" s="516"/>
      <c r="N203" s="516"/>
      <c r="O203" s="516"/>
      <c r="P203" s="516"/>
      <c r="Q203" s="516"/>
      <c r="R203" s="516"/>
      <c r="S203" s="516"/>
      <c r="T203" s="516"/>
      <c r="U203" s="516"/>
      <c r="V203" s="516"/>
      <c r="W203" s="516"/>
      <c r="X203" s="516"/>
      <c r="Y203" s="516"/>
      <c r="Z203" s="516"/>
      <c r="AA203" s="516"/>
      <c r="AB203" s="516"/>
      <c r="AC203" s="516"/>
      <c r="AD203" s="516"/>
      <c r="AE203" s="516"/>
      <c r="AF203" s="516"/>
      <c r="AG203" s="516"/>
      <c r="AH203" s="516"/>
      <c r="AI203" s="516"/>
      <c r="AJ203" s="516"/>
      <c r="AK203" s="516"/>
      <c r="AL203" s="515"/>
      <c r="AM203" s="516"/>
      <c r="AN203" s="1"/>
      <c r="AO203" s="1"/>
      <c r="AP203" s="1"/>
      <c r="AQ203" s="1"/>
      <c r="AR203" s="1"/>
      <c r="AS203" s="1"/>
      <c r="AT203" s="1"/>
      <c r="AU203" s="1"/>
      <c r="AV203" s="1"/>
      <c r="AW203" s="1"/>
      <c r="AX203" s="1"/>
      <c r="AY203" s="1"/>
      <c r="AZ203" s="1"/>
      <c r="BA203" s="1"/>
      <c r="BB203" s="1"/>
      <c r="BC203" s="1"/>
      <c r="BD203" s="1"/>
      <c r="BE203" s="1"/>
    </row>
    <row r="204" spans="1:57" ht="16.5" customHeight="1">
      <c r="A204" s="2"/>
      <c r="B204" s="61"/>
      <c r="C204" s="61"/>
      <c r="D204" s="61"/>
      <c r="E204" s="61"/>
      <c r="F204" s="516"/>
      <c r="G204" s="516"/>
      <c r="H204" s="516"/>
      <c r="I204" s="518"/>
      <c r="J204" s="516"/>
      <c r="K204" s="516"/>
      <c r="L204" s="516"/>
      <c r="M204" s="516"/>
      <c r="N204" s="516"/>
      <c r="O204" s="516"/>
      <c r="P204" s="516"/>
      <c r="Q204" s="516"/>
      <c r="R204" s="516"/>
      <c r="S204" s="516"/>
      <c r="T204" s="516"/>
      <c r="U204" s="516"/>
      <c r="V204" s="516"/>
      <c r="W204" s="516"/>
      <c r="X204" s="516"/>
      <c r="Y204" s="516"/>
      <c r="Z204" s="516"/>
      <c r="AA204" s="516"/>
      <c r="AB204" s="516"/>
      <c r="AC204" s="516"/>
      <c r="AD204" s="516"/>
      <c r="AE204" s="516"/>
      <c r="AF204" s="516"/>
      <c r="AG204" s="516"/>
      <c r="AH204" s="516"/>
      <c r="AI204" s="516"/>
      <c r="AJ204" s="516"/>
      <c r="AK204" s="516"/>
      <c r="AL204" s="515"/>
      <c r="AM204" s="516"/>
      <c r="AN204" s="1"/>
      <c r="AO204" s="1"/>
      <c r="AP204" s="1"/>
      <c r="AQ204" s="1"/>
      <c r="AR204" s="1"/>
      <c r="AS204" s="1"/>
      <c r="AT204" s="1"/>
      <c r="AU204" s="1"/>
      <c r="AV204" s="1"/>
      <c r="AW204" s="1"/>
      <c r="AX204" s="1"/>
      <c r="AY204" s="1"/>
      <c r="AZ204" s="1"/>
      <c r="BA204" s="1"/>
      <c r="BB204" s="1"/>
      <c r="BC204" s="1"/>
      <c r="BD204" s="1"/>
      <c r="BE204" s="1"/>
    </row>
    <row r="205" spans="1:57" ht="16.5" customHeight="1">
      <c r="A205" s="2"/>
      <c r="B205" s="61"/>
      <c r="C205" s="61"/>
      <c r="D205" s="61"/>
      <c r="E205" s="61"/>
      <c r="F205" s="516"/>
      <c r="G205" s="516"/>
      <c r="H205" s="516"/>
      <c r="I205" s="518"/>
      <c r="J205" s="516"/>
      <c r="K205" s="516"/>
      <c r="L205" s="516"/>
      <c r="M205" s="516"/>
      <c r="N205" s="516"/>
      <c r="O205" s="516"/>
      <c r="P205" s="516"/>
      <c r="Q205" s="516"/>
      <c r="R205" s="516"/>
      <c r="S205" s="516"/>
      <c r="T205" s="516"/>
      <c r="U205" s="516"/>
      <c r="V205" s="516"/>
      <c r="W205" s="516"/>
      <c r="X205" s="516"/>
      <c r="Y205" s="516"/>
      <c r="Z205" s="516"/>
      <c r="AA205" s="516"/>
      <c r="AB205" s="516"/>
      <c r="AC205" s="516"/>
      <c r="AD205" s="516"/>
      <c r="AE205" s="516"/>
      <c r="AF205" s="516"/>
      <c r="AG205" s="516"/>
      <c r="AH205" s="516"/>
      <c r="AI205" s="516"/>
      <c r="AJ205" s="516"/>
      <c r="AK205" s="516"/>
      <c r="AL205" s="515"/>
      <c r="AM205" s="516"/>
      <c r="AN205" s="1"/>
      <c r="AO205" s="1"/>
      <c r="AP205" s="1"/>
      <c r="AQ205" s="1"/>
      <c r="AR205" s="1"/>
      <c r="AS205" s="1"/>
      <c r="AT205" s="1"/>
      <c r="AU205" s="1"/>
      <c r="AV205" s="1"/>
      <c r="AW205" s="1"/>
      <c r="AX205" s="1"/>
      <c r="AY205" s="1"/>
      <c r="AZ205" s="1"/>
      <c r="BA205" s="1"/>
      <c r="BB205" s="1"/>
      <c r="BC205" s="1"/>
      <c r="BD205" s="1"/>
      <c r="BE205" s="1"/>
    </row>
    <row r="206" spans="1:57" ht="16.5" customHeight="1">
      <c r="A206" s="2"/>
      <c r="B206" s="61"/>
      <c r="C206" s="61"/>
      <c r="D206" s="61"/>
      <c r="E206" s="61"/>
      <c r="F206" s="516"/>
      <c r="G206" s="516"/>
      <c r="H206" s="516"/>
      <c r="I206" s="518"/>
      <c r="J206" s="516"/>
      <c r="K206" s="516"/>
      <c r="L206" s="516"/>
      <c r="M206" s="516"/>
      <c r="N206" s="516"/>
      <c r="O206" s="516"/>
      <c r="P206" s="516"/>
      <c r="Q206" s="516"/>
      <c r="R206" s="516"/>
      <c r="S206" s="516"/>
      <c r="T206" s="516"/>
      <c r="U206" s="516"/>
      <c r="V206" s="516"/>
      <c r="W206" s="516"/>
      <c r="X206" s="516"/>
      <c r="Y206" s="516"/>
      <c r="Z206" s="516"/>
      <c r="AA206" s="516"/>
      <c r="AB206" s="516"/>
      <c r="AC206" s="516"/>
      <c r="AD206" s="516"/>
      <c r="AE206" s="516"/>
      <c r="AF206" s="516"/>
      <c r="AG206" s="516"/>
      <c r="AH206" s="516"/>
      <c r="AI206" s="516"/>
      <c r="AJ206" s="516"/>
      <c r="AK206" s="516"/>
      <c r="AL206" s="515"/>
      <c r="AM206" s="516"/>
      <c r="AN206" s="1"/>
      <c r="AO206" s="1"/>
      <c r="AP206" s="1"/>
      <c r="AQ206" s="1"/>
      <c r="AR206" s="1"/>
      <c r="AS206" s="1"/>
      <c r="AT206" s="1"/>
      <c r="AU206" s="1"/>
      <c r="AV206" s="1"/>
      <c r="AW206" s="1"/>
      <c r="AX206" s="1"/>
      <c r="AY206" s="1"/>
      <c r="AZ206" s="1"/>
      <c r="BA206" s="1"/>
      <c r="BB206" s="1"/>
      <c r="BC206" s="1"/>
      <c r="BD206" s="1"/>
      <c r="BE206" s="1"/>
    </row>
    <row r="207" spans="1:57" ht="16.5" customHeight="1">
      <c r="A207" s="2"/>
      <c r="B207" s="61"/>
      <c r="C207" s="61"/>
      <c r="D207" s="61"/>
      <c r="E207" s="61"/>
      <c r="F207" s="516"/>
      <c r="G207" s="516"/>
      <c r="H207" s="516"/>
      <c r="I207" s="518"/>
      <c r="J207" s="516"/>
      <c r="K207" s="516"/>
      <c r="L207" s="516"/>
      <c r="M207" s="516"/>
      <c r="N207" s="516"/>
      <c r="O207" s="516"/>
      <c r="P207" s="516"/>
      <c r="Q207" s="516"/>
      <c r="R207" s="516"/>
      <c r="S207" s="516"/>
      <c r="T207" s="516"/>
      <c r="U207" s="516"/>
      <c r="V207" s="516"/>
      <c r="W207" s="516"/>
      <c r="X207" s="516"/>
      <c r="Y207" s="516"/>
      <c r="Z207" s="516"/>
      <c r="AA207" s="516"/>
      <c r="AB207" s="516"/>
      <c r="AC207" s="516"/>
      <c r="AD207" s="516"/>
      <c r="AE207" s="516"/>
      <c r="AF207" s="516"/>
      <c r="AG207" s="516"/>
      <c r="AH207" s="516"/>
      <c r="AI207" s="516"/>
      <c r="AJ207" s="516"/>
      <c r="AK207" s="516"/>
      <c r="AL207" s="515"/>
      <c r="AM207" s="516"/>
      <c r="AN207" s="1"/>
      <c r="AO207" s="1"/>
      <c r="AP207" s="1"/>
      <c r="AQ207" s="1"/>
      <c r="AR207" s="1"/>
      <c r="AS207" s="1"/>
      <c r="AT207" s="1"/>
      <c r="AU207" s="1"/>
      <c r="AV207" s="1"/>
      <c r="AW207" s="1"/>
      <c r="AX207" s="1"/>
      <c r="AY207" s="1"/>
      <c r="AZ207" s="1"/>
      <c r="BA207" s="1"/>
      <c r="BB207" s="1"/>
      <c r="BC207" s="1"/>
      <c r="BD207" s="1"/>
      <c r="BE207" s="1"/>
    </row>
    <row r="208" spans="1:57" ht="16.5" customHeight="1">
      <c r="A208" s="2"/>
      <c r="B208" s="61"/>
      <c r="C208" s="61"/>
      <c r="D208" s="61"/>
      <c r="E208" s="61"/>
      <c r="F208" s="516"/>
      <c r="G208" s="516"/>
      <c r="H208" s="516"/>
      <c r="I208" s="518"/>
      <c r="J208" s="516"/>
      <c r="K208" s="516"/>
      <c r="L208" s="516"/>
      <c r="M208" s="516"/>
      <c r="N208" s="516"/>
      <c r="O208" s="516"/>
      <c r="P208" s="516"/>
      <c r="Q208" s="516"/>
      <c r="R208" s="516"/>
      <c r="S208" s="516"/>
      <c r="T208" s="516"/>
      <c r="U208" s="516"/>
      <c r="V208" s="516"/>
      <c r="W208" s="516"/>
      <c r="X208" s="516"/>
      <c r="Y208" s="516"/>
      <c r="Z208" s="516"/>
      <c r="AA208" s="516"/>
      <c r="AB208" s="516"/>
      <c r="AC208" s="516"/>
      <c r="AD208" s="516"/>
      <c r="AE208" s="516"/>
      <c r="AF208" s="516"/>
      <c r="AG208" s="516"/>
      <c r="AH208" s="516"/>
      <c r="AI208" s="516"/>
      <c r="AJ208" s="516"/>
      <c r="AK208" s="516"/>
      <c r="AL208" s="515"/>
      <c r="AM208" s="516"/>
      <c r="AN208" s="1"/>
      <c r="AO208" s="1"/>
      <c r="AP208" s="1"/>
      <c r="AQ208" s="1"/>
      <c r="AR208" s="1"/>
      <c r="AS208" s="1"/>
      <c r="AT208" s="1"/>
      <c r="AU208" s="1"/>
      <c r="AV208" s="1"/>
      <c r="AW208" s="1"/>
      <c r="AX208" s="1"/>
      <c r="AY208" s="1"/>
      <c r="AZ208" s="1"/>
      <c r="BA208" s="1"/>
      <c r="BB208" s="1"/>
      <c r="BC208" s="1"/>
      <c r="BD208" s="1"/>
      <c r="BE208" s="1"/>
    </row>
    <row r="209" spans="1:57" ht="16.5" customHeight="1">
      <c r="A209" s="2"/>
      <c r="B209" s="61"/>
      <c r="C209" s="61"/>
      <c r="D209" s="61"/>
      <c r="E209" s="61"/>
      <c r="F209" s="516"/>
      <c r="G209" s="516"/>
      <c r="H209" s="516"/>
      <c r="I209" s="518"/>
      <c r="J209" s="516"/>
      <c r="K209" s="516"/>
      <c r="L209" s="516"/>
      <c r="M209" s="516"/>
      <c r="N209" s="516"/>
      <c r="O209" s="516"/>
      <c r="P209" s="516"/>
      <c r="Q209" s="516"/>
      <c r="R209" s="516"/>
      <c r="S209" s="516"/>
      <c r="T209" s="516"/>
      <c r="U209" s="516"/>
      <c r="V209" s="516"/>
      <c r="W209" s="516"/>
      <c r="X209" s="516"/>
      <c r="Y209" s="516"/>
      <c r="Z209" s="516"/>
      <c r="AA209" s="516"/>
      <c r="AB209" s="516"/>
      <c r="AC209" s="516"/>
      <c r="AD209" s="516"/>
      <c r="AE209" s="516"/>
      <c r="AF209" s="516"/>
      <c r="AG209" s="516"/>
      <c r="AH209" s="516"/>
      <c r="AI209" s="516"/>
      <c r="AJ209" s="516"/>
      <c r="AK209" s="516"/>
      <c r="AL209" s="515"/>
      <c r="AM209" s="516"/>
      <c r="AN209" s="1"/>
      <c r="AO209" s="1"/>
      <c r="AP209" s="1"/>
      <c r="AQ209" s="1"/>
      <c r="AR209" s="1"/>
      <c r="AS209" s="1"/>
      <c r="AT209" s="1"/>
      <c r="AU209" s="1"/>
      <c r="AV209" s="1"/>
      <c r="AW209" s="1"/>
      <c r="AX209" s="1"/>
      <c r="AY209" s="1"/>
      <c r="AZ209" s="1"/>
      <c r="BA209" s="1"/>
      <c r="BB209" s="1"/>
      <c r="BC209" s="1"/>
      <c r="BD209" s="1"/>
      <c r="BE209" s="1"/>
    </row>
    <row r="210" spans="1:57" ht="16.5" customHeight="1">
      <c r="A210" s="2"/>
      <c r="B210" s="61"/>
      <c r="C210" s="61"/>
      <c r="D210" s="61"/>
      <c r="E210" s="61"/>
      <c r="F210" s="516"/>
      <c r="G210" s="516"/>
      <c r="H210" s="516"/>
      <c r="I210" s="518"/>
      <c r="J210" s="516"/>
      <c r="K210" s="516"/>
      <c r="L210" s="516"/>
      <c r="M210" s="516"/>
      <c r="N210" s="516"/>
      <c r="O210" s="516"/>
      <c r="P210" s="516"/>
      <c r="Q210" s="516"/>
      <c r="R210" s="516"/>
      <c r="S210" s="516"/>
      <c r="T210" s="516"/>
      <c r="U210" s="516"/>
      <c r="V210" s="516"/>
      <c r="W210" s="516"/>
      <c r="X210" s="516"/>
      <c r="Y210" s="516"/>
      <c r="Z210" s="516"/>
      <c r="AA210" s="516"/>
      <c r="AB210" s="516"/>
      <c r="AC210" s="516"/>
      <c r="AD210" s="516"/>
      <c r="AE210" s="516"/>
      <c r="AF210" s="516"/>
      <c r="AG210" s="516"/>
      <c r="AH210" s="516"/>
      <c r="AI210" s="516"/>
      <c r="AJ210" s="516"/>
      <c r="AK210" s="516"/>
      <c r="AL210" s="515"/>
      <c r="AM210" s="516"/>
      <c r="AN210" s="1"/>
      <c r="AO210" s="1"/>
      <c r="AP210" s="1"/>
      <c r="AQ210" s="1"/>
      <c r="AR210" s="1"/>
      <c r="AS210" s="1"/>
      <c r="AT210" s="1"/>
      <c r="AU210" s="1"/>
      <c r="AV210" s="1"/>
      <c r="AW210" s="1"/>
      <c r="AX210" s="1"/>
      <c r="AY210" s="1"/>
      <c r="AZ210" s="1"/>
      <c r="BA210" s="1"/>
      <c r="BB210" s="1"/>
      <c r="BC210" s="1"/>
      <c r="BD210" s="1"/>
      <c r="BE210" s="1"/>
    </row>
    <row r="211" spans="1:57" ht="16.5" customHeight="1">
      <c r="A211" s="2"/>
      <c r="B211" s="61"/>
      <c r="C211" s="61"/>
      <c r="D211" s="61"/>
      <c r="E211" s="61"/>
      <c r="F211" s="516"/>
      <c r="G211" s="516"/>
      <c r="H211" s="516"/>
      <c r="I211" s="518"/>
      <c r="J211" s="516"/>
      <c r="K211" s="516"/>
      <c r="L211" s="516"/>
      <c r="M211" s="516"/>
      <c r="N211" s="516"/>
      <c r="O211" s="516"/>
      <c r="P211" s="516"/>
      <c r="Q211" s="516"/>
      <c r="R211" s="516"/>
      <c r="S211" s="516"/>
      <c r="T211" s="516"/>
      <c r="U211" s="516"/>
      <c r="V211" s="516"/>
      <c r="W211" s="516"/>
      <c r="X211" s="516"/>
      <c r="Y211" s="516"/>
      <c r="Z211" s="516"/>
      <c r="AA211" s="516"/>
      <c r="AB211" s="516"/>
      <c r="AC211" s="516"/>
      <c r="AD211" s="516"/>
      <c r="AE211" s="516"/>
      <c r="AF211" s="516"/>
      <c r="AG211" s="516"/>
      <c r="AH211" s="516"/>
      <c r="AI211" s="516"/>
      <c r="AJ211" s="516"/>
      <c r="AK211" s="516"/>
      <c r="AL211" s="515"/>
      <c r="AM211" s="516"/>
      <c r="AN211" s="1"/>
      <c r="AO211" s="1"/>
      <c r="AP211" s="1"/>
      <c r="AQ211" s="1"/>
      <c r="AR211" s="1"/>
      <c r="AS211" s="1"/>
      <c r="AT211" s="1"/>
      <c r="AU211" s="1"/>
      <c r="AV211" s="1"/>
      <c r="AW211" s="1"/>
      <c r="AX211" s="1"/>
      <c r="AY211" s="1"/>
      <c r="AZ211" s="1"/>
      <c r="BA211" s="1"/>
      <c r="BB211" s="1"/>
      <c r="BC211" s="1"/>
      <c r="BD211" s="1"/>
      <c r="BE211" s="1"/>
    </row>
    <row r="212" spans="1:57" ht="16.5" customHeight="1">
      <c r="A212" s="2"/>
      <c r="B212" s="61"/>
      <c r="C212" s="61"/>
      <c r="D212" s="61"/>
      <c r="E212" s="61"/>
      <c r="F212" s="516"/>
      <c r="G212" s="516"/>
      <c r="H212" s="516"/>
      <c r="I212" s="518"/>
      <c r="J212" s="516"/>
      <c r="K212" s="516"/>
      <c r="L212" s="516"/>
      <c r="M212" s="516"/>
      <c r="N212" s="516"/>
      <c r="O212" s="516"/>
      <c r="P212" s="516"/>
      <c r="Q212" s="516"/>
      <c r="R212" s="516"/>
      <c r="S212" s="516"/>
      <c r="T212" s="516"/>
      <c r="U212" s="516"/>
      <c r="V212" s="516"/>
      <c r="W212" s="516"/>
      <c r="X212" s="516"/>
      <c r="Y212" s="516"/>
      <c r="Z212" s="516"/>
      <c r="AA212" s="516"/>
      <c r="AB212" s="516"/>
      <c r="AC212" s="516"/>
      <c r="AD212" s="516"/>
      <c r="AE212" s="516"/>
      <c r="AF212" s="516"/>
      <c r="AG212" s="516"/>
      <c r="AH212" s="516"/>
      <c r="AI212" s="516"/>
      <c r="AJ212" s="516"/>
      <c r="AK212" s="516"/>
      <c r="AL212" s="515"/>
      <c r="AM212" s="516"/>
      <c r="AN212" s="1"/>
      <c r="AO212" s="1"/>
      <c r="AP212" s="1"/>
      <c r="AQ212" s="1"/>
      <c r="AR212" s="1"/>
      <c r="AS212" s="1"/>
      <c r="AT212" s="1"/>
      <c r="AU212" s="1"/>
      <c r="AV212" s="1"/>
      <c r="AW212" s="1"/>
      <c r="AX212" s="1"/>
      <c r="AY212" s="1"/>
      <c r="AZ212" s="1"/>
      <c r="BA212" s="1"/>
      <c r="BB212" s="1"/>
      <c r="BC212" s="1"/>
      <c r="BD212" s="1"/>
      <c r="BE212" s="1"/>
    </row>
    <row r="213" spans="1:57" ht="16.5" customHeight="1">
      <c r="A213" s="2"/>
      <c r="B213" s="61"/>
      <c r="C213" s="61"/>
      <c r="D213" s="61"/>
      <c r="E213" s="61"/>
      <c r="F213" s="516"/>
      <c r="G213" s="516"/>
      <c r="H213" s="516"/>
      <c r="I213" s="518"/>
      <c r="J213" s="516"/>
      <c r="K213" s="516"/>
      <c r="L213" s="516"/>
      <c r="M213" s="516"/>
      <c r="N213" s="516"/>
      <c r="O213" s="516"/>
      <c r="P213" s="516"/>
      <c r="Q213" s="516"/>
      <c r="R213" s="516"/>
      <c r="S213" s="516"/>
      <c r="T213" s="516"/>
      <c r="U213" s="516"/>
      <c r="V213" s="516"/>
      <c r="W213" s="516"/>
      <c r="X213" s="516"/>
      <c r="Y213" s="516"/>
      <c r="Z213" s="516"/>
      <c r="AA213" s="516"/>
      <c r="AB213" s="516"/>
      <c r="AC213" s="516"/>
      <c r="AD213" s="516"/>
      <c r="AE213" s="516"/>
      <c r="AF213" s="516"/>
      <c r="AG213" s="516"/>
      <c r="AH213" s="516"/>
      <c r="AI213" s="516"/>
      <c r="AJ213" s="516"/>
      <c r="AK213" s="516"/>
      <c r="AL213" s="515"/>
      <c r="AM213" s="516"/>
      <c r="AN213" s="1"/>
      <c r="AO213" s="1"/>
      <c r="AP213" s="1"/>
      <c r="AQ213" s="1"/>
      <c r="AR213" s="1"/>
      <c r="AS213" s="1"/>
      <c r="AT213" s="1"/>
      <c r="AU213" s="1"/>
      <c r="AV213" s="1"/>
      <c r="AW213" s="1"/>
      <c r="AX213" s="1"/>
      <c r="AY213" s="1"/>
      <c r="AZ213" s="1"/>
      <c r="BA213" s="1"/>
      <c r="BB213" s="1"/>
      <c r="BC213" s="1"/>
      <c r="BD213" s="1"/>
      <c r="BE213" s="1"/>
    </row>
    <row r="214" spans="1:57" ht="16.5" customHeight="1">
      <c r="A214" s="2"/>
      <c r="B214" s="61"/>
      <c r="C214" s="61"/>
      <c r="D214" s="61"/>
      <c r="E214" s="61"/>
      <c r="F214" s="516"/>
      <c r="G214" s="516"/>
      <c r="H214" s="516"/>
      <c r="I214" s="518"/>
      <c r="J214" s="516"/>
      <c r="K214" s="516"/>
      <c r="L214" s="516"/>
      <c r="M214" s="516"/>
      <c r="N214" s="516"/>
      <c r="O214" s="516"/>
      <c r="P214" s="516"/>
      <c r="Q214" s="516"/>
      <c r="R214" s="516"/>
      <c r="S214" s="516"/>
      <c r="T214" s="516"/>
      <c r="U214" s="516"/>
      <c r="V214" s="516"/>
      <c r="W214" s="516"/>
      <c r="X214" s="516"/>
      <c r="Y214" s="516"/>
      <c r="Z214" s="516"/>
      <c r="AA214" s="516"/>
      <c r="AB214" s="516"/>
      <c r="AC214" s="516"/>
      <c r="AD214" s="516"/>
      <c r="AE214" s="516"/>
      <c r="AF214" s="516"/>
      <c r="AG214" s="516"/>
      <c r="AH214" s="516"/>
      <c r="AI214" s="516"/>
      <c r="AJ214" s="516"/>
      <c r="AK214" s="516"/>
      <c r="AL214" s="515"/>
      <c r="AM214" s="516"/>
      <c r="AN214" s="1"/>
      <c r="AO214" s="1"/>
      <c r="AP214" s="1"/>
      <c r="AQ214" s="1"/>
      <c r="AR214" s="1"/>
      <c r="AS214" s="1"/>
      <c r="AT214" s="1"/>
      <c r="AU214" s="1"/>
      <c r="AV214" s="1"/>
      <c r="AW214" s="1"/>
      <c r="AX214" s="1"/>
      <c r="AY214" s="1"/>
      <c r="AZ214" s="1"/>
      <c r="BA214" s="1"/>
      <c r="BB214" s="1"/>
      <c r="BC214" s="1"/>
      <c r="BD214" s="1"/>
      <c r="BE214" s="1"/>
    </row>
    <row r="215" spans="1:57" ht="16.5" customHeight="1">
      <c r="A215" s="2"/>
      <c r="B215" s="61"/>
      <c r="C215" s="61"/>
      <c r="D215" s="61"/>
      <c r="E215" s="61"/>
      <c r="F215" s="516"/>
      <c r="G215" s="516"/>
      <c r="H215" s="516"/>
      <c r="I215" s="518"/>
      <c r="J215" s="516"/>
      <c r="K215" s="516"/>
      <c r="L215" s="516"/>
      <c r="M215" s="516"/>
      <c r="N215" s="516"/>
      <c r="O215" s="516"/>
      <c r="P215" s="516"/>
      <c r="Q215" s="516"/>
      <c r="R215" s="516"/>
      <c r="S215" s="516"/>
      <c r="T215" s="516"/>
      <c r="U215" s="516"/>
      <c r="V215" s="516"/>
      <c r="W215" s="516"/>
      <c r="X215" s="516"/>
      <c r="Y215" s="516"/>
      <c r="Z215" s="516"/>
      <c r="AA215" s="516"/>
      <c r="AB215" s="516"/>
      <c r="AC215" s="516"/>
      <c r="AD215" s="516"/>
      <c r="AE215" s="516"/>
      <c r="AF215" s="516"/>
      <c r="AG215" s="516"/>
      <c r="AH215" s="516"/>
      <c r="AI215" s="516"/>
      <c r="AJ215" s="516"/>
      <c r="AK215" s="516"/>
      <c r="AL215" s="515"/>
      <c r="AM215" s="516"/>
      <c r="AN215" s="1"/>
      <c r="AO215" s="1"/>
      <c r="AP215" s="1"/>
      <c r="AQ215" s="1"/>
      <c r="AR215" s="1"/>
      <c r="AS215" s="1"/>
      <c r="AT215" s="1"/>
      <c r="AU215" s="1"/>
      <c r="AV215" s="1"/>
      <c r="AW215" s="1"/>
      <c r="AX215" s="1"/>
      <c r="AY215" s="1"/>
      <c r="AZ215" s="1"/>
      <c r="BA215" s="1"/>
      <c r="BB215" s="1"/>
      <c r="BC215" s="1"/>
      <c r="BD215" s="1"/>
      <c r="BE215" s="1"/>
    </row>
    <row r="216" spans="1:57" ht="16.5" customHeight="1">
      <c r="A216" s="2"/>
      <c r="B216" s="61"/>
      <c r="C216" s="61"/>
      <c r="D216" s="61"/>
      <c r="E216" s="61"/>
      <c r="F216" s="516"/>
      <c r="G216" s="516"/>
      <c r="H216" s="516"/>
      <c r="I216" s="518"/>
      <c r="J216" s="516"/>
      <c r="K216" s="516"/>
      <c r="L216" s="516"/>
      <c r="M216" s="516"/>
      <c r="N216" s="516"/>
      <c r="O216" s="516"/>
      <c r="P216" s="516"/>
      <c r="Q216" s="516"/>
      <c r="R216" s="516"/>
      <c r="S216" s="516"/>
      <c r="T216" s="516"/>
      <c r="U216" s="516"/>
      <c r="V216" s="516"/>
      <c r="W216" s="516"/>
      <c r="X216" s="516"/>
      <c r="Y216" s="516"/>
      <c r="Z216" s="516"/>
      <c r="AA216" s="516"/>
      <c r="AB216" s="516"/>
      <c r="AC216" s="516"/>
      <c r="AD216" s="516"/>
      <c r="AE216" s="516"/>
      <c r="AF216" s="516"/>
      <c r="AG216" s="516"/>
      <c r="AH216" s="516"/>
      <c r="AI216" s="516"/>
      <c r="AJ216" s="516"/>
      <c r="AK216" s="516"/>
      <c r="AL216" s="515"/>
      <c r="AM216" s="516"/>
      <c r="AN216" s="1"/>
      <c r="AO216" s="1"/>
      <c r="AP216" s="1"/>
      <c r="AQ216" s="1"/>
      <c r="AR216" s="1"/>
      <c r="AS216" s="1"/>
      <c r="AT216" s="1"/>
      <c r="AU216" s="1"/>
      <c r="AV216" s="1"/>
      <c r="AW216" s="1"/>
      <c r="AX216" s="1"/>
      <c r="AY216" s="1"/>
      <c r="AZ216" s="1"/>
      <c r="BA216" s="1"/>
      <c r="BB216" s="1"/>
      <c r="BC216" s="1"/>
      <c r="BD216" s="1"/>
      <c r="BE216" s="1"/>
    </row>
    <row r="217" spans="1:57" ht="16.5" customHeight="1">
      <c r="A217" s="2"/>
      <c r="B217" s="61"/>
      <c r="C217" s="61"/>
      <c r="D217" s="61"/>
      <c r="E217" s="61"/>
      <c r="F217" s="516"/>
      <c r="G217" s="516"/>
      <c r="H217" s="516"/>
      <c r="I217" s="518"/>
      <c r="J217" s="516"/>
      <c r="K217" s="516"/>
      <c r="L217" s="516"/>
      <c r="M217" s="516"/>
      <c r="N217" s="516"/>
      <c r="O217" s="516"/>
      <c r="P217" s="516"/>
      <c r="Q217" s="516"/>
      <c r="R217" s="516"/>
      <c r="S217" s="516"/>
      <c r="T217" s="516"/>
      <c r="U217" s="516"/>
      <c r="V217" s="516"/>
      <c r="W217" s="516"/>
      <c r="X217" s="516"/>
      <c r="Y217" s="516"/>
      <c r="Z217" s="516"/>
      <c r="AA217" s="516"/>
      <c r="AB217" s="516"/>
      <c r="AC217" s="516"/>
      <c r="AD217" s="516"/>
      <c r="AE217" s="516"/>
      <c r="AF217" s="516"/>
      <c r="AG217" s="516"/>
      <c r="AH217" s="516"/>
      <c r="AI217" s="516"/>
      <c r="AJ217" s="516"/>
      <c r="AK217" s="516"/>
      <c r="AL217" s="515"/>
      <c r="AM217" s="516"/>
      <c r="AN217" s="1"/>
      <c r="AO217" s="1"/>
      <c r="AP217" s="1"/>
      <c r="AQ217" s="1"/>
      <c r="AR217" s="1"/>
      <c r="AS217" s="1"/>
      <c r="AT217" s="1"/>
      <c r="AU217" s="1"/>
      <c r="AV217" s="1"/>
      <c r="AW217" s="1"/>
      <c r="AX217" s="1"/>
      <c r="AY217" s="1"/>
      <c r="AZ217" s="1"/>
      <c r="BA217" s="1"/>
      <c r="BB217" s="1"/>
      <c r="BC217" s="1"/>
      <c r="BD217" s="1"/>
      <c r="BE217" s="1"/>
    </row>
    <row r="218" spans="1:57" ht="16.5" customHeight="1">
      <c r="A218" s="2"/>
      <c r="B218" s="61"/>
      <c r="C218" s="61"/>
      <c r="D218" s="61"/>
      <c r="E218" s="61"/>
      <c r="F218" s="516"/>
      <c r="G218" s="516"/>
      <c r="H218" s="516"/>
      <c r="I218" s="518"/>
      <c r="J218" s="516"/>
      <c r="K218" s="516"/>
      <c r="L218" s="516"/>
      <c r="M218" s="516"/>
      <c r="N218" s="516"/>
      <c r="O218" s="516"/>
      <c r="P218" s="516"/>
      <c r="Q218" s="516"/>
      <c r="R218" s="516"/>
      <c r="S218" s="516"/>
      <c r="T218" s="516"/>
      <c r="U218" s="516"/>
      <c r="V218" s="516"/>
      <c r="W218" s="516"/>
      <c r="X218" s="516"/>
      <c r="Y218" s="516"/>
      <c r="Z218" s="516"/>
      <c r="AA218" s="516"/>
      <c r="AB218" s="516"/>
      <c r="AC218" s="516"/>
      <c r="AD218" s="516"/>
      <c r="AE218" s="516"/>
      <c r="AF218" s="516"/>
      <c r="AG218" s="516"/>
      <c r="AH218" s="516"/>
      <c r="AI218" s="516"/>
      <c r="AJ218" s="516"/>
      <c r="AK218" s="516"/>
      <c r="AL218" s="515"/>
      <c r="AM218" s="516"/>
      <c r="AN218" s="1"/>
      <c r="AO218" s="1"/>
      <c r="AP218" s="1"/>
      <c r="AQ218" s="1"/>
      <c r="AR218" s="1"/>
      <c r="AS218" s="1"/>
      <c r="AT218" s="1"/>
      <c r="AU218" s="1"/>
      <c r="AV218" s="1"/>
      <c r="AW218" s="1"/>
      <c r="AX218" s="1"/>
      <c r="AY218" s="1"/>
      <c r="AZ218" s="1"/>
      <c r="BA218" s="1"/>
      <c r="BB218" s="1"/>
      <c r="BC218" s="1"/>
      <c r="BD218" s="1"/>
      <c r="BE218" s="1"/>
    </row>
    <row r="219" spans="1:57" ht="16.5" customHeight="1">
      <c r="A219" s="2"/>
      <c r="B219" s="61"/>
      <c r="C219" s="61"/>
      <c r="D219" s="61"/>
      <c r="E219" s="61"/>
      <c r="F219" s="516"/>
      <c r="G219" s="516"/>
      <c r="H219" s="516"/>
      <c r="I219" s="518"/>
      <c r="J219" s="516"/>
      <c r="K219" s="516"/>
      <c r="L219" s="516"/>
      <c r="M219" s="516"/>
      <c r="N219" s="516"/>
      <c r="O219" s="516"/>
      <c r="P219" s="516"/>
      <c r="Q219" s="516"/>
      <c r="R219" s="516"/>
      <c r="S219" s="516"/>
      <c r="T219" s="516"/>
      <c r="U219" s="516"/>
      <c r="V219" s="516"/>
      <c r="W219" s="516"/>
      <c r="X219" s="516"/>
      <c r="Y219" s="516"/>
      <c r="Z219" s="516"/>
      <c r="AA219" s="516"/>
      <c r="AB219" s="516"/>
      <c r="AC219" s="516"/>
      <c r="AD219" s="516"/>
      <c r="AE219" s="516"/>
      <c r="AF219" s="516"/>
      <c r="AG219" s="516"/>
      <c r="AH219" s="516"/>
      <c r="AI219" s="516"/>
      <c r="AJ219" s="516"/>
      <c r="AK219" s="516"/>
      <c r="AL219" s="515"/>
      <c r="AM219" s="516"/>
      <c r="AN219" s="1"/>
      <c r="AO219" s="1"/>
      <c r="AP219" s="1"/>
      <c r="AQ219" s="1"/>
      <c r="AR219" s="1"/>
      <c r="AS219" s="1"/>
      <c r="AT219" s="1"/>
      <c r="AU219" s="1"/>
      <c r="AV219" s="1"/>
      <c r="AW219" s="1"/>
      <c r="AX219" s="1"/>
      <c r="AY219" s="1"/>
      <c r="AZ219" s="1"/>
      <c r="BA219" s="1"/>
      <c r="BB219" s="1"/>
      <c r="BC219" s="1"/>
      <c r="BD219" s="1"/>
      <c r="BE219" s="1"/>
    </row>
    <row r="220" spans="1:57" ht="16.5" customHeight="1">
      <c r="A220" s="2"/>
      <c r="B220" s="61"/>
      <c r="C220" s="61"/>
      <c r="D220" s="61"/>
      <c r="E220" s="61"/>
      <c r="F220" s="516"/>
      <c r="G220" s="516"/>
      <c r="H220" s="516"/>
      <c r="I220" s="518"/>
      <c r="J220" s="516"/>
      <c r="K220" s="516"/>
      <c r="L220" s="516"/>
      <c r="M220" s="516"/>
      <c r="N220" s="516"/>
      <c r="O220" s="516"/>
      <c r="P220" s="516"/>
      <c r="Q220" s="516"/>
      <c r="R220" s="516"/>
      <c r="S220" s="516"/>
      <c r="T220" s="516"/>
      <c r="U220" s="516"/>
      <c r="V220" s="516"/>
      <c r="W220" s="516"/>
      <c r="X220" s="516"/>
      <c r="Y220" s="516"/>
      <c r="Z220" s="516"/>
      <c r="AA220" s="516"/>
      <c r="AB220" s="516"/>
      <c r="AC220" s="516"/>
      <c r="AD220" s="516"/>
      <c r="AE220" s="516"/>
      <c r="AF220" s="516"/>
      <c r="AG220" s="516"/>
      <c r="AH220" s="516"/>
      <c r="AI220" s="516"/>
      <c r="AJ220" s="516"/>
      <c r="AK220" s="516"/>
      <c r="AL220" s="515"/>
      <c r="AM220" s="516"/>
      <c r="AN220" s="1"/>
      <c r="AO220" s="1"/>
      <c r="AP220" s="1"/>
      <c r="AQ220" s="1"/>
      <c r="AR220" s="1"/>
      <c r="AS220" s="1"/>
      <c r="AT220" s="1"/>
      <c r="AU220" s="1"/>
      <c r="AV220" s="1"/>
      <c r="AW220" s="1"/>
      <c r="AX220" s="1"/>
      <c r="AY220" s="1"/>
      <c r="AZ220" s="1"/>
      <c r="BA220" s="1"/>
      <c r="BB220" s="1"/>
      <c r="BC220" s="1"/>
      <c r="BD220" s="1"/>
      <c r="BE220" s="1"/>
    </row>
    <row r="221" spans="1:57" ht="16.5" customHeight="1">
      <c r="A221" s="2"/>
      <c r="B221" s="61"/>
      <c r="C221" s="61"/>
      <c r="D221" s="61"/>
      <c r="E221" s="61"/>
      <c r="F221" s="516"/>
      <c r="G221" s="516"/>
      <c r="H221" s="516"/>
      <c r="I221" s="518"/>
      <c r="J221" s="516"/>
      <c r="K221" s="516"/>
      <c r="L221" s="516"/>
      <c r="M221" s="516"/>
      <c r="N221" s="516"/>
      <c r="O221" s="516"/>
      <c r="P221" s="516"/>
      <c r="Q221" s="516"/>
      <c r="R221" s="516"/>
      <c r="S221" s="516"/>
      <c r="T221" s="516"/>
      <c r="U221" s="516"/>
      <c r="V221" s="516"/>
      <c r="W221" s="516"/>
      <c r="X221" s="516"/>
      <c r="Y221" s="516"/>
      <c r="Z221" s="516"/>
      <c r="AA221" s="516"/>
      <c r="AB221" s="516"/>
      <c r="AC221" s="516"/>
      <c r="AD221" s="516"/>
      <c r="AE221" s="516"/>
      <c r="AF221" s="516"/>
      <c r="AG221" s="516"/>
      <c r="AH221" s="516"/>
      <c r="AI221" s="516"/>
      <c r="AJ221" s="516"/>
      <c r="AK221" s="516"/>
      <c r="AL221" s="515"/>
      <c r="AM221" s="516"/>
      <c r="AN221" s="1"/>
      <c r="AO221" s="1"/>
      <c r="AP221" s="1"/>
      <c r="AQ221" s="1"/>
      <c r="AR221" s="1"/>
      <c r="AS221" s="1"/>
      <c r="AT221" s="1"/>
      <c r="AU221" s="1"/>
      <c r="AV221" s="1"/>
      <c r="AW221" s="1"/>
      <c r="AX221" s="1"/>
      <c r="AY221" s="1"/>
      <c r="AZ221" s="1"/>
      <c r="BA221" s="1"/>
      <c r="BB221" s="1"/>
      <c r="BC221" s="1"/>
      <c r="BD221" s="1"/>
      <c r="BE221" s="1"/>
    </row>
    <row r="222" spans="1:57" ht="16.5" customHeight="1">
      <c r="A222" s="2"/>
      <c r="B222" s="61"/>
      <c r="C222" s="61"/>
      <c r="D222" s="61"/>
      <c r="E222" s="61"/>
      <c r="F222" s="516"/>
      <c r="G222" s="516"/>
      <c r="H222" s="516"/>
      <c r="I222" s="518"/>
      <c r="J222" s="516"/>
      <c r="K222" s="516"/>
      <c r="L222" s="516"/>
      <c r="M222" s="516"/>
      <c r="N222" s="516"/>
      <c r="O222" s="516"/>
      <c r="P222" s="516"/>
      <c r="Q222" s="516"/>
      <c r="R222" s="516"/>
      <c r="S222" s="516"/>
      <c r="T222" s="516"/>
      <c r="U222" s="516"/>
      <c r="V222" s="516"/>
      <c r="W222" s="516"/>
      <c r="X222" s="516"/>
      <c r="Y222" s="516"/>
      <c r="Z222" s="516"/>
      <c r="AA222" s="516"/>
      <c r="AB222" s="516"/>
      <c r="AC222" s="516"/>
      <c r="AD222" s="516"/>
      <c r="AE222" s="516"/>
      <c r="AF222" s="516"/>
      <c r="AG222" s="516"/>
      <c r="AH222" s="516"/>
      <c r="AI222" s="516"/>
      <c r="AJ222" s="516"/>
      <c r="AK222" s="516"/>
      <c r="AL222" s="515"/>
      <c r="AM222" s="516"/>
      <c r="AN222" s="1"/>
      <c r="AO222" s="1"/>
      <c r="AP222" s="1"/>
      <c r="AQ222" s="1"/>
      <c r="AR222" s="1"/>
      <c r="AS222" s="1"/>
      <c r="AT222" s="1"/>
      <c r="AU222" s="1"/>
      <c r="AV222" s="1"/>
      <c r="AW222" s="1"/>
      <c r="AX222" s="1"/>
      <c r="AY222" s="1"/>
      <c r="AZ222" s="1"/>
      <c r="BA222" s="1"/>
      <c r="BB222" s="1"/>
      <c r="BC222" s="1"/>
      <c r="BD222" s="1"/>
      <c r="BE222" s="1"/>
    </row>
    <row r="223" spans="1:57" ht="16.5" customHeight="1">
      <c r="A223" s="2"/>
      <c r="B223" s="61"/>
      <c r="C223" s="61"/>
      <c r="D223" s="61"/>
      <c r="E223" s="61"/>
      <c r="F223" s="516"/>
      <c r="G223" s="516"/>
      <c r="H223" s="516"/>
      <c r="I223" s="518"/>
      <c r="J223" s="516"/>
      <c r="K223" s="516"/>
      <c r="L223" s="516"/>
      <c r="M223" s="516"/>
      <c r="N223" s="516"/>
      <c r="O223" s="516"/>
      <c r="P223" s="516"/>
      <c r="Q223" s="516"/>
      <c r="R223" s="516"/>
      <c r="S223" s="516"/>
      <c r="T223" s="516"/>
      <c r="U223" s="516"/>
      <c r="V223" s="516"/>
      <c r="W223" s="516"/>
      <c r="X223" s="516"/>
      <c r="Y223" s="516"/>
      <c r="Z223" s="516"/>
      <c r="AA223" s="516"/>
      <c r="AB223" s="516"/>
      <c r="AC223" s="516"/>
      <c r="AD223" s="516"/>
      <c r="AE223" s="516"/>
      <c r="AF223" s="516"/>
      <c r="AG223" s="516"/>
      <c r="AH223" s="516"/>
      <c r="AI223" s="516"/>
      <c r="AJ223" s="516"/>
      <c r="AK223" s="516"/>
      <c r="AL223" s="515"/>
      <c r="AM223" s="516"/>
      <c r="AN223" s="1"/>
      <c r="AO223" s="1"/>
      <c r="AP223" s="1"/>
      <c r="AQ223" s="1"/>
      <c r="AR223" s="1"/>
      <c r="AS223" s="1"/>
      <c r="AT223" s="1"/>
      <c r="AU223" s="1"/>
      <c r="AV223" s="1"/>
      <c r="AW223" s="1"/>
      <c r="AX223" s="1"/>
      <c r="AY223" s="1"/>
      <c r="AZ223" s="1"/>
      <c r="BA223" s="1"/>
      <c r="BB223" s="1"/>
      <c r="BC223" s="1"/>
      <c r="BD223" s="1"/>
      <c r="BE223" s="1"/>
    </row>
    <row r="224" spans="1:57" ht="16.5" customHeight="1">
      <c r="A224" s="2"/>
      <c r="B224" s="61"/>
      <c r="C224" s="61"/>
      <c r="D224" s="61"/>
      <c r="E224" s="61"/>
      <c r="F224" s="516"/>
      <c r="G224" s="516"/>
      <c r="H224" s="516"/>
      <c r="I224" s="518"/>
      <c r="J224" s="516"/>
      <c r="K224" s="516"/>
      <c r="L224" s="516"/>
      <c r="M224" s="516"/>
      <c r="N224" s="516"/>
      <c r="O224" s="516"/>
      <c r="P224" s="516"/>
      <c r="Q224" s="516"/>
      <c r="R224" s="516"/>
      <c r="S224" s="516"/>
      <c r="T224" s="516"/>
      <c r="U224" s="516"/>
      <c r="V224" s="516"/>
      <c r="W224" s="516"/>
      <c r="X224" s="516"/>
      <c r="Y224" s="516"/>
      <c r="Z224" s="516"/>
      <c r="AA224" s="516"/>
      <c r="AB224" s="516"/>
      <c r="AC224" s="516"/>
      <c r="AD224" s="516"/>
      <c r="AE224" s="516"/>
      <c r="AF224" s="516"/>
      <c r="AG224" s="516"/>
      <c r="AH224" s="516"/>
      <c r="AI224" s="516"/>
      <c r="AJ224" s="516"/>
      <c r="AK224" s="516"/>
      <c r="AL224" s="515"/>
      <c r="AM224" s="516"/>
      <c r="AN224" s="1"/>
      <c r="AO224" s="1"/>
      <c r="AP224" s="1"/>
      <c r="AQ224" s="1"/>
      <c r="AR224" s="1"/>
      <c r="AS224" s="1"/>
      <c r="AT224" s="1"/>
      <c r="AU224" s="1"/>
      <c r="AV224" s="1"/>
      <c r="AW224" s="1"/>
      <c r="AX224" s="1"/>
      <c r="AY224" s="1"/>
      <c r="AZ224" s="1"/>
      <c r="BA224" s="1"/>
      <c r="BB224" s="1"/>
      <c r="BC224" s="1"/>
      <c r="BD224" s="1"/>
      <c r="BE224" s="1"/>
    </row>
    <row r="225" spans="1:57" ht="16.5" customHeight="1">
      <c r="A225" s="2"/>
      <c r="B225" s="61"/>
      <c r="C225" s="61"/>
      <c r="D225" s="61"/>
      <c r="E225" s="61"/>
      <c r="F225" s="516"/>
      <c r="G225" s="516"/>
      <c r="H225" s="516"/>
      <c r="I225" s="518"/>
      <c r="J225" s="516"/>
      <c r="K225" s="516"/>
      <c r="L225" s="516"/>
      <c r="M225" s="516"/>
      <c r="N225" s="516"/>
      <c r="O225" s="516"/>
      <c r="P225" s="516"/>
      <c r="Q225" s="516"/>
      <c r="R225" s="516"/>
      <c r="S225" s="516"/>
      <c r="T225" s="516"/>
      <c r="U225" s="516"/>
      <c r="V225" s="516"/>
      <c r="W225" s="516"/>
      <c r="X225" s="516"/>
      <c r="Y225" s="516"/>
      <c r="Z225" s="516"/>
      <c r="AA225" s="516"/>
      <c r="AB225" s="516"/>
      <c r="AC225" s="516"/>
      <c r="AD225" s="516"/>
      <c r="AE225" s="516"/>
      <c r="AF225" s="516"/>
      <c r="AG225" s="516"/>
      <c r="AH225" s="516"/>
      <c r="AI225" s="516"/>
      <c r="AJ225" s="516"/>
      <c r="AK225" s="516"/>
      <c r="AL225" s="515"/>
      <c r="AM225" s="516"/>
      <c r="AN225" s="1"/>
      <c r="AO225" s="1"/>
      <c r="AP225" s="1"/>
      <c r="AQ225" s="1"/>
      <c r="AR225" s="1"/>
      <c r="AS225" s="1"/>
      <c r="AT225" s="1"/>
      <c r="AU225" s="1"/>
      <c r="AV225" s="1"/>
      <c r="AW225" s="1"/>
      <c r="AX225" s="1"/>
      <c r="AY225" s="1"/>
      <c r="AZ225" s="1"/>
      <c r="BA225" s="1"/>
      <c r="BB225" s="1"/>
      <c r="BC225" s="1"/>
      <c r="BD225" s="1"/>
      <c r="BE225" s="1"/>
    </row>
    <row r="226" spans="1:57" ht="16.5" customHeight="1">
      <c r="A226" s="2"/>
      <c r="B226" s="61"/>
      <c r="C226" s="61"/>
      <c r="D226" s="61"/>
      <c r="E226" s="61"/>
      <c r="F226" s="516"/>
      <c r="G226" s="516"/>
      <c r="H226" s="516"/>
      <c r="I226" s="518"/>
      <c r="J226" s="516"/>
      <c r="K226" s="516"/>
      <c r="L226" s="516"/>
      <c r="M226" s="516"/>
      <c r="N226" s="516"/>
      <c r="O226" s="516"/>
      <c r="P226" s="516"/>
      <c r="Q226" s="516"/>
      <c r="R226" s="516"/>
      <c r="S226" s="516"/>
      <c r="T226" s="516"/>
      <c r="U226" s="516"/>
      <c r="V226" s="516"/>
      <c r="W226" s="516"/>
      <c r="X226" s="516"/>
      <c r="Y226" s="516"/>
      <c r="Z226" s="516"/>
      <c r="AA226" s="516"/>
      <c r="AB226" s="516"/>
      <c r="AC226" s="516"/>
      <c r="AD226" s="516"/>
      <c r="AE226" s="516"/>
      <c r="AF226" s="516"/>
      <c r="AG226" s="516"/>
      <c r="AH226" s="516"/>
      <c r="AI226" s="516"/>
      <c r="AJ226" s="516"/>
      <c r="AK226" s="516"/>
      <c r="AL226" s="515"/>
      <c r="AM226" s="516"/>
      <c r="AN226" s="1"/>
      <c r="AO226" s="1"/>
      <c r="AP226" s="1"/>
      <c r="AQ226" s="1"/>
      <c r="AR226" s="1"/>
      <c r="AS226" s="1"/>
      <c r="AT226" s="1"/>
      <c r="AU226" s="1"/>
      <c r="AV226" s="1"/>
      <c r="AW226" s="1"/>
      <c r="AX226" s="1"/>
      <c r="AY226" s="1"/>
      <c r="AZ226" s="1"/>
      <c r="BA226" s="1"/>
      <c r="BB226" s="1"/>
      <c r="BC226" s="1"/>
      <c r="BD226" s="1"/>
      <c r="BE226" s="1"/>
    </row>
    <row r="227" spans="1:57" ht="16.5" customHeight="1">
      <c r="A227" s="2"/>
      <c r="B227" s="61"/>
      <c r="C227" s="61"/>
      <c r="D227" s="61"/>
      <c r="E227" s="61"/>
      <c r="F227" s="516"/>
      <c r="G227" s="516"/>
      <c r="H227" s="516"/>
      <c r="I227" s="518"/>
      <c r="J227" s="516"/>
      <c r="K227" s="516"/>
      <c r="L227" s="516"/>
      <c r="M227" s="516"/>
      <c r="N227" s="516"/>
      <c r="O227" s="516"/>
      <c r="P227" s="516"/>
      <c r="Q227" s="516"/>
      <c r="R227" s="516"/>
      <c r="S227" s="516"/>
      <c r="T227" s="516"/>
      <c r="U227" s="516"/>
      <c r="V227" s="516"/>
      <c r="W227" s="516"/>
      <c r="X227" s="516"/>
      <c r="Y227" s="516"/>
      <c r="Z227" s="516"/>
      <c r="AA227" s="516"/>
      <c r="AB227" s="516"/>
      <c r="AC227" s="516"/>
      <c r="AD227" s="516"/>
      <c r="AE227" s="516"/>
      <c r="AF227" s="516"/>
      <c r="AG227" s="516"/>
      <c r="AH227" s="516"/>
      <c r="AI227" s="516"/>
      <c r="AJ227" s="516"/>
      <c r="AK227" s="516"/>
      <c r="AL227" s="515"/>
      <c r="AM227" s="516"/>
      <c r="AN227" s="1"/>
      <c r="AO227" s="1"/>
      <c r="AP227" s="1"/>
      <c r="AQ227" s="1"/>
      <c r="AR227" s="1"/>
      <c r="AS227" s="1"/>
      <c r="AT227" s="1"/>
      <c r="AU227" s="1"/>
      <c r="AV227" s="1"/>
      <c r="AW227" s="1"/>
      <c r="AX227" s="1"/>
      <c r="AY227" s="1"/>
      <c r="AZ227" s="1"/>
      <c r="BA227" s="1"/>
      <c r="BB227" s="1"/>
      <c r="BC227" s="1"/>
      <c r="BD227" s="1"/>
      <c r="BE227" s="1"/>
    </row>
    <row r="228" spans="1:57" ht="16.5" customHeight="1">
      <c r="A228" s="2"/>
      <c r="B228" s="61"/>
      <c r="C228" s="61"/>
      <c r="D228" s="61"/>
      <c r="E228" s="61"/>
      <c r="F228" s="516"/>
      <c r="G228" s="516"/>
      <c r="H228" s="516"/>
      <c r="I228" s="518"/>
      <c r="J228" s="516"/>
      <c r="K228" s="516"/>
      <c r="L228" s="516"/>
      <c r="M228" s="516"/>
      <c r="N228" s="516"/>
      <c r="O228" s="516"/>
      <c r="P228" s="516"/>
      <c r="Q228" s="516"/>
      <c r="R228" s="516"/>
      <c r="S228" s="516"/>
      <c r="T228" s="516"/>
      <c r="U228" s="516"/>
      <c r="V228" s="516"/>
      <c r="W228" s="516"/>
      <c r="X228" s="516"/>
      <c r="Y228" s="516"/>
      <c r="Z228" s="516"/>
      <c r="AA228" s="516"/>
      <c r="AB228" s="516"/>
      <c r="AC228" s="516"/>
      <c r="AD228" s="516"/>
      <c r="AE228" s="516"/>
      <c r="AF228" s="516"/>
      <c r="AG228" s="516"/>
      <c r="AH228" s="516"/>
      <c r="AI228" s="516"/>
      <c r="AJ228" s="516"/>
      <c r="AK228" s="516"/>
      <c r="AL228" s="515"/>
      <c r="AM228" s="516"/>
      <c r="AN228" s="1"/>
      <c r="AO228" s="1"/>
      <c r="AP228" s="1"/>
      <c r="AQ228" s="1"/>
      <c r="AR228" s="1"/>
      <c r="AS228" s="1"/>
      <c r="AT228" s="1"/>
      <c r="AU228" s="1"/>
      <c r="AV228" s="1"/>
      <c r="AW228" s="1"/>
      <c r="AX228" s="1"/>
      <c r="AY228" s="1"/>
      <c r="AZ228" s="1"/>
      <c r="BA228" s="1"/>
      <c r="BB228" s="1"/>
      <c r="BC228" s="1"/>
      <c r="BD228" s="1"/>
      <c r="BE228" s="1"/>
    </row>
    <row r="229" spans="1:57" ht="16.5" customHeight="1">
      <c r="A229" s="2"/>
      <c r="B229" s="61"/>
      <c r="C229" s="61"/>
      <c r="D229" s="61"/>
      <c r="E229" s="61"/>
      <c r="F229" s="516"/>
      <c r="G229" s="516"/>
      <c r="H229" s="516"/>
      <c r="I229" s="518"/>
      <c r="J229" s="516"/>
      <c r="K229" s="516"/>
      <c r="L229" s="516"/>
      <c r="M229" s="516"/>
      <c r="N229" s="516"/>
      <c r="O229" s="516"/>
      <c r="P229" s="516"/>
      <c r="Q229" s="516"/>
      <c r="R229" s="516"/>
      <c r="S229" s="516"/>
      <c r="T229" s="516"/>
      <c r="U229" s="516"/>
      <c r="V229" s="516"/>
      <c r="W229" s="516"/>
      <c r="X229" s="516"/>
      <c r="Y229" s="516"/>
      <c r="Z229" s="516"/>
      <c r="AA229" s="516"/>
      <c r="AB229" s="516"/>
      <c r="AC229" s="516"/>
      <c r="AD229" s="516"/>
      <c r="AE229" s="516"/>
      <c r="AF229" s="516"/>
      <c r="AG229" s="516"/>
      <c r="AH229" s="516"/>
      <c r="AI229" s="516"/>
      <c r="AJ229" s="516"/>
      <c r="AK229" s="516"/>
      <c r="AL229" s="515"/>
      <c r="AM229" s="516"/>
      <c r="AN229" s="1"/>
      <c r="AO229" s="1"/>
      <c r="AP229" s="1"/>
      <c r="AQ229" s="1"/>
      <c r="AR229" s="1"/>
      <c r="AS229" s="1"/>
      <c r="AT229" s="1"/>
      <c r="AU229" s="1"/>
      <c r="AV229" s="1"/>
      <c r="AW229" s="1"/>
      <c r="AX229" s="1"/>
      <c r="AY229" s="1"/>
      <c r="AZ229" s="1"/>
      <c r="BA229" s="1"/>
      <c r="BB229" s="1"/>
      <c r="BC229" s="1"/>
      <c r="BD229" s="1"/>
      <c r="BE229" s="1"/>
    </row>
    <row r="230" spans="1:57" ht="16.5" customHeight="1">
      <c r="A230" s="2"/>
      <c r="B230" s="61"/>
      <c r="C230" s="61"/>
      <c r="D230" s="61"/>
      <c r="E230" s="61"/>
      <c r="F230" s="516"/>
      <c r="G230" s="516"/>
      <c r="H230" s="516"/>
      <c r="I230" s="518"/>
      <c r="J230" s="516"/>
      <c r="K230" s="516"/>
      <c r="L230" s="516"/>
      <c r="M230" s="516"/>
      <c r="N230" s="516"/>
      <c r="O230" s="516"/>
      <c r="P230" s="516"/>
      <c r="Q230" s="516"/>
      <c r="R230" s="516"/>
      <c r="S230" s="516"/>
      <c r="T230" s="516"/>
      <c r="U230" s="516"/>
      <c r="V230" s="516"/>
      <c r="W230" s="516"/>
      <c r="X230" s="516"/>
      <c r="Y230" s="516"/>
      <c r="Z230" s="516"/>
      <c r="AA230" s="516"/>
      <c r="AB230" s="516"/>
      <c r="AC230" s="516"/>
      <c r="AD230" s="516"/>
      <c r="AE230" s="516"/>
      <c r="AF230" s="516"/>
      <c r="AG230" s="516"/>
      <c r="AH230" s="516"/>
      <c r="AI230" s="516"/>
      <c r="AJ230" s="516"/>
      <c r="AK230" s="516"/>
      <c r="AL230" s="515"/>
      <c r="AM230" s="516"/>
      <c r="AN230" s="1"/>
      <c r="AO230" s="1"/>
      <c r="AP230" s="1"/>
      <c r="AQ230" s="1"/>
      <c r="AR230" s="1"/>
      <c r="AS230" s="1"/>
      <c r="AT230" s="1"/>
      <c r="AU230" s="1"/>
      <c r="AV230" s="1"/>
      <c r="AW230" s="1"/>
      <c r="AX230" s="1"/>
      <c r="AY230" s="1"/>
      <c r="AZ230" s="1"/>
      <c r="BA230" s="1"/>
      <c r="BB230" s="1"/>
      <c r="BC230" s="1"/>
      <c r="BD230" s="1"/>
      <c r="BE230" s="1"/>
    </row>
    <row r="231" spans="1:57" ht="16.5" customHeight="1">
      <c r="A231" s="2"/>
      <c r="B231" s="61"/>
      <c r="C231" s="61"/>
      <c r="D231" s="61"/>
      <c r="E231" s="61"/>
      <c r="F231" s="516"/>
      <c r="G231" s="516"/>
      <c r="H231" s="516"/>
      <c r="I231" s="518"/>
      <c r="J231" s="516"/>
      <c r="K231" s="516"/>
      <c r="L231" s="516"/>
      <c r="M231" s="516"/>
      <c r="N231" s="516"/>
      <c r="O231" s="516"/>
      <c r="P231" s="516"/>
      <c r="Q231" s="516"/>
      <c r="R231" s="516"/>
      <c r="S231" s="516"/>
      <c r="T231" s="516"/>
      <c r="U231" s="516"/>
      <c r="V231" s="516"/>
      <c r="W231" s="516"/>
      <c r="X231" s="516"/>
      <c r="Y231" s="516"/>
      <c r="Z231" s="516"/>
      <c r="AA231" s="516"/>
      <c r="AB231" s="516"/>
      <c r="AC231" s="516"/>
      <c r="AD231" s="516"/>
      <c r="AE231" s="516"/>
      <c r="AF231" s="516"/>
      <c r="AG231" s="516"/>
      <c r="AH231" s="516"/>
      <c r="AI231" s="516"/>
      <c r="AJ231" s="516"/>
      <c r="AK231" s="516"/>
      <c r="AL231" s="515"/>
      <c r="AM231" s="516"/>
      <c r="AN231" s="1"/>
      <c r="AO231" s="1"/>
      <c r="AP231" s="1"/>
      <c r="AQ231" s="1"/>
      <c r="AR231" s="1"/>
      <c r="AS231" s="1"/>
      <c r="AT231" s="1"/>
      <c r="AU231" s="1"/>
      <c r="AV231" s="1"/>
      <c r="AW231" s="1"/>
      <c r="AX231" s="1"/>
      <c r="AY231" s="1"/>
      <c r="AZ231" s="1"/>
      <c r="BA231" s="1"/>
      <c r="BB231" s="1"/>
      <c r="BC231" s="1"/>
      <c r="BD231" s="1"/>
      <c r="BE231" s="1"/>
    </row>
    <row r="232" spans="1:57" ht="16.5" customHeight="1">
      <c r="A232" s="2"/>
      <c r="B232" s="61"/>
      <c r="C232" s="61"/>
      <c r="D232" s="61"/>
      <c r="E232" s="61"/>
      <c r="F232" s="516"/>
      <c r="G232" s="516"/>
      <c r="H232" s="516"/>
      <c r="I232" s="518"/>
      <c r="J232" s="516"/>
      <c r="K232" s="516"/>
      <c r="L232" s="516"/>
      <c r="M232" s="516"/>
      <c r="N232" s="516"/>
      <c r="O232" s="516"/>
      <c r="P232" s="516"/>
      <c r="Q232" s="516"/>
      <c r="R232" s="516"/>
      <c r="S232" s="516"/>
      <c r="T232" s="516"/>
      <c r="U232" s="516"/>
      <c r="V232" s="516"/>
      <c r="W232" s="516"/>
      <c r="X232" s="516"/>
      <c r="Y232" s="516"/>
      <c r="Z232" s="516"/>
      <c r="AA232" s="516"/>
      <c r="AB232" s="516"/>
      <c r="AC232" s="516"/>
      <c r="AD232" s="516"/>
      <c r="AE232" s="516"/>
      <c r="AF232" s="516"/>
      <c r="AG232" s="516"/>
      <c r="AH232" s="516"/>
      <c r="AI232" s="516"/>
      <c r="AJ232" s="516"/>
      <c r="AK232" s="516"/>
      <c r="AL232" s="515"/>
      <c r="AM232" s="516"/>
      <c r="AN232" s="1"/>
      <c r="AO232" s="1"/>
      <c r="AP232" s="1"/>
      <c r="AQ232" s="1"/>
      <c r="AR232" s="1"/>
      <c r="AS232" s="1"/>
      <c r="AT232" s="1"/>
      <c r="AU232" s="1"/>
      <c r="AV232" s="1"/>
      <c r="AW232" s="1"/>
      <c r="AX232" s="1"/>
      <c r="AY232" s="1"/>
      <c r="AZ232" s="1"/>
      <c r="BA232" s="1"/>
      <c r="BB232" s="1"/>
      <c r="BC232" s="1"/>
      <c r="BD232" s="1"/>
      <c r="BE232" s="1"/>
    </row>
    <row r="233" spans="1:57" ht="16.5" customHeight="1">
      <c r="A233" s="2"/>
      <c r="B233" s="61"/>
      <c r="C233" s="61"/>
      <c r="D233" s="61"/>
      <c r="E233" s="61"/>
      <c r="F233" s="516"/>
      <c r="G233" s="516"/>
      <c r="H233" s="516"/>
      <c r="I233" s="518"/>
      <c r="J233" s="516"/>
      <c r="K233" s="516"/>
      <c r="L233" s="516"/>
      <c r="M233" s="516"/>
      <c r="N233" s="516"/>
      <c r="O233" s="516"/>
      <c r="P233" s="516"/>
      <c r="Q233" s="516"/>
      <c r="R233" s="516"/>
      <c r="S233" s="516"/>
      <c r="T233" s="516"/>
      <c r="U233" s="516"/>
      <c r="V233" s="516"/>
      <c r="W233" s="516"/>
      <c r="X233" s="516"/>
      <c r="Y233" s="516"/>
      <c r="Z233" s="516"/>
      <c r="AA233" s="516"/>
      <c r="AB233" s="516"/>
      <c r="AC233" s="516"/>
      <c r="AD233" s="516"/>
      <c r="AE233" s="516"/>
      <c r="AF233" s="516"/>
      <c r="AG233" s="516"/>
      <c r="AH233" s="516"/>
      <c r="AI233" s="516"/>
      <c r="AJ233" s="516"/>
      <c r="AK233" s="516"/>
      <c r="AL233" s="515"/>
      <c r="AM233" s="516"/>
      <c r="AN233" s="1"/>
      <c r="AO233" s="1"/>
      <c r="AP233" s="1"/>
      <c r="AQ233" s="1"/>
      <c r="AR233" s="1"/>
      <c r="AS233" s="1"/>
      <c r="AT233" s="1"/>
      <c r="AU233" s="1"/>
      <c r="AV233" s="1"/>
      <c r="AW233" s="1"/>
      <c r="AX233" s="1"/>
      <c r="AY233" s="1"/>
      <c r="AZ233" s="1"/>
      <c r="BA233" s="1"/>
      <c r="BB233" s="1"/>
      <c r="BC233" s="1"/>
      <c r="BD233" s="1"/>
      <c r="BE233" s="1"/>
    </row>
    <row r="234" spans="1:57" ht="16.5" customHeight="1">
      <c r="A234" s="2"/>
      <c r="B234" s="61"/>
      <c r="C234" s="61"/>
      <c r="D234" s="61"/>
      <c r="E234" s="61"/>
      <c r="F234" s="516"/>
      <c r="G234" s="516"/>
      <c r="H234" s="516"/>
      <c r="I234" s="518"/>
      <c r="J234" s="516"/>
      <c r="K234" s="516"/>
      <c r="L234" s="516"/>
      <c r="M234" s="516"/>
      <c r="N234" s="516"/>
      <c r="O234" s="516"/>
      <c r="P234" s="516"/>
      <c r="Q234" s="516"/>
      <c r="R234" s="516"/>
      <c r="S234" s="516"/>
      <c r="T234" s="516"/>
      <c r="U234" s="516"/>
      <c r="V234" s="516"/>
      <c r="W234" s="516"/>
      <c r="X234" s="516"/>
      <c r="Y234" s="516"/>
      <c r="Z234" s="516"/>
      <c r="AA234" s="516"/>
      <c r="AB234" s="516"/>
      <c r="AC234" s="516"/>
      <c r="AD234" s="516"/>
      <c r="AE234" s="516"/>
      <c r="AF234" s="516"/>
      <c r="AG234" s="516"/>
      <c r="AH234" s="516"/>
      <c r="AI234" s="516"/>
      <c r="AJ234" s="516"/>
      <c r="AK234" s="516"/>
      <c r="AL234" s="515"/>
      <c r="AM234" s="516"/>
      <c r="AN234" s="1"/>
      <c r="AO234" s="1"/>
      <c r="AP234" s="1"/>
      <c r="AQ234" s="1"/>
      <c r="AR234" s="1"/>
      <c r="AS234" s="1"/>
      <c r="AT234" s="1"/>
      <c r="AU234" s="1"/>
      <c r="AV234" s="1"/>
      <c r="AW234" s="1"/>
      <c r="AX234" s="1"/>
      <c r="AY234" s="1"/>
      <c r="AZ234" s="1"/>
      <c r="BA234" s="1"/>
      <c r="BB234" s="1"/>
      <c r="BC234" s="1"/>
      <c r="BD234" s="1"/>
      <c r="BE234" s="1"/>
    </row>
    <row r="235" spans="1:57" ht="16.5" customHeight="1">
      <c r="A235" s="2"/>
      <c r="B235" s="61"/>
      <c r="C235" s="61"/>
      <c r="D235" s="61"/>
      <c r="E235" s="61"/>
      <c r="F235" s="516"/>
      <c r="G235" s="516"/>
      <c r="H235" s="516"/>
      <c r="I235" s="518"/>
      <c r="J235" s="516"/>
      <c r="K235" s="516"/>
      <c r="L235" s="516"/>
      <c r="M235" s="516"/>
      <c r="N235" s="516"/>
      <c r="O235" s="516"/>
      <c r="P235" s="516"/>
      <c r="Q235" s="516"/>
      <c r="R235" s="516"/>
      <c r="S235" s="516"/>
      <c r="T235" s="516"/>
      <c r="U235" s="516"/>
      <c r="V235" s="516"/>
      <c r="W235" s="516"/>
      <c r="X235" s="516"/>
      <c r="Y235" s="516"/>
      <c r="Z235" s="516"/>
      <c r="AA235" s="516"/>
      <c r="AB235" s="516"/>
      <c r="AC235" s="516"/>
      <c r="AD235" s="516"/>
      <c r="AE235" s="516"/>
      <c r="AF235" s="516"/>
      <c r="AG235" s="516"/>
      <c r="AH235" s="516"/>
      <c r="AI235" s="516"/>
      <c r="AJ235" s="516"/>
      <c r="AK235" s="516"/>
      <c r="AL235" s="515"/>
      <c r="AM235" s="516"/>
      <c r="AN235" s="1"/>
      <c r="AO235" s="1"/>
      <c r="AP235" s="1"/>
      <c r="AQ235" s="1"/>
      <c r="AR235" s="1"/>
      <c r="AS235" s="1"/>
      <c r="AT235" s="1"/>
      <c r="AU235" s="1"/>
      <c r="AV235" s="1"/>
      <c r="AW235" s="1"/>
      <c r="AX235" s="1"/>
      <c r="AY235" s="1"/>
      <c r="AZ235" s="1"/>
      <c r="BA235" s="1"/>
      <c r="BB235" s="1"/>
      <c r="BC235" s="1"/>
      <c r="BD235" s="1"/>
      <c r="BE235" s="1"/>
    </row>
    <row r="236" spans="1:57" ht="16.5" customHeight="1">
      <c r="A236" s="2"/>
      <c r="B236" s="61"/>
      <c r="C236" s="61"/>
      <c r="D236" s="61"/>
      <c r="E236" s="61"/>
      <c r="F236" s="516"/>
      <c r="G236" s="516"/>
      <c r="H236" s="516"/>
      <c r="I236" s="518"/>
      <c r="J236" s="516"/>
      <c r="K236" s="516"/>
      <c r="L236" s="516"/>
      <c r="M236" s="516"/>
      <c r="N236" s="516"/>
      <c r="O236" s="516"/>
      <c r="P236" s="516"/>
      <c r="Q236" s="516"/>
      <c r="R236" s="516"/>
      <c r="S236" s="516"/>
      <c r="T236" s="516"/>
      <c r="U236" s="516"/>
      <c r="V236" s="516"/>
      <c r="W236" s="516"/>
      <c r="X236" s="516"/>
      <c r="Y236" s="516"/>
      <c r="Z236" s="516"/>
      <c r="AA236" s="516"/>
      <c r="AB236" s="516"/>
      <c r="AC236" s="516"/>
      <c r="AD236" s="516"/>
      <c r="AE236" s="516"/>
      <c r="AF236" s="516"/>
      <c r="AG236" s="516"/>
      <c r="AH236" s="516"/>
      <c r="AI236" s="516"/>
      <c r="AJ236" s="516"/>
      <c r="AK236" s="516"/>
      <c r="AL236" s="515"/>
      <c r="AM236" s="516"/>
      <c r="AN236" s="1"/>
      <c r="AO236" s="1"/>
      <c r="AP236" s="1"/>
      <c r="AQ236" s="1"/>
      <c r="AR236" s="1"/>
      <c r="AS236" s="1"/>
      <c r="AT236" s="1"/>
      <c r="AU236" s="1"/>
      <c r="AV236" s="1"/>
      <c r="AW236" s="1"/>
      <c r="AX236" s="1"/>
      <c r="AY236" s="1"/>
      <c r="AZ236" s="1"/>
      <c r="BA236" s="1"/>
      <c r="BB236" s="1"/>
      <c r="BC236" s="1"/>
      <c r="BD236" s="1"/>
      <c r="BE236" s="1"/>
    </row>
    <row r="237" spans="1:57" ht="16.5" customHeight="1">
      <c r="A237" s="2"/>
      <c r="B237" s="61"/>
      <c r="C237" s="61"/>
      <c r="D237" s="61"/>
      <c r="E237" s="61"/>
      <c r="F237" s="516"/>
      <c r="G237" s="516"/>
      <c r="H237" s="516"/>
      <c r="I237" s="518"/>
      <c r="J237" s="516"/>
      <c r="K237" s="516"/>
      <c r="L237" s="516"/>
      <c r="M237" s="516"/>
      <c r="N237" s="516"/>
      <c r="O237" s="516"/>
      <c r="P237" s="516"/>
      <c r="Q237" s="516"/>
      <c r="R237" s="516"/>
      <c r="S237" s="516"/>
      <c r="T237" s="516"/>
      <c r="U237" s="516"/>
      <c r="V237" s="516"/>
      <c r="W237" s="516"/>
      <c r="X237" s="516"/>
      <c r="Y237" s="516"/>
      <c r="Z237" s="516"/>
      <c r="AA237" s="516"/>
      <c r="AB237" s="516"/>
      <c r="AC237" s="516"/>
      <c r="AD237" s="516"/>
      <c r="AE237" s="516"/>
      <c r="AF237" s="516"/>
      <c r="AG237" s="516"/>
      <c r="AH237" s="516"/>
      <c r="AI237" s="516"/>
      <c r="AJ237" s="516"/>
      <c r="AK237" s="516"/>
      <c r="AL237" s="515"/>
      <c r="AM237" s="516"/>
      <c r="AN237" s="1"/>
      <c r="AO237" s="1"/>
      <c r="AP237" s="1"/>
      <c r="AQ237" s="1"/>
      <c r="AR237" s="1"/>
      <c r="AS237" s="1"/>
      <c r="AT237" s="1"/>
      <c r="AU237" s="1"/>
      <c r="AV237" s="1"/>
      <c r="AW237" s="1"/>
      <c r="AX237" s="1"/>
      <c r="AY237" s="1"/>
      <c r="AZ237" s="1"/>
      <c r="BA237" s="1"/>
      <c r="BB237" s="1"/>
      <c r="BC237" s="1"/>
      <c r="BD237" s="1"/>
      <c r="BE237" s="1"/>
    </row>
    <row r="238" spans="1:57" ht="16.5" customHeight="1">
      <c r="A238" s="2"/>
      <c r="B238" s="61"/>
      <c r="C238" s="61"/>
      <c r="D238" s="61"/>
      <c r="E238" s="61"/>
      <c r="F238" s="516"/>
      <c r="G238" s="516"/>
      <c r="H238" s="516"/>
      <c r="I238" s="518"/>
      <c r="J238" s="516"/>
      <c r="K238" s="516"/>
      <c r="L238" s="516"/>
      <c r="M238" s="516"/>
      <c r="N238" s="516"/>
      <c r="O238" s="516"/>
      <c r="P238" s="516"/>
      <c r="Q238" s="516"/>
      <c r="R238" s="516"/>
      <c r="S238" s="516"/>
      <c r="T238" s="516"/>
      <c r="U238" s="516"/>
      <c r="V238" s="516"/>
      <c r="W238" s="516"/>
      <c r="X238" s="516"/>
      <c r="Y238" s="516"/>
      <c r="Z238" s="516"/>
      <c r="AA238" s="516"/>
      <c r="AB238" s="516"/>
      <c r="AC238" s="516"/>
      <c r="AD238" s="516"/>
      <c r="AE238" s="516"/>
      <c r="AF238" s="516"/>
      <c r="AG238" s="516"/>
      <c r="AH238" s="516"/>
      <c r="AI238" s="516"/>
      <c r="AJ238" s="516"/>
      <c r="AK238" s="516"/>
      <c r="AL238" s="515"/>
      <c r="AM238" s="516"/>
      <c r="AN238" s="1"/>
      <c r="AO238" s="1"/>
      <c r="AP238" s="1"/>
      <c r="AQ238" s="1"/>
      <c r="AR238" s="1"/>
      <c r="AS238" s="1"/>
      <c r="AT238" s="1"/>
      <c r="AU238" s="1"/>
      <c r="AV238" s="1"/>
      <c r="AW238" s="1"/>
      <c r="AX238" s="1"/>
      <c r="AY238" s="1"/>
      <c r="AZ238" s="1"/>
      <c r="BA238" s="1"/>
      <c r="BB238" s="1"/>
      <c r="BC238" s="1"/>
      <c r="BD238" s="1"/>
      <c r="BE238" s="1"/>
    </row>
    <row r="239" spans="1:57" ht="16.5" customHeight="1">
      <c r="A239" s="2"/>
      <c r="B239" s="61"/>
      <c r="C239" s="61"/>
      <c r="D239" s="61"/>
      <c r="E239" s="61"/>
      <c r="F239" s="516"/>
      <c r="G239" s="516"/>
      <c r="H239" s="516"/>
      <c r="I239" s="518"/>
      <c r="J239" s="516"/>
      <c r="K239" s="516"/>
      <c r="L239" s="516"/>
      <c r="M239" s="516"/>
      <c r="N239" s="516"/>
      <c r="O239" s="516"/>
      <c r="P239" s="516"/>
      <c r="Q239" s="516"/>
      <c r="R239" s="516"/>
      <c r="S239" s="516"/>
      <c r="T239" s="516"/>
      <c r="U239" s="516"/>
      <c r="V239" s="516"/>
      <c r="W239" s="516"/>
      <c r="X239" s="516"/>
      <c r="Y239" s="516"/>
      <c r="Z239" s="516"/>
      <c r="AA239" s="516"/>
      <c r="AB239" s="516"/>
      <c r="AC239" s="516"/>
      <c r="AD239" s="516"/>
      <c r="AE239" s="516"/>
      <c r="AF239" s="516"/>
      <c r="AG239" s="516"/>
      <c r="AH239" s="516"/>
      <c r="AI239" s="516"/>
      <c r="AJ239" s="516"/>
      <c r="AK239" s="516"/>
      <c r="AL239" s="515"/>
      <c r="AM239" s="516"/>
      <c r="AN239" s="1"/>
      <c r="AO239" s="1"/>
      <c r="AP239" s="1"/>
      <c r="AQ239" s="1"/>
      <c r="AR239" s="1"/>
      <c r="AS239" s="1"/>
      <c r="AT239" s="1"/>
      <c r="AU239" s="1"/>
      <c r="AV239" s="1"/>
      <c r="AW239" s="1"/>
      <c r="AX239" s="1"/>
      <c r="AY239" s="1"/>
      <c r="AZ239" s="1"/>
      <c r="BA239" s="1"/>
      <c r="BB239" s="1"/>
      <c r="BC239" s="1"/>
      <c r="BD239" s="1"/>
      <c r="BE239" s="1"/>
    </row>
    <row r="240" spans="1:57" ht="16.5" customHeight="1">
      <c r="A240" s="2"/>
      <c r="B240" s="2"/>
      <c r="C240" s="2"/>
      <c r="D240" s="2"/>
      <c r="E240" s="2"/>
      <c r="F240" s="1"/>
      <c r="G240" s="1"/>
      <c r="H240" s="1"/>
      <c r="I240" s="3"/>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520"/>
      <c r="AM240" s="1"/>
      <c r="AN240" s="1"/>
      <c r="AO240" s="1"/>
      <c r="AP240" s="1"/>
      <c r="AQ240" s="1"/>
      <c r="AR240" s="1"/>
      <c r="AS240" s="1"/>
      <c r="AT240" s="1"/>
      <c r="AU240" s="1"/>
      <c r="AV240" s="1"/>
      <c r="AW240" s="1"/>
      <c r="AX240" s="1"/>
      <c r="AY240" s="1"/>
      <c r="AZ240" s="1"/>
      <c r="BA240" s="1"/>
      <c r="BB240" s="1"/>
      <c r="BC240" s="1"/>
      <c r="BD240" s="1"/>
      <c r="BE240" s="1"/>
    </row>
    <row r="241" spans="1:57" ht="16.5" customHeight="1">
      <c r="A241" s="2"/>
      <c r="B241" s="2"/>
      <c r="C241" s="2"/>
      <c r="D241" s="2"/>
      <c r="E241" s="2"/>
      <c r="F241" s="1"/>
      <c r="G241" s="1"/>
      <c r="H241" s="1"/>
      <c r="I241" s="3"/>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520"/>
      <c r="AM241" s="1"/>
      <c r="AN241" s="1"/>
      <c r="AO241" s="1"/>
      <c r="AP241" s="1"/>
      <c r="AQ241" s="1"/>
      <c r="AR241" s="1"/>
      <c r="AS241" s="1"/>
      <c r="AT241" s="1"/>
      <c r="AU241" s="1"/>
      <c r="AV241" s="1"/>
      <c r="AW241" s="1"/>
      <c r="AX241" s="1"/>
      <c r="AY241" s="1"/>
      <c r="AZ241" s="1"/>
      <c r="BA241" s="1"/>
      <c r="BB241" s="1"/>
      <c r="BC241" s="1"/>
      <c r="BD241" s="1"/>
      <c r="BE241" s="1"/>
    </row>
    <row r="242" spans="1:57" ht="16.5" customHeight="1">
      <c r="A242" s="2"/>
      <c r="B242" s="2"/>
      <c r="C242" s="2"/>
      <c r="D242" s="2"/>
      <c r="E242" s="2"/>
      <c r="F242" s="1"/>
      <c r="G242" s="1"/>
      <c r="H242" s="1"/>
      <c r="I242" s="3"/>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520"/>
      <c r="AM242" s="1"/>
      <c r="AN242" s="1"/>
      <c r="AO242" s="1"/>
      <c r="AP242" s="1"/>
      <c r="AQ242" s="1"/>
      <c r="AR242" s="1"/>
      <c r="AS242" s="1"/>
      <c r="AT242" s="1"/>
      <c r="AU242" s="1"/>
      <c r="AV242" s="1"/>
      <c r="AW242" s="1"/>
      <c r="AX242" s="1"/>
      <c r="AY242" s="1"/>
      <c r="AZ242" s="1"/>
      <c r="BA242" s="1"/>
      <c r="BB242" s="1"/>
      <c r="BC242" s="1"/>
      <c r="BD242" s="1"/>
      <c r="BE242" s="1"/>
    </row>
    <row r="243" spans="1:57" ht="16.5" customHeight="1">
      <c r="A243" s="2"/>
      <c r="B243" s="2"/>
      <c r="C243" s="2"/>
      <c r="D243" s="2"/>
      <c r="E243" s="2"/>
      <c r="F243" s="1"/>
      <c r="G243" s="1"/>
      <c r="H243" s="1"/>
      <c r="I243" s="3"/>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520"/>
      <c r="AM243" s="1"/>
      <c r="AN243" s="1"/>
      <c r="AO243" s="1"/>
      <c r="AP243" s="1"/>
      <c r="AQ243" s="1"/>
      <c r="AR243" s="1"/>
      <c r="AS243" s="1"/>
      <c r="AT243" s="1"/>
      <c r="AU243" s="1"/>
      <c r="AV243" s="1"/>
      <c r="AW243" s="1"/>
      <c r="AX243" s="1"/>
      <c r="AY243" s="1"/>
      <c r="AZ243" s="1"/>
      <c r="BA243" s="1"/>
      <c r="BB243" s="1"/>
      <c r="BC243" s="1"/>
      <c r="BD243" s="1"/>
      <c r="BE243" s="1"/>
    </row>
    <row r="244" spans="1:57" ht="16.5" customHeight="1">
      <c r="A244" s="2"/>
      <c r="B244" s="2"/>
      <c r="C244" s="2"/>
      <c r="D244" s="2"/>
      <c r="E244" s="2"/>
      <c r="F244" s="1"/>
      <c r="G244" s="1"/>
      <c r="H244" s="1"/>
      <c r="I244" s="3"/>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520"/>
      <c r="AM244" s="1"/>
      <c r="AN244" s="1"/>
      <c r="AO244" s="1"/>
      <c r="AP244" s="1"/>
      <c r="AQ244" s="1"/>
      <c r="AR244" s="1"/>
      <c r="AS244" s="1"/>
      <c r="AT244" s="1"/>
      <c r="AU244" s="1"/>
      <c r="AV244" s="1"/>
      <c r="AW244" s="1"/>
      <c r="AX244" s="1"/>
      <c r="AY244" s="1"/>
      <c r="AZ244" s="1"/>
      <c r="BA244" s="1"/>
      <c r="BB244" s="1"/>
      <c r="BC244" s="1"/>
      <c r="BD244" s="1"/>
      <c r="BE244" s="1"/>
    </row>
    <row r="245" spans="1:57" ht="16.5" customHeight="1">
      <c r="A245" s="2"/>
      <c r="B245" s="2"/>
      <c r="C245" s="2"/>
      <c r="D245" s="2"/>
      <c r="E245" s="2"/>
      <c r="F245" s="1"/>
      <c r="G245" s="1"/>
      <c r="H245" s="1"/>
      <c r="I245" s="3"/>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520"/>
      <c r="AM245" s="1"/>
      <c r="AN245" s="1"/>
      <c r="AO245" s="1"/>
      <c r="AP245" s="1"/>
      <c r="AQ245" s="1"/>
      <c r="AR245" s="1"/>
      <c r="AS245" s="1"/>
      <c r="AT245" s="1"/>
      <c r="AU245" s="1"/>
      <c r="AV245" s="1"/>
      <c r="AW245" s="1"/>
      <c r="AX245" s="1"/>
      <c r="AY245" s="1"/>
      <c r="AZ245" s="1"/>
      <c r="BA245" s="1"/>
      <c r="BB245" s="1"/>
      <c r="BC245" s="1"/>
      <c r="BD245" s="1"/>
      <c r="BE245" s="1"/>
    </row>
    <row r="246" spans="1:57" ht="16.5" customHeight="1">
      <c r="A246" s="2"/>
      <c r="B246" s="2"/>
      <c r="C246" s="2"/>
      <c r="D246" s="2"/>
      <c r="E246" s="2"/>
      <c r="F246" s="1"/>
      <c r="G246" s="1"/>
      <c r="H246" s="1"/>
      <c r="I246" s="3"/>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520"/>
      <c r="AM246" s="1"/>
      <c r="AN246" s="1"/>
      <c r="AO246" s="1"/>
      <c r="AP246" s="1"/>
      <c r="AQ246" s="1"/>
      <c r="AR246" s="1"/>
      <c r="AS246" s="1"/>
      <c r="AT246" s="1"/>
      <c r="AU246" s="1"/>
      <c r="AV246" s="1"/>
      <c r="AW246" s="1"/>
      <c r="AX246" s="1"/>
      <c r="AY246" s="1"/>
      <c r="AZ246" s="1"/>
      <c r="BA246" s="1"/>
      <c r="BB246" s="1"/>
      <c r="BC246" s="1"/>
      <c r="BD246" s="1"/>
      <c r="BE246" s="1"/>
    </row>
    <row r="247" spans="1:57" ht="16.5" customHeight="1">
      <c r="A247" s="2"/>
      <c r="B247" s="2"/>
      <c r="C247" s="2"/>
      <c r="D247" s="2"/>
      <c r="E247" s="2"/>
      <c r="F247" s="1"/>
      <c r="G247" s="1"/>
      <c r="H247" s="1"/>
      <c r="I247" s="3"/>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520"/>
      <c r="AM247" s="1"/>
      <c r="AN247" s="1"/>
      <c r="AO247" s="1"/>
      <c r="AP247" s="1"/>
      <c r="AQ247" s="1"/>
      <c r="AR247" s="1"/>
      <c r="AS247" s="1"/>
      <c r="AT247" s="1"/>
      <c r="AU247" s="1"/>
      <c r="AV247" s="1"/>
      <c r="AW247" s="1"/>
      <c r="AX247" s="1"/>
      <c r="AY247" s="1"/>
      <c r="AZ247" s="1"/>
      <c r="BA247" s="1"/>
      <c r="BB247" s="1"/>
      <c r="BC247" s="1"/>
      <c r="BD247" s="1"/>
      <c r="BE247" s="1"/>
    </row>
    <row r="248" spans="1:57" ht="16.5" customHeight="1">
      <c r="A248" s="2"/>
      <c r="B248" s="2"/>
      <c r="C248" s="2"/>
      <c r="D248" s="2"/>
      <c r="E248" s="2"/>
      <c r="F248" s="1"/>
      <c r="G248" s="1"/>
      <c r="H248" s="1"/>
      <c r="I248" s="3"/>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520"/>
      <c r="AM248" s="1"/>
      <c r="AN248" s="1"/>
      <c r="AO248" s="1"/>
      <c r="AP248" s="1"/>
      <c r="AQ248" s="1"/>
      <c r="AR248" s="1"/>
      <c r="AS248" s="1"/>
      <c r="AT248" s="1"/>
      <c r="AU248" s="1"/>
      <c r="AV248" s="1"/>
      <c r="AW248" s="1"/>
      <c r="AX248" s="1"/>
      <c r="AY248" s="1"/>
      <c r="AZ248" s="1"/>
      <c r="BA248" s="1"/>
      <c r="BB248" s="1"/>
      <c r="BC248" s="1"/>
      <c r="BD248" s="1"/>
      <c r="BE248" s="1"/>
    </row>
    <row r="249" spans="1:57" ht="16.5" customHeight="1">
      <c r="A249" s="2"/>
      <c r="B249" s="2"/>
      <c r="C249" s="2"/>
      <c r="D249" s="2"/>
      <c r="E249" s="2"/>
      <c r="F249" s="1"/>
      <c r="G249" s="1"/>
      <c r="H249" s="1"/>
      <c r="I249" s="3"/>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520"/>
      <c r="AM249" s="1"/>
      <c r="AN249" s="1"/>
      <c r="AO249" s="1"/>
      <c r="AP249" s="1"/>
      <c r="AQ249" s="1"/>
      <c r="AR249" s="1"/>
      <c r="AS249" s="1"/>
      <c r="AT249" s="1"/>
      <c r="AU249" s="1"/>
      <c r="AV249" s="1"/>
      <c r="AW249" s="1"/>
      <c r="AX249" s="1"/>
      <c r="AY249" s="1"/>
      <c r="AZ249" s="1"/>
      <c r="BA249" s="1"/>
      <c r="BB249" s="1"/>
      <c r="BC249" s="1"/>
      <c r="BD249" s="1"/>
      <c r="BE249" s="1"/>
    </row>
    <row r="250" spans="1:57" ht="16.5" customHeight="1">
      <c r="A250" s="2"/>
      <c r="B250" s="2"/>
      <c r="C250" s="2"/>
      <c r="D250" s="2"/>
      <c r="E250" s="2"/>
      <c r="F250" s="1"/>
      <c r="G250" s="1"/>
      <c r="H250" s="1"/>
      <c r="I250" s="3"/>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520"/>
      <c r="AM250" s="1"/>
      <c r="AN250" s="1"/>
      <c r="AO250" s="1"/>
      <c r="AP250" s="1"/>
      <c r="AQ250" s="1"/>
      <c r="AR250" s="1"/>
      <c r="AS250" s="1"/>
      <c r="AT250" s="1"/>
      <c r="AU250" s="1"/>
      <c r="AV250" s="1"/>
      <c r="AW250" s="1"/>
      <c r="AX250" s="1"/>
      <c r="AY250" s="1"/>
      <c r="AZ250" s="1"/>
      <c r="BA250" s="1"/>
      <c r="BB250" s="1"/>
      <c r="BC250" s="1"/>
      <c r="BD250" s="1"/>
      <c r="BE250" s="1"/>
    </row>
    <row r="251" spans="1:57" ht="16.5" customHeight="1">
      <c r="A251" s="2"/>
      <c r="B251" s="2"/>
      <c r="C251" s="2"/>
      <c r="D251" s="2"/>
      <c r="E251" s="2"/>
      <c r="F251" s="1"/>
      <c r="G251" s="1"/>
      <c r="H251" s="1"/>
      <c r="I251" s="3"/>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520"/>
      <c r="AM251" s="1"/>
      <c r="AN251" s="1"/>
      <c r="AO251" s="1"/>
      <c r="AP251" s="1"/>
      <c r="AQ251" s="1"/>
      <c r="AR251" s="1"/>
      <c r="AS251" s="1"/>
      <c r="AT251" s="1"/>
      <c r="AU251" s="1"/>
      <c r="AV251" s="1"/>
      <c r="AW251" s="1"/>
      <c r="AX251" s="1"/>
      <c r="AY251" s="1"/>
      <c r="AZ251" s="1"/>
      <c r="BA251" s="1"/>
      <c r="BB251" s="1"/>
      <c r="BC251" s="1"/>
      <c r="BD251" s="1"/>
      <c r="BE251" s="1"/>
    </row>
    <row r="252" spans="1:57" ht="16.5" customHeight="1">
      <c r="A252" s="2"/>
      <c r="B252" s="2"/>
      <c r="C252" s="2"/>
      <c r="D252" s="2"/>
      <c r="E252" s="2"/>
      <c r="F252" s="1"/>
      <c r="G252" s="1"/>
      <c r="H252" s="1"/>
      <c r="I252" s="3"/>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520"/>
      <c r="AM252" s="1"/>
      <c r="AN252" s="1"/>
      <c r="AO252" s="1"/>
      <c r="AP252" s="1"/>
      <c r="AQ252" s="1"/>
      <c r="AR252" s="1"/>
      <c r="AS252" s="1"/>
      <c r="AT252" s="1"/>
      <c r="AU252" s="1"/>
      <c r="AV252" s="1"/>
      <c r="AW252" s="1"/>
      <c r="AX252" s="1"/>
      <c r="AY252" s="1"/>
      <c r="AZ252" s="1"/>
      <c r="BA252" s="1"/>
      <c r="BB252" s="1"/>
      <c r="BC252" s="1"/>
      <c r="BD252" s="1"/>
      <c r="BE252" s="1"/>
    </row>
    <row r="253" spans="1:57" ht="16.5" customHeight="1">
      <c r="A253" s="2"/>
      <c r="B253" s="2"/>
      <c r="C253" s="2"/>
      <c r="D253" s="2"/>
      <c r="E253" s="2"/>
      <c r="F253" s="1"/>
      <c r="G253" s="1"/>
      <c r="H253" s="1"/>
      <c r="I253" s="3"/>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520"/>
      <c r="AM253" s="1"/>
      <c r="AN253" s="1"/>
      <c r="AO253" s="1"/>
      <c r="AP253" s="1"/>
      <c r="AQ253" s="1"/>
      <c r="AR253" s="1"/>
      <c r="AS253" s="1"/>
      <c r="AT253" s="1"/>
      <c r="AU253" s="1"/>
      <c r="AV253" s="1"/>
      <c r="AW253" s="1"/>
      <c r="AX253" s="1"/>
      <c r="AY253" s="1"/>
      <c r="AZ253" s="1"/>
      <c r="BA253" s="1"/>
      <c r="BB253" s="1"/>
      <c r="BC253" s="1"/>
      <c r="BD253" s="1"/>
      <c r="BE253" s="1"/>
    </row>
    <row r="254" spans="1:57" ht="16.5" customHeight="1">
      <c r="A254" s="2"/>
      <c r="B254" s="2"/>
      <c r="C254" s="2"/>
      <c r="D254" s="2"/>
      <c r="E254" s="2"/>
      <c r="F254" s="1"/>
      <c r="G254" s="1"/>
      <c r="H254" s="1"/>
      <c r="I254" s="3"/>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520"/>
      <c r="AM254" s="1"/>
      <c r="AN254" s="1"/>
      <c r="AO254" s="1"/>
      <c r="AP254" s="1"/>
      <c r="AQ254" s="1"/>
      <c r="AR254" s="1"/>
      <c r="AS254" s="1"/>
      <c r="AT254" s="1"/>
      <c r="AU254" s="1"/>
      <c r="AV254" s="1"/>
      <c r="AW254" s="1"/>
      <c r="AX254" s="1"/>
      <c r="AY254" s="1"/>
      <c r="AZ254" s="1"/>
      <c r="BA254" s="1"/>
      <c r="BB254" s="1"/>
      <c r="BC254" s="1"/>
      <c r="BD254" s="1"/>
      <c r="BE254" s="1"/>
    </row>
    <row r="255" spans="1:57" ht="16.5" customHeight="1">
      <c r="A255" s="2"/>
      <c r="B255" s="2"/>
      <c r="C255" s="2"/>
      <c r="D255" s="2"/>
      <c r="E255" s="2"/>
      <c r="F255" s="1"/>
      <c r="G255" s="1"/>
      <c r="H255" s="1"/>
      <c r="I255" s="3"/>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520"/>
      <c r="AM255" s="1"/>
      <c r="AN255" s="1"/>
      <c r="AO255" s="1"/>
      <c r="AP255" s="1"/>
      <c r="AQ255" s="1"/>
      <c r="AR255" s="1"/>
      <c r="AS255" s="1"/>
      <c r="AT255" s="1"/>
      <c r="AU255" s="1"/>
      <c r="AV255" s="1"/>
      <c r="AW255" s="1"/>
      <c r="AX255" s="1"/>
      <c r="AY255" s="1"/>
      <c r="AZ255" s="1"/>
      <c r="BA255" s="1"/>
      <c r="BB255" s="1"/>
      <c r="BC255" s="1"/>
      <c r="BD255" s="1"/>
      <c r="BE255" s="1"/>
    </row>
    <row r="256" spans="1:57" ht="16.5" customHeight="1">
      <c r="A256" s="2"/>
      <c r="B256" s="2"/>
      <c r="C256" s="2"/>
      <c r="D256" s="2"/>
      <c r="E256" s="2"/>
      <c r="F256" s="1"/>
      <c r="G256" s="1"/>
      <c r="H256" s="1"/>
      <c r="I256" s="3"/>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520"/>
      <c r="AM256" s="1"/>
      <c r="AN256" s="1"/>
      <c r="AO256" s="1"/>
      <c r="AP256" s="1"/>
      <c r="AQ256" s="1"/>
      <c r="AR256" s="1"/>
      <c r="AS256" s="1"/>
      <c r="AT256" s="1"/>
      <c r="AU256" s="1"/>
      <c r="AV256" s="1"/>
      <c r="AW256" s="1"/>
      <c r="AX256" s="1"/>
      <c r="AY256" s="1"/>
      <c r="AZ256" s="1"/>
      <c r="BA256" s="1"/>
      <c r="BB256" s="1"/>
      <c r="BC256" s="1"/>
      <c r="BD256" s="1"/>
      <c r="BE256" s="1"/>
    </row>
    <row r="257" spans="1:57" ht="16.5" customHeight="1">
      <c r="A257" s="2"/>
      <c r="B257" s="2"/>
      <c r="C257" s="2"/>
      <c r="D257" s="2"/>
      <c r="E257" s="2"/>
      <c r="F257" s="1"/>
      <c r="G257" s="1"/>
      <c r="H257" s="1"/>
      <c r="I257" s="3"/>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520"/>
      <c r="AM257" s="1"/>
      <c r="AN257" s="1"/>
      <c r="AO257" s="1"/>
      <c r="AP257" s="1"/>
      <c r="AQ257" s="1"/>
      <c r="AR257" s="1"/>
      <c r="AS257" s="1"/>
      <c r="AT257" s="1"/>
      <c r="AU257" s="1"/>
      <c r="AV257" s="1"/>
      <c r="AW257" s="1"/>
      <c r="AX257" s="1"/>
      <c r="AY257" s="1"/>
      <c r="AZ257" s="1"/>
      <c r="BA257" s="1"/>
      <c r="BB257" s="1"/>
      <c r="BC257" s="1"/>
      <c r="BD257" s="1"/>
      <c r="BE257" s="1"/>
    </row>
    <row r="258" spans="1:57" ht="16.5" customHeight="1">
      <c r="A258" s="2"/>
      <c r="B258" s="2"/>
      <c r="C258" s="2"/>
      <c r="D258" s="2"/>
      <c r="E258" s="2"/>
      <c r="F258" s="1"/>
      <c r="G258" s="1"/>
      <c r="H258" s="1"/>
      <c r="I258" s="3"/>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520"/>
      <c r="AM258" s="1"/>
      <c r="AN258" s="1"/>
      <c r="AO258" s="1"/>
      <c r="AP258" s="1"/>
      <c r="AQ258" s="1"/>
      <c r="AR258" s="1"/>
      <c r="AS258" s="1"/>
      <c r="AT258" s="1"/>
      <c r="AU258" s="1"/>
      <c r="AV258" s="1"/>
      <c r="AW258" s="1"/>
      <c r="AX258" s="1"/>
      <c r="AY258" s="1"/>
      <c r="AZ258" s="1"/>
      <c r="BA258" s="1"/>
      <c r="BB258" s="1"/>
      <c r="BC258" s="1"/>
      <c r="BD258" s="1"/>
      <c r="BE258" s="1"/>
    </row>
    <row r="259" spans="1:57" ht="16.5" customHeight="1">
      <c r="A259" s="2"/>
      <c r="B259" s="2"/>
      <c r="C259" s="2"/>
      <c r="D259" s="2"/>
      <c r="E259" s="2"/>
      <c r="F259" s="1"/>
      <c r="G259" s="1"/>
      <c r="H259" s="1"/>
      <c r="I259" s="3"/>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520"/>
      <c r="AM259" s="1"/>
      <c r="AN259" s="1"/>
      <c r="AO259" s="1"/>
      <c r="AP259" s="1"/>
      <c r="AQ259" s="1"/>
      <c r="AR259" s="1"/>
      <c r="AS259" s="1"/>
      <c r="AT259" s="1"/>
      <c r="AU259" s="1"/>
      <c r="AV259" s="1"/>
      <c r="AW259" s="1"/>
      <c r="AX259" s="1"/>
      <c r="AY259" s="1"/>
      <c r="AZ259" s="1"/>
      <c r="BA259" s="1"/>
      <c r="BB259" s="1"/>
      <c r="BC259" s="1"/>
      <c r="BD259" s="1"/>
      <c r="BE259" s="1"/>
    </row>
    <row r="260" spans="1:57" ht="16.5" customHeight="1">
      <c r="A260" s="2"/>
      <c r="B260" s="2"/>
      <c r="C260" s="2"/>
      <c r="D260" s="2"/>
      <c r="E260" s="2"/>
      <c r="F260" s="1"/>
      <c r="G260" s="1"/>
      <c r="H260" s="1"/>
      <c r="I260" s="3"/>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520"/>
      <c r="AM260" s="1"/>
      <c r="AN260" s="1"/>
      <c r="AO260" s="1"/>
      <c r="AP260" s="1"/>
      <c r="AQ260" s="1"/>
      <c r="AR260" s="1"/>
      <c r="AS260" s="1"/>
      <c r="AT260" s="1"/>
      <c r="AU260" s="1"/>
      <c r="AV260" s="1"/>
      <c r="AW260" s="1"/>
      <c r="AX260" s="1"/>
      <c r="AY260" s="1"/>
      <c r="AZ260" s="1"/>
      <c r="BA260" s="1"/>
      <c r="BB260" s="1"/>
      <c r="BC260" s="1"/>
      <c r="BD260" s="1"/>
      <c r="BE260" s="1"/>
    </row>
    <row r="261" spans="1:57" ht="16.5" customHeight="1">
      <c r="A261" s="2"/>
      <c r="B261" s="2"/>
      <c r="C261" s="2"/>
      <c r="D261" s="2"/>
      <c r="E261" s="2"/>
      <c r="F261" s="1"/>
      <c r="G261" s="1"/>
      <c r="H261" s="1"/>
      <c r="I261" s="3"/>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520"/>
      <c r="AM261" s="1"/>
      <c r="AN261" s="1"/>
      <c r="AO261" s="1"/>
      <c r="AP261" s="1"/>
      <c r="AQ261" s="1"/>
      <c r="AR261" s="1"/>
      <c r="AS261" s="1"/>
      <c r="AT261" s="1"/>
      <c r="AU261" s="1"/>
      <c r="AV261" s="1"/>
      <c r="AW261" s="1"/>
      <c r="AX261" s="1"/>
      <c r="AY261" s="1"/>
      <c r="AZ261" s="1"/>
      <c r="BA261" s="1"/>
      <c r="BB261" s="1"/>
      <c r="BC261" s="1"/>
      <c r="BD261" s="1"/>
      <c r="BE261" s="1"/>
    </row>
    <row r="262" spans="1:57" ht="16.5" customHeight="1">
      <c r="A262" s="2"/>
      <c r="B262" s="2"/>
      <c r="C262" s="2"/>
      <c r="D262" s="2"/>
      <c r="E262" s="2"/>
      <c r="F262" s="1"/>
      <c r="G262" s="1"/>
      <c r="H262" s="1"/>
      <c r="I262" s="3"/>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520"/>
      <c r="AM262" s="1"/>
      <c r="AN262" s="1"/>
      <c r="AO262" s="1"/>
      <c r="AP262" s="1"/>
      <c r="AQ262" s="1"/>
      <c r="AR262" s="1"/>
      <c r="AS262" s="1"/>
      <c r="AT262" s="1"/>
      <c r="AU262" s="1"/>
      <c r="AV262" s="1"/>
      <c r="AW262" s="1"/>
      <c r="AX262" s="1"/>
      <c r="AY262" s="1"/>
      <c r="AZ262" s="1"/>
      <c r="BA262" s="1"/>
      <c r="BB262" s="1"/>
      <c r="BC262" s="1"/>
      <c r="BD262" s="1"/>
      <c r="BE262" s="1"/>
    </row>
    <row r="263" spans="1:57" ht="16.5" customHeight="1">
      <c r="A263" s="2"/>
      <c r="B263" s="2"/>
      <c r="C263" s="2"/>
      <c r="D263" s="2"/>
      <c r="E263" s="2"/>
      <c r="F263" s="1"/>
      <c r="G263" s="1"/>
      <c r="H263" s="1"/>
      <c r="I263" s="3"/>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520"/>
      <c r="AM263" s="1"/>
      <c r="AN263" s="1"/>
      <c r="AO263" s="1"/>
      <c r="AP263" s="1"/>
      <c r="AQ263" s="1"/>
      <c r="AR263" s="1"/>
      <c r="AS263" s="1"/>
      <c r="AT263" s="1"/>
      <c r="AU263" s="1"/>
      <c r="AV263" s="1"/>
      <c r="AW263" s="1"/>
      <c r="AX263" s="1"/>
      <c r="AY263" s="1"/>
      <c r="AZ263" s="1"/>
      <c r="BA263" s="1"/>
      <c r="BB263" s="1"/>
      <c r="BC263" s="1"/>
      <c r="BD263" s="1"/>
      <c r="BE263" s="1"/>
    </row>
    <row r="264" spans="1:57" ht="16.5" customHeight="1">
      <c r="A264" s="2"/>
      <c r="B264" s="2"/>
      <c r="C264" s="2"/>
      <c r="D264" s="2"/>
      <c r="E264" s="2"/>
      <c r="F264" s="1"/>
      <c r="G264" s="1"/>
      <c r="H264" s="1"/>
      <c r="I264" s="3"/>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520"/>
      <c r="AM264" s="1"/>
      <c r="AN264" s="1"/>
      <c r="AO264" s="1"/>
      <c r="AP264" s="1"/>
      <c r="AQ264" s="1"/>
      <c r="AR264" s="1"/>
      <c r="AS264" s="1"/>
      <c r="AT264" s="1"/>
      <c r="AU264" s="1"/>
      <c r="AV264" s="1"/>
      <c r="AW264" s="1"/>
      <c r="AX264" s="1"/>
      <c r="AY264" s="1"/>
      <c r="AZ264" s="1"/>
      <c r="BA264" s="1"/>
      <c r="BB264" s="1"/>
      <c r="BC264" s="1"/>
      <c r="BD264" s="1"/>
      <c r="BE264" s="1"/>
    </row>
    <row r="265" spans="1:57" ht="16.5" customHeight="1">
      <c r="A265" s="2"/>
      <c r="B265" s="2"/>
      <c r="C265" s="2"/>
      <c r="D265" s="2"/>
      <c r="E265" s="2"/>
      <c r="F265" s="1"/>
      <c r="G265" s="1"/>
      <c r="H265" s="1"/>
      <c r="I265" s="3"/>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520"/>
      <c r="AM265" s="1"/>
      <c r="AN265" s="1"/>
      <c r="AO265" s="1"/>
      <c r="AP265" s="1"/>
      <c r="AQ265" s="1"/>
      <c r="AR265" s="1"/>
      <c r="AS265" s="1"/>
      <c r="AT265" s="1"/>
      <c r="AU265" s="1"/>
      <c r="AV265" s="1"/>
      <c r="AW265" s="1"/>
      <c r="AX265" s="1"/>
      <c r="AY265" s="1"/>
      <c r="AZ265" s="1"/>
      <c r="BA265" s="1"/>
      <c r="BB265" s="1"/>
      <c r="BC265" s="1"/>
      <c r="BD265" s="1"/>
      <c r="BE265" s="1"/>
    </row>
    <row r="266" spans="1:57" ht="16.5" customHeight="1">
      <c r="A266" s="2"/>
      <c r="B266" s="2"/>
      <c r="C266" s="2"/>
      <c r="D266" s="2"/>
      <c r="E266" s="2"/>
      <c r="F266" s="1"/>
      <c r="G266" s="1"/>
      <c r="H266" s="1"/>
      <c r="I266" s="3"/>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520"/>
      <c r="AM266" s="1"/>
      <c r="AN266" s="1"/>
      <c r="AO266" s="1"/>
      <c r="AP266" s="1"/>
      <c r="AQ266" s="1"/>
      <c r="AR266" s="1"/>
      <c r="AS266" s="1"/>
      <c r="AT266" s="1"/>
      <c r="AU266" s="1"/>
      <c r="AV266" s="1"/>
      <c r="AW266" s="1"/>
      <c r="AX266" s="1"/>
      <c r="AY266" s="1"/>
      <c r="AZ266" s="1"/>
      <c r="BA266" s="1"/>
      <c r="BB266" s="1"/>
      <c r="BC266" s="1"/>
      <c r="BD266" s="1"/>
      <c r="BE266" s="1"/>
    </row>
    <row r="267" spans="1:57" ht="16.5" customHeight="1">
      <c r="A267" s="2"/>
      <c r="B267" s="2"/>
      <c r="C267" s="2"/>
      <c r="D267" s="2"/>
      <c r="E267" s="2"/>
      <c r="F267" s="1"/>
      <c r="G267" s="1"/>
      <c r="H267" s="1"/>
      <c r="I267" s="3"/>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520"/>
      <c r="AM267" s="1"/>
      <c r="AN267" s="1"/>
      <c r="AO267" s="1"/>
      <c r="AP267" s="1"/>
      <c r="AQ267" s="1"/>
      <c r="AR267" s="1"/>
      <c r="AS267" s="1"/>
      <c r="AT267" s="1"/>
      <c r="AU267" s="1"/>
      <c r="AV267" s="1"/>
      <c r="AW267" s="1"/>
      <c r="AX267" s="1"/>
      <c r="AY267" s="1"/>
      <c r="AZ267" s="1"/>
      <c r="BA267" s="1"/>
      <c r="BB267" s="1"/>
      <c r="BC267" s="1"/>
      <c r="BD267" s="1"/>
      <c r="BE267" s="1"/>
    </row>
    <row r="268" spans="1:57" ht="16.5" customHeight="1">
      <c r="A268" s="2"/>
      <c r="B268" s="2"/>
      <c r="C268" s="2"/>
      <c r="D268" s="2"/>
      <c r="E268" s="2"/>
      <c r="F268" s="1"/>
      <c r="G268" s="1"/>
      <c r="H268" s="1"/>
      <c r="I268" s="3"/>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520"/>
      <c r="AM268" s="1"/>
      <c r="AN268" s="1"/>
      <c r="AO268" s="1"/>
      <c r="AP268" s="1"/>
      <c r="AQ268" s="1"/>
      <c r="AR268" s="1"/>
      <c r="AS268" s="1"/>
      <c r="AT268" s="1"/>
      <c r="AU268" s="1"/>
      <c r="AV268" s="1"/>
      <c r="AW268" s="1"/>
      <c r="AX268" s="1"/>
      <c r="AY268" s="1"/>
      <c r="AZ268" s="1"/>
      <c r="BA268" s="1"/>
      <c r="BB268" s="1"/>
      <c r="BC268" s="1"/>
      <c r="BD268" s="1"/>
      <c r="BE268" s="1"/>
    </row>
    <row r="269" spans="1:57" ht="16.5" customHeight="1">
      <c r="A269" s="2"/>
      <c r="B269" s="2"/>
      <c r="C269" s="2"/>
      <c r="D269" s="2"/>
      <c r="E269" s="2"/>
      <c r="F269" s="1"/>
      <c r="G269" s="1"/>
      <c r="H269" s="1"/>
      <c r="I269" s="3"/>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520"/>
      <c r="AM269" s="1"/>
      <c r="AN269" s="1"/>
      <c r="AO269" s="1"/>
      <c r="AP269" s="1"/>
      <c r="AQ269" s="1"/>
      <c r="AR269" s="1"/>
      <c r="AS269" s="1"/>
      <c r="AT269" s="1"/>
      <c r="AU269" s="1"/>
      <c r="AV269" s="1"/>
      <c r="AW269" s="1"/>
      <c r="AX269" s="1"/>
      <c r="AY269" s="1"/>
      <c r="AZ269" s="1"/>
      <c r="BA269" s="1"/>
      <c r="BB269" s="1"/>
      <c r="BC269" s="1"/>
      <c r="BD269" s="1"/>
      <c r="BE269" s="1"/>
    </row>
    <row r="270" spans="1:57" ht="16.5" customHeight="1">
      <c r="A270" s="2"/>
      <c r="B270" s="2"/>
      <c r="C270" s="2"/>
      <c r="D270" s="2"/>
      <c r="E270" s="2"/>
      <c r="F270" s="1"/>
      <c r="G270" s="1"/>
      <c r="H270" s="1"/>
      <c r="I270" s="3"/>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520"/>
      <c r="AM270" s="1"/>
      <c r="AN270" s="1"/>
      <c r="AO270" s="1"/>
      <c r="AP270" s="1"/>
      <c r="AQ270" s="1"/>
      <c r="AR270" s="1"/>
      <c r="AS270" s="1"/>
      <c r="AT270" s="1"/>
      <c r="AU270" s="1"/>
      <c r="AV270" s="1"/>
      <c r="AW270" s="1"/>
      <c r="AX270" s="1"/>
      <c r="AY270" s="1"/>
      <c r="AZ270" s="1"/>
      <c r="BA270" s="1"/>
      <c r="BB270" s="1"/>
      <c r="BC270" s="1"/>
      <c r="BD270" s="1"/>
      <c r="BE270" s="1"/>
    </row>
    <row r="271" spans="1:57" ht="16.5" customHeight="1">
      <c r="A271" s="2"/>
      <c r="B271" s="2"/>
      <c r="C271" s="2"/>
      <c r="D271" s="2"/>
      <c r="E271" s="2"/>
      <c r="F271" s="1"/>
      <c r="G271" s="1"/>
      <c r="H271" s="1"/>
      <c r="I271" s="3"/>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520"/>
      <c r="AM271" s="1"/>
      <c r="AN271" s="1"/>
      <c r="AO271" s="1"/>
      <c r="AP271" s="1"/>
      <c r="AQ271" s="1"/>
      <c r="AR271" s="1"/>
      <c r="AS271" s="1"/>
      <c r="AT271" s="1"/>
      <c r="AU271" s="1"/>
      <c r="AV271" s="1"/>
      <c r="AW271" s="1"/>
      <c r="AX271" s="1"/>
      <c r="AY271" s="1"/>
      <c r="AZ271" s="1"/>
      <c r="BA271" s="1"/>
      <c r="BB271" s="1"/>
      <c r="BC271" s="1"/>
      <c r="BD271" s="1"/>
      <c r="BE271" s="1"/>
    </row>
    <row r="272" spans="1:57" ht="16.5" customHeight="1">
      <c r="A272" s="2"/>
      <c r="B272" s="2"/>
      <c r="C272" s="2"/>
      <c r="D272" s="2"/>
      <c r="E272" s="2"/>
      <c r="F272" s="1"/>
      <c r="G272" s="1"/>
      <c r="H272" s="1"/>
      <c r="I272" s="3"/>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520"/>
      <c r="AM272" s="1"/>
      <c r="AN272" s="1"/>
      <c r="AO272" s="1"/>
      <c r="AP272" s="1"/>
      <c r="AQ272" s="1"/>
      <c r="AR272" s="1"/>
      <c r="AS272" s="1"/>
      <c r="AT272" s="1"/>
      <c r="AU272" s="1"/>
      <c r="AV272" s="1"/>
      <c r="AW272" s="1"/>
      <c r="AX272" s="1"/>
      <c r="AY272" s="1"/>
      <c r="AZ272" s="1"/>
      <c r="BA272" s="1"/>
      <c r="BB272" s="1"/>
      <c r="BC272" s="1"/>
      <c r="BD272" s="1"/>
      <c r="BE272" s="1"/>
    </row>
    <row r="273" spans="1:57" ht="16.5" customHeight="1">
      <c r="A273" s="2"/>
      <c r="B273" s="2"/>
      <c r="C273" s="2"/>
      <c r="D273" s="2"/>
      <c r="E273" s="2"/>
      <c r="F273" s="1"/>
      <c r="G273" s="1"/>
      <c r="H273" s="1"/>
      <c r="I273" s="3"/>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520"/>
      <c r="AM273" s="1"/>
      <c r="AN273" s="1"/>
      <c r="AO273" s="1"/>
      <c r="AP273" s="1"/>
      <c r="AQ273" s="1"/>
      <c r="AR273" s="1"/>
      <c r="AS273" s="1"/>
      <c r="AT273" s="1"/>
      <c r="AU273" s="1"/>
      <c r="AV273" s="1"/>
      <c r="AW273" s="1"/>
      <c r="AX273" s="1"/>
      <c r="AY273" s="1"/>
      <c r="AZ273" s="1"/>
      <c r="BA273" s="1"/>
      <c r="BB273" s="1"/>
      <c r="BC273" s="1"/>
      <c r="BD273" s="1"/>
      <c r="BE273" s="1"/>
    </row>
    <row r="274" spans="1:57" ht="16.5" customHeight="1">
      <c r="A274" s="2"/>
      <c r="B274" s="2"/>
      <c r="C274" s="2"/>
      <c r="D274" s="2"/>
      <c r="E274" s="2"/>
      <c r="F274" s="1"/>
      <c r="G274" s="1"/>
      <c r="H274" s="1"/>
      <c r="I274" s="3"/>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520"/>
      <c r="AM274" s="1"/>
      <c r="AN274" s="1"/>
      <c r="AO274" s="1"/>
      <c r="AP274" s="1"/>
      <c r="AQ274" s="1"/>
      <c r="AR274" s="1"/>
      <c r="AS274" s="1"/>
      <c r="AT274" s="1"/>
      <c r="AU274" s="1"/>
      <c r="AV274" s="1"/>
      <c r="AW274" s="1"/>
      <c r="AX274" s="1"/>
      <c r="AY274" s="1"/>
      <c r="AZ274" s="1"/>
      <c r="BA274" s="1"/>
      <c r="BB274" s="1"/>
      <c r="BC274" s="1"/>
      <c r="BD274" s="1"/>
      <c r="BE274" s="1"/>
    </row>
    <row r="275" spans="1:57" ht="16.5" customHeight="1">
      <c r="A275" s="2"/>
      <c r="B275" s="2"/>
      <c r="C275" s="2"/>
      <c r="D275" s="2"/>
      <c r="E275" s="2"/>
      <c r="F275" s="1"/>
      <c r="G275" s="1"/>
      <c r="H275" s="1"/>
      <c r="I275" s="3"/>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520"/>
      <c r="AM275" s="1"/>
      <c r="AN275" s="1"/>
      <c r="AO275" s="1"/>
      <c r="AP275" s="1"/>
      <c r="AQ275" s="1"/>
      <c r="AR275" s="1"/>
      <c r="AS275" s="1"/>
      <c r="AT275" s="1"/>
      <c r="AU275" s="1"/>
      <c r="AV275" s="1"/>
      <c r="AW275" s="1"/>
      <c r="AX275" s="1"/>
      <c r="AY275" s="1"/>
      <c r="AZ275" s="1"/>
      <c r="BA275" s="1"/>
      <c r="BB275" s="1"/>
      <c r="BC275" s="1"/>
      <c r="BD275" s="1"/>
      <c r="BE275" s="1"/>
    </row>
    <row r="276" spans="1:57" ht="16.5" customHeight="1">
      <c r="A276" s="2"/>
      <c r="B276" s="2"/>
      <c r="C276" s="2"/>
      <c r="D276" s="2"/>
      <c r="E276" s="2"/>
      <c r="F276" s="1"/>
      <c r="G276" s="1"/>
      <c r="H276" s="1"/>
      <c r="I276" s="3"/>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520"/>
      <c r="AM276" s="1"/>
      <c r="AN276" s="1"/>
      <c r="AO276" s="1"/>
      <c r="AP276" s="1"/>
      <c r="AQ276" s="1"/>
      <c r="AR276" s="1"/>
      <c r="AS276" s="1"/>
      <c r="AT276" s="1"/>
      <c r="AU276" s="1"/>
      <c r="AV276" s="1"/>
      <c r="AW276" s="1"/>
      <c r="AX276" s="1"/>
      <c r="AY276" s="1"/>
      <c r="AZ276" s="1"/>
      <c r="BA276" s="1"/>
      <c r="BB276" s="1"/>
      <c r="BC276" s="1"/>
      <c r="BD276" s="1"/>
      <c r="BE276" s="1"/>
    </row>
    <row r="277" spans="1:57" ht="16.5" customHeight="1">
      <c r="A277" s="2"/>
      <c r="B277" s="2"/>
      <c r="C277" s="2"/>
      <c r="D277" s="2"/>
      <c r="E277" s="2"/>
      <c r="F277" s="1"/>
      <c r="G277" s="1"/>
      <c r="H277" s="1"/>
      <c r="I277" s="3"/>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520"/>
      <c r="AM277" s="1"/>
      <c r="AN277" s="1"/>
      <c r="AO277" s="1"/>
      <c r="AP277" s="1"/>
      <c r="AQ277" s="1"/>
      <c r="AR277" s="1"/>
      <c r="AS277" s="1"/>
      <c r="AT277" s="1"/>
      <c r="AU277" s="1"/>
      <c r="AV277" s="1"/>
      <c r="AW277" s="1"/>
      <c r="AX277" s="1"/>
      <c r="AY277" s="1"/>
      <c r="AZ277" s="1"/>
      <c r="BA277" s="1"/>
      <c r="BB277" s="1"/>
      <c r="BC277" s="1"/>
      <c r="BD277" s="1"/>
      <c r="BE277" s="1"/>
    </row>
    <row r="278" spans="1:57" ht="16.5" customHeight="1">
      <c r="A278" s="2"/>
      <c r="B278" s="2"/>
      <c r="C278" s="2"/>
      <c r="D278" s="2"/>
      <c r="E278" s="2"/>
      <c r="F278" s="1"/>
      <c r="G278" s="1"/>
      <c r="H278" s="1"/>
      <c r="I278" s="3"/>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520"/>
      <c r="AM278" s="1"/>
      <c r="AN278" s="1"/>
      <c r="AO278" s="1"/>
      <c r="AP278" s="1"/>
      <c r="AQ278" s="1"/>
      <c r="AR278" s="1"/>
      <c r="AS278" s="1"/>
      <c r="AT278" s="1"/>
      <c r="AU278" s="1"/>
      <c r="AV278" s="1"/>
      <c r="AW278" s="1"/>
      <c r="AX278" s="1"/>
      <c r="AY278" s="1"/>
      <c r="AZ278" s="1"/>
      <c r="BA278" s="1"/>
      <c r="BB278" s="1"/>
      <c r="BC278" s="1"/>
      <c r="BD278" s="1"/>
      <c r="BE278" s="1"/>
    </row>
    <row r="279" spans="1:57" ht="16.5" customHeight="1">
      <c r="A279" s="2"/>
      <c r="B279" s="2"/>
      <c r="C279" s="2"/>
      <c r="D279" s="2"/>
      <c r="E279" s="2"/>
      <c r="F279" s="1"/>
      <c r="G279" s="1"/>
      <c r="H279" s="1"/>
      <c r="I279" s="3"/>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520"/>
      <c r="AM279" s="1"/>
      <c r="AN279" s="1"/>
      <c r="AO279" s="1"/>
      <c r="AP279" s="1"/>
      <c r="AQ279" s="1"/>
      <c r="AR279" s="1"/>
      <c r="AS279" s="1"/>
      <c r="AT279" s="1"/>
      <c r="AU279" s="1"/>
      <c r="AV279" s="1"/>
      <c r="AW279" s="1"/>
      <c r="AX279" s="1"/>
      <c r="AY279" s="1"/>
      <c r="AZ279" s="1"/>
      <c r="BA279" s="1"/>
      <c r="BB279" s="1"/>
      <c r="BC279" s="1"/>
      <c r="BD279" s="1"/>
      <c r="BE279" s="1"/>
    </row>
    <row r="280" spans="1:57" ht="16.5" customHeight="1">
      <c r="A280" s="2"/>
      <c r="B280" s="2"/>
      <c r="C280" s="2"/>
      <c r="D280" s="2"/>
      <c r="E280" s="2"/>
      <c r="F280" s="1"/>
      <c r="G280" s="1"/>
      <c r="H280" s="1"/>
      <c r="I280" s="3"/>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520"/>
      <c r="AM280" s="1"/>
      <c r="AN280" s="1"/>
      <c r="AO280" s="1"/>
      <c r="AP280" s="1"/>
      <c r="AQ280" s="1"/>
      <c r="AR280" s="1"/>
      <c r="AS280" s="1"/>
      <c r="AT280" s="1"/>
      <c r="AU280" s="1"/>
      <c r="AV280" s="1"/>
      <c r="AW280" s="1"/>
      <c r="AX280" s="1"/>
      <c r="AY280" s="1"/>
      <c r="AZ280" s="1"/>
      <c r="BA280" s="1"/>
      <c r="BB280" s="1"/>
      <c r="BC280" s="1"/>
      <c r="BD280" s="1"/>
      <c r="BE280" s="1"/>
    </row>
    <row r="281" spans="1:57" ht="16.5" customHeight="1">
      <c r="A281" s="2"/>
      <c r="B281" s="2"/>
      <c r="C281" s="2"/>
      <c r="D281" s="2"/>
      <c r="E281" s="2"/>
      <c r="F281" s="1"/>
      <c r="G281" s="1"/>
      <c r="H281" s="1"/>
      <c r="I281" s="3"/>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520"/>
      <c r="AM281" s="1"/>
      <c r="AN281" s="1"/>
      <c r="AO281" s="1"/>
      <c r="AP281" s="1"/>
      <c r="AQ281" s="1"/>
      <c r="AR281" s="1"/>
      <c r="AS281" s="1"/>
      <c r="AT281" s="1"/>
      <c r="AU281" s="1"/>
      <c r="AV281" s="1"/>
      <c r="AW281" s="1"/>
      <c r="AX281" s="1"/>
      <c r="AY281" s="1"/>
      <c r="AZ281" s="1"/>
      <c r="BA281" s="1"/>
      <c r="BB281" s="1"/>
      <c r="BC281" s="1"/>
      <c r="BD281" s="1"/>
      <c r="BE281" s="1"/>
    </row>
    <row r="282" spans="1:57" ht="16.5" customHeight="1">
      <c r="A282" s="2"/>
      <c r="B282" s="2"/>
      <c r="C282" s="2"/>
      <c r="D282" s="2"/>
      <c r="E282" s="2"/>
      <c r="F282" s="1"/>
      <c r="G282" s="1"/>
      <c r="H282" s="1"/>
      <c r="I282" s="3"/>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520"/>
      <c r="AM282" s="1"/>
      <c r="AN282" s="1"/>
      <c r="AO282" s="1"/>
      <c r="AP282" s="1"/>
      <c r="AQ282" s="1"/>
      <c r="AR282" s="1"/>
      <c r="AS282" s="1"/>
      <c r="AT282" s="1"/>
      <c r="AU282" s="1"/>
      <c r="AV282" s="1"/>
      <c r="AW282" s="1"/>
      <c r="AX282" s="1"/>
      <c r="AY282" s="1"/>
      <c r="AZ282" s="1"/>
      <c r="BA282" s="1"/>
      <c r="BB282" s="1"/>
      <c r="BC282" s="1"/>
      <c r="BD282" s="1"/>
      <c r="BE282" s="1"/>
    </row>
    <row r="283" spans="1:57" ht="16.5" customHeight="1">
      <c r="A283" s="2"/>
      <c r="B283" s="2"/>
      <c r="C283" s="2"/>
      <c r="D283" s="2"/>
      <c r="E283" s="2"/>
      <c r="F283" s="1"/>
      <c r="G283" s="1"/>
      <c r="H283" s="1"/>
      <c r="I283" s="3"/>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520"/>
      <c r="AM283" s="1"/>
      <c r="AN283" s="1"/>
      <c r="AO283" s="1"/>
      <c r="AP283" s="1"/>
      <c r="AQ283" s="1"/>
      <c r="AR283" s="1"/>
      <c r="AS283" s="1"/>
      <c r="AT283" s="1"/>
      <c r="AU283" s="1"/>
      <c r="AV283" s="1"/>
      <c r="AW283" s="1"/>
      <c r="AX283" s="1"/>
      <c r="AY283" s="1"/>
      <c r="AZ283" s="1"/>
      <c r="BA283" s="1"/>
      <c r="BB283" s="1"/>
      <c r="BC283" s="1"/>
      <c r="BD283" s="1"/>
      <c r="BE283" s="1"/>
    </row>
    <row r="284" spans="1:57" ht="16.5" customHeight="1">
      <c r="A284" s="2"/>
      <c r="B284" s="2"/>
      <c r="C284" s="2"/>
      <c r="D284" s="2"/>
      <c r="E284" s="2"/>
      <c r="F284" s="1"/>
      <c r="G284" s="1"/>
      <c r="H284" s="1"/>
      <c r="I284" s="3"/>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520"/>
      <c r="AM284" s="1"/>
      <c r="AN284" s="1"/>
      <c r="AO284" s="1"/>
      <c r="AP284" s="1"/>
      <c r="AQ284" s="1"/>
      <c r="AR284" s="1"/>
      <c r="AS284" s="1"/>
      <c r="AT284" s="1"/>
      <c r="AU284" s="1"/>
      <c r="AV284" s="1"/>
      <c r="AW284" s="1"/>
      <c r="AX284" s="1"/>
      <c r="AY284" s="1"/>
      <c r="AZ284" s="1"/>
      <c r="BA284" s="1"/>
      <c r="BB284" s="1"/>
      <c r="BC284" s="1"/>
      <c r="BD284" s="1"/>
      <c r="BE284" s="1"/>
    </row>
    <row r="285" spans="1:57" ht="16.5" customHeight="1">
      <c r="A285" s="2"/>
      <c r="B285" s="2"/>
      <c r="C285" s="2"/>
      <c r="D285" s="2"/>
      <c r="E285" s="2"/>
      <c r="F285" s="1"/>
      <c r="G285" s="1"/>
      <c r="H285" s="1"/>
      <c r="I285" s="3"/>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520"/>
      <c r="AM285" s="1"/>
      <c r="AN285" s="1"/>
      <c r="AO285" s="1"/>
      <c r="AP285" s="1"/>
      <c r="AQ285" s="1"/>
      <c r="AR285" s="1"/>
      <c r="AS285" s="1"/>
      <c r="AT285" s="1"/>
      <c r="AU285" s="1"/>
      <c r="AV285" s="1"/>
      <c r="AW285" s="1"/>
      <c r="AX285" s="1"/>
      <c r="AY285" s="1"/>
      <c r="AZ285" s="1"/>
      <c r="BA285" s="1"/>
      <c r="BB285" s="1"/>
      <c r="BC285" s="1"/>
      <c r="BD285" s="1"/>
      <c r="BE285" s="1"/>
    </row>
    <row r="286" spans="1:57" ht="16.5" customHeight="1">
      <c r="A286" s="2"/>
      <c r="B286" s="2"/>
      <c r="C286" s="2"/>
      <c r="D286" s="2"/>
      <c r="E286" s="2"/>
      <c r="F286" s="1"/>
      <c r="G286" s="1"/>
      <c r="H286" s="1"/>
      <c r="I286" s="3"/>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520"/>
      <c r="AM286" s="1"/>
      <c r="AN286" s="1"/>
      <c r="AO286" s="1"/>
      <c r="AP286" s="1"/>
      <c r="AQ286" s="1"/>
      <c r="AR286" s="1"/>
      <c r="AS286" s="1"/>
      <c r="AT286" s="1"/>
      <c r="AU286" s="1"/>
      <c r="AV286" s="1"/>
      <c r="AW286" s="1"/>
      <c r="AX286" s="1"/>
      <c r="AY286" s="1"/>
      <c r="AZ286" s="1"/>
      <c r="BA286" s="1"/>
      <c r="BB286" s="1"/>
      <c r="BC286" s="1"/>
      <c r="BD286" s="1"/>
      <c r="BE286" s="1"/>
    </row>
    <row r="287" spans="1:57" ht="16.5" customHeight="1">
      <c r="A287" s="2"/>
      <c r="B287" s="2"/>
      <c r="C287" s="2"/>
      <c r="D287" s="2"/>
      <c r="E287" s="2"/>
      <c r="F287" s="1"/>
      <c r="G287" s="1"/>
      <c r="H287" s="1"/>
      <c r="I287" s="3"/>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520"/>
      <c r="AM287" s="1"/>
      <c r="AN287" s="1"/>
      <c r="AO287" s="1"/>
      <c r="AP287" s="1"/>
      <c r="AQ287" s="1"/>
      <c r="AR287" s="1"/>
      <c r="AS287" s="1"/>
      <c r="AT287" s="1"/>
      <c r="AU287" s="1"/>
      <c r="AV287" s="1"/>
      <c r="AW287" s="1"/>
      <c r="AX287" s="1"/>
      <c r="AY287" s="1"/>
      <c r="AZ287" s="1"/>
      <c r="BA287" s="1"/>
      <c r="BB287" s="1"/>
      <c r="BC287" s="1"/>
      <c r="BD287" s="1"/>
      <c r="BE287" s="1"/>
    </row>
    <row r="288" spans="1:57" ht="16.5" customHeight="1">
      <c r="A288" s="2"/>
      <c r="B288" s="2"/>
      <c r="C288" s="2"/>
      <c r="D288" s="2"/>
      <c r="E288" s="2"/>
      <c r="F288" s="1"/>
      <c r="G288" s="1"/>
      <c r="H288" s="1"/>
      <c r="I288" s="3"/>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520"/>
      <c r="AM288" s="1"/>
      <c r="AN288" s="1"/>
      <c r="AO288" s="1"/>
      <c r="AP288" s="1"/>
      <c r="AQ288" s="1"/>
      <c r="AR288" s="1"/>
      <c r="AS288" s="1"/>
      <c r="AT288" s="1"/>
      <c r="AU288" s="1"/>
      <c r="AV288" s="1"/>
      <c r="AW288" s="1"/>
      <c r="AX288" s="1"/>
      <c r="AY288" s="1"/>
      <c r="AZ288" s="1"/>
      <c r="BA288" s="1"/>
      <c r="BB288" s="1"/>
      <c r="BC288" s="1"/>
      <c r="BD288" s="1"/>
      <c r="BE288" s="1"/>
    </row>
    <row r="289" spans="1:57" ht="16.5" customHeight="1">
      <c r="A289" s="2"/>
      <c r="B289" s="2"/>
      <c r="C289" s="2"/>
      <c r="D289" s="2"/>
      <c r="E289" s="2"/>
      <c r="F289" s="1"/>
      <c r="G289" s="1"/>
      <c r="H289" s="1"/>
      <c r="I289" s="3"/>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520"/>
      <c r="AM289" s="1"/>
      <c r="AN289" s="1"/>
      <c r="AO289" s="1"/>
      <c r="AP289" s="1"/>
      <c r="AQ289" s="1"/>
      <c r="AR289" s="1"/>
      <c r="AS289" s="1"/>
      <c r="AT289" s="1"/>
      <c r="AU289" s="1"/>
      <c r="AV289" s="1"/>
      <c r="AW289" s="1"/>
      <c r="AX289" s="1"/>
      <c r="AY289" s="1"/>
      <c r="AZ289" s="1"/>
      <c r="BA289" s="1"/>
      <c r="BB289" s="1"/>
      <c r="BC289" s="1"/>
      <c r="BD289" s="1"/>
      <c r="BE289" s="1"/>
    </row>
    <row r="290" spans="1:57" ht="16.5" customHeight="1">
      <c r="A290" s="2"/>
      <c r="B290" s="2"/>
      <c r="C290" s="2"/>
      <c r="D290" s="2"/>
      <c r="E290" s="2"/>
      <c r="F290" s="1"/>
      <c r="G290" s="1"/>
      <c r="H290" s="1"/>
      <c r="I290" s="3"/>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520"/>
      <c r="AM290" s="1"/>
      <c r="AN290" s="1"/>
      <c r="AO290" s="1"/>
      <c r="AP290" s="1"/>
      <c r="AQ290" s="1"/>
      <c r="AR290" s="1"/>
      <c r="AS290" s="1"/>
      <c r="AT290" s="1"/>
      <c r="AU290" s="1"/>
      <c r="AV290" s="1"/>
      <c r="AW290" s="1"/>
      <c r="AX290" s="1"/>
      <c r="AY290" s="1"/>
      <c r="AZ290" s="1"/>
      <c r="BA290" s="1"/>
      <c r="BB290" s="1"/>
      <c r="BC290" s="1"/>
      <c r="BD290" s="1"/>
      <c r="BE290" s="1"/>
    </row>
    <row r="291" spans="1:57" ht="16.5" customHeight="1">
      <c r="A291" s="2"/>
      <c r="B291" s="2"/>
      <c r="C291" s="2"/>
      <c r="D291" s="2"/>
      <c r="E291" s="2"/>
      <c r="F291" s="1"/>
      <c r="G291" s="1"/>
      <c r="H291" s="1"/>
      <c r="I291" s="3"/>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520"/>
      <c r="AM291" s="1"/>
      <c r="AN291" s="1"/>
      <c r="AO291" s="1"/>
      <c r="AP291" s="1"/>
      <c r="AQ291" s="1"/>
      <c r="AR291" s="1"/>
      <c r="AS291" s="1"/>
      <c r="AT291" s="1"/>
      <c r="AU291" s="1"/>
      <c r="AV291" s="1"/>
      <c r="AW291" s="1"/>
      <c r="AX291" s="1"/>
      <c r="AY291" s="1"/>
      <c r="AZ291" s="1"/>
      <c r="BA291" s="1"/>
      <c r="BB291" s="1"/>
      <c r="BC291" s="1"/>
      <c r="BD291" s="1"/>
      <c r="BE291" s="1"/>
    </row>
    <row r="292" spans="1:57" ht="16.5" customHeight="1">
      <c r="A292" s="2"/>
      <c r="B292" s="2"/>
      <c r="C292" s="2"/>
      <c r="D292" s="2"/>
      <c r="E292" s="2"/>
      <c r="F292" s="1"/>
      <c r="G292" s="1"/>
      <c r="H292" s="1"/>
      <c r="I292" s="3"/>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520"/>
      <c r="AM292" s="1"/>
      <c r="AN292" s="1"/>
      <c r="AO292" s="1"/>
      <c r="AP292" s="1"/>
      <c r="AQ292" s="1"/>
      <c r="AR292" s="1"/>
      <c r="AS292" s="1"/>
      <c r="AT292" s="1"/>
      <c r="AU292" s="1"/>
      <c r="AV292" s="1"/>
      <c r="AW292" s="1"/>
      <c r="AX292" s="1"/>
      <c r="AY292" s="1"/>
      <c r="AZ292" s="1"/>
      <c r="BA292" s="1"/>
      <c r="BB292" s="1"/>
      <c r="BC292" s="1"/>
      <c r="BD292" s="1"/>
      <c r="BE292" s="1"/>
    </row>
    <row r="293" spans="1:57" ht="16.5" customHeight="1">
      <c r="A293" s="2"/>
      <c r="B293" s="2"/>
      <c r="C293" s="2"/>
      <c r="D293" s="2"/>
      <c r="E293" s="2"/>
      <c r="F293" s="1"/>
      <c r="G293" s="1"/>
      <c r="H293" s="1"/>
      <c r="I293" s="3"/>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520"/>
      <c r="AM293" s="1"/>
      <c r="AN293" s="1"/>
      <c r="AO293" s="1"/>
      <c r="AP293" s="1"/>
      <c r="AQ293" s="1"/>
      <c r="AR293" s="1"/>
      <c r="AS293" s="1"/>
      <c r="AT293" s="1"/>
      <c r="AU293" s="1"/>
      <c r="AV293" s="1"/>
      <c r="AW293" s="1"/>
      <c r="AX293" s="1"/>
      <c r="AY293" s="1"/>
      <c r="AZ293" s="1"/>
      <c r="BA293" s="1"/>
      <c r="BB293" s="1"/>
      <c r="BC293" s="1"/>
      <c r="BD293" s="1"/>
      <c r="BE293" s="1"/>
    </row>
    <row r="294" spans="1:57" ht="16.5" customHeight="1">
      <c r="A294" s="2"/>
      <c r="B294" s="2"/>
      <c r="C294" s="2"/>
      <c r="D294" s="2"/>
      <c r="E294" s="2"/>
      <c r="F294" s="1"/>
      <c r="G294" s="1"/>
      <c r="H294" s="1"/>
      <c r="I294" s="3"/>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520"/>
      <c r="AM294" s="1"/>
      <c r="AN294" s="1"/>
      <c r="AO294" s="1"/>
      <c r="AP294" s="1"/>
      <c r="AQ294" s="1"/>
      <c r="AR294" s="1"/>
      <c r="AS294" s="1"/>
      <c r="AT294" s="1"/>
      <c r="AU294" s="1"/>
      <c r="AV294" s="1"/>
      <c r="AW294" s="1"/>
      <c r="AX294" s="1"/>
      <c r="AY294" s="1"/>
      <c r="AZ294" s="1"/>
      <c r="BA294" s="1"/>
      <c r="BB294" s="1"/>
      <c r="BC294" s="1"/>
      <c r="BD294" s="1"/>
      <c r="BE294" s="1"/>
    </row>
    <row r="295" spans="1:57" ht="16.5" customHeight="1">
      <c r="A295" s="2"/>
      <c r="B295" s="2"/>
      <c r="C295" s="2"/>
      <c r="D295" s="2"/>
      <c r="E295" s="2"/>
      <c r="F295" s="1"/>
      <c r="G295" s="1"/>
      <c r="H295" s="1"/>
      <c r="I295" s="3"/>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520"/>
      <c r="AM295" s="1"/>
      <c r="AN295" s="1"/>
      <c r="AO295" s="1"/>
      <c r="AP295" s="1"/>
      <c r="AQ295" s="1"/>
      <c r="AR295" s="1"/>
      <c r="AS295" s="1"/>
      <c r="AT295" s="1"/>
      <c r="AU295" s="1"/>
      <c r="AV295" s="1"/>
      <c r="AW295" s="1"/>
      <c r="AX295" s="1"/>
      <c r="AY295" s="1"/>
      <c r="AZ295" s="1"/>
      <c r="BA295" s="1"/>
      <c r="BB295" s="1"/>
      <c r="BC295" s="1"/>
      <c r="BD295" s="1"/>
      <c r="BE295" s="1"/>
    </row>
    <row r="296" spans="1:57" ht="16.5" customHeight="1">
      <c r="A296" s="2"/>
      <c r="B296" s="2"/>
      <c r="C296" s="2"/>
      <c r="D296" s="2"/>
      <c r="E296" s="2"/>
      <c r="F296" s="1"/>
      <c r="G296" s="1"/>
      <c r="H296" s="1"/>
      <c r="I296" s="3"/>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520"/>
      <c r="AM296" s="1"/>
      <c r="AN296" s="1"/>
      <c r="AO296" s="1"/>
      <c r="AP296" s="1"/>
      <c r="AQ296" s="1"/>
      <c r="AR296" s="1"/>
      <c r="AS296" s="1"/>
      <c r="AT296" s="1"/>
      <c r="AU296" s="1"/>
      <c r="AV296" s="1"/>
      <c r="AW296" s="1"/>
      <c r="AX296" s="1"/>
      <c r="AY296" s="1"/>
      <c r="AZ296" s="1"/>
      <c r="BA296" s="1"/>
      <c r="BB296" s="1"/>
      <c r="BC296" s="1"/>
      <c r="BD296" s="1"/>
      <c r="BE296" s="1"/>
    </row>
    <row r="297" spans="1:57" ht="16.5" customHeight="1">
      <c r="A297" s="2"/>
      <c r="B297" s="2"/>
      <c r="C297" s="2"/>
      <c r="D297" s="2"/>
      <c r="E297" s="2"/>
      <c r="F297" s="1"/>
      <c r="G297" s="1"/>
      <c r="H297" s="1"/>
      <c r="I297" s="3"/>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520"/>
      <c r="AM297" s="1"/>
      <c r="AN297" s="1"/>
      <c r="AO297" s="1"/>
      <c r="AP297" s="1"/>
      <c r="AQ297" s="1"/>
      <c r="AR297" s="1"/>
      <c r="AS297" s="1"/>
      <c r="AT297" s="1"/>
      <c r="AU297" s="1"/>
      <c r="AV297" s="1"/>
      <c r="AW297" s="1"/>
      <c r="AX297" s="1"/>
      <c r="AY297" s="1"/>
      <c r="AZ297" s="1"/>
      <c r="BA297" s="1"/>
      <c r="BB297" s="1"/>
      <c r="BC297" s="1"/>
      <c r="BD297" s="1"/>
      <c r="BE297" s="1"/>
    </row>
    <row r="298" spans="1:57" ht="16.5" customHeight="1">
      <c r="A298" s="2"/>
      <c r="B298" s="2"/>
      <c r="C298" s="2"/>
      <c r="D298" s="2"/>
      <c r="E298" s="2"/>
      <c r="F298" s="1"/>
      <c r="G298" s="1"/>
      <c r="H298" s="1"/>
      <c r="I298" s="3"/>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520"/>
      <c r="AM298" s="1"/>
      <c r="AN298" s="1"/>
      <c r="AO298" s="1"/>
      <c r="AP298" s="1"/>
      <c r="AQ298" s="1"/>
      <c r="AR298" s="1"/>
      <c r="AS298" s="1"/>
      <c r="AT298" s="1"/>
      <c r="AU298" s="1"/>
      <c r="AV298" s="1"/>
      <c r="AW298" s="1"/>
      <c r="AX298" s="1"/>
      <c r="AY298" s="1"/>
      <c r="AZ298" s="1"/>
      <c r="BA298" s="1"/>
      <c r="BB298" s="1"/>
      <c r="BC298" s="1"/>
      <c r="BD298" s="1"/>
      <c r="BE298" s="1"/>
    </row>
    <row r="299" spans="1:57" ht="16.5" customHeight="1">
      <c r="A299" s="2"/>
      <c r="B299" s="2"/>
      <c r="C299" s="2"/>
      <c r="D299" s="2"/>
      <c r="E299" s="2"/>
      <c r="F299" s="1"/>
      <c r="G299" s="1"/>
      <c r="H299" s="1"/>
      <c r="I299" s="3"/>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520"/>
      <c r="AM299" s="1"/>
      <c r="AN299" s="1"/>
      <c r="AO299" s="1"/>
      <c r="AP299" s="1"/>
      <c r="AQ299" s="1"/>
      <c r="AR299" s="1"/>
      <c r="AS299" s="1"/>
      <c r="AT299" s="1"/>
      <c r="AU299" s="1"/>
      <c r="AV299" s="1"/>
      <c r="AW299" s="1"/>
      <c r="AX299" s="1"/>
      <c r="AY299" s="1"/>
      <c r="AZ299" s="1"/>
      <c r="BA299" s="1"/>
      <c r="BB299" s="1"/>
      <c r="BC299" s="1"/>
      <c r="BD299" s="1"/>
      <c r="BE299" s="1"/>
    </row>
    <row r="300" spans="1:57" ht="16.5" customHeight="1">
      <c r="A300" s="2"/>
      <c r="B300" s="2"/>
      <c r="C300" s="2"/>
      <c r="D300" s="2"/>
      <c r="E300" s="2"/>
      <c r="F300" s="1"/>
      <c r="G300" s="1"/>
      <c r="H300" s="1"/>
      <c r="I300" s="3"/>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520"/>
      <c r="AM300" s="1"/>
      <c r="AN300" s="1"/>
      <c r="AO300" s="1"/>
      <c r="AP300" s="1"/>
      <c r="AQ300" s="1"/>
      <c r="AR300" s="1"/>
      <c r="AS300" s="1"/>
      <c r="AT300" s="1"/>
      <c r="AU300" s="1"/>
      <c r="AV300" s="1"/>
      <c r="AW300" s="1"/>
      <c r="AX300" s="1"/>
      <c r="AY300" s="1"/>
      <c r="AZ300" s="1"/>
      <c r="BA300" s="1"/>
      <c r="BB300" s="1"/>
      <c r="BC300" s="1"/>
      <c r="BD300" s="1"/>
      <c r="BE300" s="1"/>
    </row>
    <row r="301" spans="1:57" ht="16.5" customHeight="1">
      <c r="A301" s="2"/>
      <c r="B301" s="2"/>
      <c r="C301" s="2"/>
      <c r="D301" s="2"/>
      <c r="E301" s="2"/>
      <c r="F301" s="1"/>
      <c r="G301" s="1"/>
      <c r="H301" s="1"/>
      <c r="I301" s="3"/>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520"/>
      <c r="AM301" s="1"/>
      <c r="AN301" s="1"/>
      <c r="AO301" s="1"/>
      <c r="AP301" s="1"/>
      <c r="AQ301" s="1"/>
      <c r="AR301" s="1"/>
      <c r="AS301" s="1"/>
      <c r="AT301" s="1"/>
      <c r="AU301" s="1"/>
      <c r="AV301" s="1"/>
      <c r="AW301" s="1"/>
      <c r="AX301" s="1"/>
      <c r="AY301" s="1"/>
      <c r="AZ301" s="1"/>
      <c r="BA301" s="1"/>
      <c r="BB301" s="1"/>
      <c r="BC301" s="1"/>
      <c r="BD301" s="1"/>
      <c r="BE301" s="1"/>
    </row>
    <row r="302" spans="1:57" ht="16.5" customHeight="1">
      <c r="A302" s="2"/>
      <c r="B302" s="2"/>
      <c r="C302" s="2"/>
      <c r="D302" s="2"/>
      <c r="E302" s="2"/>
      <c r="F302" s="1"/>
      <c r="G302" s="1"/>
      <c r="H302" s="1"/>
      <c r="I302" s="3"/>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520"/>
      <c r="AM302" s="1"/>
      <c r="AN302" s="1"/>
      <c r="AO302" s="1"/>
      <c r="AP302" s="1"/>
      <c r="AQ302" s="1"/>
      <c r="AR302" s="1"/>
      <c r="AS302" s="1"/>
      <c r="AT302" s="1"/>
      <c r="AU302" s="1"/>
      <c r="AV302" s="1"/>
      <c r="AW302" s="1"/>
      <c r="AX302" s="1"/>
      <c r="AY302" s="1"/>
      <c r="AZ302" s="1"/>
      <c r="BA302" s="1"/>
      <c r="BB302" s="1"/>
      <c r="BC302" s="1"/>
      <c r="BD302" s="1"/>
      <c r="BE302" s="1"/>
    </row>
    <row r="303" spans="1:57" ht="16.5" customHeight="1">
      <c r="A303" s="2"/>
      <c r="B303" s="2"/>
      <c r="C303" s="2"/>
      <c r="D303" s="2"/>
      <c r="E303" s="2"/>
      <c r="F303" s="1"/>
      <c r="G303" s="1"/>
      <c r="H303" s="1"/>
      <c r="I303" s="3"/>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520"/>
      <c r="AM303" s="1"/>
      <c r="AN303" s="1"/>
      <c r="AO303" s="1"/>
      <c r="AP303" s="1"/>
      <c r="AQ303" s="1"/>
      <c r="AR303" s="1"/>
      <c r="AS303" s="1"/>
      <c r="AT303" s="1"/>
      <c r="AU303" s="1"/>
      <c r="AV303" s="1"/>
      <c r="AW303" s="1"/>
      <c r="AX303" s="1"/>
      <c r="AY303" s="1"/>
      <c r="AZ303" s="1"/>
      <c r="BA303" s="1"/>
      <c r="BB303" s="1"/>
      <c r="BC303" s="1"/>
      <c r="BD303" s="1"/>
      <c r="BE303" s="1"/>
    </row>
    <row r="304" spans="1:57" ht="16.5" customHeight="1">
      <c r="A304" s="2"/>
      <c r="B304" s="2"/>
      <c r="C304" s="2"/>
      <c r="D304" s="2"/>
      <c r="E304" s="2"/>
      <c r="F304" s="1"/>
      <c r="G304" s="1"/>
      <c r="H304" s="1"/>
      <c r="I304" s="3"/>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520"/>
      <c r="AM304" s="1"/>
      <c r="AN304" s="1"/>
      <c r="AO304" s="1"/>
      <c r="AP304" s="1"/>
      <c r="AQ304" s="1"/>
      <c r="AR304" s="1"/>
      <c r="AS304" s="1"/>
      <c r="AT304" s="1"/>
      <c r="AU304" s="1"/>
      <c r="AV304" s="1"/>
      <c r="AW304" s="1"/>
      <c r="AX304" s="1"/>
      <c r="AY304" s="1"/>
      <c r="AZ304" s="1"/>
      <c r="BA304" s="1"/>
      <c r="BB304" s="1"/>
      <c r="BC304" s="1"/>
      <c r="BD304" s="1"/>
      <c r="BE304" s="1"/>
    </row>
    <row r="305" spans="1:57" ht="16.5" customHeight="1">
      <c r="A305" s="2"/>
      <c r="B305" s="2"/>
      <c r="C305" s="2"/>
      <c r="D305" s="2"/>
      <c r="E305" s="2"/>
      <c r="F305" s="1"/>
      <c r="G305" s="1"/>
      <c r="H305" s="1"/>
      <c r="I305" s="3"/>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520"/>
      <c r="AM305" s="1"/>
      <c r="AN305" s="1"/>
      <c r="AO305" s="1"/>
      <c r="AP305" s="1"/>
      <c r="AQ305" s="1"/>
      <c r="AR305" s="1"/>
      <c r="AS305" s="1"/>
      <c r="AT305" s="1"/>
      <c r="AU305" s="1"/>
      <c r="AV305" s="1"/>
      <c r="AW305" s="1"/>
      <c r="AX305" s="1"/>
      <c r="AY305" s="1"/>
      <c r="AZ305" s="1"/>
      <c r="BA305" s="1"/>
      <c r="BB305" s="1"/>
      <c r="BC305" s="1"/>
      <c r="BD305" s="1"/>
      <c r="BE305" s="1"/>
    </row>
    <row r="306" spans="1:57" ht="16.5" customHeight="1">
      <c r="A306" s="2"/>
      <c r="B306" s="2"/>
      <c r="C306" s="2"/>
      <c r="D306" s="2"/>
      <c r="E306" s="2"/>
      <c r="F306" s="1"/>
      <c r="G306" s="1"/>
      <c r="H306" s="1"/>
      <c r="I306" s="3"/>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520"/>
      <c r="AM306" s="1"/>
      <c r="AN306" s="1"/>
      <c r="AO306" s="1"/>
      <c r="AP306" s="1"/>
      <c r="AQ306" s="1"/>
      <c r="AR306" s="1"/>
      <c r="AS306" s="1"/>
      <c r="AT306" s="1"/>
      <c r="AU306" s="1"/>
      <c r="AV306" s="1"/>
      <c r="AW306" s="1"/>
      <c r="AX306" s="1"/>
      <c r="AY306" s="1"/>
      <c r="AZ306" s="1"/>
      <c r="BA306" s="1"/>
      <c r="BB306" s="1"/>
      <c r="BC306" s="1"/>
      <c r="BD306" s="1"/>
      <c r="BE306" s="1"/>
    </row>
    <row r="307" spans="1:57" ht="16.5" customHeight="1">
      <c r="A307" s="2"/>
      <c r="B307" s="2"/>
      <c r="C307" s="2"/>
      <c r="D307" s="2"/>
      <c r="E307" s="2"/>
      <c r="F307" s="1"/>
      <c r="G307" s="1"/>
      <c r="H307" s="1"/>
      <c r="I307" s="3"/>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520"/>
      <c r="AM307" s="1"/>
      <c r="AN307" s="1"/>
      <c r="AO307" s="1"/>
      <c r="AP307" s="1"/>
      <c r="AQ307" s="1"/>
      <c r="AR307" s="1"/>
      <c r="AS307" s="1"/>
      <c r="AT307" s="1"/>
      <c r="AU307" s="1"/>
      <c r="AV307" s="1"/>
      <c r="AW307" s="1"/>
      <c r="AX307" s="1"/>
      <c r="AY307" s="1"/>
      <c r="AZ307" s="1"/>
      <c r="BA307" s="1"/>
      <c r="BB307" s="1"/>
      <c r="BC307" s="1"/>
      <c r="BD307" s="1"/>
      <c r="BE307" s="1"/>
    </row>
    <row r="308" spans="1:57" ht="16.5" customHeight="1">
      <c r="A308" s="2"/>
      <c r="B308" s="2"/>
      <c r="C308" s="2"/>
      <c r="D308" s="2"/>
      <c r="E308" s="2"/>
      <c r="F308" s="1"/>
      <c r="G308" s="1"/>
      <c r="H308" s="1"/>
      <c r="I308" s="3"/>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520"/>
      <c r="AM308" s="1"/>
      <c r="AN308" s="1"/>
      <c r="AO308" s="1"/>
      <c r="AP308" s="1"/>
      <c r="AQ308" s="1"/>
      <c r="AR308" s="1"/>
      <c r="AS308" s="1"/>
      <c r="AT308" s="1"/>
      <c r="AU308" s="1"/>
      <c r="AV308" s="1"/>
      <c r="AW308" s="1"/>
      <c r="AX308" s="1"/>
      <c r="AY308" s="1"/>
      <c r="AZ308" s="1"/>
      <c r="BA308" s="1"/>
      <c r="BB308" s="1"/>
      <c r="BC308" s="1"/>
      <c r="BD308" s="1"/>
      <c r="BE308" s="1"/>
    </row>
    <row r="309" spans="1:57" ht="16.5" customHeight="1">
      <c r="A309" s="2"/>
      <c r="B309" s="2"/>
      <c r="C309" s="2"/>
      <c r="D309" s="2"/>
      <c r="E309" s="2"/>
      <c r="F309" s="1"/>
      <c r="G309" s="1"/>
      <c r="H309" s="1"/>
      <c r="I309" s="3"/>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520"/>
      <c r="AM309" s="1"/>
      <c r="AN309" s="1"/>
      <c r="AO309" s="1"/>
      <c r="AP309" s="1"/>
      <c r="AQ309" s="1"/>
      <c r="AR309" s="1"/>
      <c r="AS309" s="1"/>
      <c r="AT309" s="1"/>
      <c r="AU309" s="1"/>
      <c r="AV309" s="1"/>
      <c r="AW309" s="1"/>
      <c r="AX309" s="1"/>
      <c r="AY309" s="1"/>
      <c r="AZ309" s="1"/>
      <c r="BA309" s="1"/>
      <c r="BB309" s="1"/>
      <c r="BC309" s="1"/>
      <c r="BD309" s="1"/>
      <c r="BE309" s="1"/>
    </row>
    <row r="310" spans="1:57" ht="16.5" customHeight="1">
      <c r="A310" s="2"/>
      <c r="B310" s="2"/>
      <c r="C310" s="2"/>
      <c r="D310" s="2"/>
      <c r="E310" s="2"/>
      <c r="F310" s="1"/>
      <c r="G310" s="1"/>
      <c r="H310" s="1"/>
      <c r="I310" s="3"/>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520"/>
      <c r="AM310" s="1"/>
      <c r="AN310" s="1"/>
      <c r="AO310" s="1"/>
      <c r="AP310" s="1"/>
      <c r="AQ310" s="1"/>
      <c r="AR310" s="1"/>
      <c r="AS310" s="1"/>
      <c r="AT310" s="1"/>
      <c r="AU310" s="1"/>
      <c r="AV310" s="1"/>
      <c r="AW310" s="1"/>
      <c r="AX310" s="1"/>
      <c r="AY310" s="1"/>
      <c r="AZ310" s="1"/>
      <c r="BA310" s="1"/>
      <c r="BB310" s="1"/>
      <c r="BC310" s="1"/>
      <c r="BD310" s="1"/>
      <c r="BE310" s="1"/>
    </row>
    <row r="311" spans="1:57" ht="16.5" customHeight="1">
      <c r="A311" s="2"/>
      <c r="B311" s="2"/>
      <c r="C311" s="2"/>
      <c r="D311" s="2"/>
      <c r="E311" s="2"/>
      <c r="F311" s="1"/>
      <c r="G311" s="1"/>
      <c r="H311" s="1"/>
      <c r="I311" s="3"/>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520"/>
      <c r="AM311" s="1"/>
      <c r="AN311" s="1"/>
      <c r="AO311" s="1"/>
      <c r="AP311" s="1"/>
      <c r="AQ311" s="1"/>
      <c r="AR311" s="1"/>
      <c r="AS311" s="1"/>
      <c r="AT311" s="1"/>
      <c r="AU311" s="1"/>
      <c r="AV311" s="1"/>
      <c r="AW311" s="1"/>
      <c r="AX311" s="1"/>
      <c r="AY311" s="1"/>
      <c r="AZ311" s="1"/>
      <c r="BA311" s="1"/>
      <c r="BB311" s="1"/>
      <c r="BC311" s="1"/>
      <c r="BD311" s="1"/>
      <c r="BE311" s="1"/>
    </row>
    <row r="312" spans="1:57" ht="16.5" customHeight="1">
      <c r="A312" s="2"/>
      <c r="B312" s="2"/>
      <c r="C312" s="2"/>
      <c r="D312" s="2"/>
      <c r="E312" s="2"/>
      <c r="F312" s="1"/>
      <c r="G312" s="1"/>
      <c r="H312" s="1"/>
      <c r="I312" s="3"/>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520"/>
      <c r="AM312" s="1"/>
      <c r="AN312" s="1"/>
      <c r="AO312" s="1"/>
      <c r="AP312" s="1"/>
      <c r="AQ312" s="1"/>
      <c r="AR312" s="1"/>
      <c r="AS312" s="1"/>
      <c r="AT312" s="1"/>
      <c r="AU312" s="1"/>
      <c r="AV312" s="1"/>
      <c r="AW312" s="1"/>
      <c r="AX312" s="1"/>
      <c r="AY312" s="1"/>
      <c r="AZ312" s="1"/>
      <c r="BA312" s="1"/>
      <c r="BB312" s="1"/>
      <c r="BC312" s="1"/>
      <c r="BD312" s="1"/>
      <c r="BE312" s="1"/>
    </row>
    <row r="313" spans="1:57" ht="16.5" customHeight="1">
      <c r="A313" s="2"/>
      <c r="B313" s="2"/>
      <c r="C313" s="2"/>
      <c r="D313" s="2"/>
      <c r="E313" s="2"/>
      <c r="F313" s="1"/>
      <c r="G313" s="1"/>
      <c r="H313" s="1"/>
      <c r="I313" s="3"/>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520"/>
      <c r="AM313" s="1"/>
      <c r="AN313" s="1"/>
      <c r="AO313" s="1"/>
      <c r="AP313" s="1"/>
      <c r="AQ313" s="1"/>
      <c r="AR313" s="1"/>
      <c r="AS313" s="1"/>
      <c r="AT313" s="1"/>
      <c r="AU313" s="1"/>
      <c r="AV313" s="1"/>
      <c r="AW313" s="1"/>
      <c r="AX313" s="1"/>
      <c r="AY313" s="1"/>
      <c r="AZ313" s="1"/>
      <c r="BA313" s="1"/>
      <c r="BB313" s="1"/>
      <c r="BC313" s="1"/>
      <c r="BD313" s="1"/>
      <c r="BE313" s="1"/>
    </row>
    <row r="314" spans="1:57" ht="16.5" customHeight="1">
      <c r="A314" s="2"/>
      <c r="B314" s="2"/>
      <c r="C314" s="2"/>
      <c r="D314" s="2"/>
      <c r="E314" s="2"/>
      <c r="F314" s="1"/>
      <c r="G314" s="1"/>
      <c r="H314" s="1"/>
      <c r="I314" s="3"/>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520"/>
      <c r="AM314" s="1"/>
      <c r="AN314" s="1"/>
      <c r="AO314" s="1"/>
      <c r="AP314" s="1"/>
      <c r="AQ314" s="1"/>
      <c r="AR314" s="1"/>
      <c r="AS314" s="1"/>
      <c r="AT314" s="1"/>
      <c r="AU314" s="1"/>
      <c r="AV314" s="1"/>
      <c r="AW314" s="1"/>
      <c r="AX314" s="1"/>
      <c r="AY314" s="1"/>
      <c r="AZ314" s="1"/>
      <c r="BA314" s="1"/>
      <c r="BB314" s="1"/>
      <c r="BC314" s="1"/>
      <c r="BD314" s="1"/>
      <c r="BE314" s="1"/>
    </row>
    <row r="315" spans="1:57" ht="16.5" customHeight="1">
      <c r="A315" s="2"/>
      <c r="B315" s="2"/>
      <c r="C315" s="2"/>
      <c r="D315" s="2"/>
      <c r="E315" s="2"/>
      <c r="F315" s="1"/>
      <c r="G315" s="1"/>
      <c r="H315" s="1"/>
      <c r="I315" s="3"/>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520"/>
      <c r="AM315" s="1"/>
      <c r="AN315" s="1"/>
      <c r="AO315" s="1"/>
      <c r="AP315" s="1"/>
      <c r="AQ315" s="1"/>
      <c r="AR315" s="1"/>
      <c r="AS315" s="1"/>
      <c r="AT315" s="1"/>
      <c r="AU315" s="1"/>
      <c r="AV315" s="1"/>
      <c r="AW315" s="1"/>
      <c r="AX315" s="1"/>
      <c r="AY315" s="1"/>
      <c r="AZ315" s="1"/>
      <c r="BA315" s="1"/>
      <c r="BB315" s="1"/>
      <c r="BC315" s="1"/>
      <c r="BD315" s="1"/>
      <c r="BE315" s="1"/>
    </row>
    <row r="316" spans="1:57" ht="16.5" customHeight="1">
      <c r="A316" s="2"/>
      <c r="B316" s="2"/>
      <c r="C316" s="2"/>
      <c r="D316" s="2"/>
      <c r="E316" s="2"/>
      <c r="F316" s="1"/>
      <c r="G316" s="1"/>
      <c r="H316" s="1"/>
      <c r="I316" s="3"/>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520"/>
      <c r="AM316" s="1"/>
      <c r="AN316" s="1"/>
      <c r="AO316" s="1"/>
      <c r="AP316" s="1"/>
      <c r="AQ316" s="1"/>
      <c r="AR316" s="1"/>
      <c r="AS316" s="1"/>
      <c r="AT316" s="1"/>
      <c r="AU316" s="1"/>
      <c r="AV316" s="1"/>
      <c r="AW316" s="1"/>
      <c r="AX316" s="1"/>
      <c r="AY316" s="1"/>
      <c r="AZ316" s="1"/>
      <c r="BA316" s="1"/>
      <c r="BB316" s="1"/>
      <c r="BC316" s="1"/>
      <c r="BD316" s="1"/>
      <c r="BE316" s="1"/>
    </row>
    <row r="317" spans="1:57" ht="16.5" customHeight="1">
      <c r="A317" s="2"/>
      <c r="B317" s="2"/>
      <c r="C317" s="2"/>
      <c r="D317" s="2"/>
      <c r="E317" s="2"/>
      <c r="F317" s="1"/>
      <c r="G317" s="1"/>
      <c r="H317" s="1"/>
      <c r="I317" s="3"/>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520"/>
      <c r="AM317" s="1"/>
      <c r="AN317" s="1"/>
      <c r="AO317" s="1"/>
      <c r="AP317" s="1"/>
      <c r="AQ317" s="1"/>
      <c r="AR317" s="1"/>
      <c r="AS317" s="1"/>
      <c r="AT317" s="1"/>
      <c r="AU317" s="1"/>
      <c r="AV317" s="1"/>
      <c r="AW317" s="1"/>
      <c r="AX317" s="1"/>
      <c r="AY317" s="1"/>
      <c r="AZ317" s="1"/>
      <c r="BA317" s="1"/>
      <c r="BB317" s="1"/>
      <c r="BC317" s="1"/>
      <c r="BD317" s="1"/>
      <c r="BE317" s="1"/>
    </row>
    <row r="318" spans="1:57" ht="16.5" customHeight="1">
      <c r="A318" s="2"/>
      <c r="B318" s="2"/>
      <c r="C318" s="2"/>
      <c r="D318" s="2"/>
      <c r="E318" s="2"/>
      <c r="F318" s="1"/>
      <c r="G318" s="1"/>
      <c r="H318" s="1"/>
      <c r="I318" s="3"/>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520"/>
      <c r="AM318" s="1"/>
      <c r="AN318" s="1"/>
      <c r="AO318" s="1"/>
      <c r="AP318" s="1"/>
      <c r="AQ318" s="1"/>
      <c r="AR318" s="1"/>
      <c r="AS318" s="1"/>
      <c r="AT318" s="1"/>
      <c r="AU318" s="1"/>
      <c r="AV318" s="1"/>
      <c r="AW318" s="1"/>
      <c r="AX318" s="1"/>
      <c r="AY318" s="1"/>
      <c r="AZ318" s="1"/>
      <c r="BA318" s="1"/>
      <c r="BB318" s="1"/>
      <c r="BC318" s="1"/>
      <c r="BD318" s="1"/>
      <c r="BE318" s="1"/>
    </row>
    <row r="319" spans="1:57" ht="16.5" customHeight="1">
      <c r="A319" s="2"/>
      <c r="B319" s="2"/>
      <c r="C319" s="2"/>
      <c r="D319" s="2"/>
      <c r="E319" s="2"/>
      <c r="F319" s="1"/>
      <c r="G319" s="1"/>
      <c r="H319" s="1"/>
      <c r="I319" s="3"/>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520"/>
      <c r="AM319" s="1"/>
      <c r="AN319" s="1"/>
      <c r="AO319" s="1"/>
      <c r="AP319" s="1"/>
      <c r="AQ319" s="1"/>
      <c r="AR319" s="1"/>
      <c r="AS319" s="1"/>
      <c r="AT319" s="1"/>
      <c r="AU319" s="1"/>
      <c r="AV319" s="1"/>
      <c r="AW319" s="1"/>
      <c r="AX319" s="1"/>
      <c r="AY319" s="1"/>
      <c r="AZ319" s="1"/>
      <c r="BA319" s="1"/>
      <c r="BB319" s="1"/>
      <c r="BC319" s="1"/>
      <c r="BD319" s="1"/>
      <c r="BE319" s="1"/>
    </row>
    <row r="320" spans="1:57" ht="16.5" customHeight="1">
      <c r="A320" s="2"/>
      <c r="B320" s="2"/>
      <c r="C320" s="2"/>
      <c r="D320" s="2"/>
      <c r="E320" s="2"/>
      <c r="F320" s="1"/>
      <c r="G320" s="1"/>
      <c r="H320" s="1"/>
      <c r="I320" s="3"/>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520"/>
      <c r="AM320" s="1"/>
      <c r="AN320" s="1"/>
      <c r="AO320" s="1"/>
      <c r="AP320" s="1"/>
      <c r="AQ320" s="1"/>
      <c r="AR320" s="1"/>
      <c r="AS320" s="1"/>
      <c r="AT320" s="1"/>
      <c r="AU320" s="1"/>
      <c r="AV320" s="1"/>
      <c r="AW320" s="1"/>
      <c r="AX320" s="1"/>
      <c r="AY320" s="1"/>
      <c r="AZ320" s="1"/>
      <c r="BA320" s="1"/>
      <c r="BB320" s="1"/>
      <c r="BC320" s="1"/>
      <c r="BD320" s="1"/>
      <c r="BE320" s="1"/>
    </row>
    <row r="321" spans="1:57" ht="16.5" customHeight="1">
      <c r="A321" s="2"/>
      <c r="B321" s="2"/>
      <c r="C321" s="2"/>
      <c r="D321" s="2"/>
      <c r="E321" s="2"/>
      <c r="F321" s="1"/>
      <c r="G321" s="1"/>
      <c r="H321" s="1"/>
      <c r="I321" s="3"/>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520"/>
      <c r="AM321" s="1"/>
      <c r="AN321" s="1"/>
      <c r="AO321" s="1"/>
      <c r="AP321" s="1"/>
      <c r="AQ321" s="1"/>
      <c r="AR321" s="1"/>
      <c r="AS321" s="1"/>
      <c r="AT321" s="1"/>
      <c r="AU321" s="1"/>
      <c r="AV321" s="1"/>
      <c r="AW321" s="1"/>
      <c r="AX321" s="1"/>
      <c r="AY321" s="1"/>
      <c r="AZ321" s="1"/>
      <c r="BA321" s="1"/>
      <c r="BB321" s="1"/>
      <c r="BC321" s="1"/>
      <c r="BD321" s="1"/>
      <c r="BE321" s="1"/>
    </row>
    <row r="322" spans="1:57" ht="16.5" customHeight="1">
      <c r="A322" s="2"/>
      <c r="B322" s="2"/>
      <c r="C322" s="2"/>
      <c r="D322" s="2"/>
      <c r="E322" s="2"/>
      <c r="F322" s="1"/>
      <c r="G322" s="1"/>
      <c r="H322" s="1"/>
      <c r="I322" s="3"/>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520"/>
      <c r="AM322" s="1"/>
      <c r="AN322" s="1"/>
      <c r="AO322" s="1"/>
      <c r="AP322" s="1"/>
      <c r="AQ322" s="1"/>
      <c r="AR322" s="1"/>
      <c r="AS322" s="1"/>
      <c r="AT322" s="1"/>
      <c r="AU322" s="1"/>
      <c r="AV322" s="1"/>
      <c r="AW322" s="1"/>
      <c r="AX322" s="1"/>
      <c r="AY322" s="1"/>
      <c r="AZ322" s="1"/>
      <c r="BA322" s="1"/>
      <c r="BB322" s="1"/>
      <c r="BC322" s="1"/>
      <c r="BD322" s="1"/>
      <c r="BE322" s="1"/>
    </row>
    <row r="323" spans="1:57" ht="16.5" customHeight="1">
      <c r="A323" s="2"/>
      <c r="B323" s="2"/>
      <c r="C323" s="2"/>
      <c r="D323" s="2"/>
      <c r="E323" s="2"/>
      <c r="F323" s="1"/>
      <c r="G323" s="1"/>
      <c r="H323" s="1"/>
      <c r="I323" s="3"/>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520"/>
      <c r="AM323" s="1"/>
      <c r="AN323" s="1"/>
      <c r="AO323" s="1"/>
      <c r="AP323" s="1"/>
      <c r="AQ323" s="1"/>
      <c r="AR323" s="1"/>
      <c r="AS323" s="1"/>
      <c r="AT323" s="1"/>
      <c r="AU323" s="1"/>
      <c r="AV323" s="1"/>
      <c r="AW323" s="1"/>
      <c r="AX323" s="1"/>
      <c r="AY323" s="1"/>
      <c r="AZ323" s="1"/>
      <c r="BA323" s="1"/>
      <c r="BB323" s="1"/>
      <c r="BC323" s="1"/>
      <c r="BD323" s="1"/>
      <c r="BE323" s="1"/>
    </row>
    <row r="324" spans="1:57" ht="16.5" customHeight="1">
      <c r="A324" s="2"/>
      <c r="B324" s="2"/>
      <c r="C324" s="2"/>
      <c r="D324" s="2"/>
      <c r="E324" s="2"/>
      <c r="F324" s="1"/>
      <c r="G324" s="1"/>
      <c r="H324" s="1"/>
      <c r="I324" s="3"/>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520"/>
      <c r="AM324" s="1"/>
      <c r="AN324" s="1"/>
      <c r="AO324" s="1"/>
      <c r="AP324" s="1"/>
      <c r="AQ324" s="1"/>
      <c r="AR324" s="1"/>
      <c r="AS324" s="1"/>
      <c r="AT324" s="1"/>
      <c r="AU324" s="1"/>
      <c r="AV324" s="1"/>
      <c r="AW324" s="1"/>
      <c r="AX324" s="1"/>
      <c r="AY324" s="1"/>
      <c r="AZ324" s="1"/>
      <c r="BA324" s="1"/>
      <c r="BB324" s="1"/>
      <c r="BC324" s="1"/>
      <c r="BD324" s="1"/>
      <c r="BE324" s="1"/>
    </row>
    <row r="325" spans="1:57" ht="16.5" customHeight="1">
      <c r="A325" s="2"/>
      <c r="B325" s="2"/>
      <c r="C325" s="2"/>
      <c r="D325" s="2"/>
      <c r="E325" s="2"/>
      <c r="F325" s="1"/>
      <c r="G325" s="1"/>
      <c r="H325" s="1"/>
      <c r="I325" s="3"/>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520"/>
      <c r="AM325" s="1"/>
      <c r="AN325" s="1"/>
      <c r="AO325" s="1"/>
      <c r="AP325" s="1"/>
      <c r="AQ325" s="1"/>
      <c r="AR325" s="1"/>
      <c r="AS325" s="1"/>
      <c r="AT325" s="1"/>
      <c r="AU325" s="1"/>
      <c r="AV325" s="1"/>
      <c r="AW325" s="1"/>
      <c r="AX325" s="1"/>
      <c r="AY325" s="1"/>
      <c r="AZ325" s="1"/>
      <c r="BA325" s="1"/>
      <c r="BB325" s="1"/>
      <c r="BC325" s="1"/>
      <c r="BD325" s="1"/>
      <c r="BE325" s="1"/>
    </row>
    <row r="326" spans="1:57" ht="16.5" customHeight="1">
      <c r="A326" s="2"/>
      <c r="B326" s="2"/>
      <c r="C326" s="2"/>
      <c r="D326" s="2"/>
      <c r="E326" s="2"/>
      <c r="F326" s="1"/>
      <c r="G326" s="1"/>
      <c r="H326" s="1"/>
      <c r="I326" s="3"/>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520"/>
      <c r="AM326" s="1"/>
      <c r="AN326" s="1"/>
      <c r="AO326" s="1"/>
      <c r="AP326" s="1"/>
      <c r="AQ326" s="1"/>
      <c r="AR326" s="1"/>
      <c r="AS326" s="1"/>
      <c r="AT326" s="1"/>
      <c r="AU326" s="1"/>
      <c r="AV326" s="1"/>
      <c r="AW326" s="1"/>
      <c r="AX326" s="1"/>
      <c r="AY326" s="1"/>
      <c r="AZ326" s="1"/>
      <c r="BA326" s="1"/>
      <c r="BB326" s="1"/>
      <c r="BC326" s="1"/>
      <c r="BD326" s="1"/>
      <c r="BE326" s="1"/>
    </row>
    <row r="327" spans="1:57" ht="16.5" customHeight="1">
      <c r="A327" s="2"/>
      <c r="B327" s="2"/>
      <c r="C327" s="2"/>
      <c r="D327" s="2"/>
      <c r="E327" s="2"/>
      <c r="F327" s="1"/>
      <c r="G327" s="1"/>
      <c r="H327" s="1"/>
      <c r="I327" s="3"/>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520"/>
      <c r="AM327" s="1"/>
      <c r="AN327" s="1"/>
      <c r="AO327" s="1"/>
      <c r="AP327" s="1"/>
      <c r="AQ327" s="1"/>
      <c r="AR327" s="1"/>
      <c r="AS327" s="1"/>
      <c r="AT327" s="1"/>
      <c r="AU327" s="1"/>
      <c r="AV327" s="1"/>
      <c r="AW327" s="1"/>
      <c r="AX327" s="1"/>
      <c r="AY327" s="1"/>
      <c r="AZ327" s="1"/>
      <c r="BA327" s="1"/>
      <c r="BB327" s="1"/>
      <c r="BC327" s="1"/>
      <c r="BD327" s="1"/>
      <c r="BE327" s="1"/>
    </row>
    <row r="328" spans="1:57" ht="16.5" customHeight="1">
      <c r="A328" s="2"/>
      <c r="B328" s="2"/>
      <c r="C328" s="2"/>
      <c r="D328" s="2"/>
      <c r="E328" s="2"/>
      <c r="F328" s="1"/>
      <c r="G328" s="1"/>
      <c r="H328" s="1"/>
      <c r="I328" s="3"/>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520"/>
      <c r="AM328" s="1"/>
      <c r="AN328" s="1"/>
      <c r="AO328" s="1"/>
      <c r="AP328" s="1"/>
      <c r="AQ328" s="1"/>
      <c r="AR328" s="1"/>
      <c r="AS328" s="1"/>
      <c r="AT328" s="1"/>
      <c r="AU328" s="1"/>
      <c r="AV328" s="1"/>
      <c r="AW328" s="1"/>
      <c r="AX328" s="1"/>
      <c r="AY328" s="1"/>
      <c r="AZ328" s="1"/>
      <c r="BA328" s="1"/>
      <c r="BB328" s="1"/>
      <c r="BC328" s="1"/>
      <c r="BD328" s="1"/>
      <c r="BE328" s="1"/>
    </row>
    <row r="329" spans="1:57" ht="16.5" customHeight="1">
      <c r="A329" s="2"/>
      <c r="B329" s="2"/>
      <c r="C329" s="2"/>
      <c r="D329" s="2"/>
      <c r="E329" s="2"/>
      <c r="F329" s="1"/>
      <c r="G329" s="1"/>
      <c r="H329" s="1"/>
      <c r="I329" s="3"/>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520"/>
      <c r="AM329" s="1"/>
      <c r="AN329" s="1"/>
      <c r="AO329" s="1"/>
      <c r="AP329" s="1"/>
      <c r="AQ329" s="1"/>
      <c r="AR329" s="1"/>
      <c r="AS329" s="1"/>
      <c r="AT329" s="1"/>
      <c r="AU329" s="1"/>
      <c r="AV329" s="1"/>
      <c r="AW329" s="1"/>
      <c r="AX329" s="1"/>
      <c r="AY329" s="1"/>
      <c r="AZ329" s="1"/>
      <c r="BA329" s="1"/>
      <c r="BB329" s="1"/>
      <c r="BC329" s="1"/>
      <c r="BD329" s="1"/>
      <c r="BE329" s="1"/>
    </row>
    <row r="330" spans="1:57" ht="16.5" customHeight="1">
      <c r="A330" s="2"/>
      <c r="B330" s="2"/>
      <c r="C330" s="2"/>
      <c r="D330" s="2"/>
      <c r="E330" s="2"/>
      <c r="F330" s="1"/>
      <c r="G330" s="1"/>
      <c r="H330" s="1"/>
      <c r="I330" s="3"/>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520"/>
      <c r="AM330" s="1"/>
      <c r="AN330" s="1"/>
      <c r="AO330" s="1"/>
      <c r="AP330" s="1"/>
      <c r="AQ330" s="1"/>
      <c r="AR330" s="1"/>
      <c r="AS330" s="1"/>
      <c r="AT330" s="1"/>
      <c r="AU330" s="1"/>
      <c r="AV330" s="1"/>
      <c r="AW330" s="1"/>
      <c r="AX330" s="1"/>
      <c r="AY330" s="1"/>
      <c r="AZ330" s="1"/>
      <c r="BA330" s="1"/>
      <c r="BB330" s="1"/>
      <c r="BC330" s="1"/>
      <c r="BD330" s="1"/>
      <c r="BE330" s="1"/>
    </row>
    <row r="331" spans="1:57" ht="16.5" customHeight="1">
      <c r="A331" s="2"/>
      <c r="B331" s="2"/>
      <c r="C331" s="2"/>
      <c r="D331" s="2"/>
      <c r="E331" s="2"/>
      <c r="F331" s="1"/>
      <c r="G331" s="1"/>
      <c r="H331" s="1"/>
      <c r="I331" s="3"/>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520"/>
      <c r="AM331" s="1"/>
      <c r="AN331" s="1"/>
      <c r="AO331" s="1"/>
      <c r="AP331" s="1"/>
      <c r="AQ331" s="1"/>
      <c r="AR331" s="1"/>
      <c r="AS331" s="1"/>
      <c r="AT331" s="1"/>
      <c r="AU331" s="1"/>
      <c r="AV331" s="1"/>
      <c r="AW331" s="1"/>
      <c r="AX331" s="1"/>
      <c r="AY331" s="1"/>
      <c r="AZ331" s="1"/>
      <c r="BA331" s="1"/>
      <c r="BB331" s="1"/>
      <c r="BC331" s="1"/>
      <c r="BD331" s="1"/>
      <c r="BE331" s="1"/>
    </row>
    <row r="332" spans="1:57" ht="16.5" customHeight="1">
      <c r="A332" s="2"/>
      <c r="B332" s="2"/>
      <c r="C332" s="2"/>
      <c r="D332" s="2"/>
      <c r="E332" s="2"/>
      <c r="F332" s="1"/>
      <c r="G332" s="1"/>
      <c r="H332" s="1"/>
      <c r="I332" s="3"/>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520"/>
      <c r="AM332" s="1"/>
      <c r="AN332" s="1"/>
      <c r="AO332" s="1"/>
      <c r="AP332" s="1"/>
      <c r="AQ332" s="1"/>
      <c r="AR332" s="1"/>
      <c r="AS332" s="1"/>
      <c r="AT332" s="1"/>
      <c r="AU332" s="1"/>
      <c r="AV332" s="1"/>
      <c r="AW332" s="1"/>
      <c r="AX332" s="1"/>
      <c r="AY332" s="1"/>
      <c r="AZ332" s="1"/>
      <c r="BA332" s="1"/>
      <c r="BB332" s="1"/>
      <c r="BC332" s="1"/>
      <c r="BD332" s="1"/>
      <c r="BE332" s="1"/>
    </row>
    <row r="333" spans="1:57" ht="16.5" customHeight="1">
      <c r="A333" s="2"/>
      <c r="B333" s="2"/>
      <c r="C333" s="2"/>
      <c r="D333" s="2"/>
      <c r="E333" s="2"/>
      <c r="F333" s="1"/>
      <c r="G333" s="1"/>
      <c r="H333" s="1"/>
      <c r="I333" s="3"/>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520"/>
      <c r="AM333" s="1"/>
      <c r="AN333" s="1"/>
      <c r="AO333" s="1"/>
      <c r="AP333" s="1"/>
      <c r="AQ333" s="1"/>
      <c r="AR333" s="1"/>
      <c r="AS333" s="1"/>
      <c r="AT333" s="1"/>
      <c r="AU333" s="1"/>
      <c r="AV333" s="1"/>
      <c r="AW333" s="1"/>
      <c r="AX333" s="1"/>
      <c r="AY333" s="1"/>
      <c r="AZ333" s="1"/>
      <c r="BA333" s="1"/>
      <c r="BB333" s="1"/>
      <c r="BC333" s="1"/>
      <c r="BD333" s="1"/>
      <c r="BE333" s="1"/>
    </row>
    <row r="334" spans="1:57" ht="16.5" customHeight="1">
      <c r="A334" s="2"/>
      <c r="B334" s="2"/>
      <c r="C334" s="2"/>
      <c r="D334" s="2"/>
      <c r="E334" s="2"/>
      <c r="F334" s="1"/>
      <c r="G334" s="1"/>
      <c r="H334" s="1"/>
      <c r="I334" s="3"/>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520"/>
      <c r="AM334" s="1"/>
      <c r="AN334" s="1"/>
      <c r="AO334" s="1"/>
      <c r="AP334" s="1"/>
      <c r="AQ334" s="1"/>
      <c r="AR334" s="1"/>
      <c r="AS334" s="1"/>
      <c r="AT334" s="1"/>
      <c r="AU334" s="1"/>
      <c r="AV334" s="1"/>
      <c r="AW334" s="1"/>
      <c r="AX334" s="1"/>
      <c r="AY334" s="1"/>
      <c r="AZ334" s="1"/>
      <c r="BA334" s="1"/>
      <c r="BB334" s="1"/>
      <c r="BC334" s="1"/>
      <c r="BD334" s="1"/>
      <c r="BE334" s="1"/>
    </row>
    <row r="335" spans="1:57" ht="16.5" customHeight="1">
      <c r="A335" s="2"/>
      <c r="B335" s="2"/>
      <c r="C335" s="2"/>
      <c r="D335" s="2"/>
      <c r="E335" s="2"/>
      <c r="F335" s="1"/>
      <c r="G335" s="1"/>
      <c r="H335" s="1"/>
      <c r="I335" s="3"/>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520"/>
      <c r="AM335" s="1"/>
      <c r="AN335" s="1"/>
      <c r="AO335" s="1"/>
      <c r="AP335" s="1"/>
      <c r="AQ335" s="1"/>
      <c r="AR335" s="1"/>
      <c r="AS335" s="1"/>
      <c r="AT335" s="1"/>
      <c r="AU335" s="1"/>
      <c r="AV335" s="1"/>
      <c r="AW335" s="1"/>
      <c r="AX335" s="1"/>
      <c r="AY335" s="1"/>
      <c r="AZ335" s="1"/>
      <c r="BA335" s="1"/>
      <c r="BB335" s="1"/>
      <c r="BC335" s="1"/>
      <c r="BD335" s="1"/>
      <c r="BE335" s="1"/>
    </row>
    <row r="336" spans="1:57" ht="16.5" customHeight="1">
      <c r="A336" s="2"/>
      <c r="B336" s="2"/>
      <c r="C336" s="2"/>
      <c r="D336" s="2"/>
      <c r="E336" s="2"/>
      <c r="F336" s="1"/>
      <c r="G336" s="1"/>
      <c r="H336" s="1"/>
      <c r="I336" s="3"/>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520"/>
      <c r="AM336" s="1"/>
      <c r="AN336" s="1"/>
      <c r="AO336" s="1"/>
      <c r="AP336" s="1"/>
      <c r="AQ336" s="1"/>
      <c r="AR336" s="1"/>
      <c r="AS336" s="1"/>
      <c r="AT336" s="1"/>
      <c r="AU336" s="1"/>
      <c r="AV336" s="1"/>
      <c r="AW336" s="1"/>
      <c r="AX336" s="1"/>
      <c r="AY336" s="1"/>
      <c r="AZ336" s="1"/>
      <c r="BA336" s="1"/>
      <c r="BB336" s="1"/>
      <c r="BC336" s="1"/>
      <c r="BD336" s="1"/>
      <c r="BE336" s="1"/>
    </row>
    <row r="337" spans="1:57" ht="16.5" customHeight="1">
      <c r="A337" s="2"/>
      <c r="B337" s="2"/>
      <c r="C337" s="2"/>
      <c r="D337" s="2"/>
      <c r="E337" s="2"/>
      <c r="F337" s="1"/>
      <c r="G337" s="1"/>
      <c r="H337" s="1"/>
      <c r="I337" s="3"/>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520"/>
      <c r="AM337" s="1"/>
      <c r="AN337" s="1"/>
      <c r="AO337" s="1"/>
      <c r="AP337" s="1"/>
      <c r="AQ337" s="1"/>
      <c r="AR337" s="1"/>
      <c r="AS337" s="1"/>
      <c r="AT337" s="1"/>
      <c r="AU337" s="1"/>
      <c r="AV337" s="1"/>
      <c r="AW337" s="1"/>
      <c r="AX337" s="1"/>
      <c r="AY337" s="1"/>
      <c r="AZ337" s="1"/>
      <c r="BA337" s="1"/>
      <c r="BB337" s="1"/>
      <c r="BC337" s="1"/>
      <c r="BD337" s="1"/>
      <c r="BE337" s="1"/>
    </row>
    <row r="338" spans="1:57" ht="16.5" customHeight="1">
      <c r="A338" s="2"/>
      <c r="B338" s="2"/>
      <c r="C338" s="2"/>
      <c r="D338" s="2"/>
      <c r="E338" s="2"/>
      <c r="F338" s="1"/>
      <c r="G338" s="1"/>
      <c r="H338" s="1"/>
      <c r="I338" s="3"/>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520"/>
      <c r="AM338" s="1"/>
      <c r="AN338" s="1"/>
      <c r="AO338" s="1"/>
      <c r="AP338" s="1"/>
      <c r="AQ338" s="1"/>
      <c r="AR338" s="1"/>
      <c r="AS338" s="1"/>
      <c r="AT338" s="1"/>
      <c r="AU338" s="1"/>
      <c r="AV338" s="1"/>
      <c r="AW338" s="1"/>
      <c r="AX338" s="1"/>
      <c r="AY338" s="1"/>
      <c r="AZ338" s="1"/>
      <c r="BA338" s="1"/>
      <c r="BB338" s="1"/>
      <c r="BC338" s="1"/>
      <c r="BD338" s="1"/>
      <c r="BE338" s="1"/>
    </row>
    <row r="339" spans="1:57" ht="16.5" customHeight="1">
      <c r="A339" s="2"/>
      <c r="B339" s="2"/>
      <c r="C339" s="2"/>
      <c r="D339" s="2"/>
      <c r="E339" s="2"/>
      <c r="F339" s="1"/>
      <c r="G339" s="1"/>
      <c r="H339" s="1"/>
      <c r="I339" s="3"/>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520"/>
      <c r="AM339" s="1"/>
      <c r="AN339" s="1"/>
      <c r="AO339" s="1"/>
      <c r="AP339" s="1"/>
      <c r="AQ339" s="1"/>
      <c r="AR339" s="1"/>
      <c r="AS339" s="1"/>
      <c r="AT339" s="1"/>
      <c r="AU339" s="1"/>
      <c r="AV339" s="1"/>
      <c r="AW339" s="1"/>
      <c r="AX339" s="1"/>
      <c r="AY339" s="1"/>
      <c r="AZ339" s="1"/>
      <c r="BA339" s="1"/>
      <c r="BB339" s="1"/>
      <c r="BC339" s="1"/>
      <c r="BD339" s="1"/>
      <c r="BE339" s="1"/>
    </row>
    <row r="340" spans="1:57" ht="16.5" customHeight="1">
      <c r="A340" s="2"/>
      <c r="B340" s="2"/>
      <c r="C340" s="2"/>
      <c r="D340" s="2"/>
      <c r="E340" s="2"/>
      <c r="F340" s="1"/>
      <c r="G340" s="1"/>
      <c r="H340" s="1"/>
      <c r="I340" s="3"/>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520"/>
      <c r="AM340" s="1"/>
      <c r="AN340" s="1"/>
      <c r="AO340" s="1"/>
      <c r="AP340" s="1"/>
      <c r="AQ340" s="1"/>
      <c r="AR340" s="1"/>
      <c r="AS340" s="1"/>
      <c r="AT340" s="1"/>
      <c r="AU340" s="1"/>
      <c r="AV340" s="1"/>
      <c r="AW340" s="1"/>
      <c r="AX340" s="1"/>
      <c r="AY340" s="1"/>
      <c r="AZ340" s="1"/>
      <c r="BA340" s="1"/>
      <c r="BB340" s="1"/>
      <c r="BC340" s="1"/>
      <c r="BD340" s="1"/>
      <c r="BE340" s="1"/>
    </row>
    <row r="341" spans="1:57" ht="16.5" customHeight="1">
      <c r="A341" s="2"/>
      <c r="B341" s="2"/>
      <c r="C341" s="2"/>
      <c r="D341" s="2"/>
      <c r="E341" s="2"/>
      <c r="F341" s="1"/>
      <c r="G341" s="1"/>
      <c r="H341" s="1"/>
      <c r="I341" s="3"/>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520"/>
      <c r="AM341" s="1"/>
      <c r="AN341" s="1"/>
      <c r="AO341" s="1"/>
      <c r="AP341" s="1"/>
      <c r="AQ341" s="1"/>
      <c r="AR341" s="1"/>
      <c r="AS341" s="1"/>
      <c r="AT341" s="1"/>
      <c r="AU341" s="1"/>
      <c r="AV341" s="1"/>
      <c r="AW341" s="1"/>
      <c r="AX341" s="1"/>
      <c r="AY341" s="1"/>
      <c r="AZ341" s="1"/>
      <c r="BA341" s="1"/>
      <c r="BB341" s="1"/>
      <c r="BC341" s="1"/>
      <c r="BD341" s="1"/>
      <c r="BE341" s="1"/>
    </row>
    <row r="342" spans="1:57" ht="16.5" customHeight="1">
      <c r="A342" s="2"/>
      <c r="B342" s="2"/>
      <c r="C342" s="2"/>
      <c r="D342" s="2"/>
      <c r="E342" s="2"/>
      <c r="F342" s="1"/>
      <c r="G342" s="1"/>
      <c r="H342" s="1"/>
      <c r="I342" s="3"/>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520"/>
      <c r="AM342" s="1"/>
      <c r="AN342" s="1"/>
      <c r="AO342" s="1"/>
      <c r="AP342" s="1"/>
      <c r="AQ342" s="1"/>
      <c r="AR342" s="1"/>
      <c r="AS342" s="1"/>
      <c r="AT342" s="1"/>
      <c r="AU342" s="1"/>
      <c r="AV342" s="1"/>
      <c r="AW342" s="1"/>
      <c r="AX342" s="1"/>
      <c r="AY342" s="1"/>
      <c r="AZ342" s="1"/>
      <c r="BA342" s="1"/>
      <c r="BB342" s="1"/>
      <c r="BC342" s="1"/>
      <c r="BD342" s="1"/>
      <c r="BE342" s="1"/>
    </row>
    <row r="343" spans="1:57" ht="16.5" customHeight="1">
      <c r="A343" s="2"/>
      <c r="B343" s="2"/>
      <c r="C343" s="2"/>
      <c r="D343" s="2"/>
      <c r="E343" s="2"/>
      <c r="F343" s="1"/>
      <c r="G343" s="1"/>
      <c r="H343" s="1"/>
      <c r="I343" s="3"/>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520"/>
      <c r="AM343" s="1"/>
      <c r="AN343" s="1"/>
      <c r="AO343" s="1"/>
      <c r="AP343" s="1"/>
      <c r="AQ343" s="1"/>
      <c r="AR343" s="1"/>
      <c r="AS343" s="1"/>
      <c r="AT343" s="1"/>
      <c r="AU343" s="1"/>
      <c r="AV343" s="1"/>
      <c r="AW343" s="1"/>
      <c r="AX343" s="1"/>
      <c r="AY343" s="1"/>
      <c r="AZ343" s="1"/>
      <c r="BA343" s="1"/>
      <c r="BB343" s="1"/>
      <c r="BC343" s="1"/>
      <c r="BD343" s="1"/>
      <c r="BE343" s="1"/>
    </row>
    <row r="344" spans="1:57" ht="16.5" customHeight="1">
      <c r="A344" s="2"/>
      <c r="B344" s="2"/>
      <c r="C344" s="2"/>
      <c r="D344" s="2"/>
      <c r="E344" s="2"/>
      <c r="F344" s="1"/>
      <c r="G344" s="1"/>
      <c r="H344" s="1"/>
      <c r="I344" s="3"/>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520"/>
      <c r="AM344" s="1"/>
      <c r="AN344" s="1"/>
      <c r="AO344" s="1"/>
      <c r="AP344" s="1"/>
      <c r="AQ344" s="1"/>
      <c r="AR344" s="1"/>
      <c r="AS344" s="1"/>
      <c r="AT344" s="1"/>
      <c r="AU344" s="1"/>
      <c r="AV344" s="1"/>
      <c r="AW344" s="1"/>
      <c r="AX344" s="1"/>
      <c r="AY344" s="1"/>
      <c r="AZ344" s="1"/>
      <c r="BA344" s="1"/>
      <c r="BB344" s="1"/>
      <c r="BC344" s="1"/>
      <c r="BD344" s="1"/>
      <c r="BE344" s="1"/>
    </row>
    <row r="345" spans="1:57" ht="16.5" customHeight="1">
      <c r="A345" s="2"/>
      <c r="B345" s="2"/>
      <c r="C345" s="2"/>
      <c r="D345" s="2"/>
      <c r="E345" s="2"/>
      <c r="F345" s="1"/>
      <c r="G345" s="1"/>
      <c r="H345" s="1"/>
      <c r="I345" s="3"/>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520"/>
      <c r="AM345" s="1"/>
      <c r="AN345" s="1"/>
      <c r="AO345" s="1"/>
      <c r="AP345" s="1"/>
      <c r="AQ345" s="1"/>
      <c r="AR345" s="1"/>
      <c r="AS345" s="1"/>
      <c r="AT345" s="1"/>
      <c r="AU345" s="1"/>
      <c r="AV345" s="1"/>
      <c r="AW345" s="1"/>
      <c r="AX345" s="1"/>
      <c r="AY345" s="1"/>
      <c r="AZ345" s="1"/>
      <c r="BA345" s="1"/>
      <c r="BB345" s="1"/>
      <c r="BC345" s="1"/>
      <c r="BD345" s="1"/>
      <c r="BE345" s="1"/>
    </row>
    <row r="346" spans="1:57" ht="16.5" customHeight="1">
      <c r="A346" s="2"/>
      <c r="B346" s="2"/>
      <c r="C346" s="2"/>
      <c r="D346" s="2"/>
      <c r="E346" s="2"/>
      <c r="F346" s="1"/>
      <c r="G346" s="1"/>
      <c r="H346" s="1"/>
      <c r="I346" s="3"/>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520"/>
      <c r="AM346" s="1"/>
      <c r="AN346" s="1"/>
      <c r="AO346" s="1"/>
      <c r="AP346" s="1"/>
      <c r="AQ346" s="1"/>
      <c r="AR346" s="1"/>
      <c r="AS346" s="1"/>
      <c r="AT346" s="1"/>
      <c r="AU346" s="1"/>
      <c r="AV346" s="1"/>
      <c r="AW346" s="1"/>
      <c r="AX346" s="1"/>
      <c r="AY346" s="1"/>
      <c r="AZ346" s="1"/>
      <c r="BA346" s="1"/>
      <c r="BB346" s="1"/>
      <c r="BC346" s="1"/>
      <c r="BD346" s="1"/>
      <c r="BE346" s="1"/>
    </row>
    <row r="347" spans="1:57" ht="16.5" customHeight="1">
      <c r="A347" s="2"/>
      <c r="B347" s="2"/>
      <c r="C347" s="2"/>
      <c r="D347" s="2"/>
      <c r="E347" s="2"/>
      <c r="F347" s="1"/>
      <c r="G347" s="1"/>
      <c r="H347" s="1"/>
      <c r="I347" s="3"/>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520"/>
      <c r="AM347" s="1"/>
      <c r="AN347" s="1"/>
      <c r="AO347" s="1"/>
      <c r="AP347" s="1"/>
      <c r="AQ347" s="1"/>
      <c r="AR347" s="1"/>
      <c r="AS347" s="1"/>
      <c r="AT347" s="1"/>
      <c r="AU347" s="1"/>
      <c r="AV347" s="1"/>
      <c r="AW347" s="1"/>
      <c r="AX347" s="1"/>
      <c r="AY347" s="1"/>
      <c r="AZ347" s="1"/>
      <c r="BA347" s="1"/>
      <c r="BB347" s="1"/>
      <c r="BC347" s="1"/>
      <c r="BD347" s="1"/>
      <c r="BE347" s="1"/>
    </row>
    <row r="348" spans="1:57" ht="16.5" customHeight="1">
      <c r="A348" s="2"/>
      <c r="B348" s="2"/>
      <c r="C348" s="2"/>
      <c r="D348" s="2"/>
      <c r="E348" s="2"/>
      <c r="F348" s="1"/>
      <c r="G348" s="1"/>
      <c r="H348" s="1"/>
      <c r="I348" s="3"/>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520"/>
      <c r="AM348" s="1"/>
      <c r="AN348" s="1"/>
      <c r="AO348" s="1"/>
      <c r="AP348" s="1"/>
      <c r="AQ348" s="1"/>
      <c r="AR348" s="1"/>
      <c r="AS348" s="1"/>
      <c r="AT348" s="1"/>
      <c r="AU348" s="1"/>
      <c r="AV348" s="1"/>
      <c r="AW348" s="1"/>
      <c r="AX348" s="1"/>
      <c r="AY348" s="1"/>
      <c r="AZ348" s="1"/>
      <c r="BA348" s="1"/>
      <c r="BB348" s="1"/>
      <c r="BC348" s="1"/>
      <c r="BD348" s="1"/>
      <c r="BE348" s="1"/>
    </row>
    <row r="349" spans="1:57" ht="16.5" customHeight="1">
      <c r="A349" s="2"/>
      <c r="B349" s="2"/>
      <c r="C349" s="2"/>
      <c r="D349" s="2"/>
      <c r="E349" s="2"/>
      <c r="F349" s="1"/>
      <c r="G349" s="1"/>
      <c r="H349" s="1"/>
      <c r="I349" s="3"/>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520"/>
      <c r="AM349" s="1"/>
      <c r="AN349" s="1"/>
      <c r="AO349" s="1"/>
      <c r="AP349" s="1"/>
      <c r="AQ349" s="1"/>
      <c r="AR349" s="1"/>
      <c r="AS349" s="1"/>
      <c r="AT349" s="1"/>
      <c r="AU349" s="1"/>
      <c r="AV349" s="1"/>
      <c r="AW349" s="1"/>
      <c r="AX349" s="1"/>
      <c r="AY349" s="1"/>
      <c r="AZ349" s="1"/>
      <c r="BA349" s="1"/>
      <c r="BB349" s="1"/>
      <c r="BC349" s="1"/>
      <c r="BD349" s="1"/>
      <c r="BE349" s="1"/>
    </row>
    <row r="350" spans="1:57" ht="16.5" customHeight="1">
      <c r="A350" s="2"/>
      <c r="B350" s="2"/>
      <c r="C350" s="2"/>
      <c r="D350" s="2"/>
      <c r="E350" s="2"/>
      <c r="F350" s="1"/>
      <c r="G350" s="1"/>
      <c r="H350" s="1"/>
      <c r="I350" s="3"/>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520"/>
      <c r="AM350" s="1"/>
      <c r="AN350" s="1"/>
      <c r="AO350" s="1"/>
      <c r="AP350" s="1"/>
      <c r="AQ350" s="1"/>
      <c r="AR350" s="1"/>
      <c r="AS350" s="1"/>
      <c r="AT350" s="1"/>
      <c r="AU350" s="1"/>
      <c r="AV350" s="1"/>
      <c r="AW350" s="1"/>
      <c r="AX350" s="1"/>
      <c r="AY350" s="1"/>
      <c r="AZ350" s="1"/>
      <c r="BA350" s="1"/>
      <c r="BB350" s="1"/>
      <c r="BC350" s="1"/>
      <c r="BD350" s="1"/>
      <c r="BE350" s="1"/>
    </row>
    <row r="351" spans="1:57" ht="16.5" customHeight="1">
      <c r="A351" s="2"/>
      <c r="B351" s="2"/>
      <c r="C351" s="2"/>
      <c r="D351" s="2"/>
      <c r="E351" s="2"/>
      <c r="F351" s="1"/>
      <c r="G351" s="1"/>
      <c r="H351" s="1"/>
      <c r="I351" s="3"/>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520"/>
      <c r="AM351" s="1"/>
      <c r="AN351" s="1"/>
      <c r="AO351" s="1"/>
      <c r="AP351" s="1"/>
      <c r="AQ351" s="1"/>
      <c r="AR351" s="1"/>
      <c r="AS351" s="1"/>
      <c r="AT351" s="1"/>
      <c r="AU351" s="1"/>
      <c r="AV351" s="1"/>
      <c r="AW351" s="1"/>
      <c r="AX351" s="1"/>
      <c r="AY351" s="1"/>
      <c r="AZ351" s="1"/>
      <c r="BA351" s="1"/>
      <c r="BB351" s="1"/>
      <c r="BC351" s="1"/>
      <c r="BD351" s="1"/>
      <c r="BE351" s="1"/>
    </row>
    <row r="352" spans="1:57" ht="16.5" customHeight="1">
      <c r="A352" s="2"/>
      <c r="B352" s="2"/>
      <c r="C352" s="2"/>
      <c r="D352" s="2"/>
      <c r="E352" s="2"/>
      <c r="F352" s="1"/>
      <c r="G352" s="1"/>
      <c r="H352" s="1"/>
      <c r="I352" s="3"/>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520"/>
      <c r="AM352" s="1"/>
      <c r="AN352" s="1"/>
      <c r="AO352" s="1"/>
      <c r="AP352" s="1"/>
      <c r="AQ352" s="1"/>
      <c r="AR352" s="1"/>
      <c r="AS352" s="1"/>
      <c r="AT352" s="1"/>
      <c r="AU352" s="1"/>
      <c r="AV352" s="1"/>
      <c r="AW352" s="1"/>
      <c r="AX352" s="1"/>
      <c r="AY352" s="1"/>
      <c r="AZ352" s="1"/>
      <c r="BA352" s="1"/>
      <c r="BB352" s="1"/>
      <c r="BC352" s="1"/>
      <c r="BD352" s="1"/>
      <c r="BE352" s="1"/>
    </row>
    <row r="353" spans="1:57" ht="16.5" customHeight="1">
      <c r="A353" s="2"/>
      <c r="B353" s="2"/>
      <c r="C353" s="2"/>
      <c r="D353" s="2"/>
      <c r="E353" s="2"/>
      <c r="F353" s="1"/>
      <c r="G353" s="1"/>
      <c r="H353" s="1"/>
      <c r="I353" s="3"/>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520"/>
      <c r="AM353" s="1"/>
      <c r="AN353" s="1"/>
      <c r="AO353" s="1"/>
      <c r="AP353" s="1"/>
      <c r="AQ353" s="1"/>
      <c r="AR353" s="1"/>
      <c r="AS353" s="1"/>
      <c r="AT353" s="1"/>
      <c r="AU353" s="1"/>
      <c r="AV353" s="1"/>
      <c r="AW353" s="1"/>
      <c r="AX353" s="1"/>
      <c r="AY353" s="1"/>
      <c r="AZ353" s="1"/>
      <c r="BA353" s="1"/>
      <c r="BB353" s="1"/>
      <c r="BC353" s="1"/>
      <c r="BD353" s="1"/>
      <c r="BE353" s="1"/>
    </row>
    <row r="354" spans="1:57" ht="16.5" customHeight="1">
      <c r="A354" s="2"/>
      <c r="B354" s="2"/>
      <c r="C354" s="2"/>
      <c r="D354" s="2"/>
      <c r="E354" s="2"/>
      <c r="F354" s="1"/>
      <c r="G354" s="1"/>
      <c r="H354" s="1"/>
      <c r="I354" s="3"/>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520"/>
      <c r="AM354" s="1"/>
      <c r="AN354" s="1"/>
      <c r="AO354" s="1"/>
      <c r="AP354" s="1"/>
      <c r="AQ354" s="1"/>
      <c r="AR354" s="1"/>
      <c r="AS354" s="1"/>
      <c r="AT354" s="1"/>
      <c r="AU354" s="1"/>
      <c r="AV354" s="1"/>
      <c r="AW354" s="1"/>
      <c r="AX354" s="1"/>
      <c r="AY354" s="1"/>
      <c r="AZ354" s="1"/>
      <c r="BA354" s="1"/>
      <c r="BB354" s="1"/>
      <c r="BC354" s="1"/>
      <c r="BD354" s="1"/>
      <c r="BE354" s="1"/>
    </row>
    <row r="355" spans="1:57" ht="16.5" customHeight="1">
      <c r="A355" s="2"/>
      <c r="B355" s="2"/>
      <c r="C355" s="2"/>
      <c r="D355" s="2"/>
      <c r="E355" s="2"/>
      <c r="F355" s="1"/>
      <c r="G355" s="1"/>
      <c r="H355" s="1"/>
      <c r="I355" s="3"/>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520"/>
      <c r="AM355" s="1"/>
      <c r="AN355" s="1"/>
      <c r="AO355" s="1"/>
      <c r="AP355" s="1"/>
      <c r="AQ355" s="1"/>
      <c r="AR355" s="1"/>
      <c r="AS355" s="1"/>
      <c r="AT355" s="1"/>
      <c r="AU355" s="1"/>
      <c r="AV355" s="1"/>
      <c r="AW355" s="1"/>
      <c r="AX355" s="1"/>
      <c r="AY355" s="1"/>
      <c r="AZ355" s="1"/>
      <c r="BA355" s="1"/>
      <c r="BB355" s="1"/>
      <c r="BC355" s="1"/>
      <c r="BD355" s="1"/>
      <c r="BE355" s="1"/>
    </row>
    <row r="356" spans="1:57" ht="16.5" customHeight="1">
      <c r="A356" s="2"/>
      <c r="B356" s="2"/>
      <c r="C356" s="2"/>
      <c r="D356" s="2"/>
      <c r="E356" s="2"/>
      <c r="F356" s="1"/>
      <c r="G356" s="1"/>
      <c r="H356" s="1"/>
      <c r="I356" s="3"/>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520"/>
      <c r="AM356" s="1"/>
      <c r="AN356" s="1"/>
      <c r="AO356" s="1"/>
      <c r="AP356" s="1"/>
      <c r="AQ356" s="1"/>
      <c r="AR356" s="1"/>
      <c r="AS356" s="1"/>
      <c r="AT356" s="1"/>
      <c r="AU356" s="1"/>
      <c r="AV356" s="1"/>
      <c r="AW356" s="1"/>
      <c r="AX356" s="1"/>
      <c r="AY356" s="1"/>
      <c r="AZ356" s="1"/>
      <c r="BA356" s="1"/>
      <c r="BB356" s="1"/>
      <c r="BC356" s="1"/>
      <c r="BD356" s="1"/>
      <c r="BE356" s="1"/>
    </row>
    <row r="357" spans="1:57" ht="16.5" customHeight="1">
      <c r="A357" s="2"/>
      <c r="B357" s="2"/>
      <c r="C357" s="2"/>
      <c r="D357" s="2"/>
      <c r="E357" s="2"/>
      <c r="F357" s="1"/>
      <c r="G357" s="1"/>
      <c r="H357" s="1"/>
      <c r="I357" s="3"/>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520"/>
      <c r="AM357" s="1"/>
      <c r="AN357" s="1"/>
      <c r="AO357" s="1"/>
      <c r="AP357" s="1"/>
      <c r="AQ357" s="1"/>
      <c r="AR357" s="1"/>
      <c r="AS357" s="1"/>
      <c r="AT357" s="1"/>
      <c r="AU357" s="1"/>
      <c r="AV357" s="1"/>
      <c r="AW357" s="1"/>
      <c r="AX357" s="1"/>
      <c r="AY357" s="1"/>
      <c r="AZ357" s="1"/>
      <c r="BA357" s="1"/>
      <c r="BB357" s="1"/>
      <c r="BC357" s="1"/>
      <c r="BD357" s="1"/>
      <c r="BE357" s="1"/>
    </row>
    <row r="358" spans="1:57" ht="16.5" customHeight="1">
      <c r="A358" s="2"/>
      <c r="B358" s="2"/>
      <c r="C358" s="2"/>
      <c r="D358" s="2"/>
      <c r="E358" s="2"/>
      <c r="F358" s="1"/>
      <c r="G358" s="1"/>
      <c r="H358" s="1"/>
      <c r="I358" s="3"/>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520"/>
      <c r="AM358" s="1"/>
      <c r="AN358" s="1"/>
      <c r="AO358" s="1"/>
      <c r="AP358" s="1"/>
      <c r="AQ358" s="1"/>
      <c r="AR358" s="1"/>
      <c r="AS358" s="1"/>
      <c r="AT358" s="1"/>
      <c r="AU358" s="1"/>
      <c r="AV358" s="1"/>
      <c r="AW358" s="1"/>
      <c r="AX358" s="1"/>
      <c r="AY358" s="1"/>
      <c r="AZ358" s="1"/>
      <c r="BA358" s="1"/>
      <c r="BB358" s="1"/>
      <c r="BC358" s="1"/>
      <c r="BD358" s="1"/>
      <c r="BE358" s="1"/>
    </row>
    <row r="359" spans="1:57" ht="16.5" customHeight="1">
      <c r="A359" s="2"/>
      <c r="B359" s="2"/>
      <c r="C359" s="2"/>
      <c r="D359" s="2"/>
      <c r="E359" s="2"/>
      <c r="F359" s="1"/>
      <c r="G359" s="1"/>
      <c r="H359" s="1"/>
      <c r="I359" s="3"/>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520"/>
      <c r="AM359" s="1"/>
      <c r="AN359" s="1"/>
      <c r="AO359" s="1"/>
      <c r="AP359" s="1"/>
      <c r="AQ359" s="1"/>
      <c r="AR359" s="1"/>
      <c r="AS359" s="1"/>
      <c r="AT359" s="1"/>
      <c r="AU359" s="1"/>
      <c r="AV359" s="1"/>
      <c r="AW359" s="1"/>
      <c r="AX359" s="1"/>
      <c r="AY359" s="1"/>
      <c r="AZ359" s="1"/>
      <c r="BA359" s="1"/>
      <c r="BB359" s="1"/>
      <c r="BC359" s="1"/>
      <c r="BD359" s="1"/>
      <c r="BE359" s="1"/>
    </row>
    <row r="360" spans="1:57" ht="16.5" customHeight="1">
      <c r="A360" s="2"/>
      <c r="B360" s="2"/>
      <c r="C360" s="2"/>
      <c r="D360" s="2"/>
      <c r="E360" s="2"/>
      <c r="F360" s="1"/>
      <c r="G360" s="1"/>
      <c r="H360" s="1"/>
      <c r="I360" s="3"/>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520"/>
      <c r="AM360" s="1"/>
      <c r="AN360" s="1"/>
      <c r="AO360" s="1"/>
      <c r="AP360" s="1"/>
      <c r="AQ360" s="1"/>
      <c r="AR360" s="1"/>
      <c r="AS360" s="1"/>
      <c r="AT360" s="1"/>
      <c r="AU360" s="1"/>
      <c r="AV360" s="1"/>
      <c r="AW360" s="1"/>
      <c r="AX360" s="1"/>
      <c r="AY360" s="1"/>
      <c r="AZ360" s="1"/>
      <c r="BA360" s="1"/>
      <c r="BB360" s="1"/>
      <c r="BC360" s="1"/>
      <c r="BD360" s="1"/>
      <c r="BE360" s="1"/>
    </row>
    <row r="361" spans="1:57" ht="16.5" customHeight="1">
      <c r="A361" s="2"/>
      <c r="B361" s="2"/>
      <c r="C361" s="2"/>
      <c r="D361" s="2"/>
      <c r="E361" s="2"/>
      <c r="F361" s="1"/>
      <c r="G361" s="1"/>
      <c r="H361" s="1"/>
      <c r="I361" s="3"/>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520"/>
      <c r="AM361" s="1"/>
      <c r="AN361" s="1"/>
      <c r="AO361" s="1"/>
      <c r="AP361" s="1"/>
      <c r="AQ361" s="1"/>
      <c r="AR361" s="1"/>
      <c r="AS361" s="1"/>
      <c r="AT361" s="1"/>
      <c r="AU361" s="1"/>
      <c r="AV361" s="1"/>
      <c r="AW361" s="1"/>
      <c r="AX361" s="1"/>
      <c r="AY361" s="1"/>
      <c r="AZ361" s="1"/>
      <c r="BA361" s="1"/>
      <c r="BB361" s="1"/>
      <c r="BC361" s="1"/>
      <c r="BD361" s="1"/>
      <c r="BE361" s="1"/>
    </row>
    <row r="362" spans="1:57" ht="16.5" customHeight="1">
      <c r="A362" s="2"/>
      <c r="B362" s="2"/>
      <c r="C362" s="2"/>
      <c r="D362" s="2"/>
      <c r="E362" s="2"/>
      <c r="F362" s="1"/>
      <c r="G362" s="1"/>
      <c r="H362" s="1"/>
      <c r="I362" s="3"/>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520"/>
      <c r="AM362" s="1"/>
      <c r="AN362" s="1"/>
      <c r="AO362" s="1"/>
      <c r="AP362" s="1"/>
      <c r="AQ362" s="1"/>
      <c r="AR362" s="1"/>
      <c r="AS362" s="1"/>
      <c r="AT362" s="1"/>
      <c r="AU362" s="1"/>
      <c r="AV362" s="1"/>
      <c r="AW362" s="1"/>
      <c r="AX362" s="1"/>
      <c r="AY362" s="1"/>
      <c r="AZ362" s="1"/>
      <c r="BA362" s="1"/>
      <c r="BB362" s="1"/>
      <c r="BC362" s="1"/>
      <c r="BD362" s="1"/>
      <c r="BE362" s="1"/>
    </row>
    <row r="363" spans="1:57" ht="16.5" customHeight="1">
      <c r="A363" s="2"/>
      <c r="B363" s="2"/>
      <c r="C363" s="2"/>
      <c r="D363" s="2"/>
      <c r="E363" s="2"/>
      <c r="F363" s="1"/>
      <c r="G363" s="1"/>
      <c r="H363" s="1"/>
      <c r="I363" s="3"/>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520"/>
      <c r="AM363" s="1"/>
      <c r="AN363" s="1"/>
      <c r="AO363" s="1"/>
      <c r="AP363" s="1"/>
      <c r="AQ363" s="1"/>
      <c r="AR363" s="1"/>
      <c r="AS363" s="1"/>
      <c r="AT363" s="1"/>
      <c r="AU363" s="1"/>
      <c r="AV363" s="1"/>
      <c r="AW363" s="1"/>
      <c r="AX363" s="1"/>
      <c r="AY363" s="1"/>
      <c r="AZ363" s="1"/>
      <c r="BA363" s="1"/>
      <c r="BB363" s="1"/>
      <c r="BC363" s="1"/>
      <c r="BD363" s="1"/>
      <c r="BE363" s="1"/>
    </row>
    <row r="364" spans="1:57" ht="16.5" customHeight="1">
      <c r="A364" s="2"/>
      <c r="B364" s="2"/>
      <c r="C364" s="2"/>
      <c r="D364" s="2"/>
      <c r="E364" s="2"/>
      <c r="F364" s="1"/>
      <c r="G364" s="1"/>
      <c r="H364" s="1"/>
      <c r="I364" s="3"/>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520"/>
      <c r="AM364" s="1"/>
      <c r="AN364" s="1"/>
      <c r="AO364" s="1"/>
      <c r="AP364" s="1"/>
      <c r="AQ364" s="1"/>
      <c r="AR364" s="1"/>
      <c r="AS364" s="1"/>
      <c r="AT364" s="1"/>
      <c r="AU364" s="1"/>
      <c r="AV364" s="1"/>
      <c r="AW364" s="1"/>
      <c r="AX364" s="1"/>
      <c r="AY364" s="1"/>
      <c r="AZ364" s="1"/>
      <c r="BA364" s="1"/>
      <c r="BB364" s="1"/>
      <c r="BC364" s="1"/>
      <c r="BD364" s="1"/>
      <c r="BE364" s="1"/>
    </row>
    <row r="365" spans="1:57" ht="16.5" customHeight="1">
      <c r="A365" s="2"/>
      <c r="B365" s="2"/>
      <c r="C365" s="2"/>
      <c r="D365" s="2"/>
      <c r="E365" s="2"/>
      <c r="F365" s="1"/>
      <c r="G365" s="1"/>
      <c r="H365" s="1"/>
      <c r="I365" s="3"/>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520"/>
      <c r="AM365" s="1"/>
      <c r="AN365" s="1"/>
      <c r="AO365" s="1"/>
      <c r="AP365" s="1"/>
      <c r="AQ365" s="1"/>
      <c r="AR365" s="1"/>
      <c r="AS365" s="1"/>
      <c r="AT365" s="1"/>
      <c r="AU365" s="1"/>
      <c r="AV365" s="1"/>
      <c r="AW365" s="1"/>
      <c r="AX365" s="1"/>
      <c r="AY365" s="1"/>
      <c r="AZ365" s="1"/>
      <c r="BA365" s="1"/>
      <c r="BB365" s="1"/>
      <c r="BC365" s="1"/>
      <c r="BD365" s="1"/>
      <c r="BE365" s="1"/>
    </row>
    <row r="366" spans="1:57" ht="16.5" customHeight="1">
      <c r="A366" s="2"/>
      <c r="B366" s="2"/>
      <c r="C366" s="2"/>
      <c r="D366" s="2"/>
      <c r="E366" s="2"/>
      <c r="F366" s="1"/>
      <c r="G366" s="1"/>
      <c r="H366" s="1"/>
      <c r="I366" s="3"/>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520"/>
      <c r="AM366" s="1"/>
      <c r="AN366" s="1"/>
      <c r="AO366" s="1"/>
      <c r="AP366" s="1"/>
      <c r="AQ366" s="1"/>
      <c r="AR366" s="1"/>
      <c r="AS366" s="1"/>
      <c r="AT366" s="1"/>
      <c r="AU366" s="1"/>
      <c r="AV366" s="1"/>
      <c r="AW366" s="1"/>
      <c r="AX366" s="1"/>
      <c r="AY366" s="1"/>
      <c r="AZ366" s="1"/>
      <c r="BA366" s="1"/>
      <c r="BB366" s="1"/>
      <c r="BC366" s="1"/>
      <c r="BD366" s="1"/>
      <c r="BE366" s="1"/>
    </row>
    <row r="367" spans="1:57" ht="16.5" customHeight="1">
      <c r="A367" s="2"/>
      <c r="B367" s="2"/>
      <c r="C367" s="2"/>
      <c r="D367" s="2"/>
      <c r="E367" s="2"/>
      <c r="F367" s="1"/>
      <c r="G367" s="1"/>
      <c r="H367" s="1"/>
      <c r="I367" s="3"/>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520"/>
      <c r="AM367" s="1"/>
      <c r="AN367" s="1"/>
      <c r="AO367" s="1"/>
      <c r="AP367" s="1"/>
      <c r="AQ367" s="1"/>
      <c r="AR367" s="1"/>
      <c r="AS367" s="1"/>
      <c r="AT367" s="1"/>
      <c r="AU367" s="1"/>
      <c r="AV367" s="1"/>
      <c r="AW367" s="1"/>
      <c r="AX367" s="1"/>
      <c r="AY367" s="1"/>
      <c r="AZ367" s="1"/>
      <c r="BA367" s="1"/>
      <c r="BB367" s="1"/>
      <c r="BC367" s="1"/>
      <c r="BD367" s="1"/>
      <c r="BE367" s="1"/>
    </row>
    <row r="368" spans="1:57" ht="16.5" customHeight="1">
      <c r="A368" s="2"/>
      <c r="B368" s="2"/>
      <c r="C368" s="2"/>
      <c r="D368" s="2"/>
      <c r="E368" s="2"/>
      <c r="F368" s="1"/>
      <c r="G368" s="1"/>
      <c r="H368" s="1"/>
      <c r="I368" s="3"/>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520"/>
      <c r="AM368" s="1"/>
      <c r="AN368" s="1"/>
      <c r="AO368" s="1"/>
      <c r="AP368" s="1"/>
      <c r="AQ368" s="1"/>
      <c r="AR368" s="1"/>
      <c r="AS368" s="1"/>
      <c r="AT368" s="1"/>
      <c r="AU368" s="1"/>
      <c r="AV368" s="1"/>
      <c r="AW368" s="1"/>
      <c r="AX368" s="1"/>
      <c r="AY368" s="1"/>
      <c r="AZ368" s="1"/>
      <c r="BA368" s="1"/>
      <c r="BB368" s="1"/>
      <c r="BC368" s="1"/>
      <c r="BD368" s="1"/>
      <c r="BE368" s="1"/>
    </row>
    <row r="369" spans="1:57" ht="16.5" customHeight="1">
      <c r="A369" s="2"/>
      <c r="B369" s="2"/>
      <c r="C369" s="2"/>
      <c r="D369" s="2"/>
      <c r="E369" s="2"/>
      <c r="F369" s="1"/>
      <c r="G369" s="1"/>
      <c r="H369" s="1"/>
      <c r="I369" s="3"/>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520"/>
      <c r="AM369" s="1"/>
      <c r="AN369" s="1"/>
      <c r="AO369" s="1"/>
      <c r="AP369" s="1"/>
      <c r="AQ369" s="1"/>
      <c r="AR369" s="1"/>
      <c r="AS369" s="1"/>
      <c r="AT369" s="1"/>
      <c r="AU369" s="1"/>
      <c r="AV369" s="1"/>
      <c r="AW369" s="1"/>
      <c r="AX369" s="1"/>
      <c r="AY369" s="1"/>
      <c r="AZ369" s="1"/>
      <c r="BA369" s="1"/>
      <c r="BB369" s="1"/>
      <c r="BC369" s="1"/>
      <c r="BD369" s="1"/>
      <c r="BE369" s="1"/>
    </row>
    <row r="370" spans="1:57" ht="16.5" customHeight="1">
      <c r="A370" s="2"/>
      <c r="B370" s="2"/>
      <c r="C370" s="2"/>
      <c r="D370" s="2"/>
      <c r="E370" s="2"/>
      <c r="F370" s="1"/>
      <c r="G370" s="1"/>
      <c r="H370" s="1"/>
      <c r="I370" s="3"/>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520"/>
      <c r="AM370" s="1"/>
      <c r="AN370" s="1"/>
      <c r="AO370" s="1"/>
      <c r="AP370" s="1"/>
      <c r="AQ370" s="1"/>
      <c r="AR370" s="1"/>
      <c r="AS370" s="1"/>
      <c r="AT370" s="1"/>
      <c r="AU370" s="1"/>
      <c r="AV370" s="1"/>
      <c r="AW370" s="1"/>
      <c r="AX370" s="1"/>
      <c r="AY370" s="1"/>
      <c r="AZ370" s="1"/>
      <c r="BA370" s="1"/>
      <c r="BB370" s="1"/>
      <c r="BC370" s="1"/>
      <c r="BD370" s="1"/>
      <c r="BE370" s="1"/>
    </row>
    <row r="371" spans="1:57" ht="16.5" customHeight="1">
      <c r="A371" s="2"/>
      <c r="B371" s="2"/>
      <c r="C371" s="2"/>
      <c r="D371" s="2"/>
      <c r="E371" s="2"/>
      <c r="F371" s="1"/>
      <c r="G371" s="1"/>
      <c r="H371" s="1"/>
      <c r="I371" s="3"/>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520"/>
      <c r="AM371" s="1"/>
      <c r="AN371" s="1"/>
      <c r="AO371" s="1"/>
      <c r="AP371" s="1"/>
      <c r="AQ371" s="1"/>
      <c r="AR371" s="1"/>
      <c r="AS371" s="1"/>
      <c r="AT371" s="1"/>
      <c r="AU371" s="1"/>
      <c r="AV371" s="1"/>
      <c r="AW371" s="1"/>
      <c r="AX371" s="1"/>
      <c r="AY371" s="1"/>
      <c r="AZ371" s="1"/>
      <c r="BA371" s="1"/>
      <c r="BB371" s="1"/>
      <c r="BC371" s="1"/>
      <c r="BD371" s="1"/>
      <c r="BE371" s="1"/>
    </row>
    <row r="372" spans="1:57" ht="16.5" customHeight="1">
      <c r="A372" s="2"/>
      <c r="B372" s="2"/>
      <c r="C372" s="2"/>
      <c r="D372" s="2"/>
      <c r="E372" s="2"/>
      <c r="F372" s="1"/>
      <c r="G372" s="1"/>
      <c r="H372" s="1"/>
      <c r="I372" s="3"/>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520"/>
      <c r="AM372" s="1"/>
      <c r="AN372" s="1"/>
      <c r="AO372" s="1"/>
      <c r="AP372" s="1"/>
      <c r="AQ372" s="1"/>
      <c r="AR372" s="1"/>
      <c r="AS372" s="1"/>
      <c r="AT372" s="1"/>
      <c r="AU372" s="1"/>
      <c r="AV372" s="1"/>
      <c r="AW372" s="1"/>
      <c r="AX372" s="1"/>
      <c r="AY372" s="1"/>
      <c r="AZ372" s="1"/>
      <c r="BA372" s="1"/>
      <c r="BB372" s="1"/>
      <c r="BC372" s="1"/>
      <c r="BD372" s="1"/>
      <c r="BE372" s="1"/>
    </row>
    <row r="373" spans="1:57" ht="16.5" customHeight="1">
      <c r="A373" s="2"/>
      <c r="B373" s="2"/>
      <c r="C373" s="2"/>
      <c r="D373" s="2"/>
      <c r="E373" s="2"/>
      <c r="F373" s="1"/>
      <c r="G373" s="1"/>
      <c r="H373" s="1"/>
      <c r="I373" s="3"/>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520"/>
      <c r="AM373" s="1"/>
      <c r="AN373" s="1"/>
      <c r="AO373" s="1"/>
      <c r="AP373" s="1"/>
      <c r="AQ373" s="1"/>
      <c r="AR373" s="1"/>
      <c r="AS373" s="1"/>
      <c r="AT373" s="1"/>
      <c r="AU373" s="1"/>
      <c r="AV373" s="1"/>
      <c r="AW373" s="1"/>
      <c r="AX373" s="1"/>
      <c r="AY373" s="1"/>
      <c r="AZ373" s="1"/>
      <c r="BA373" s="1"/>
      <c r="BB373" s="1"/>
      <c r="BC373" s="1"/>
      <c r="BD373" s="1"/>
      <c r="BE373" s="1"/>
    </row>
    <row r="374" spans="1:57" ht="16.5" customHeight="1">
      <c r="A374" s="2"/>
      <c r="B374" s="2"/>
      <c r="C374" s="2"/>
      <c r="D374" s="2"/>
      <c r="E374" s="2"/>
      <c r="F374" s="1"/>
      <c r="G374" s="1"/>
      <c r="H374" s="1"/>
      <c r="I374" s="3"/>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520"/>
      <c r="AM374" s="1"/>
      <c r="AN374" s="1"/>
      <c r="AO374" s="1"/>
      <c r="AP374" s="1"/>
      <c r="AQ374" s="1"/>
      <c r="AR374" s="1"/>
      <c r="AS374" s="1"/>
      <c r="AT374" s="1"/>
      <c r="AU374" s="1"/>
      <c r="AV374" s="1"/>
      <c r="AW374" s="1"/>
      <c r="AX374" s="1"/>
      <c r="AY374" s="1"/>
      <c r="AZ374" s="1"/>
      <c r="BA374" s="1"/>
      <c r="BB374" s="1"/>
      <c r="BC374" s="1"/>
      <c r="BD374" s="1"/>
      <c r="BE374" s="1"/>
    </row>
    <row r="375" spans="1:57" ht="16.5" customHeight="1">
      <c r="A375" s="2"/>
      <c r="B375" s="2"/>
      <c r="C375" s="2"/>
      <c r="D375" s="2"/>
      <c r="E375" s="2"/>
      <c r="F375" s="1"/>
      <c r="G375" s="1"/>
      <c r="H375" s="1"/>
      <c r="I375" s="3"/>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520"/>
      <c r="AM375" s="1"/>
      <c r="AN375" s="1"/>
      <c r="AO375" s="1"/>
      <c r="AP375" s="1"/>
      <c r="AQ375" s="1"/>
      <c r="AR375" s="1"/>
      <c r="AS375" s="1"/>
      <c r="AT375" s="1"/>
      <c r="AU375" s="1"/>
      <c r="AV375" s="1"/>
      <c r="AW375" s="1"/>
      <c r="AX375" s="1"/>
      <c r="AY375" s="1"/>
      <c r="AZ375" s="1"/>
      <c r="BA375" s="1"/>
      <c r="BB375" s="1"/>
      <c r="BC375" s="1"/>
      <c r="BD375" s="1"/>
      <c r="BE375" s="1"/>
    </row>
    <row r="376" spans="1:57" ht="16.5" customHeight="1">
      <c r="A376" s="2"/>
      <c r="B376" s="2"/>
      <c r="C376" s="2"/>
      <c r="D376" s="2"/>
      <c r="E376" s="2"/>
      <c r="F376" s="1"/>
      <c r="G376" s="1"/>
      <c r="H376" s="1"/>
      <c r="I376" s="3"/>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520"/>
      <c r="AM376" s="1"/>
      <c r="AN376" s="1"/>
      <c r="AO376" s="1"/>
      <c r="AP376" s="1"/>
      <c r="AQ376" s="1"/>
      <c r="AR376" s="1"/>
      <c r="AS376" s="1"/>
      <c r="AT376" s="1"/>
      <c r="AU376" s="1"/>
      <c r="AV376" s="1"/>
      <c r="AW376" s="1"/>
      <c r="AX376" s="1"/>
      <c r="AY376" s="1"/>
      <c r="AZ376" s="1"/>
      <c r="BA376" s="1"/>
      <c r="BB376" s="1"/>
      <c r="BC376" s="1"/>
      <c r="BD376" s="1"/>
      <c r="BE376" s="1"/>
    </row>
    <row r="377" spans="1:57" ht="16.5" customHeight="1">
      <c r="A377" s="2"/>
      <c r="B377" s="2"/>
      <c r="C377" s="2"/>
      <c r="D377" s="2"/>
      <c r="E377" s="2"/>
      <c r="F377" s="1"/>
      <c r="G377" s="1"/>
      <c r="H377" s="1"/>
      <c r="I377" s="3"/>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520"/>
      <c r="AM377" s="1"/>
      <c r="AN377" s="1"/>
      <c r="AO377" s="1"/>
      <c r="AP377" s="1"/>
      <c r="AQ377" s="1"/>
      <c r="AR377" s="1"/>
      <c r="AS377" s="1"/>
      <c r="AT377" s="1"/>
      <c r="AU377" s="1"/>
      <c r="AV377" s="1"/>
      <c r="AW377" s="1"/>
      <c r="AX377" s="1"/>
      <c r="AY377" s="1"/>
      <c r="AZ377" s="1"/>
      <c r="BA377" s="1"/>
      <c r="BB377" s="1"/>
      <c r="BC377" s="1"/>
      <c r="BD377" s="1"/>
      <c r="BE377" s="1"/>
    </row>
    <row r="378" spans="1:57" ht="16.5" customHeight="1">
      <c r="A378" s="2"/>
      <c r="B378" s="2"/>
      <c r="C378" s="2"/>
      <c r="D378" s="2"/>
      <c r="E378" s="2"/>
      <c r="F378" s="1"/>
      <c r="G378" s="1"/>
      <c r="H378" s="1"/>
      <c r="I378" s="3"/>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520"/>
      <c r="AM378" s="1"/>
      <c r="AN378" s="1"/>
      <c r="AO378" s="1"/>
      <c r="AP378" s="1"/>
      <c r="AQ378" s="1"/>
      <c r="AR378" s="1"/>
      <c r="AS378" s="1"/>
      <c r="AT378" s="1"/>
      <c r="AU378" s="1"/>
      <c r="AV378" s="1"/>
      <c r="AW378" s="1"/>
      <c r="AX378" s="1"/>
      <c r="AY378" s="1"/>
      <c r="AZ378" s="1"/>
      <c r="BA378" s="1"/>
      <c r="BB378" s="1"/>
      <c r="BC378" s="1"/>
      <c r="BD378" s="1"/>
      <c r="BE378" s="1"/>
    </row>
    <row r="379" spans="1:57" ht="16.5" customHeight="1">
      <c r="A379" s="2"/>
      <c r="B379" s="2"/>
      <c r="C379" s="2"/>
      <c r="D379" s="2"/>
      <c r="E379" s="2"/>
      <c r="F379" s="1"/>
      <c r="G379" s="1"/>
      <c r="H379" s="1"/>
      <c r="I379" s="3"/>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520"/>
      <c r="AM379" s="1"/>
      <c r="AN379" s="1"/>
      <c r="AO379" s="1"/>
      <c r="AP379" s="1"/>
      <c r="AQ379" s="1"/>
      <c r="AR379" s="1"/>
      <c r="AS379" s="1"/>
      <c r="AT379" s="1"/>
      <c r="AU379" s="1"/>
      <c r="AV379" s="1"/>
      <c r="AW379" s="1"/>
      <c r="AX379" s="1"/>
      <c r="AY379" s="1"/>
      <c r="AZ379" s="1"/>
      <c r="BA379" s="1"/>
      <c r="BB379" s="1"/>
      <c r="BC379" s="1"/>
      <c r="BD379" s="1"/>
      <c r="BE379" s="1"/>
    </row>
    <row r="380" spans="1:57" ht="16.5" customHeight="1">
      <c r="A380" s="2"/>
      <c r="B380" s="2"/>
      <c r="C380" s="2"/>
      <c r="D380" s="2"/>
      <c r="E380" s="2"/>
      <c r="F380" s="1"/>
      <c r="G380" s="1"/>
      <c r="H380" s="1"/>
      <c r="I380" s="3"/>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520"/>
      <c r="AM380" s="1"/>
      <c r="AN380" s="1"/>
      <c r="AO380" s="1"/>
      <c r="AP380" s="1"/>
      <c r="AQ380" s="1"/>
      <c r="AR380" s="1"/>
      <c r="AS380" s="1"/>
      <c r="AT380" s="1"/>
      <c r="AU380" s="1"/>
      <c r="AV380" s="1"/>
      <c r="AW380" s="1"/>
      <c r="AX380" s="1"/>
      <c r="AY380" s="1"/>
      <c r="AZ380" s="1"/>
      <c r="BA380" s="1"/>
      <c r="BB380" s="1"/>
      <c r="BC380" s="1"/>
      <c r="BD380" s="1"/>
      <c r="BE380" s="1"/>
    </row>
    <row r="381" spans="1:57" ht="16.5" customHeight="1">
      <c r="A381" s="2"/>
      <c r="B381" s="2"/>
      <c r="C381" s="2"/>
      <c r="D381" s="2"/>
      <c r="E381" s="2"/>
      <c r="F381" s="1"/>
      <c r="G381" s="1"/>
      <c r="H381" s="1"/>
      <c r="I381" s="3"/>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520"/>
      <c r="AM381" s="1"/>
      <c r="AN381" s="1"/>
      <c r="AO381" s="1"/>
      <c r="AP381" s="1"/>
      <c r="AQ381" s="1"/>
      <c r="AR381" s="1"/>
      <c r="AS381" s="1"/>
      <c r="AT381" s="1"/>
      <c r="AU381" s="1"/>
      <c r="AV381" s="1"/>
      <c r="AW381" s="1"/>
      <c r="AX381" s="1"/>
      <c r="AY381" s="1"/>
      <c r="AZ381" s="1"/>
      <c r="BA381" s="1"/>
      <c r="BB381" s="1"/>
      <c r="BC381" s="1"/>
      <c r="BD381" s="1"/>
      <c r="BE381" s="1"/>
    </row>
    <row r="382" spans="1:57" ht="16.5" customHeight="1">
      <c r="A382" s="2"/>
      <c r="B382" s="2"/>
      <c r="C382" s="2"/>
      <c r="D382" s="2"/>
      <c r="E382" s="2"/>
      <c r="F382" s="1"/>
      <c r="G382" s="1"/>
      <c r="H382" s="1"/>
      <c r="I382" s="3"/>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520"/>
      <c r="AM382" s="1"/>
      <c r="AN382" s="1"/>
      <c r="AO382" s="1"/>
      <c r="AP382" s="1"/>
      <c r="AQ382" s="1"/>
      <c r="AR382" s="1"/>
      <c r="AS382" s="1"/>
      <c r="AT382" s="1"/>
      <c r="AU382" s="1"/>
      <c r="AV382" s="1"/>
      <c r="AW382" s="1"/>
      <c r="AX382" s="1"/>
      <c r="AY382" s="1"/>
      <c r="AZ382" s="1"/>
      <c r="BA382" s="1"/>
      <c r="BB382" s="1"/>
      <c r="BC382" s="1"/>
      <c r="BD382" s="1"/>
      <c r="BE382" s="1"/>
    </row>
    <row r="383" spans="1:57" ht="16.5" customHeight="1">
      <c r="A383" s="2"/>
      <c r="B383" s="2"/>
      <c r="C383" s="2"/>
      <c r="D383" s="2"/>
      <c r="E383" s="2"/>
      <c r="F383" s="1"/>
      <c r="G383" s="1"/>
      <c r="H383" s="1"/>
      <c r="I383" s="3"/>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520"/>
      <c r="AM383" s="1"/>
      <c r="AN383" s="1"/>
      <c r="AO383" s="1"/>
      <c r="AP383" s="1"/>
      <c r="AQ383" s="1"/>
      <c r="AR383" s="1"/>
      <c r="AS383" s="1"/>
      <c r="AT383" s="1"/>
      <c r="AU383" s="1"/>
      <c r="AV383" s="1"/>
      <c r="AW383" s="1"/>
      <c r="AX383" s="1"/>
      <c r="AY383" s="1"/>
      <c r="AZ383" s="1"/>
      <c r="BA383" s="1"/>
      <c r="BB383" s="1"/>
      <c r="BC383" s="1"/>
      <c r="BD383" s="1"/>
      <c r="BE383" s="1"/>
    </row>
    <row r="384" spans="1:57" ht="16.5" customHeight="1">
      <c r="A384" s="2"/>
      <c r="B384" s="2"/>
      <c r="C384" s="2"/>
      <c r="D384" s="2"/>
      <c r="E384" s="2"/>
      <c r="F384" s="1"/>
      <c r="G384" s="1"/>
      <c r="H384" s="1"/>
      <c r="I384" s="3"/>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520"/>
      <c r="AM384" s="1"/>
      <c r="AN384" s="1"/>
      <c r="AO384" s="1"/>
      <c r="AP384" s="1"/>
      <c r="AQ384" s="1"/>
      <c r="AR384" s="1"/>
      <c r="AS384" s="1"/>
      <c r="AT384" s="1"/>
      <c r="AU384" s="1"/>
      <c r="AV384" s="1"/>
      <c r="AW384" s="1"/>
      <c r="AX384" s="1"/>
      <c r="AY384" s="1"/>
      <c r="AZ384" s="1"/>
      <c r="BA384" s="1"/>
      <c r="BB384" s="1"/>
      <c r="BC384" s="1"/>
      <c r="BD384" s="1"/>
      <c r="BE384" s="1"/>
    </row>
    <row r="385" spans="1:57" ht="16.5" customHeight="1">
      <c r="A385" s="2"/>
      <c r="B385" s="2"/>
      <c r="C385" s="2"/>
      <c r="D385" s="2"/>
      <c r="E385" s="2"/>
      <c r="F385" s="1"/>
      <c r="G385" s="1"/>
      <c r="H385" s="1"/>
      <c r="I385" s="3"/>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520"/>
      <c r="AM385" s="1"/>
      <c r="AN385" s="1"/>
      <c r="AO385" s="1"/>
      <c r="AP385" s="1"/>
      <c r="AQ385" s="1"/>
      <c r="AR385" s="1"/>
      <c r="AS385" s="1"/>
      <c r="AT385" s="1"/>
      <c r="AU385" s="1"/>
      <c r="AV385" s="1"/>
      <c r="AW385" s="1"/>
      <c r="AX385" s="1"/>
      <c r="AY385" s="1"/>
      <c r="AZ385" s="1"/>
      <c r="BA385" s="1"/>
      <c r="BB385" s="1"/>
      <c r="BC385" s="1"/>
      <c r="BD385" s="1"/>
      <c r="BE385" s="1"/>
    </row>
    <row r="386" spans="1:57" ht="16.5" customHeight="1">
      <c r="A386" s="2"/>
      <c r="B386" s="2"/>
      <c r="C386" s="2"/>
      <c r="D386" s="2"/>
      <c r="E386" s="2"/>
      <c r="F386" s="1"/>
      <c r="G386" s="1"/>
      <c r="H386" s="1"/>
      <c r="I386" s="3"/>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520"/>
      <c r="AM386" s="1"/>
      <c r="AN386" s="1"/>
      <c r="AO386" s="1"/>
      <c r="AP386" s="1"/>
      <c r="AQ386" s="1"/>
      <c r="AR386" s="1"/>
      <c r="AS386" s="1"/>
      <c r="AT386" s="1"/>
      <c r="AU386" s="1"/>
      <c r="AV386" s="1"/>
      <c r="AW386" s="1"/>
      <c r="AX386" s="1"/>
      <c r="AY386" s="1"/>
      <c r="AZ386" s="1"/>
      <c r="BA386" s="1"/>
      <c r="BB386" s="1"/>
      <c r="BC386" s="1"/>
      <c r="BD386" s="1"/>
      <c r="BE386" s="1"/>
    </row>
    <row r="387" spans="1:57" ht="16.5" customHeight="1">
      <c r="A387" s="2"/>
      <c r="B387" s="2"/>
      <c r="C387" s="2"/>
      <c r="D387" s="2"/>
      <c r="E387" s="2"/>
      <c r="F387" s="1"/>
      <c r="G387" s="1"/>
      <c r="H387" s="1"/>
      <c r="I387" s="3"/>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520"/>
      <c r="AM387" s="1"/>
      <c r="AN387" s="1"/>
      <c r="AO387" s="1"/>
      <c r="AP387" s="1"/>
      <c r="AQ387" s="1"/>
      <c r="AR387" s="1"/>
      <c r="AS387" s="1"/>
      <c r="AT387" s="1"/>
      <c r="AU387" s="1"/>
      <c r="AV387" s="1"/>
      <c r="AW387" s="1"/>
      <c r="AX387" s="1"/>
      <c r="AY387" s="1"/>
      <c r="AZ387" s="1"/>
      <c r="BA387" s="1"/>
      <c r="BB387" s="1"/>
      <c r="BC387" s="1"/>
      <c r="BD387" s="1"/>
      <c r="BE387" s="1"/>
    </row>
    <row r="388" spans="1:57" ht="16.5" customHeight="1">
      <c r="A388" s="2"/>
      <c r="B388" s="2"/>
      <c r="C388" s="2"/>
      <c r="D388" s="2"/>
      <c r="E388" s="2"/>
      <c r="F388" s="1"/>
      <c r="G388" s="1"/>
      <c r="H388" s="1"/>
      <c r="I388" s="3"/>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520"/>
      <c r="AM388" s="1"/>
      <c r="AN388" s="1"/>
      <c r="AO388" s="1"/>
      <c r="AP388" s="1"/>
      <c r="AQ388" s="1"/>
      <c r="AR388" s="1"/>
      <c r="AS388" s="1"/>
      <c r="AT388" s="1"/>
      <c r="AU388" s="1"/>
      <c r="AV388" s="1"/>
      <c r="AW388" s="1"/>
      <c r="AX388" s="1"/>
      <c r="AY388" s="1"/>
      <c r="AZ388" s="1"/>
      <c r="BA388" s="1"/>
      <c r="BB388" s="1"/>
      <c r="BC388" s="1"/>
      <c r="BD388" s="1"/>
      <c r="BE388" s="1"/>
    </row>
    <row r="389" spans="1:57" ht="16.5" customHeight="1">
      <c r="A389" s="2"/>
      <c r="B389" s="2"/>
      <c r="C389" s="2"/>
      <c r="D389" s="2"/>
      <c r="E389" s="2"/>
      <c r="F389" s="1"/>
      <c r="G389" s="1"/>
      <c r="H389" s="1"/>
      <c r="I389" s="3"/>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520"/>
      <c r="AM389" s="1"/>
      <c r="AN389" s="1"/>
      <c r="AO389" s="1"/>
      <c r="AP389" s="1"/>
      <c r="AQ389" s="1"/>
      <c r="AR389" s="1"/>
      <c r="AS389" s="1"/>
      <c r="AT389" s="1"/>
      <c r="AU389" s="1"/>
      <c r="AV389" s="1"/>
      <c r="AW389" s="1"/>
      <c r="AX389" s="1"/>
      <c r="AY389" s="1"/>
      <c r="AZ389" s="1"/>
      <c r="BA389" s="1"/>
      <c r="BB389" s="1"/>
      <c r="BC389" s="1"/>
      <c r="BD389" s="1"/>
      <c r="BE389" s="1"/>
    </row>
    <row r="390" spans="1:57" ht="16.5" customHeight="1">
      <c r="A390" s="2"/>
      <c r="B390" s="2"/>
      <c r="C390" s="2"/>
      <c r="D390" s="2"/>
      <c r="E390" s="2"/>
      <c r="F390" s="1"/>
      <c r="G390" s="1"/>
      <c r="H390" s="1"/>
      <c r="I390" s="3"/>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520"/>
      <c r="AM390" s="1"/>
      <c r="AN390" s="1"/>
      <c r="AO390" s="1"/>
      <c r="AP390" s="1"/>
      <c r="AQ390" s="1"/>
      <c r="AR390" s="1"/>
      <c r="AS390" s="1"/>
      <c r="AT390" s="1"/>
      <c r="AU390" s="1"/>
      <c r="AV390" s="1"/>
      <c r="AW390" s="1"/>
      <c r="AX390" s="1"/>
      <c r="AY390" s="1"/>
      <c r="AZ390" s="1"/>
      <c r="BA390" s="1"/>
      <c r="BB390" s="1"/>
      <c r="BC390" s="1"/>
      <c r="BD390" s="1"/>
      <c r="BE390" s="1"/>
    </row>
    <row r="391" spans="1:57" ht="16.5" customHeight="1">
      <c r="A391" s="2"/>
      <c r="B391" s="2"/>
      <c r="C391" s="2"/>
      <c r="D391" s="2"/>
      <c r="E391" s="2"/>
      <c r="F391" s="1"/>
      <c r="G391" s="1"/>
      <c r="H391" s="1"/>
      <c r="I391" s="3"/>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520"/>
      <c r="AM391" s="1"/>
      <c r="AN391" s="1"/>
      <c r="AO391" s="1"/>
      <c r="AP391" s="1"/>
      <c r="AQ391" s="1"/>
      <c r="AR391" s="1"/>
      <c r="AS391" s="1"/>
      <c r="AT391" s="1"/>
      <c r="AU391" s="1"/>
      <c r="AV391" s="1"/>
      <c r="AW391" s="1"/>
      <c r="AX391" s="1"/>
      <c r="AY391" s="1"/>
      <c r="AZ391" s="1"/>
      <c r="BA391" s="1"/>
      <c r="BB391" s="1"/>
      <c r="BC391" s="1"/>
      <c r="BD391" s="1"/>
      <c r="BE391" s="1"/>
    </row>
    <row r="392" spans="1:57" ht="16.5" customHeight="1">
      <c r="A392" s="2"/>
      <c r="B392" s="2"/>
      <c r="C392" s="2"/>
      <c r="D392" s="2"/>
      <c r="E392" s="2"/>
      <c r="F392" s="1"/>
      <c r="G392" s="1"/>
      <c r="H392" s="1"/>
      <c r="I392" s="3"/>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520"/>
      <c r="AM392" s="1"/>
      <c r="AN392" s="1"/>
      <c r="AO392" s="1"/>
      <c r="AP392" s="1"/>
      <c r="AQ392" s="1"/>
      <c r="AR392" s="1"/>
      <c r="AS392" s="1"/>
      <c r="AT392" s="1"/>
      <c r="AU392" s="1"/>
      <c r="AV392" s="1"/>
      <c r="AW392" s="1"/>
      <c r="AX392" s="1"/>
      <c r="AY392" s="1"/>
      <c r="AZ392" s="1"/>
      <c r="BA392" s="1"/>
      <c r="BB392" s="1"/>
      <c r="BC392" s="1"/>
      <c r="BD392" s="1"/>
      <c r="BE392" s="1"/>
    </row>
    <row r="393" spans="1:57" ht="16.5" customHeight="1">
      <c r="A393" s="2"/>
      <c r="B393" s="2"/>
      <c r="C393" s="2"/>
      <c r="D393" s="2"/>
      <c r="E393" s="2"/>
      <c r="F393" s="1"/>
      <c r="G393" s="1"/>
      <c r="H393" s="1"/>
      <c r="I393" s="3"/>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520"/>
      <c r="AM393" s="1"/>
      <c r="AN393" s="1"/>
      <c r="AO393" s="1"/>
      <c r="AP393" s="1"/>
      <c r="AQ393" s="1"/>
      <c r="AR393" s="1"/>
      <c r="AS393" s="1"/>
      <c r="AT393" s="1"/>
      <c r="AU393" s="1"/>
      <c r="AV393" s="1"/>
      <c r="AW393" s="1"/>
      <c r="AX393" s="1"/>
      <c r="AY393" s="1"/>
      <c r="AZ393" s="1"/>
      <c r="BA393" s="1"/>
      <c r="BB393" s="1"/>
      <c r="BC393" s="1"/>
      <c r="BD393" s="1"/>
      <c r="BE393" s="1"/>
    </row>
    <row r="394" spans="1:57" ht="16.5" customHeight="1">
      <c r="A394" s="2"/>
      <c r="B394" s="2"/>
      <c r="C394" s="2"/>
      <c r="D394" s="2"/>
      <c r="E394" s="2"/>
      <c r="F394" s="1"/>
      <c r="G394" s="1"/>
      <c r="H394" s="1"/>
      <c r="I394" s="3"/>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520"/>
      <c r="AM394" s="1"/>
      <c r="AN394" s="1"/>
      <c r="AO394" s="1"/>
      <c r="AP394" s="1"/>
      <c r="AQ394" s="1"/>
      <c r="AR394" s="1"/>
      <c r="AS394" s="1"/>
      <c r="AT394" s="1"/>
      <c r="AU394" s="1"/>
      <c r="AV394" s="1"/>
      <c r="AW394" s="1"/>
      <c r="AX394" s="1"/>
      <c r="AY394" s="1"/>
      <c r="AZ394" s="1"/>
      <c r="BA394" s="1"/>
      <c r="BB394" s="1"/>
      <c r="BC394" s="1"/>
      <c r="BD394" s="1"/>
      <c r="BE394" s="1"/>
    </row>
    <row r="395" spans="1:57" ht="16.5" customHeight="1">
      <c r="A395" s="2"/>
      <c r="B395" s="2"/>
      <c r="C395" s="2"/>
      <c r="D395" s="2"/>
      <c r="E395" s="2"/>
      <c r="F395" s="1"/>
      <c r="G395" s="1"/>
      <c r="H395" s="1"/>
      <c r="I395" s="3"/>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520"/>
      <c r="AM395" s="1"/>
      <c r="AN395" s="1"/>
      <c r="AO395" s="1"/>
      <c r="AP395" s="1"/>
      <c r="AQ395" s="1"/>
      <c r="AR395" s="1"/>
      <c r="AS395" s="1"/>
      <c r="AT395" s="1"/>
      <c r="AU395" s="1"/>
      <c r="AV395" s="1"/>
      <c r="AW395" s="1"/>
      <c r="AX395" s="1"/>
      <c r="AY395" s="1"/>
      <c r="AZ395" s="1"/>
      <c r="BA395" s="1"/>
      <c r="BB395" s="1"/>
      <c r="BC395" s="1"/>
      <c r="BD395" s="1"/>
      <c r="BE395" s="1"/>
    </row>
    <row r="396" spans="1:57" ht="16.5" customHeight="1">
      <c r="A396" s="2"/>
      <c r="B396" s="2"/>
      <c r="C396" s="2"/>
      <c r="D396" s="2"/>
      <c r="E396" s="2"/>
      <c r="F396" s="1"/>
      <c r="G396" s="1"/>
      <c r="H396" s="1"/>
      <c r="I396" s="3"/>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520"/>
      <c r="AM396" s="1"/>
      <c r="AN396" s="1"/>
      <c r="AO396" s="1"/>
      <c r="AP396" s="1"/>
      <c r="AQ396" s="1"/>
      <c r="AR396" s="1"/>
      <c r="AS396" s="1"/>
      <c r="AT396" s="1"/>
      <c r="AU396" s="1"/>
      <c r="AV396" s="1"/>
      <c r="AW396" s="1"/>
      <c r="AX396" s="1"/>
      <c r="AY396" s="1"/>
      <c r="AZ396" s="1"/>
      <c r="BA396" s="1"/>
      <c r="BB396" s="1"/>
      <c r="BC396" s="1"/>
      <c r="BD396" s="1"/>
      <c r="BE396" s="1"/>
    </row>
    <row r="397" spans="1:57" ht="16.5" customHeight="1">
      <c r="A397" s="2"/>
      <c r="B397" s="2"/>
      <c r="C397" s="2"/>
      <c r="D397" s="2"/>
      <c r="E397" s="2"/>
      <c r="F397" s="1"/>
      <c r="G397" s="1"/>
      <c r="H397" s="1"/>
      <c r="I397" s="3"/>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520"/>
      <c r="AM397" s="1"/>
      <c r="AN397" s="1"/>
      <c r="AO397" s="1"/>
      <c r="AP397" s="1"/>
      <c r="AQ397" s="1"/>
      <c r="AR397" s="1"/>
      <c r="AS397" s="1"/>
      <c r="AT397" s="1"/>
      <c r="AU397" s="1"/>
      <c r="AV397" s="1"/>
      <c r="AW397" s="1"/>
      <c r="AX397" s="1"/>
      <c r="AY397" s="1"/>
      <c r="AZ397" s="1"/>
      <c r="BA397" s="1"/>
      <c r="BB397" s="1"/>
      <c r="BC397" s="1"/>
      <c r="BD397" s="1"/>
      <c r="BE397" s="1"/>
    </row>
    <row r="398" spans="1:57" ht="16.5" customHeight="1">
      <c r="A398" s="2"/>
      <c r="B398" s="2"/>
      <c r="C398" s="2"/>
      <c r="D398" s="2"/>
      <c r="E398" s="2"/>
      <c r="F398" s="1"/>
      <c r="G398" s="1"/>
      <c r="H398" s="1"/>
      <c r="I398" s="3"/>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520"/>
      <c r="AM398" s="1"/>
      <c r="AN398" s="1"/>
      <c r="AO398" s="1"/>
      <c r="AP398" s="1"/>
      <c r="AQ398" s="1"/>
      <c r="AR398" s="1"/>
      <c r="AS398" s="1"/>
      <c r="AT398" s="1"/>
      <c r="AU398" s="1"/>
      <c r="AV398" s="1"/>
      <c r="AW398" s="1"/>
      <c r="AX398" s="1"/>
      <c r="AY398" s="1"/>
      <c r="AZ398" s="1"/>
      <c r="BA398" s="1"/>
      <c r="BB398" s="1"/>
      <c r="BC398" s="1"/>
      <c r="BD398" s="1"/>
      <c r="BE398" s="1"/>
    </row>
    <row r="399" spans="1:57" ht="16.5" customHeight="1">
      <c r="A399" s="2"/>
      <c r="B399" s="2"/>
      <c r="C399" s="2"/>
      <c r="D399" s="2"/>
      <c r="E399" s="2"/>
      <c r="F399" s="1"/>
      <c r="G399" s="1"/>
      <c r="H399" s="1"/>
      <c r="I399" s="3"/>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520"/>
      <c r="AM399" s="1"/>
      <c r="AN399" s="1"/>
      <c r="AO399" s="1"/>
      <c r="AP399" s="1"/>
      <c r="AQ399" s="1"/>
      <c r="AR399" s="1"/>
      <c r="AS399" s="1"/>
      <c r="AT399" s="1"/>
      <c r="AU399" s="1"/>
      <c r="AV399" s="1"/>
      <c r="AW399" s="1"/>
      <c r="AX399" s="1"/>
      <c r="AY399" s="1"/>
      <c r="AZ399" s="1"/>
      <c r="BA399" s="1"/>
      <c r="BB399" s="1"/>
      <c r="BC399" s="1"/>
      <c r="BD399" s="1"/>
      <c r="BE399" s="1"/>
    </row>
    <row r="400" spans="1:57" ht="16.5" customHeight="1">
      <c r="A400" s="2"/>
      <c r="B400" s="2"/>
      <c r="C400" s="2"/>
      <c r="D400" s="2"/>
      <c r="E400" s="2"/>
      <c r="F400" s="1"/>
      <c r="G400" s="1"/>
      <c r="H400" s="1"/>
      <c r="I400" s="3"/>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520"/>
      <c r="AM400" s="1"/>
      <c r="AN400" s="1"/>
      <c r="AO400" s="1"/>
      <c r="AP400" s="1"/>
      <c r="AQ400" s="1"/>
      <c r="AR400" s="1"/>
      <c r="AS400" s="1"/>
      <c r="AT400" s="1"/>
      <c r="AU400" s="1"/>
      <c r="AV400" s="1"/>
      <c r="AW400" s="1"/>
      <c r="AX400" s="1"/>
      <c r="AY400" s="1"/>
      <c r="AZ400" s="1"/>
      <c r="BA400" s="1"/>
      <c r="BB400" s="1"/>
      <c r="BC400" s="1"/>
      <c r="BD400" s="1"/>
      <c r="BE400" s="1"/>
    </row>
    <row r="401" spans="1:57" ht="16.5" customHeight="1">
      <c r="A401" s="2"/>
      <c r="B401" s="2"/>
      <c r="C401" s="2"/>
      <c r="D401" s="2"/>
      <c r="E401" s="2"/>
      <c r="F401" s="1"/>
      <c r="G401" s="1"/>
      <c r="H401" s="1"/>
      <c r="I401" s="3"/>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520"/>
      <c r="AM401" s="1"/>
      <c r="AN401" s="1"/>
      <c r="AO401" s="1"/>
      <c r="AP401" s="1"/>
      <c r="AQ401" s="1"/>
      <c r="AR401" s="1"/>
      <c r="AS401" s="1"/>
      <c r="AT401" s="1"/>
      <c r="AU401" s="1"/>
      <c r="AV401" s="1"/>
      <c r="AW401" s="1"/>
      <c r="AX401" s="1"/>
      <c r="AY401" s="1"/>
      <c r="AZ401" s="1"/>
      <c r="BA401" s="1"/>
      <c r="BB401" s="1"/>
      <c r="BC401" s="1"/>
      <c r="BD401" s="1"/>
      <c r="BE401" s="1"/>
    </row>
    <row r="402" spans="1:57" ht="16.5" customHeight="1">
      <c r="A402" s="2"/>
      <c r="B402" s="2"/>
      <c r="C402" s="2"/>
      <c r="D402" s="2"/>
      <c r="E402" s="2"/>
      <c r="F402" s="1"/>
      <c r="G402" s="1"/>
      <c r="H402" s="1"/>
      <c r="I402" s="3"/>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520"/>
      <c r="AM402" s="1"/>
      <c r="AN402" s="1"/>
      <c r="AO402" s="1"/>
      <c r="AP402" s="1"/>
      <c r="AQ402" s="1"/>
      <c r="AR402" s="1"/>
      <c r="AS402" s="1"/>
      <c r="AT402" s="1"/>
      <c r="AU402" s="1"/>
      <c r="AV402" s="1"/>
      <c r="AW402" s="1"/>
      <c r="AX402" s="1"/>
      <c r="AY402" s="1"/>
      <c r="AZ402" s="1"/>
      <c r="BA402" s="1"/>
      <c r="BB402" s="1"/>
      <c r="BC402" s="1"/>
      <c r="BD402" s="1"/>
      <c r="BE402" s="1"/>
    </row>
    <row r="403" spans="1:57" ht="16.5" customHeight="1">
      <c r="A403" s="2"/>
      <c r="B403" s="2"/>
      <c r="C403" s="2"/>
      <c r="D403" s="2"/>
      <c r="E403" s="2"/>
      <c r="F403" s="1"/>
      <c r="G403" s="1"/>
      <c r="H403" s="1"/>
      <c r="I403" s="3"/>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520"/>
      <c r="AM403" s="1"/>
      <c r="AN403" s="1"/>
      <c r="AO403" s="1"/>
      <c r="AP403" s="1"/>
      <c r="AQ403" s="1"/>
      <c r="AR403" s="1"/>
      <c r="AS403" s="1"/>
      <c r="AT403" s="1"/>
      <c r="AU403" s="1"/>
      <c r="AV403" s="1"/>
      <c r="AW403" s="1"/>
      <c r="AX403" s="1"/>
      <c r="AY403" s="1"/>
      <c r="AZ403" s="1"/>
      <c r="BA403" s="1"/>
      <c r="BB403" s="1"/>
      <c r="BC403" s="1"/>
      <c r="BD403" s="1"/>
      <c r="BE403" s="1"/>
    </row>
    <row r="404" spans="1:57" ht="16.5" customHeight="1">
      <c r="A404" s="2"/>
      <c r="B404" s="2"/>
      <c r="C404" s="2"/>
      <c r="D404" s="2"/>
      <c r="E404" s="2"/>
      <c r="F404" s="1"/>
      <c r="G404" s="1"/>
      <c r="H404" s="1"/>
      <c r="I404" s="3"/>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520"/>
      <c r="AM404" s="1"/>
      <c r="AN404" s="1"/>
      <c r="AO404" s="1"/>
      <c r="AP404" s="1"/>
      <c r="AQ404" s="1"/>
      <c r="AR404" s="1"/>
      <c r="AS404" s="1"/>
      <c r="AT404" s="1"/>
      <c r="AU404" s="1"/>
      <c r="AV404" s="1"/>
      <c r="AW404" s="1"/>
      <c r="AX404" s="1"/>
      <c r="AY404" s="1"/>
      <c r="AZ404" s="1"/>
      <c r="BA404" s="1"/>
      <c r="BB404" s="1"/>
      <c r="BC404" s="1"/>
      <c r="BD404" s="1"/>
      <c r="BE404" s="1"/>
    </row>
    <row r="405" spans="1:57" ht="16.5" customHeight="1">
      <c r="A405" s="2"/>
      <c r="B405" s="2"/>
      <c r="C405" s="2"/>
      <c r="D405" s="2"/>
      <c r="E405" s="2"/>
      <c r="F405" s="1"/>
      <c r="G405" s="1"/>
      <c r="H405" s="1"/>
      <c r="I405" s="3"/>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520"/>
      <c r="AM405" s="1"/>
      <c r="AN405" s="1"/>
      <c r="AO405" s="1"/>
      <c r="AP405" s="1"/>
      <c r="AQ405" s="1"/>
      <c r="AR405" s="1"/>
      <c r="AS405" s="1"/>
      <c r="AT405" s="1"/>
      <c r="AU405" s="1"/>
      <c r="AV405" s="1"/>
      <c r="AW405" s="1"/>
      <c r="AX405" s="1"/>
      <c r="AY405" s="1"/>
      <c r="AZ405" s="1"/>
      <c r="BA405" s="1"/>
      <c r="BB405" s="1"/>
      <c r="BC405" s="1"/>
      <c r="BD405" s="1"/>
      <c r="BE405" s="1"/>
    </row>
    <row r="406" spans="1:57" ht="16.5" customHeight="1">
      <c r="A406" s="2"/>
      <c r="B406" s="2"/>
      <c r="C406" s="2"/>
      <c r="D406" s="2"/>
      <c r="E406" s="2"/>
      <c r="F406" s="1"/>
      <c r="G406" s="1"/>
      <c r="H406" s="1"/>
      <c r="I406" s="3"/>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520"/>
      <c r="AM406" s="1"/>
      <c r="AN406" s="1"/>
      <c r="AO406" s="1"/>
      <c r="AP406" s="1"/>
      <c r="AQ406" s="1"/>
      <c r="AR406" s="1"/>
      <c r="AS406" s="1"/>
      <c r="AT406" s="1"/>
      <c r="AU406" s="1"/>
      <c r="AV406" s="1"/>
      <c r="AW406" s="1"/>
      <c r="AX406" s="1"/>
      <c r="AY406" s="1"/>
      <c r="AZ406" s="1"/>
      <c r="BA406" s="1"/>
      <c r="BB406" s="1"/>
      <c r="BC406" s="1"/>
      <c r="BD406" s="1"/>
      <c r="BE406" s="1"/>
    </row>
    <row r="407" spans="1:57" ht="16.5" customHeight="1">
      <c r="A407" s="2"/>
      <c r="B407" s="2"/>
      <c r="C407" s="2"/>
      <c r="D407" s="2"/>
      <c r="E407" s="2"/>
      <c r="F407" s="1"/>
      <c r="G407" s="1"/>
      <c r="H407" s="1"/>
      <c r="I407" s="3"/>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520"/>
      <c r="AM407" s="1"/>
      <c r="AN407" s="1"/>
      <c r="AO407" s="1"/>
      <c r="AP407" s="1"/>
      <c r="AQ407" s="1"/>
      <c r="AR407" s="1"/>
      <c r="AS407" s="1"/>
      <c r="AT407" s="1"/>
      <c r="AU407" s="1"/>
      <c r="AV407" s="1"/>
      <c r="AW407" s="1"/>
      <c r="AX407" s="1"/>
      <c r="AY407" s="1"/>
      <c r="AZ407" s="1"/>
      <c r="BA407" s="1"/>
      <c r="BB407" s="1"/>
      <c r="BC407" s="1"/>
      <c r="BD407" s="1"/>
      <c r="BE407" s="1"/>
    </row>
    <row r="408" spans="1:57" ht="16.5" customHeight="1">
      <c r="A408" s="2"/>
      <c r="B408" s="2"/>
      <c r="C408" s="2"/>
      <c r="D408" s="2"/>
      <c r="E408" s="2"/>
      <c r="F408" s="1"/>
      <c r="G408" s="1"/>
      <c r="H408" s="1"/>
      <c r="I408" s="3"/>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520"/>
      <c r="AM408" s="1"/>
      <c r="AN408" s="1"/>
      <c r="AO408" s="1"/>
      <c r="AP408" s="1"/>
      <c r="AQ408" s="1"/>
      <c r="AR408" s="1"/>
      <c r="AS408" s="1"/>
      <c r="AT408" s="1"/>
      <c r="AU408" s="1"/>
      <c r="AV408" s="1"/>
      <c r="AW408" s="1"/>
      <c r="AX408" s="1"/>
      <c r="AY408" s="1"/>
      <c r="AZ408" s="1"/>
      <c r="BA408" s="1"/>
      <c r="BB408" s="1"/>
      <c r="BC408" s="1"/>
      <c r="BD408" s="1"/>
      <c r="BE408" s="1"/>
    </row>
    <row r="409" spans="1:57" ht="16.5" customHeight="1">
      <c r="A409" s="2"/>
      <c r="B409" s="2"/>
      <c r="C409" s="2"/>
      <c r="D409" s="2"/>
      <c r="E409" s="2"/>
      <c r="F409" s="1"/>
      <c r="G409" s="1"/>
      <c r="H409" s="1"/>
      <c r="I409" s="3"/>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520"/>
      <c r="AM409" s="1"/>
      <c r="AN409" s="1"/>
      <c r="AO409" s="1"/>
      <c r="AP409" s="1"/>
      <c r="AQ409" s="1"/>
      <c r="AR409" s="1"/>
      <c r="AS409" s="1"/>
      <c r="AT409" s="1"/>
      <c r="AU409" s="1"/>
      <c r="AV409" s="1"/>
      <c r="AW409" s="1"/>
      <c r="AX409" s="1"/>
      <c r="AY409" s="1"/>
      <c r="AZ409" s="1"/>
      <c r="BA409" s="1"/>
      <c r="BB409" s="1"/>
      <c r="BC409" s="1"/>
      <c r="BD409" s="1"/>
      <c r="BE409" s="1"/>
    </row>
    <row r="410" spans="1:57" ht="16.5" customHeight="1">
      <c r="A410" s="2"/>
      <c r="B410" s="2"/>
      <c r="C410" s="2"/>
      <c r="D410" s="2"/>
      <c r="E410" s="2"/>
      <c r="F410" s="1"/>
      <c r="G410" s="1"/>
      <c r="H410" s="1"/>
      <c r="I410" s="3"/>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520"/>
      <c r="AM410" s="1"/>
      <c r="AN410" s="1"/>
      <c r="AO410" s="1"/>
      <c r="AP410" s="1"/>
      <c r="AQ410" s="1"/>
      <c r="AR410" s="1"/>
      <c r="AS410" s="1"/>
      <c r="AT410" s="1"/>
      <c r="AU410" s="1"/>
      <c r="AV410" s="1"/>
      <c r="AW410" s="1"/>
      <c r="AX410" s="1"/>
      <c r="AY410" s="1"/>
      <c r="AZ410" s="1"/>
      <c r="BA410" s="1"/>
      <c r="BB410" s="1"/>
      <c r="BC410" s="1"/>
      <c r="BD410" s="1"/>
      <c r="BE410" s="1"/>
    </row>
    <row r="411" spans="1:57" ht="16.5" customHeight="1">
      <c r="A411" s="2"/>
      <c r="B411" s="2"/>
      <c r="C411" s="2"/>
      <c r="D411" s="2"/>
      <c r="E411" s="2"/>
      <c r="F411" s="1"/>
      <c r="G411" s="1"/>
      <c r="H411" s="1"/>
      <c r="I411" s="3"/>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520"/>
      <c r="AM411" s="1"/>
      <c r="AN411" s="1"/>
      <c r="AO411" s="1"/>
      <c r="AP411" s="1"/>
      <c r="AQ411" s="1"/>
      <c r="AR411" s="1"/>
      <c r="AS411" s="1"/>
      <c r="AT411" s="1"/>
      <c r="AU411" s="1"/>
      <c r="AV411" s="1"/>
      <c r="AW411" s="1"/>
      <c r="AX411" s="1"/>
      <c r="AY411" s="1"/>
      <c r="AZ411" s="1"/>
      <c r="BA411" s="1"/>
      <c r="BB411" s="1"/>
      <c r="BC411" s="1"/>
      <c r="BD411" s="1"/>
      <c r="BE411" s="1"/>
    </row>
    <row r="412" spans="1:57" ht="16.5" customHeight="1">
      <c r="A412" s="2"/>
      <c r="B412" s="2"/>
      <c r="C412" s="2"/>
      <c r="D412" s="2"/>
      <c r="E412" s="2"/>
      <c r="F412" s="1"/>
      <c r="G412" s="1"/>
      <c r="H412" s="1"/>
      <c r="I412" s="3"/>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520"/>
      <c r="AM412" s="1"/>
      <c r="AN412" s="1"/>
      <c r="AO412" s="1"/>
      <c r="AP412" s="1"/>
      <c r="AQ412" s="1"/>
      <c r="AR412" s="1"/>
      <c r="AS412" s="1"/>
      <c r="AT412" s="1"/>
      <c r="AU412" s="1"/>
      <c r="AV412" s="1"/>
      <c r="AW412" s="1"/>
      <c r="AX412" s="1"/>
      <c r="AY412" s="1"/>
      <c r="AZ412" s="1"/>
      <c r="BA412" s="1"/>
      <c r="BB412" s="1"/>
      <c r="BC412" s="1"/>
      <c r="BD412" s="1"/>
      <c r="BE412" s="1"/>
    </row>
    <row r="413" spans="1:57" ht="16.5" customHeight="1">
      <c r="A413" s="2"/>
      <c r="B413" s="2"/>
      <c r="C413" s="2"/>
      <c r="D413" s="2"/>
      <c r="E413" s="2"/>
      <c r="F413" s="1"/>
      <c r="G413" s="1"/>
      <c r="H413" s="1"/>
      <c r="I413" s="3"/>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520"/>
      <c r="AM413" s="1"/>
      <c r="AN413" s="1"/>
      <c r="AO413" s="1"/>
      <c r="AP413" s="1"/>
      <c r="AQ413" s="1"/>
      <c r="AR413" s="1"/>
      <c r="AS413" s="1"/>
      <c r="AT413" s="1"/>
      <c r="AU413" s="1"/>
      <c r="AV413" s="1"/>
      <c r="AW413" s="1"/>
      <c r="AX413" s="1"/>
      <c r="AY413" s="1"/>
      <c r="AZ413" s="1"/>
      <c r="BA413" s="1"/>
      <c r="BB413" s="1"/>
      <c r="BC413" s="1"/>
      <c r="BD413" s="1"/>
      <c r="BE413" s="1"/>
    </row>
    <row r="414" spans="1:57" ht="16.5" customHeight="1">
      <c r="A414" s="2"/>
      <c r="B414" s="2"/>
      <c r="C414" s="2"/>
      <c r="D414" s="2"/>
      <c r="E414" s="2"/>
      <c r="F414" s="1"/>
      <c r="G414" s="1"/>
      <c r="H414" s="1"/>
      <c r="I414" s="3"/>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520"/>
      <c r="AM414" s="1"/>
      <c r="AN414" s="1"/>
      <c r="AO414" s="1"/>
      <c r="AP414" s="1"/>
      <c r="AQ414" s="1"/>
      <c r="AR414" s="1"/>
      <c r="AS414" s="1"/>
      <c r="AT414" s="1"/>
      <c r="AU414" s="1"/>
      <c r="AV414" s="1"/>
      <c r="AW414" s="1"/>
      <c r="AX414" s="1"/>
      <c r="AY414" s="1"/>
      <c r="AZ414" s="1"/>
      <c r="BA414" s="1"/>
      <c r="BB414" s="1"/>
      <c r="BC414" s="1"/>
      <c r="BD414" s="1"/>
      <c r="BE414" s="1"/>
    </row>
    <row r="415" spans="1:57" ht="16.5" customHeight="1">
      <c r="A415" s="2"/>
      <c r="B415" s="2"/>
      <c r="C415" s="2"/>
      <c r="D415" s="2"/>
      <c r="E415" s="2"/>
      <c r="F415" s="1"/>
      <c r="G415" s="1"/>
      <c r="H415" s="1"/>
      <c r="I415" s="3"/>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520"/>
      <c r="AM415" s="1"/>
      <c r="AN415" s="1"/>
      <c r="AO415" s="1"/>
      <c r="AP415" s="1"/>
      <c r="AQ415" s="1"/>
      <c r="AR415" s="1"/>
      <c r="AS415" s="1"/>
      <c r="AT415" s="1"/>
      <c r="AU415" s="1"/>
      <c r="AV415" s="1"/>
      <c r="AW415" s="1"/>
      <c r="AX415" s="1"/>
      <c r="AY415" s="1"/>
      <c r="AZ415" s="1"/>
      <c r="BA415" s="1"/>
      <c r="BB415" s="1"/>
      <c r="BC415" s="1"/>
      <c r="BD415" s="1"/>
      <c r="BE415" s="1"/>
    </row>
    <row r="416" spans="1:57" ht="16.5" customHeight="1">
      <c r="A416" s="2"/>
      <c r="B416" s="2"/>
      <c r="C416" s="2"/>
      <c r="D416" s="2"/>
      <c r="E416" s="2"/>
      <c r="F416" s="1"/>
      <c r="G416" s="1"/>
      <c r="H416" s="1"/>
      <c r="I416" s="3"/>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520"/>
      <c r="AM416" s="1"/>
      <c r="AN416" s="1"/>
      <c r="AO416" s="1"/>
      <c r="AP416" s="1"/>
      <c r="AQ416" s="1"/>
      <c r="AR416" s="1"/>
      <c r="AS416" s="1"/>
      <c r="AT416" s="1"/>
      <c r="AU416" s="1"/>
      <c r="AV416" s="1"/>
      <c r="AW416" s="1"/>
      <c r="AX416" s="1"/>
      <c r="AY416" s="1"/>
      <c r="AZ416" s="1"/>
      <c r="BA416" s="1"/>
      <c r="BB416" s="1"/>
      <c r="BC416" s="1"/>
      <c r="BD416" s="1"/>
      <c r="BE416" s="1"/>
    </row>
    <row r="417" spans="1:57" ht="16.5" customHeight="1">
      <c r="A417" s="2"/>
      <c r="B417" s="2"/>
      <c r="C417" s="2"/>
      <c r="D417" s="2"/>
      <c r="E417" s="2"/>
      <c r="F417" s="1"/>
      <c r="G417" s="1"/>
      <c r="H417" s="1"/>
      <c r="I417" s="3"/>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520"/>
      <c r="AM417" s="1"/>
      <c r="AN417" s="1"/>
      <c r="AO417" s="1"/>
      <c r="AP417" s="1"/>
      <c r="AQ417" s="1"/>
      <c r="AR417" s="1"/>
      <c r="AS417" s="1"/>
      <c r="AT417" s="1"/>
      <c r="AU417" s="1"/>
      <c r="AV417" s="1"/>
      <c r="AW417" s="1"/>
      <c r="AX417" s="1"/>
      <c r="AY417" s="1"/>
      <c r="AZ417" s="1"/>
      <c r="BA417" s="1"/>
      <c r="BB417" s="1"/>
      <c r="BC417" s="1"/>
      <c r="BD417" s="1"/>
      <c r="BE417" s="1"/>
    </row>
    <row r="418" spans="1:57" ht="16.5" customHeight="1">
      <c r="A418" s="2"/>
      <c r="B418" s="2"/>
      <c r="C418" s="2"/>
      <c r="D418" s="2"/>
      <c r="E418" s="2"/>
      <c r="F418" s="1"/>
      <c r="G418" s="1"/>
      <c r="H418" s="1"/>
      <c r="I418" s="3"/>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520"/>
      <c r="AM418" s="1"/>
      <c r="AN418" s="1"/>
      <c r="AO418" s="1"/>
      <c r="AP418" s="1"/>
      <c r="AQ418" s="1"/>
      <c r="AR418" s="1"/>
      <c r="AS418" s="1"/>
      <c r="AT418" s="1"/>
      <c r="AU418" s="1"/>
      <c r="AV418" s="1"/>
      <c r="AW418" s="1"/>
      <c r="AX418" s="1"/>
      <c r="AY418" s="1"/>
      <c r="AZ418" s="1"/>
      <c r="BA418" s="1"/>
      <c r="BB418" s="1"/>
      <c r="BC418" s="1"/>
      <c r="BD418" s="1"/>
      <c r="BE418" s="1"/>
    </row>
    <row r="419" spans="1:57" ht="16.5" customHeight="1">
      <c r="A419" s="2"/>
      <c r="B419" s="2"/>
      <c r="C419" s="2"/>
      <c r="D419" s="2"/>
      <c r="E419" s="2"/>
      <c r="F419" s="1"/>
      <c r="G419" s="1"/>
      <c r="H419" s="1"/>
      <c r="I419" s="3"/>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520"/>
      <c r="AM419" s="1"/>
      <c r="AN419" s="1"/>
      <c r="AO419" s="1"/>
      <c r="AP419" s="1"/>
      <c r="AQ419" s="1"/>
      <c r="AR419" s="1"/>
      <c r="AS419" s="1"/>
      <c r="AT419" s="1"/>
      <c r="AU419" s="1"/>
      <c r="AV419" s="1"/>
      <c r="AW419" s="1"/>
      <c r="AX419" s="1"/>
      <c r="AY419" s="1"/>
      <c r="AZ419" s="1"/>
      <c r="BA419" s="1"/>
      <c r="BB419" s="1"/>
      <c r="BC419" s="1"/>
      <c r="BD419" s="1"/>
      <c r="BE419" s="1"/>
    </row>
    <row r="420" spans="1:57" ht="16.5" customHeight="1">
      <c r="A420" s="2"/>
      <c r="B420" s="2"/>
      <c r="C420" s="2"/>
      <c r="D420" s="2"/>
      <c r="E420" s="2"/>
      <c r="F420" s="1"/>
      <c r="G420" s="1"/>
      <c r="H420" s="1"/>
      <c r="I420" s="3"/>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520"/>
      <c r="AM420" s="1"/>
      <c r="AN420" s="1"/>
      <c r="AO420" s="1"/>
      <c r="AP420" s="1"/>
      <c r="AQ420" s="1"/>
      <c r="AR420" s="1"/>
      <c r="AS420" s="1"/>
      <c r="AT420" s="1"/>
      <c r="AU420" s="1"/>
      <c r="AV420" s="1"/>
      <c r="AW420" s="1"/>
      <c r="AX420" s="1"/>
      <c r="AY420" s="1"/>
      <c r="AZ420" s="1"/>
      <c r="BA420" s="1"/>
      <c r="BB420" s="1"/>
      <c r="BC420" s="1"/>
      <c r="BD420" s="1"/>
      <c r="BE420" s="1"/>
    </row>
    <row r="421" spans="1:57" ht="16.5" customHeight="1">
      <c r="A421" s="2"/>
      <c r="B421" s="2"/>
      <c r="C421" s="2"/>
      <c r="D421" s="2"/>
      <c r="E421" s="2"/>
      <c r="F421" s="1"/>
      <c r="G421" s="1"/>
      <c r="H421" s="1"/>
      <c r="I421" s="3"/>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520"/>
      <c r="AM421" s="1"/>
      <c r="AN421" s="1"/>
      <c r="AO421" s="1"/>
      <c r="AP421" s="1"/>
      <c r="AQ421" s="1"/>
      <c r="AR421" s="1"/>
      <c r="AS421" s="1"/>
      <c r="AT421" s="1"/>
      <c r="AU421" s="1"/>
      <c r="AV421" s="1"/>
      <c r="AW421" s="1"/>
      <c r="AX421" s="1"/>
      <c r="AY421" s="1"/>
      <c r="AZ421" s="1"/>
      <c r="BA421" s="1"/>
      <c r="BB421" s="1"/>
      <c r="BC421" s="1"/>
      <c r="BD421" s="1"/>
      <c r="BE421" s="1"/>
    </row>
    <row r="422" spans="1:57" ht="16.5" customHeight="1">
      <c r="A422" s="2"/>
      <c r="B422" s="2"/>
      <c r="C422" s="2"/>
      <c r="D422" s="2"/>
      <c r="E422" s="2"/>
      <c r="F422" s="1"/>
      <c r="G422" s="1"/>
      <c r="H422" s="1"/>
      <c r="I422" s="3"/>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520"/>
      <c r="AM422" s="1"/>
      <c r="AN422" s="1"/>
      <c r="AO422" s="1"/>
      <c r="AP422" s="1"/>
      <c r="AQ422" s="1"/>
      <c r="AR422" s="1"/>
      <c r="AS422" s="1"/>
      <c r="AT422" s="1"/>
      <c r="AU422" s="1"/>
      <c r="AV422" s="1"/>
      <c r="AW422" s="1"/>
      <c r="AX422" s="1"/>
      <c r="AY422" s="1"/>
      <c r="AZ422" s="1"/>
      <c r="BA422" s="1"/>
      <c r="BB422" s="1"/>
      <c r="BC422" s="1"/>
      <c r="BD422" s="1"/>
      <c r="BE422" s="1"/>
    </row>
    <row r="423" spans="1:57" ht="16.5" customHeight="1">
      <c r="A423" s="2"/>
      <c r="B423" s="2"/>
      <c r="C423" s="2"/>
      <c r="D423" s="2"/>
      <c r="E423" s="2"/>
      <c r="F423" s="1"/>
      <c r="G423" s="1"/>
      <c r="H423" s="1"/>
      <c r="I423" s="3"/>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520"/>
      <c r="AM423" s="1"/>
      <c r="AN423" s="1"/>
      <c r="AO423" s="1"/>
      <c r="AP423" s="1"/>
      <c r="AQ423" s="1"/>
      <c r="AR423" s="1"/>
      <c r="AS423" s="1"/>
      <c r="AT423" s="1"/>
      <c r="AU423" s="1"/>
      <c r="AV423" s="1"/>
      <c r="AW423" s="1"/>
      <c r="AX423" s="1"/>
      <c r="AY423" s="1"/>
      <c r="AZ423" s="1"/>
      <c r="BA423" s="1"/>
      <c r="BB423" s="1"/>
      <c r="BC423" s="1"/>
      <c r="BD423" s="1"/>
      <c r="BE423" s="1"/>
    </row>
    <row r="424" spans="1:57" ht="16.5" customHeight="1">
      <c r="A424" s="2"/>
      <c r="B424" s="2"/>
      <c r="C424" s="2"/>
      <c r="D424" s="2"/>
      <c r="E424" s="2"/>
      <c r="F424" s="1"/>
      <c r="G424" s="1"/>
      <c r="H424" s="1"/>
      <c r="I424" s="3"/>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520"/>
      <c r="AM424" s="1"/>
      <c r="AN424" s="1"/>
      <c r="AO424" s="1"/>
      <c r="AP424" s="1"/>
      <c r="AQ424" s="1"/>
      <c r="AR424" s="1"/>
      <c r="AS424" s="1"/>
      <c r="AT424" s="1"/>
      <c r="AU424" s="1"/>
      <c r="AV424" s="1"/>
      <c r="AW424" s="1"/>
      <c r="AX424" s="1"/>
      <c r="AY424" s="1"/>
      <c r="AZ424" s="1"/>
      <c r="BA424" s="1"/>
      <c r="BB424" s="1"/>
      <c r="BC424" s="1"/>
      <c r="BD424" s="1"/>
      <c r="BE424" s="1"/>
    </row>
    <row r="425" spans="1:57" ht="16.5" customHeight="1">
      <c r="A425" s="2"/>
      <c r="B425" s="2"/>
      <c r="C425" s="2"/>
      <c r="D425" s="2"/>
      <c r="E425" s="2"/>
      <c r="F425" s="1"/>
      <c r="G425" s="1"/>
      <c r="H425" s="1"/>
      <c r="I425" s="3"/>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520"/>
      <c r="AM425" s="1"/>
      <c r="AN425" s="1"/>
      <c r="AO425" s="1"/>
      <c r="AP425" s="1"/>
      <c r="AQ425" s="1"/>
      <c r="AR425" s="1"/>
      <c r="AS425" s="1"/>
      <c r="AT425" s="1"/>
      <c r="AU425" s="1"/>
      <c r="AV425" s="1"/>
      <c r="AW425" s="1"/>
      <c r="AX425" s="1"/>
      <c r="AY425" s="1"/>
      <c r="AZ425" s="1"/>
      <c r="BA425" s="1"/>
      <c r="BB425" s="1"/>
      <c r="BC425" s="1"/>
      <c r="BD425" s="1"/>
      <c r="BE425" s="1"/>
    </row>
    <row r="426" spans="1:57" ht="16.5" customHeight="1">
      <c r="A426" s="2"/>
      <c r="B426" s="2"/>
      <c r="C426" s="2"/>
      <c r="D426" s="2"/>
      <c r="E426" s="2"/>
      <c r="F426" s="1"/>
      <c r="G426" s="1"/>
      <c r="H426" s="1"/>
      <c r="I426" s="3"/>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520"/>
      <c r="AM426" s="1"/>
      <c r="AN426" s="1"/>
      <c r="AO426" s="1"/>
      <c r="AP426" s="1"/>
      <c r="AQ426" s="1"/>
      <c r="AR426" s="1"/>
      <c r="AS426" s="1"/>
      <c r="AT426" s="1"/>
      <c r="AU426" s="1"/>
      <c r="AV426" s="1"/>
      <c r="AW426" s="1"/>
      <c r="AX426" s="1"/>
      <c r="AY426" s="1"/>
      <c r="AZ426" s="1"/>
      <c r="BA426" s="1"/>
      <c r="BB426" s="1"/>
      <c r="BC426" s="1"/>
      <c r="BD426" s="1"/>
      <c r="BE426" s="1"/>
    </row>
    <row r="427" spans="1:57" ht="16.5" customHeight="1">
      <c r="A427" s="2"/>
      <c r="B427" s="2"/>
      <c r="C427" s="2"/>
      <c r="D427" s="2"/>
      <c r="E427" s="2"/>
      <c r="F427" s="1"/>
      <c r="G427" s="1"/>
      <c r="H427" s="1"/>
      <c r="I427" s="3"/>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520"/>
      <c r="AM427" s="1"/>
      <c r="AN427" s="1"/>
      <c r="AO427" s="1"/>
      <c r="AP427" s="1"/>
      <c r="AQ427" s="1"/>
      <c r="AR427" s="1"/>
      <c r="AS427" s="1"/>
      <c r="AT427" s="1"/>
      <c r="AU427" s="1"/>
      <c r="AV427" s="1"/>
      <c r="AW427" s="1"/>
      <c r="AX427" s="1"/>
      <c r="AY427" s="1"/>
      <c r="AZ427" s="1"/>
      <c r="BA427" s="1"/>
      <c r="BB427" s="1"/>
      <c r="BC427" s="1"/>
      <c r="BD427" s="1"/>
      <c r="BE427" s="1"/>
    </row>
    <row r="428" spans="1:57" ht="16.5" customHeight="1">
      <c r="A428" s="2"/>
      <c r="B428" s="2"/>
      <c r="C428" s="2"/>
      <c r="D428" s="2"/>
      <c r="E428" s="2"/>
      <c r="F428" s="1"/>
      <c r="G428" s="1"/>
      <c r="H428" s="1"/>
      <c r="I428" s="3"/>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520"/>
      <c r="AM428" s="1"/>
      <c r="AN428" s="1"/>
      <c r="AO428" s="1"/>
      <c r="AP428" s="1"/>
      <c r="AQ428" s="1"/>
      <c r="AR428" s="1"/>
      <c r="AS428" s="1"/>
      <c r="AT428" s="1"/>
      <c r="AU428" s="1"/>
      <c r="AV428" s="1"/>
      <c r="AW428" s="1"/>
      <c r="AX428" s="1"/>
      <c r="AY428" s="1"/>
      <c r="AZ428" s="1"/>
      <c r="BA428" s="1"/>
      <c r="BB428" s="1"/>
      <c r="BC428" s="1"/>
      <c r="BD428" s="1"/>
      <c r="BE428" s="1"/>
    </row>
    <row r="429" spans="1:57" ht="16.5" customHeight="1">
      <c r="A429" s="2"/>
      <c r="B429" s="2"/>
      <c r="C429" s="2"/>
      <c r="D429" s="2"/>
      <c r="E429" s="2"/>
      <c r="F429" s="1"/>
      <c r="G429" s="1"/>
      <c r="H429" s="1"/>
      <c r="I429" s="3"/>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520"/>
      <c r="AM429" s="1"/>
      <c r="AN429" s="1"/>
      <c r="AO429" s="1"/>
      <c r="AP429" s="1"/>
      <c r="AQ429" s="1"/>
      <c r="AR429" s="1"/>
      <c r="AS429" s="1"/>
      <c r="AT429" s="1"/>
      <c r="AU429" s="1"/>
      <c r="AV429" s="1"/>
      <c r="AW429" s="1"/>
      <c r="AX429" s="1"/>
      <c r="AY429" s="1"/>
      <c r="AZ429" s="1"/>
      <c r="BA429" s="1"/>
      <c r="BB429" s="1"/>
      <c r="BC429" s="1"/>
      <c r="BD429" s="1"/>
      <c r="BE429" s="1"/>
    </row>
    <row r="430" spans="1:57" ht="16.5" customHeight="1">
      <c r="A430" s="2"/>
      <c r="B430" s="2"/>
      <c r="C430" s="2"/>
      <c r="D430" s="2"/>
      <c r="E430" s="2"/>
      <c r="F430" s="1"/>
      <c r="G430" s="1"/>
      <c r="H430" s="1"/>
      <c r="I430" s="3"/>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520"/>
      <c r="AM430" s="1"/>
      <c r="AN430" s="1"/>
      <c r="AO430" s="1"/>
      <c r="AP430" s="1"/>
      <c r="AQ430" s="1"/>
      <c r="AR430" s="1"/>
      <c r="AS430" s="1"/>
      <c r="AT430" s="1"/>
      <c r="AU430" s="1"/>
      <c r="AV430" s="1"/>
      <c r="AW430" s="1"/>
      <c r="AX430" s="1"/>
      <c r="AY430" s="1"/>
      <c r="AZ430" s="1"/>
      <c r="BA430" s="1"/>
      <c r="BB430" s="1"/>
      <c r="BC430" s="1"/>
      <c r="BD430" s="1"/>
      <c r="BE430" s="1"/>
    </row>
    <row r="431" spans="1:57" ht="16.5" customHeight="1">
      <c r="A431" s="2"/>
      <c r="B431" s="2"/>
      <c r="C431" s="2"/>
      <c r="D431" s="2"/>
      <c r="E431" s="2"/>
      <c r="F431" s="1"/>
      <c r="G431" s="1"/>
      <c r="H431" s="1"/>
      <c r="I431" s="3"/>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520"/>
      <c r="AM431" s="1"/>
      <c r="AN431" s="1"/>
      <c r="AO431" s="1"/>
      <c r="AP431" s="1"/>
      <c r="AQ431" s="1"/>
      <c r="AR431" s="1"/>
      <c r="AS431" s="1"/>
      <c r="AT431" s="1"/>
      <c r="AU431" s="1"/>
      <c r="AV431" s="1"/>
      <c r="AW431" s="1"/>
      <c r="AX431" s="1"/>
      <c r="AY431" s="1"/>
      <c r="AZ431" s="1"/>
      <c r="BA431" s="1"/>
      <c r="BB431" s="1"/>
      <c r="BC431" s="1"/>
      <c r="BD431" s="1"/>
      <c r="BE431" s="1"/>
    </row>
    <row r="432" spans="1:57" ht="16.5" customHeight="1">
      <c r="A432" s="2"/>
      <c r="B432" s="2"/>
      <c r="C432" s="2"/>
      <c r="D432" s="2"/>
      <c r="E432" s="2"/>
      <c r="F432" s="1"/>
      <c r="G432" s="1"/>
      <c r="H432" s="1"/>
      <c r="I432" s="3"/>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520"/>
      <c r="AM432" s="1"/>
      <c r="AN432" s="1"/>
      <c r="AO432" s="1"/>
      <c r="AP432" s="1"/>
      <c r="AQ432" s="1"/>
      <c r="AR432" s="1"/>
      <c r="AS432" s="1"/>
      <c r="AT432" s="1"/>
      <c r="AU432" s="1"/>
      <c r="AV432" s="1"/>
      <c r="AW432" s="1"/>
      <c r="AX432" s="1"/>
      <c r="AY432" s="1"/>
      <c r="AZ432" s="1"/>
      <c r="BA432" s="1"/>
      <c r="BB432" s="1"/>
      <c r="BC432" s="1"/>
      <c r="BD432" s="1"/>
      <c r="BE432" s="1"/>
    </row>
    <row r="433" spans="1:57" ht="16.5" customHeight="1">
      <c r="A433" s="2"/>
      <c r="B433" s="2"/>
      <c r="C433" s="2"/>
      <c r="D433" s="2"/>
      <c r="E433" s="2"/>
      <c r="F433" s="1"/>
      <c r="G433" s="1"/>
      <c r="H433" s="1"/>
      <c r="I433" s="3"/>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520"/>
      <c r="AM433" s="1"/>
      <c r="AN433" s="1"/>
      <c r="AO433" s="1"/>
      <c r="AP433" s="1"/>
      <c r="AQ433" s="1"/>
      <c r="AR433" s="1"/>
      <c r="AS433" s="1"/>
      <c r="AT433" s="1"/>
      <c r="AU433" s="1"/>
      <c r="AV433" s="1"/>
      <c r="AW433" s="1"/>
      <c r="AX433" s="1"/>
      <c r="AY433" s="1"/>
      <c r="AZ433" s="1"/>
      <c r="BA433" s="1"/>
      <c r="BB433" s="1"/>
      <c r="BC433" s="1"/>
      <c r="BD433" s="1"/>
      <c r="BE433" s="1"/>
    </row>
    <row r="434" spans="1:57" ht="16.5" customHeight="1">
      <c r="A434" s="2"/>
      <c r="B434" s="2"/>
      <c r="C434" s="2"/>
      <c r="D434" s="2"/>
      <c r="E434" s="2"/>
      <c r="F434" s="1"/>
      <c r="G434" s="1"/>
      <c r="H434" s="1"/>
      <c r="I434" s="3"/>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520"/>
      <c r="AM434" s="1"/>
      <c r="AN434" s="1"/>
      <c r="AO434" s="1"/>
      <c r="AP434" s="1"/>
      <c r="AQ434" s="1"/>
      <c r="AR434" s="1"/>
      <c r="AS434" s="1"/>
      <c r="AT434" s="1"/>
      <c r="AU434" s="1"/>
      <c r="AV434" s="1"/>
      <c r="AW434" s="1"/>
      <c r="AX434" s="1"/>
      <c r="AY434" s="1"/>
      <c r="AZ434" s="1"/>
      <c r="BA434" s="1"/>
      <c r="BB434" s="1"/>
      <c r="BC434" s="1"/>
      <c r="BD434" s="1"/>
      <c r="BE434" s="1"/>
    </row>
    <row r="435" spans="1:57" ht="16.5" customHeight="1">
      <c r="A435" s="2"/>
      <c r="B435" s="2"/>
      <c r="C435" s="2"/>
      <c r="D435" s="2"/>
      <c r="E435" s="2"/>
      <c r="F435" s="1"/>
      <c r="G435" s="1"/>
      <c r="H435" s="1"/>
      <c r="I435" s="3"/>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520"/>
      <c r="AM435" s="1"/>
      <c r="AN435" s="1"/>
      <c r="AO435" s="1"/>
      <c r="AP435" s="1"/>
      <c r="AQ435" s="1"/>
      <c r="AR435" s="1"/>
      <c r="AS435" s="1"/>
      <c r="AT435" s="1"/>
      <c r="AU435" s="1"/>
      <c r="AV435" s="1"/>
      <c r="AW435" s="1"/>
      <c r="AX435" s="1"/>
      <c r="AY435" s="1"/>
      <c r="AZ435" s="1"/>
      <c r="BA435" s="1"/>
      <c r="BB435" s="1"/>
      <c r="BC435" s="1"/>
      <c r="BD435" s="1"/>
      <c r="BE435" s="1"/>
    </row>
    <row r="436" spans="1:57" ht="16.5" customHeight="1">
      <c r="A436" s="2"/>
      <c r="B436" s="2"/>
      <c r="C436" s="2"/>
      <c r="D436" s="2"/>
      <c r="E436" s="2"/>
      <c r="F436" s="1"/>
      <c r="G436" s="1"/>
      <c r="H436" s="1"/>
      <c r="I436" s="3"/>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520"/>
      <c r="AM436" s="1"/>
      <c r="AN436" s="1"/>
      <c r="AO436" s="1"/>
      <c r="AP436" s="1"/>
      <c r="AQ436" s="1"/>
      <c r="AR436" s="1"/>
      <c r="AS436" s="1"/>
      <c r="AT436" s="1"/>
      <c r="AU436" s="1"/>
      <c r="AV436" s="1"/>
      <c r="AW436" s="1"/>
      <c r="AX436" s="1"/>
      <c r="AY436" s="1"/>
      <c r="AZ436" s="1"/>
      <c r="BA436" s="1"/>
      <c r="BB436" s="1"/>
      <c r="BC436" s="1"/>
      <c r="BD436" s="1"/>
      <c r="BE436" s="1"/>
    </row>
    <row r="437" spans="1:57" ht="16.5" customHeight="1">
      <c r="A437" s="2"/>
      <c r="B437" s="2"/>
      <c r="C437" s="2"/>
      <c r="D437" s="2"/>
      <c r="E437" s="2"/>
      <c r="F437" s="1"/>
      <c r="G437" s="1"/>
      <c r="H437" s="1"/>
      <c r="I437" s="3"/>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520"/>
      <c r="AM437" s="1"/>
      <c r="AN437" s="1"/>
      <c r="AO437" s="1"/>
      <c r="AP437" s="1"/>
      <c r="AQ437" s="1"/>
      <c r="AR437" s="1"/>
      <c r="AS437" s="1"/>
      <c r="AT437" s="1"/>
      <c r="AU437" s="1"/>
      <c r="AV437" s="1"/>
      <c r="AW437" s="1"/>
      <c r="AX437" s="1"/>
      <c r="AY437" s="1"/>
      <c r="AZ437" s="1"/>
      <c r="BA437" s="1"/>
      <c r="BB437" s="1"/>
      <c r="BC437" s="1"/>
      <c r="BD437" s="1"/>
      <c r="BE437" s="1"/>
    </row>
    <row r="438" spans="1:57" ht="16.5" customHeight="1">
      <c r="A438" s="2"/>
      <c r="B438" s="2"/>
      <c r="C438" s="2"/>
      <c r="D438" s="2"/>
      <c r="E438" s="2"/>
      <c r="F438" s="1"/>
      <c r="G438" s="1"/>
      <c r="H438" s="1"/>
      <c r="I438" s="3"/>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520"/>
      <c r="AM438" s="1"/>
      <c r="AN438" s="1"/>
      <c r="AO438" s="1"/>
      <c r="AP438" s="1"/>
      <c r="AQ438" s="1"/>
      <c r="AR438" s="1"/>
      <c r="AS438" s="1"/>
      <c r="AT438" s="1"/>
      <c r="AU438" s="1"/>
      <c r="AV438" s="1"/>
      <c r="AW438" s="1"/>
      <c r="AX438" s="1"/>
      <c r="AY438" s="1"/>
      <c r="AZ438" s="1"/>
      <c r="BA438" s="1"/>
      <c r="BB438" s="1"/>
      <c r="BC438" s="1"/>
      <c r="BD438" s="1"/>
      <c r="BE438" s="1"/>
    </row>
    <row r="439" spans="1:57" ht="16.5" customHeight="1">
      <c r="A439" s="2"/>
      <c r="B439" s="2"/>
      <c r="C439" s="2"/>
      <c r="D439" s="2"/>
      <c r="E439" s="2"/>
      <c r="F439" s="1"/>
      <c r="G439" s="1"/>
      <c r="H439" s="1"/>
      <c r="I439" s="3"/>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520"/>
      <c r="AM439" s="1"/>
      <c r="AN439" s="1"/>
      <c r="AO439" s="1"/>
      <c r="AP439" s="1"/>
      <c r="AQ439" s="1"/>
      <c r="AR439" s="1"/>
      <c r="AS439" s="1"/>
      <c r="AT439" s="1"/>
      <c r="AU439" s="1"/>
      <c r="AV439" s="1"/>
      <c r="AW439" s="1"/>
      <c r="AX439" s="1"/>
      <c r="AY439" s="1"/>
      <c r="AZ439" s="1"/>
      <c r="BA439" s="1"/>
      <c r="BB439" s="1"/>
      <c r="BC439" s="1"/>
      <c r="BD439" s="1"/>
      <c r="BE439" s="1"/>
    </row>
    <row r="440" spans="1:57" ht="16.5" customHeight="1">
      <c r="A440" s="2"/>
      <c r="B440" s="2"/>
      <c r="C440" s="2"/>
      <c r="D440" s="2"/>
      <c r="E440" s="2"/>
      <c r="F440" s="1"/>
      <c r="G440" s="1"/>
      <c r="H440" s="1"/>
      <c r="I440" s="3"/>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520"/>
      <c r="AM440" s="1"/>
      <c r="AN440" s="1"/>
      <c r="AO440" s="1"/>
      <c r="AP440" s="1"/>
      <c r="AQ440" s="1"/>
      <c r="AR440" s="1"/>
      <c r="AS440" s="1"/>
      <c r="AT440" s="1"/>
      <c r="AU440" s="1"/>
      <c r="AV440" s="1"/>
      <c r="AW440" s="1"/>
      <c r="AX440" s="1"/>
      <c r="AY440" s="1"/>
      <c r="AZ440" s="1"/>
      <c r="BA440" s="1"/>
      <c r="BB440" s="1"/>
      <c r="BC440" s="1"/>
      <c r="BD440" s="1"/>
      <c r="BE440" s="1"/>
    </row>
    <row r="441" spans="1:57" ht="16.5" customHeight="1">
      <c r="A441" s="2"/>
      <c r="B441" s="2"/>
      <c r="C441" s="2"/>
      <c r="D441" s="2"/>
      <c r="E441" s="2"/>
      <c r="F441" s="1"/>
      <c r="G441" s="1"/>
      <c r="H441" s="1"/>
      <c r="I441" s="3"/>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520"/>
      <c r="AM441" s="1"/>
      <c r="AN441" s="1"/>
      <c r="AO441" s="1"/>
      <c r="AP441" s="1"/>
      <c r="AQ441" s="1"/>
      <c r="AR441" s="1"/>
      <c r="AS441" s="1"/>
      <c r="AT441" s="1"/>
      <c r="AU441" s="1"/>
      <c r="AV441" s="1"/>
      <c r="AW441" s="1"/>
      <c r="AX441" s="1"/>
      <c r="AY441" s="1"/>
      <c r="AZ441" s="1"/>
      <c r="BA441" s="1"/>
      <c r="BB441" s="1"/>
      <c r="BC441" s="1"/>
      <c r="BD441" s="1"/>
      <c r="BE441" s="1"/>
    </row>
    <row r="442" spans="1:57" ht="16.5" customHeight="1">
      <c r="A442" s="2"/>
      <c r="B442" s="2"/>
      <c r="C442" s="2"/>
      <c r="D442" s="2"/>
      <c r="E442" s="2"/>
      <c r="F442" s="1"/>
      <c r="G442" s="1"/>
      <c r="H442" s="1"/>
      <c r="I442" s="3"/>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520"/>
      <c r="AM442" s="1"/>
      <c r="AN442" s="1"/>
      <c r="AO442" s="1"/>
      <c r="AP442" s="1"/>
      <c r="AQ442" s="1"/>
      <c r="AR442" s="1"/>
      <c r="AS442" s="1"/>
      <c r="AT442" s="1"/>
      <c r="AU442" s="1"/>
      <c r="AV442" s="1"/>
      <c r="AW442" s="1"/>
      <c r="AX442" s="1"/>
      <c r="AY442" s="1"/>
      <c r="AZ442" s="1"/>
      <c r="BA442" s="1"/>
      <c r="BB442" s="1"/>
      <c r="BC442" s="1"/>
      <c r="BD442" s="1"/>
      <c r="BE442" s="1"/>
    </row>
    <row r="443" spans="1:57" ht="16.5" customHeight="1">
      <c r="A443" s="2"/>
      <c r="B443" s="2"/>
      <c r="C443" s="2"/>
      <c r="D443" s="2"/>
      <c r="E443" s="2"/>
      <c r="F443" s="1"/>
      <c r="G443" s="1"/>
      <c r="H443" s="1"/>
      <c r="I443" s="3"/>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520"/>
      <c r="AM443" s="1"/>
      <c r="AN443" s="1"/>
      <c r="AO443" s="1"/>
      <c r="AP443" s="1"/>
      <c r="AQ443" s="1"/>
      <c r="AR443" s="1"/>
      <c r="AS443" s="1"/>
      <c r="AT443" s="1"/>
      <c r="AU443" s="1"/>
      <c r="AV443" s="1"/>
      <c r="AW443" s="1"/>
      <c r="AX443" s="1"/>
      <c r="AY443" s="1"/>
      <c r="AZ443" s="1"/>
      <c r="BA443" s="1"/>
      <c r="BB443" s="1"/>
      <c r="BC443" s="1"/>
      <c r="BD443" s="1"/>
      <c r="BE443" s="1"/>
    </row>
    <row r="444" spans="1:57" ht="16.5" customHeight="1">
      <c r="A444" s="2"/>
      <c r="B444" s="2"/>
      <c r="C444" s="2"/>
      <c r="D444" s="2"/>
      <c r="E444" s="2"/>
      <c r="F444" s="1"/>
      <c r="G444" s="1"/>
      <c r="H444" s="1"/>
      <c r="I444" s="3"/>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520"/>
      <c r="AM444" s="1"/>
      <c r="AN444" s="1"/>
      <c r="AO444" s="1"/>
      <c r="AP444" s="1"/>
      <c r="AQ444" s="1"/>
      <c r="AR444" s="1"/>
      <c r="AS444" s="1"/>
      <c r="AT444" s="1"/>
      <c r="AU444" s="1"/>
      <c r="AV444" s="1"/>
      <c r="AW444" s="1"/>
      <c r="AX444" s="1"/>
      <c r="AY444" s="1"/>
      <c r="AZ444" s="1"/>
      <c r="BA444" s="1"/>
      <c r="BB444" s="1"/>
      <c r="BC444" s="1"/>
      <c r="BD444" s="1"/>
      <c r="BE444" s="1"/>
    </row>
    <row r="445" spans="1:57" ht="16.5" customHeight="1">
      <c r="A445" s="2"/>
      <c r="B445" s="2"/>
      <c r="C445" s="2"/>
      <c r="D445" s="2"/>
      <c r="E445" s="2"/>
      <c r="F445" s="1"/>
      <c r="G445" s="1"/>
      <c r="H445" s="1"/>
      <c r="I445" s="3"/>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520"/>
      <c r="AM445" s="1"/>
      <c r="AN445" s="1"/>
      <c r="AO445" s="1"/>
      <c r="AP445" s="1"/>
      <c r="AQ445" s="1"/>
      <c r="AR445" s="1"/>
      <c r="AS445" s="1"/>
      <c r="AT445" s="1"/>
      <c r="AU445" s="1"/>
      <c r="AV445" s="1"/>
      <c r="AW445" s="1"/>
      <c r="AX445" s="1"/>
      <c r="AY445" s="1"/>
      <c r="AZ445" s="1"/>
      <c r="BA445" s="1"/>
      <c r="BB445" s="1"/>
      <c r="BC445" s="1"/>
      <c r="BD445" s="1"/>
      <c r="BE445" s="1"/>
    </row>
    <row r="446" spans="1:57" ht="16.5" customHeight="1">
      <c r="A446" s="2"/>
      <c r="B446" s="2"/>
      <c r="C446" s="2"/>
      <c r="D446" s="2"/>
      <c r="E446" s="2"/>
      <c r="F446" s="1"/>
      <c r="G446" s="1"/>
      <c r="H446" s="1"/>
      <c r="I446" s="3"/>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520"/>
      <c r="AM446" s="1"/>
      <c r="AN446" s="1"/>
      <c r="AO446" s="1"/>
      <c r="AP446" s="1"/>
      <c r="AQ446" s="1"/>
      <c r="AR446" s="1"/>
      <c r="AS446" s="1"/>
      <c r="AT446" s="1"/>
      <c r="AU446" s="1"/>
      <c r="AV446" s="1"/>
      <c r="AW446" s="1"/>
      <c r="AX446" s="1"/>
      <c r="AY446" s="1"/>
      <c r="AZ446" s="1"/>
      <c r="BA446" s="1"/>
      <c r="BB446" s="1"/>
      <c r="BC446" s="1"/>
      <c r="BD446" s="1"/>
      <c r="BE446" s="1"/>
    </row>
    <row r="447" spans="1:57" ht="16.5" customHeight="1">
      <c r="A447" s="2"/>
      <c r="B447" s="2"/>
      <c r="C447" s="2"/>
      <c r="D447" s="2"/>
      <c r="E447" s="2"/>
      <c r="F447" s="1"/>
      <c r="G447" s="1"/>
      <c r="H447" s="1"/>
      <c r="I447" s="3"/>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520"/>
      <c r="AM447" s="1"/>
      <c r="AN447" s="1"/>
      <c r="AO447" s="1"/>
      <c r="AP447" s="1"/>
      <c r="AQ447" s="1"/>
      <c r="AR447" s="1"/>
      <c r="AS447" s="1"/>
      <c r="AT447" s="1"/>
      <c r="AU447" s="1"/>
      <c r="AV447" s="1"/>
      <c r="AW447" s="1"/>
      <c r="AX447" s="1"/>
      <c r="AY447" s="1"/>
      <c r="AZ447" s="1"/>
      <c r="BA447" s="1"/>
      <c r="BB447" s="1"/>
      <c r="BC447" s="1"/>
      <c r="BD447" s="1"/>
      <c r="BE447" s="1"/>
    </row>
    <row r="448" spans="1:57" ht="16.5" customHeight="1">
      <c r="A448" s="2"/>
      <c r="B448" s="2"/>
      <c r="C448" s="2"/>
      <c r="D448" s="2"/>
      <c r="E448" s="2"/>
      <c r="F448" s="1"/>
      <c r="G448" s="1"/>
      <c r="H448" s="1"/>
      <c r="I448" s="3"/>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520"/>
      <c r="AM448" s="1"/>
      <c r="AN448" s="1"/>
      <c r="AO448" s="1"/>
      <c r="AP448" s="1"/>
      <c r="AQ448" s="1"/>
      <c r="AR448" s="1"/>
      <c r="AS448" s="1"/>
      <c r="AT448" s="1"/>
      <c r="AU448" s="1"/>
      <c r="AV448" s="1"/>
      <c r="AW448" s="1"/>
      <c r="AX448" s="1"/>
      <c r="AY448" s="1"/>
      <c r="AZ448" s="1"/>
      <c r="BA448" s="1"/>
      <c r="BB448" s="1"/>
      <c r="BC448" s="1"/>
      <c r="BD448" s="1"/>
      <c r="BE448" s="1"/>
    </row>
    <row r="449" spans="1:57" ht="16.5" customHeight="1">
      <c r="A449" s="2"/>
      <c r="B449" s="2"/>
      <c r="C449" s="2"/>
      <c r="D449" s="2"/>
      <c r="E449" s="2"/>
      <c r="F449" s="1"/>
      <c r="G449" s="1"/>
      <c r="H449" s="1"/>
      <c r="I449" s="3"/>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520"/>
      <c r="AM449" s="1"/>
      <c r="AN449" s="1"/>
      <c r="AO449" s="1"/>
      <c r="AP449" s="1"/>
      <c r="AQ449" s="1"/>
      <c r="AR449" s="1"/>
      <c r="AS449" s="1"/>
      <c r="AT449" s="1"/>
      <c r="AU449" s="1"/>
      <c r="AV449" s="1"/>
      <c r="AW449" s="1"/>
      <c r="AX449" s="1"/>
      <c r="AY449" s="1"/>
      <c r="AZ449" s="1"/>
      <c r="BA449" s="1"/>
      <c r="BB449" s="1"/>
      <c r="BC449" s="1"/>
      <c r="BD449" s="1"/>
      <c r="BE449" s="1"/>
    </row>
    <row r="450" spans="1:57" ht="16.5" customHeight="1">
      <c r="A450" s="2"/>
      <c r="B450" s="2"/>
      <c r="C450" s="2"/>
      <c r="D450" s="2"/>
      <c r="E450" s="2"/>
      <c r="F450" s="1"/>
      <c r="G450" s="1"/>
      <c r="H450" s="1"/>
      <c r="I450" s="3"/>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520"/>
      <c r="AM450" s="1"/>
      <c r="AN450" s="1"/>
      <c r="AO450" s="1"/>
      <c r="AP450" s="1"/>
      <c r="AQ450" s="1"/>
      <c r="AR450" s="1"/>
      <c r="AS450" s="1"/>
      <c r="AT450" s="1"/>
      <c r="AU450" s="1"/>
      <c r="AV450" s="1"/>
      <c r="AW450" s="1"/>
      <c r="AX450" s="1"/>
      <c r="AY450" s="1"/>
      <c r="AZ450" s="1"/>
      <c r="BA450" s="1"/>
      <c r="BB450" s="1"/>
      <c r="BC450" s="1"/>
      <c r="BD450" s="1"/>
      <c r="BE450" s="1"/>
    </row>
    <row r="451" spans="1:57" ht="16.5" customHeight="1">
      <c r="A451" s="2"/>
      <c r="B451" s="2"/>
      <c r="C451" s="2"/>
      <c r="D451" s="2"/>
      <c r="E451" s="2"/>
      <c r="F451" s="1"/>
      <c r="G451" s="1"/>
      <c r="H451" s="1"/>
      <c r="I451" s="3"/>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520"/>
      <c r="AM451" s="1"/>
      <c r="AN451" s="1"/>
      <c r="AO451" s="1"/>
      <c r="AP451" s="1"/>
      <c r="AQ451" s="1"/>
      <c r="AR451" s="1"/>
      <c r="AS451" s="1"/>
      <c r="AT451" s="1"/>
      <c r="AU451" s="1"/>
      <c r="AV451" s="1"/>
      <c r="AW451" s="1"/>
      <c r="AX451" s="1"/>
      <c r="AY451" s="1"/>
      <c r="AZ451" s="1"/>
      <c r="BA451" s="1"/>
      <c r="BB451" s="1"/>
      <c r="BC451" s="1"/>
      <c r="BD451" s="1"/>
      <c r="BE451" s="1"/>
    </row>
    <row r="452" spans="1:57" ht="16.5" customHeight="1">
      <c r="A452" s="2"/>
      <c r="B452" s="2"/>
      <c r="C452" s="2"/>
      <c r="D452" s="2"/>
      <c r="E452" s="2"/>
      <c r="F452" s="1"/>
      <c r="G452" s="1"/>
      <c r="H452" s="1"/>
      <c r="I452" s="3"/>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520"/>
      <c r="AM452" s="1"/>
      <c r="AN452" s="1"/>
      <c r="AO452" s="1"/>
      <c r="AP452" s="1"/>
      <c r="AQ452" s="1"/>
      <c r="AR452" s="1"/>
      <c r="AS452" s="1"/>
      <c r="AT452" s="1"/>
      <c r="AU452" s="1"/>
      <c r="AV452" s="1"/>
      <c r="AW452" s="1"/>
      <c r="AX452" s="1"/>
      <c r="AY452" s="1"/>
      <c r="AZ452" s="1"/>
      <c r="BA452" s="1"/>
      <c r="BB452" s="1"/>
      <c r="BC452" s="1"/>
      <c r="BD452" s="1"/>
      <c r="BE452" s="1"/>
    </row>
    <row r="453" spans="1:57" ht="16.5" customHeight="1">
      <c r="A453" s="2"/>
      <c r="B453" s="2"/>
      <c r="C453" s="2"/>
      <c r="D453" s="2"/>
      <c r="E453" s="2"/>
      <c r="F453" s="1"/>
      <c r="G453" s="1"/>
      <c r="H453" s="1"/>
      <c r="I453" s="3"/>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520"/>
      <c r="AM453" s="1"/>
      <c r="AN453" s="1"/>
      <c r="AO453" s="1"/>
      <c r="AP453" s="1"/>
      <c r="AQ453" s="1"/>
      <c r="AR453" s="1"/>
      <c r="AS453" s="1"/>
      <c r="AT453" s="1"/>
      <c r="AU453" s="1"/>
      <c r="AV453" s="1"/>
      <c r="AW453" s="1"/>
      <c r="AX453" s="1"/>
      <c r="AY453" s="1"/>
      <c r="AZ453" s="1"/>
      <c r="BA453" s="1"/>
      <c r="BB453" s="1"/>
      <c r="BC453" s="1"/>
      <c r="BD453" s="1"/>
      <c r="BE453" s="1"/>
    </row>
    <row r="454" spans="1:57" ht="16.5" customHeight="1">
      <c r="A454" s="2"/>
      <c r="B454" s="2"/>
      <c r="C454" s="2"/>
      <c r="D454" s="2"/>
      <c r="E454" s="2"/>
      <c r="F454" s="1"/>
      <c r="G454" s="1"/>
      <c r="H454" s="1"/>
      <c r="I454" s="3"/>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520"/>
      <c r="AM454" s="1"/>
      <c r="AN454" s="1"/>
      <c r="AO454" s="1"/>
      <c r="AP454" s="1"/>
      <c r="AQ454" s="1"/>
      <c r="AR454" s="1"/>
      <c r="AS454" s="1"/>
      <c r="AT454" s="1"/>
      <c r="AU454" s="1"/>
      <c r="AV454" s="1"/>
      <c r="AW454" s="1"/>
      <c r="AX454" s="1"/>
      <c r="AY454" s="1"/>
      <c r="AZ454" s="1"/>
      <c r="BA454" s="1"/>
      <c r="BB454" s="1"/>
      <c r="BC454" s="1"/>
      <c r="BD454" s="1"/>
      <c r="BE454" s="1"/>
    </row>
    <row r="455" spans="1:57" ht="16.5" customHeight="1">
      <c r="A455" s="2"/>
      <c r="B455" s="2"/>
      <c r="C455" s="2"/>
      <c r="D455" s="2"/>
      <c r="E455" s="2"/>
      <c r="F455" s="1"/>
      <c r="G455" s="1"/>
      <c r="H455" s="1"/>
      <c r="I455" s="3"/>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520"/>
      <c r="AM455" s="1"/>
      <c r="AN455" s="1"/>
      <c r="AO455" s="1"/>
      <c r="AP455" s="1"/>
      <c r="AQ455" s="1"/>
      <c r="AR455" s="1"/>
      <c r="AS455" s="1"/>
      <c r="AT455" s="1"/>
      <c r="AU455" s="1"/>
      <c r="AV455" s="1"/>
      <c r="AW455" s="1"/>
      <c r="AX455" s="1"/>
      <c r="AY455" s="1"/>
      <c r="AZ455" s="1"/>
      <c r="BA455" s="1"/>
      <c r="BB455" s="1"/>
      <c r="BC455" s="1"/>
      <c r="BD455" s="1"/>
      <c r="BE455" s="1"/>
    </row>
    <row r="456" spans="1:57" ht="16.5" customHeight="1">
      <c r="A456" s="2"/>
      <c r="B456" s="2"/>
      <c r="C456" s="2"/>
      <c r="D456" s="2"/>
      <c r="E456" s="2"/>
      <c r="F456" s="1"/>
      <c r="G456" s="1"/>
      <c r="H456" s="1"/>
      <c r="I456" s="3"/>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520"/>
      <c r="AM456" s="1"/>
      <c r="AN456" s="1"/>
      <c r="AO456" s="1"/>
      <c r="AP456" s="1"/>
      <c r="AQ456" s="1"/>
      <c r="AR456" s="1"/>
      <c r="AS456" s="1"/>
      <c r="AT456" s="1"/>
      <c r="AU456" s="1"/>
      <c r="AV456" s="1"/>
      <c r="AW456" s="1"/>
      <c r="AX456" s="1"/>
      <c r="AY456" s="1"/>
      <c r="AZ456" s="1"/>
      <c r="BA456" s="1"/>
      <c r="BB456" s="1"/>
      <c r="BC456" s="1"/>
      <c r="BD456" s="1"/>
      <c r="BE456" s="1"/>
    </row>
    <row r="457" spans="1:57" ht="16.5" customHeight="1">
      <c r="A457" s="2"/>
      <c r="B457" s="2"/>
      <c r="C457" s="2"/>
      <c r="D457" s="2"/>
      <c r="E457" s="2"/>
      <c r="F457" s="1"/>
      <c r="G457" s="1"/>
      <c r="H457" s="1"/>
      <c r="I457" s="3"/>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520"/>
      <c r="AM457" s="1"/>
      <c r="AN457" s="1"/>
      <c r="AO457" s="1"/>
      <c r="AP457" s="1"/>
      <c r="AQ457" s="1"/>
      <c r="AR457" s="1"/>
      <c r="AS457" s="1"/>
      <c r="AT457" s="1"/>
      <c r="AU457" s="1"/>
      <c r="AV457" s="1"/>
      <c r="AW457" s="1"/>
      <c r="AX457" s="1"/>
      <c r="AY457" s="1"/>
      <c r="AZ457" s="1"/>
      <c r="BA457" s="1"/>
      <c r="BB457" s="1"/>
      <c r="BC457" s="1"/>
      <c r="BD457" s="1"/>
      <c r="BE457" s="1"/>
    </row>
    <row r="458" spans="1:57" ht="16.5" customHeight="1">
      <c r="A458" s="2"/>
      <c r="B458" s="2"/>
      <c r="C458" s="2"/>
      <c r="D458" s="2"/>
      <c r="E458" s="2"/>
      <c r="F458" s="1"/>
      <c r="G458" s="1"/>
      <c r="H458" s="1"/>
      <c r="I458" s="3"/>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520"/>
      <c r="AM458" s="1"/>
      <c r="AN458" s="1"/>
      <c r="AO458" s="1"/>
      <c r="AP458" s="1"/>
      <c r="AQ458" s="1"/>
      <c r="AR458" s="1"/>
      <c r="AS458" s="1"/>
      <c r="AT458" s="1"/>
      <c r="AU458" s="1"/>
      <c r="AV458" s="1"/>
      <c r="AW458" s="1"/>
      <c r="AX458" s="1"/>
      <c r="AY458" s="1"/>
      <c r="AZ458" s="1"/>
      <c r="BA458" s="1"/>
      <c r="BB458" s="1"/>
      <c r="BC458" s="1"/>
      <c r="BD458" s="1"/>
      <c r="BE458" s="1"/>
    </row>
    <row r="459" spans="1:57" ht="16.5" customHeight="1">
      <c r="A459" s="2"/>
      <c r="B459" s="2"/>
      <c r="C459" s="2"/>
      <c r="D459" s="2"/>
      <c r="E459" s="2"/>
      <c r="F459" s="1"/>
      <c r="G459" s="1"/>
      <c r="H459" s="1"/>
      <c r="I459" s="3"/>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520"/>
      <c r="AM459" s="1"/>
      <c r="AN459" s="1"/>
      <c r="AO459" s="1"/>
      <c r="AP459" s="1"/>
      <c r="AQ459" s="1"/>
      <c r="AR459" s="1"/>
      <c r="AS459" s="1"/>
      <c r="AT459" s="1"/>
      <c r="AU459" s="1"/>
      <c r="AV459" s="1"/>
      <c r="AW459" s="1"/>
      <c r="AX459" s="1"/>
      <c r="AY459" s="1"/>
      <c r="AZ459" s="1"/>
      <c r="BA459" s="1"/>
      <c r="BB459" s="1"/>
      <c r="BC459" s="1"/>
      <c r="BD459" s="1"/>
      <c r="BE459" s="1"/>
    </row>
    <row r="460" spans="1:57" ht="16.5" customHeight="1">
      <c r="A460" s="2"/>
      <c r="B460" s="2"/>
      <c r="C460" s="2"/>
      <c r="D460" s="2"/>
      <c r="E460" s="2"/>
      <c r="F460" s="1"/>
      <c r="G460" s="1"/>
      <c r="H460" s="1"/>
      <c r="I460" s="3"/>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520"/>
      <c r="AM460" s="1"/>
      <c r="AN460" s="1"/>
      <c r="AO460" s="1"/>
      <c r="AP460" s="1"/>
      <c r="AQ460" s="1"/>
      <c r="AR460" s="1"/>
      <c r="AS460" s="1"/>
      <c r="AT460" s="1"/>
      <c r="AU460" s="1"/>
      <c r="AV460" s="1"/>
      <c r="AW460" s="1"/>
      <c r="AX460" s="1"/>
      <c r="AY460" s="1"/>
      <c r="AZ460" s="1"/>
      <c r="BA460" s="1"/>
      <c r="BB460" s="1"/>
      <c r="BC460" s="1"/>
      <c r="BD460" s="1"/>
      <c r="BE460" s="1"/>
    </row>
    <row r="461" spans="1:57" ht="16.5" customHeight="1">
      <c r="A461" s="2"/>
      <c r="B461" s="2"/>
      <c r="C461" s="2"/>
      <c r="D461" s="2"/>
      <c r="E461" s="2"/>
      <c r="F461" s="1"/>
      <c r="G461" s="1"/>
      <c r="H461" s="1"/>
      <c r="I461" s="3"/>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520"/>
      <c r="AM461" s="1"/>
      <c r="AN461" s="1"/>
      <c r="AO461" s="1"/>
      <c r="AP461" s="1"/>
      <c r="AQ461" s="1"/>
      <c r="AR461" s="1"/>
      <c r="AS461" s="1"/>
      <c r="AT461" s="1"/>
      <c r="AU461" s="1"/>
      <c r="AV461" s="1"/>
      <c r="AW461" s="1"/>
      <c r="AX461" s="1"/>
      <c r="AY461" s="1"/>
      <c r="AZ461" s="1"/>
      <c r="BA461" s="1"/>
      <c r="BB461" s="1"/>
      <c r="BC461" s="1"/>
      <c r="BD461" s="1"/>
      <c r="BE461" s="1"/>
    </row>
    <row r="462" spans="1:57" ht="16.5" customHeight="1">
      <c r="A462" s="2"/>
      <c r="B462" s="2"/>
      <c r="C462" s="2"/>
      <c r="D462" s="2"/>
      <c r="E462" s="2"/>
      <c r="F462" s="1"/>
      <c r="G462" s="1"/>
      <c r="H462" s="1"/>
      <c r="I462" s="3"/>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520"/>
      <c r="AM462" s="1"/>
      <c r="AN462" s="1"/>
      <c r="AO462" s="1"/>
      <c r="AP462" s="1"/>
      <c r="AQ462" s="1"/>
      <c r="AR462" s="1"/>
      <c r="AS462" s="1"/>
      <c r="AT462" s="1"/>
      <c r="AU462" s="1"/>
      <c r="AV462" s="1"/>
      <c r="AW462" s="1"/>
      <c r="AX462" s="1"/>
      <c r="AY462" s="1"/>
      <c r="AZ462" s="1"/>
      <c r="BA462" s="1"/>
      <c r="BB462" s="1"/>
      <c r="BC462" s="1"/>
      <c r="BD462" s="1"/>
      <c r="BE462" s="1"/>
    </row>
    <row r="463" spans="1:57" ht="16.5" customHeight="1">
      <c r="A463" s="2"/>
      <c r="B463" s="2"/>
      <c r="C463" s="2"/>
      <c r="D463" s="2"/>
      <c r="E463" s="2"/>
      <c r="F463" s="1"/>
      <c r="G463" s="1"/>
      <c r="H463" s="1"/>
      <c r="I463" s="3"/>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520"/>
      <c r="AM463" s="1"/>
      <c r="AN463" s="1"/>
      <c r="AO463" s="1"/>
      <c r="AP463" s="1"/>
      <c r="AQ463" s="1"/>
      <c r="AR463" s="1"/>
      <c r="AS463" s="1"/>
      <c r="AT463" s="1"/>
      <c r="AU463" s="1"/>
      <c r="AV463" s="1"/>
      <c r="AW463" s="1"/>
      <c r="AX463" s="1"/>
      <c r="AY463" s="1"/>
      <c r="AZ463" s="1"/>
      <c r="BA463" s="1"/>
      <c r="BB463" s="1"/>
      <c r="BC463" s="1"/>
      <c r="BD463" s="1"/>
      <c r="BE463" s="1"/>
    </row>
    <row r="464" spans="1:57" ht="16.5" customHeight="1">
      <c r="A464" s="2"/>
      <c r="B464" s="2"/>
      <c r="C464" s="2"/>
      <c r="D464" s="2"/>
      <c r="E464" s="2"/>
      <c r="F464" s="1"/>
      <c r="G464" s="1"/>
      <c r="H464" s="1"/>
      <c r="I464" s="3"/>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520"/>
      <c r="AM464" s="1"/>
      <c r="AN464" s="1"/>
      <c r="AO464" s="1"/>
      <c r="AP464" s="1"/>
      <c r="AQ464" s="1"/>
      <c r="AR464" s="1"/>
      <c r="AS464" s="1"/>
      <c r="AT464" s="1"/>
      <c r="AU464" s="1"/>
      <c r="AV464" s="1"/>
      <c r="AW464" s="1"/>
      <c r="AX464" s="1"/>
      <c r="AY464" s="1"/>
      <c r="AZ464" s="1"/>
      <c r="BA464" s="1"/>
      <c r="BB464" s="1"/>
      <c r="BC464" s="1"/>
      <c r="BD464" s="1"/>
      <c r="BE464" s="1"/>
    </row>
    <row r="465" spans="1:57" ht="16.5" customHeight="1">
      <c r="A465" s="2"/>
      <c r="B465" s="2"/>
      <c r="C465" s="2"/>
      <c r="D465" s="2"/>
      <c r="E465" s="2"/>
      <c r="F465" s="1"/>
      <c r="G465" s="1"/>
      <c r="H465" s="1"/>
      <c r="I465" s="3"/>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520"/>
      <c r="AM465" s="1"/>
      <c r="AN465" s="1"/>
      <c r="AO465" s="1"/>
      <c r="AP465" s="1"/>
      <c r="AQ465" s="1"/>
      <c r="AR465" s="1"/>
      <c r="AS465" s="1"/>
      <c r="AT465" s="1"/>
      <c r="AU465" s="1"/>
      <c r="AV465" s="1"/>
      <c r="AW465" s="1"/>
      <c r="AX465" s="1"/>
      <c r="AY465" s="1"/>
      <c r="AZ465" s="1"/>
      <c r="BA465" s="1"/>
      <c r="BB465" s="1"/>
      <c r="BC465" s="1"/>
      <c r="BD465" s="1"/>
      <c r="BE465" s="1"/>
    </row>
    <row r="466" spans="1:57" ht="16.5" customHeight="1">
      <c r="A466" s="2"/>
      <c r="B466" s="2"/>
      <c r="C466" s="2"/>
      <c r="D466" s="2"/>
      <c r="E466" s="2"/>
      <c r="F466" s="1"/>
      <c r="G466" s="1"/>
      <c r="H466" s="1"/>
      <c r="I466" s="3"/>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520"/>
      <c r="AM466" s="1"/>
      <c r="AN466" s="1"/>
      <c r="AO466" s="1"/>
      <c r="AP466" s="1"/>
      <c r="AQ466" s="1"/>
      <c r="AR466" s="1"/>
      <c r="AS466" s="1"/>
      <c r="AT466" s="1"/>
      <c r="AU466" s="1"/>
      <c r="AV466" s="1"/>
      <c r="AW466" s="1"/>
      <c r="AX466" s="1"/>
      <c r="AY466" s="1"/>
      <c r="AZ466" s="1"/>
      <c r="BA466" s="1"/>
      <c r="BB466" s="1"/>
      <c r="BC466" s="1"/>
      <c r="BD466" s="1"/>
      <c r="BE466" s="1"/>
    </row>
    <row r="467" spans="1:57" ht="16.5" customHeight="1">
      <c r="A467" s="2"/>
      <c r="B467" s="2"/>
      <c r="C467" s="2"/>
      <c r="D467" s="2"/>
      <c r="E467" s="2"/>
      <c r="F467" s="1"/>
      <c r="G467" s="1"/>
      <c r="H467" s="1"/>
      <c r="I467" s="3"/>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520"/>
      <c r="AM467" s="1"/>
      <c r="AN467" s="1"/>
      <c r="AO467" s="1"/>
      <c r="AP467" s="1"/>
      <c r="AQ467" s="1"/>
      <c r="AR467" s="1"/>
      <c r="AS467" s="1"/>
      <c r="AT467" s="1"/>
      <c r="AU467" s="1"/>
      <c r="AV467" s="1"/>
      <c r="AW467" s="1"/>
      <c r="AX467" s="1"/>
      <c r="AY467" s="1"/>
      <c r="AZ467" s="1"/>
      <c r="BA467" s="1"/>
      <c r="BB467" s="1"/>
      <c r="BC467" s="1"/>
      <c r="BD467" s="1"/>
      <c r="BE467" s="1"/>
    </row>
    <row r="468" spans="1:57" ht="16.5" customHeight="1">
      <c r="A468" s="2"/>
      <c r="B468" s="2"/>
      <c r="C468" s="2"/>
      <c r="D468" s="2"/>
      <c r="E468" s="2"/>
      <c r="F468" s="1"/>
      <c r="G468" s="1"/>
      <c r="H468" s="1"/>
      <c r="I468" s="3"/>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520"/>
      <c r="AM468" s="1"/>
      <c r="AN468" s="1"/>
      <c r="AO468" s="1"/>
      <c r="AP468" s="1"/>
      <c r="AQ468" s="1"/>
      <c r="AR468" s="1"/>
      <c r="AS468" s="1"/>
      <c r="AT468" s="1"/>
      <c r="AU468" s="1"/>
      <c r="AV468" s="1"/>
      <c r="AW468" s="1"/>
      <c r="AX468" s="1"/>
      <c r="AY468" s="1"/>
      <c r="AZ468" s="1"/>
      <c r="BA468" s="1"/>
      <c r="BB468" s="1"/>
      <c r="BC468" s="1"/>
      <c r="BD468" s="1"/>
      <c r="BE468" s="1"/>
    </row>
    <row r="469" spans="1:57" ht="16.5" customHeight="1">
      <c r="A469" s="2"/>
      <c r="B469" s="2"/>
      <c r="C469" s="2"/>
      <c r="D469" s="2"/>
      <c r="E469" s="2"/>
      <c r="F469" s="1"/>
      <c r="G469" s="1"/>
      <c r="H469" s="1"/>
      <c r="I469" s="3"/>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520"/>
      <c r="AM469" s="1"/>
      <c r="AN469" s="1"/>
      <c r="AO469" s="1"/>
      <c r="AP469" s="1"/>
      <c r="AQ469" s="1"/>
      <c r="AR469" s="1"/>
      <c r="AS469" s="1"/>
      <c r="AT469" s="1"/>
      <c r="AU469" s="1"/>
      <c r="AV469" s="1"/>
      <c r="AW469" s="1"/>
      <c r="AX469" s="1"/>
      <c r="AY469" s="1"/>
      <c r="AZ469" s="1"/>
      <c r="BA469" s="1"/>
      <c r="BB469" s="1"/>
      <c r="BC469" s="1"/>
      <c r="BD469" s="1"/>
      <c r="BE469" s="1"/>
    </row>
    <row r="470" spans="1:57" ht="16.5" customHeight="1">
      <c r="A470" s="2"/>
      <c r="B470" s="2"/>
      <c r="C470" s="2"/>
      <c r="D470" s="2"/>
      <c r="E470" s="2"/>
      <c r="F470" s="1"/>
      <c r="G470" s="1"/>
      <c r="H470" s="1"/>
      <c r="I470" s="3"/>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520"/>
      <c r="AM470" s="1"/>
      <c r="AN470" s="1"/>
      <c r="AO470" s="1"/>
      <c r="AP470" s="1"/>
      <c r="AQ470" s="1"/>
      <c r="AR470" s="1"/>
      <c r="AS470" s="1"/>
      <c r="AT470" s="1"/>
      <c r="AU470" s="1"/>
      <c r="AV470" s="1"/>
      <c r="AW470" s="1"/>
      <c r="AX470" s="1"/>
      <c r="AY470" s="1"/>
      <c r="AZ470" s="1"/>
      <c r="BA470" s="1"/>
      <c r="BB470" s="1"/>
      <c r="BC470" s="1"/>
      <c r="BD470" s="1"/>
      <c r="BE470" s="1"/>
    </row>
    <row r="471" spans="1:57" ht="16.5" customHeight="1">
      <c r="A471" s="2"/>
      <c r="B471" s="2"/>
      <c r="C471" s="2"/>
      <c r="D471" s="2"/>
      <c r="E471" s="2"/>
      <c r="F471" s="1"/>
      <c r="G471" s="1"/>
      <c r="H471" s="1"/>
      <c r="I471" s="3"/>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520"/>
      <c r="AM471" s="1"/>
      <c r="AN471" s="1"/>
      <c r="AO471" s="1"/>
      <c r="AP471" s="1"/>
      <c r="AQ471" s="1"/>
      <c r="AR471" s="1"/>
      <c r="AS471" s="1"/>
      <c r="AT471" s="1"/>
      <c r="AU471" s="1"/>
      <c r="AV471" s="1"/>
      <c r="AW471" s="1"/>
      <c r="AX471" s="1"/>
      <c r="AY471" s="1"/>
      <c r="AZ471" s="1"/>
      <c r="BA471" s="1"/>
      <c r="BB471" s="1"/>
      <c r="BC471" s="1"/>
      <c r="BD471" s="1"/>
      <c r="BE471" s="1"/>
    </row>
    <row r="472" spans="1:57" ht="16.5" customHeight="1">
      <c r="A472" s="2"/>
      <c r="B472" s="2"/>
      <c r="C472" s="2"/>
      <c r="D472" s="2"/>
      <c r="E472" s="2"/>
      <c r="F472" s="1"/>
      <c r="G472" s="1"/>
      <c r="H472" s="1"/>
      <c r="I472" s="3"/>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520"/>
      <c r="AM472" s="1"/>
      <c r="AN472" s="1"/>
      <c r="AO472" s="1"/>
      <c r="AP472" s="1"/>
      <c r="AQ472" s="1"/>
      <c r="AR472" s="1"/>
      <c r="AS472" s="1"/>
      <c r="AT472" s="1"/>
      <c r="AU472" s="1"/>
      <c r="AV472" s="1"/>
      <c r="AW472" s="1"/>
      <c r="AX472" s="1"/>
      <c r="AY472" s="1"/>
      <c r="AZ472" s="1"/>
      <c r="BA472" s="1"/>
      <c r="BB472" s="1"/>
      <c r="BC472" s="1"/>
      <c r="BD472" s="1"/>
      <c r="BE472" s="1"/>
    </row>
    <row r="473" spans="1:57" ht="16.5" customHeight="1">
      <c r="A473" s="2"/>
      <c r="B473" s="2"/>
      <c r="C473" s="2"/>
      <c r="D473" s="2"/>
      <c r="E473" s="2"/>
      <c r="F473" s="1"/>
      <c r="G473" s="1"/>
      <c r="H473" s="1"/>
      <c r="I473" s="3"/>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520"/>
      <c r="AM473" s="1"/>
      <c r="AN473" s="1"/>
      <c r="AO473" s="1"/>
      <c r="AP473" s="1"/>
      <c r="AQ473" s="1"/>
      <c r="AR473" s="1"/>
      <c r="AS473" s="1"/>
      <c r="AT473" s="1"/>
      <c r="AU473" s="1"/>
      <c r="AV473" s="1"/>
      <c r="AW473" s="1"/>
      <c r="AX473" s="1"/>
      <c r="AY473" s="1"/>
      <c r="AZ473" s="1"/>
      <c r="BA473" s="1"/>
      <c r="BB473" s="1"/>
      <c r="BC473" s="1"/>
      <c r="BD473" s="1"/>
      <c r="BE473" s="1"/>
    </row>
    <row r="474" spans="1:57" ht="16.5" customHeight="1">
      <c r="A474" s="2"/>
      <c r="B474" s="2"/>
      <c r="C474" s="2"/>
      <c r="D474" s="2"/>
      <c r="E474" s="2"/>
      <c r="F474" s="1"/>
      <c r="G474" s="1"/>
      <c r="H474" s="1"/>
      <c r="I474" s="3"/>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520"/>
      <c r="AM474" s="1"/>
      <c r="AN474" s="1"/>
      <c r="AO474" s="1"/>
      <c r="AP474" s="1"/>
      <c r="AQ474" s="1"/>
      <c r="AR474" s="1"/>
      <c r="AS474" s="1"/>
      <c r="AT474" s="1"/>
      <c r="AU474" s="1"/>
      <c r="AV474" s="1"/>
      <c r="AW474" s="1"/>
      <c r="AX474" s="1"/>
      <c r="AY474" s="1"/>
      <c r="AZ474" s="1"/>
      <c r="BA474" s="1"/>
      <c r="BB474" s="1"/>
      <c r="BC474" s="1"/>
      <c r="BD474" s="1"/>
      <c r="BE474" s="1"/>
    </row>
    <row r="475" spans="1:57" ht="16.5" customHeight="1">
      <c r="A475" s="2"/>
      <c r="B475" s="2"/>
      <c r="C475" s="2"/>
      <c r="D475" s="2"/>
      <c r="E475" s="2"/>
      <c r="F475" s="1"/>
      <c r="G475" s="1"/>
      <c r="H475" s="1"/>
      <c r="I475" s="3"/>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520"/>
      <c r="AM475" s="1"/>
      <c r="AN475" s="1"/>
      <c r="AO475" s="1"/>
      <c r="AP475" s="1"/>
      <c r="AQ475" s="1"/>
      <c r="AR475" s="1"/>
      <c r="AS475" s="1"/>
      <c r="AT475" s="1"/>
      <c r="AU475" s="1"/>
      <c r="AV475" s="1"/>
      <c r="AW475" s="1"/>
      <c r="AX475" s="1"/>
      <c r="AY475" s="1"/>
      <c r="AZ475" s="1"/>
      <c r="BA475" s="1"/>
      <c r="BB475" s="1"/>
      <c r="BC475" s="1"/>
      <c r="BD475" s="1"/>
      <c r="BE475" s="1"/>
    </row>
    <row r="476" spans="1:57" ht="16.5" customHeight="1">
      <c r="A476" s="2"/>
      <c r="B476" s="2"/>
      <c r="C476" s="2"/>
      <c r="D476" s="2"/>
      <c r="E476" s="2"/>
      <c r="F476" s="1"/>
      <c r="G476" s="1"/>
      <c r="H476" s="1"/>
      <c r="I476" s="3"/>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520"/>
      <c r="AM476" s="1"/>
      <c r="AN476" s="1"/>
      <c r="AO476" s="1"/>
      <c r="AP476" s="1"/>
      <c r="AQ476" s="1"/>
      <c r="AR476" s="1"/>
      <c r="AS476" s="1"/>
      <c r="AT476" s="1"/>
      <c r="AU476" s="1"/>
      <c r="AV476" s="1"/>
      <c r="AW476" s="1"/>
      <c r="AX476" s="1"/>
      <c r="AY476" s="1"/>
      <c r="AZ476" s="1"/>
      <c r="BA476" s="1"/>
      <c r="BB476" s="1"/>
      <c r="BC476" s="1"/>
      <c r="BD476" s="1"/>
      <c r="BE476" s="1"/>
    </row>
    <row r="477" spans="1:57" ht="16.5" customHeight="1">
      <c r="A477" s="2"/>
      <c r="B477" s="2"/>
      <c r="C477" s="2"/>
      <c r="D477" s="2"/>
      <c r="E477" s="2"/>
      <c r="F477" s="1"/>
      <c r="G477" s="1"/>
      <c r="H477" s="1"/>
      <c r="I477" s="3"/>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520"/>
      <c r="AM477" s="1"/>
      <c r="AN477" s="1"/>
      <c r="AO477" s="1"/>
      <c r="AP477" s="1"/>
      <c r="AQ477" s="1"/>
      <c r="AR477" s="1"/>
      <c r="AS477" s="1"/>
      <c r="AT477" s="1"/>
      <c r="AU477" s="1"/>
      <c r="AV477" s="1"/>
      <c r="AW477" s="1"/>
      <c r="AX477" s="1"/>
      <c r="AY477" s="1"/>
      <c r="AZ477" s="1"/>
      <c r="BA477" s="1"/>
      <c r="BB477" s="1"/>
      <c r="BC477" s="1"/>
      <c r="BD477" s="1"/>
      <c r="BE477" s="1"/>
    </row>
    <row r="478" spans="1:57" ht="16.5" customHeight="1">
      <c r="A478" s="2"/>
      <c r="B478" s="2"/>
      <c r="C478" s="2"/>
      <c r="D478" s="2"/>
      <c r="E478" s="2"/>
      <c r="F478" s="1"/>
      <c r="G478" s="1"/>
      <c r="H478" s="1"/>
      <c r="I478" s="3"/>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520"/>
      <c r="AM478" s="1"/>
      <c r="AN478" s="1"/>
      <c r="AO478" s="1"/>
      <c r="AP478" s="1"/>
      <c r="AQ478" s="1"/>
      <c r="AR478" s="1"/>
      <c r="AS478" s="1"/>
      <c r="AT478" s="1"/>
      <c r="AU478" s="1"/>
      <c r="AV478" s="1"/>
      <c r="AW478" s="1"/>
      <c r="AX478" s="1"/>
      <c r="AY478" s="1"/>
      <c r="AZ478" s="1"/>
      <c r="BA478" s="1"/>
      <c r="BB478" s="1"/>
      <c r="BC478" s="1"/>
      <c r="BD478" s="1"/>
      <c r="BE478" s="1"/>
    </row>
    <row r="479" spans="1:57" ht="16.5" customHeight="1">
      <c r="A479" s="2"/>
      <c r="B479" s="2"/>
      <c r="C479" s="2"/>
      <c r="D479" s="2"/>
      <c r="E479" s="2"/>
      <c r="F479" s="1"/>
      <c r="G479" s="1"/>
      <c r="H479" s="1"/>
      <c r="I479" s="3"/>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520"/>
      <c r="AM479" s="1"/>
      <c r="AN479" s="1"/>
      <c r="AO479" s="1"/>
      <c r="AP479" s="1"/>
      <c r="AQ479" s="1"/>
      <c r="AR479" s="1"/>
      <c r="AS479" s="1"/>
      <c r="AT479" s="1"/>
      <c r="AU479" s="1"/>
      <c r="AV479" s="1"/>
      <c r="AW479" s="1"/>
      <c r="AX479" s="1"/>
      <c r="AY479" s="1"/>
      <c r="AZ479" s="1"/>
      <c r="BA479" s="1"/>
      <c r="BB479" s="1"/>
      <c r="BC479" s="1"/>
      <c r="BD479" s="1"/>
      <c r="BE479" s="1"/>
    </row>
    <row r="480" spans="1:57" ht="16.5" customHeight="1">
      <c r="A480" s="2"/>
      <c r="B480" s="2"/>
      <c r="C480" s="2"/>
      <c r="D480" s="2"/>
      <c r="E480" s="2"/>
      <c r="F480" s="1"/>
      <c r="G480" s="1"/>
      <c r="H480" s="1"/>
      <c r="I480" s="3"/>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520"/>
      <c r="AM480" s="1"/>
      <c r="AN480" s="1"/>
      <c r="AO480" s="1"/>
      <c r="AP480" s="1"/>
      <c r="AQ480" s="1"/>
      <c r="AR480" s="1"/>
      <c r="AS480" s="1"/>
      <c r="AT480" s="1"/>
      <c r="AU480" s="1"/>
      <c r="AV480" s="1"/>
      <c r="AW480" s="1"/>
      <c r="AX480" s="1"/>
      <c r="AY480" s="1"/>
      <c r="AZ480" s="1"/>
      <c r="BA480" s="1"/>
      <c r="BB480" s="1"/>
      <c r="BC480" s="1"/>
      <c r="BD480" s="1"/>
      <c r="BE480" s="1"/>
    </row>
    <row r="481" spans="1:57" ht="16.5" customHeight="1">
      <c r="A481" s="2"/>
      <c r="B481" s="2"/>
      <c r="C481" s="2"/>
      <c r="D481" s="2"/>
      <c r="E481" s="2"/>
      <c r="F481" s="1"/>
      <c r="G481" s="1"/>
      <c r="H481" s="1"/>
      <c r="I481" s="3"/>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520"/>
      <c r="AM481" s="1"/>
      <c r="AN481" s="1"/>
      <c r="AO481" s="1"/>
      <c r="AP481" s="1"/>
      <c r="AQ481" s="1"/>
      <c r="AR481" s="1"/>
      <c r="AS481" s="1"/>
      <c r="AT481" s="1"/>
      <c r="AU481" s="1"/>
      <c r="AV481" s="1"/>
      <c r="AW481" s="1"/>
      <c r="AX481" s="1"/>
      <c r="AY481" s="1"/>
      <c r="AZ481" s="1"/>
      <c r="BA481" s="1"/>
      <c r="BB481" s="1"/>
      <c r="BC481" s="1"/>
      <c r="BD481" s="1"/>
      <c r="BE481" s="1"/>
    </row>
    <row r="482" spans="1:57" ht="16.5" customHeight="1">
      <c r="A482" s="2"/>
      <c r="B482" s="2"/>
      <c r="C482" s="2"/>
      <c r="D482" s="2"/>
      <c r="E482" s="2"/>
      <c r="F482" s="1"/>
      <c r="G482" s="1"/>
      <c r="H482" s="1"/>
      <c r="I482" s="3"/>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520"/>
      <c r="AM482" s="1"/>
      <c r="AN482" s="1"/>
      <c r="AO482" s="1"/>
      <c r="AP482" s="1"/>
      <c r="AQ482" s="1"/>
      <c r="AR482" s="1"/>
      <c r="AS482" s="1"/>
      <c r="AT482" s="1"/>
      <c r="AU482" s="1"/>
      <c r="AV482" s="1"/>
      <c r="AW482" s="1"/>
      <c r="AX482" s="1"/>
      <c r="AY482" s="1"/>
      <c r="AZ482" s="1"/>
      <c r="BA482" s="1"/>
      <c r="BB482" s="1"/>
      <c r="BC482" s="1"/>
      <c r="BD482" s="1"/>
      <c r="BE482" s="1"/>
    </row>
    <row r="483" spans="1:57" ht="16.5" customHeight="1">
      <c r="A483" s="2"/>
      <c r="B483" s="2"/>
      <c r="C483" s="2"/>
      <c r="D483" s="2"/>
      <c r="E483" s="2"/>
      <c r="F483" s="1"/>
      <c r="G483" s="1"/>
      <c r="H483" s="1"/>
      <c r="I483" s="3"/>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520"/>
      <c r="AM483" s="1"/>
      <c r="AN483" s="1"/>
      <c r="AO483" s="1"/>
      <c r="AP483" s="1"/>
      <c r="AQ483" s="1"/>
      <c r="AR483" s="1"/>
      <c r="AS483" s="1"/>
      <c r="AT483" s="1"/>
      <c r="AU483" s="1"/>
      <c r="AV483" s="1"/>
      <c r="AW483" s="1"/>
      <c r="AX483" s="1"/>
      <c r="AY483" s="1"/>
      <c r="AZ483" s="1"/>
      <c r="BA483" s="1"/>
      <c r="BB483" s="1"/>
      <c r="BC483" s="1"/>
      <c r="BD483" s="1"/>
      <c r="BE483" s="1"/>
    </row>
    <row r="484" spans="1:57" ht="16.5" customHeight="1">
      <c r="A484" s="2"/>
      <c r="B484" s="2"/>
      <c r="C484" s="2"/>
      <c r="D484" s="2"/>
      <c r="E484" s="2"/>
      <c r="F484" s="1"/>
      <c r="G484" s="1"/>
      <c r="H484" s="1"/>
      <c r="I484" s="3"/>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520"/>
      <c r="AM484" s="1"/>
      <c r="AN484" s="1"/>
      <c r="AO484" s="1"/>
      <c r="AP484" s="1"/>
      <c r="AQ484" s="1"/>
      <c r="AR484" s="1"/>
      <c r="AS484" s="1"/>
      <c r="AT484" s="1"/>
      <c r="AU484" s="1"/>
      <c r="AV484" s="1"/>
      <c r="AW484" s="1"/>
      <c r="AX484" s="1"/>
      <c r="AY484" s="1"/>
      <c r="AZ484" s="1"/>
      <c r="BA484" s="1"/>
      <c r="BB484" s="1"/>
      <c r="BC484" s="1"/>
      <c r="BD484" s="1"/>
      <c r="BE484" s="1"/>
    </row>
    <row r="485" spans="1:57" ht="16.5" customHeight="1">
      <c r="A485" s="2"/>
      <c r="B485" s="2"/>
      <c r="C485" s="2"/>
      <c r="D485" s="2"/>
      <c r="E485" s="2"/>
      <c r="F485" s="1"/>
      <c r="G485" s="1"/>
      <c r="H485" s="1"/>
      <c r="I485" s="3"/>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520"/>
      <c r="AM485" s="1"/>
      <c r="AN485" s="1"/>
      <c r="AO485" s="1"/>
      <c r="AP485" s="1"/>
      <c r="AQ485" s="1"/>
      <c r="AR485" s="1"/>
      <c r="AS485" s="1"/>
      <c r="AT485" s="1"/>
      <c r="AU485" s="1"/>
      <c r="AV485" s="1"/>
      <c r="AW485" s="1"/>
      <c r="AX485" s="1"/>
      <c r="AY485" s="1"/>
      <c r="AZ485" s="1"/>
      <c r="BA485" s="1"/>
      <c r="BB485" s="1"/>
      <c r="BC485" s="1"/>
      <c r="BD485" s="1"/>
      <c r="BE485" s="1"/>
    </row>
    <row r="486" spans="1:57" ht="16.5" customHeight="1">
      <c r="A486" s="2"/>
      <c r="B486" s="2"/>
      <c r="C486" s="2"/>
      <c r="D486" s="2"/>
      <c r="E486" s="2"/>
      <c r="F486" s="1"/>
      <c r="G486" s="1"/>
      <c r="H486" s="1"/>
      <c r="I486" s="3"/>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520"/>
      <c r="AM486" s="1"/>
      <c r="AN486" s="1"/>
      <c r="AO486" s="1"/>
      <c r="AP486" s="1"/>
      <c r="AQ486" s="1"/>
      <c r="AR486" s="1"/>
      <c r="AS486" s="1"/>
      <c r="AT486" s="1"/>
      <c r="AU486" s="1"/>
      <c r="AV486" s="1"/>
      <c r="AW486" s="1"/>
      <c r="AX486" s="1"/>
      <c r="AY486" s="1"/>
      <c r="AZ486" s="1"/>
      <c r="BA486" s="1"/>
      <c r="BB486" s="1"/>
      <c r="BC486" s="1"/>
      <c r="BD486" s="1"/>
      <c r="BE486" s="1"/>
    </row>
    <row r="487" spans="1:57" ht="16.5" customHeight="1">
      <c r="A487" s="2"/>
      <c r="B487" s="2"/>
      <c r="C487" s="2"/>
      <c r="D487" s="2"/>
      <c r="E487" s="2"/>
      <c r="F487" s="1"/>
      <c r="G487" s="1"/>
      <c r="H487" s="1"/>
      <c r="I487" s="3"/>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520"/>
      <c r="AM487" s="1"/>
      <c r="AN487" s="1"/>
      <c r="AO487" s="1"/>
      <c r="AP487" s="1"/>
      <c r="AQ487" s="1"/>
      <c r="AR487" s="1"/>
      <c r="AS487" s="1"/>
      <c r="AT487" s="1"/>
      <c r="AU487" s="1"/>
      <c r="AV487" s="1"/>
      <c r="AW487" s="1"/>
      <c r="AX487" s="1"/>
      <c r="AY487" s="1"/>
      <c r="AZ487" s="1"/>
      <c r="BA487" s="1"/>
      <c r="BB487" s="1"/>
      <c r="BC487" s="1"/>
      <c r="BD487" s="1"/>
      <c r="BE487" s="1"/>
    </row>
    <row r="488" spans="1:57" ht="16.5" customHeight="1">
      <c r="A488" s="2"/>
      <c r="B488" s="2"/>
      <c r="C488" s="2"/>
      <c r="D488" s="2"/>
      <c r="E488" s="2"/>
      <c r="F488" s="1"/>
      <c r="G488" s="1"/>
      <c r="H488" s="1"/>
      <c r="I488" s="3"/>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520"/>
      <c r="AM488" s="1"/>
      <c r="AN488" s="1"/>
      <c r="AO488" s="1"/>
      <c r="AP488" s="1"/>
      <c r="AQ488" s="1"/>
      <c r="AR488" s="1"/>
      <c r="AS488" s="1"/>
      <c r="AT488" s="1"/>
      <c r="AU488" s="1"/>
      <c r="AV488" s="1"/>
      <c r="AW488" s="1"/>
      <c r="AX488" s="1"/>
      <c r="AY488" s="1"/>
      <c r="AZ488" s="1"/>
      <c r="BA488" s="1"/>
      <c r="BB488" s="1"/>
      <c r="BC488" s="1"/>
      <c r="BD488" s="1"/>
      <c r="BE488" s="1"/>
    </row>
    <row r="489" spans="1:57" ht="16.5" customHeight="1">
      <c r="A489" s="2"/>
      <c r="B489" s="2"/>
      <c r="C489" s="2"/>
      <c r="D489" s="2"/>
      <c r="E489" s="2"/>
      <c r="F489" s="1"/>
      <c r="G489" s="1"/>
      <c r="H489" s="1"/>
      <c r="I489" s="3"/>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520"/>
      <c r="AM489" s="1"/>
      <c r="AN489" s="1"/>
      <c r="AO489" s="1"/>
      <c r="AP489" s="1"/>
      <c r="AQ489" s="1"/>
      <c r="AR489" s="1"/>
      <c r="AS489" s="1"/>
      <c r="AT489" s="1"/>
      <c r="AU489" s="1"/>
      <c r="AV489" s="1"/>
      <c r="AW489" s="1"/>
      <c r="AX489" s="1"/>
      <c r="AY489" s="1"/>
      <c r="AZ489" s="1"/>
      <c r="BA489" s="1"/>
      <c r="BB489" s="1"/>
      <c r="BC489" s="1"/>
      <c r="BD489" s="1"/>
      <c r="BE489" s="1"/>
    </row>
    <row r="490" spans="1:57" ht="16.5" customHeight="1">
      <c r="A490" s="2"/>
      <c r="B490" s="2"/>
      <c r="C490" s="2"/>
      <c r="D490" s="2"/>
      <c r="E490" s="2"/>
      <c r="F490" s="1"/>
      <c r="G490" s="1"/>
      <c r="H490" s="1"/>
      <c r="I490" s="3"/>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520"/>
      <c r="AM490" s="1"/>
      <c r="AN490" s="1"/>
      <c r="AO490" s="1"/>
      <c r="AP490" s="1"/>
      <c r="AQ490" s="1"/>
      <c r="AR490" s="1"/>
      <c r="AS490" s="1"/>
      <c r="AT490" s="1"/>
      <c r="AU490" s="1"/>
      <c r="AV490" s="1"/>
      <c r="AW490" s="1"/>
      <c r="AX490" s="1"/>
      <c r="AY490" s="1"/>
      <c r="AZ490" s="1"/>
      <c r="BA490" s="1"/>
      <c r="BB490" s="1"/>
      <c r="BC490" s="1"/>
      <c r="BD490" s="1"/>
      <c r="BE490" s="1"/>
    </row>
    <row r="491" spans="1:57" ht="16.5" customHeight="1">
      <c r="A491" s="2"/>
      <c r="B491" s="2"/>
      <c r="C491" s="2"/>
      <c r="D491" s="2"/>
      <c r="E491" s="2"/>
      <c r="F491" s="1"/>
      <c r="G491" s="1"/>
      <c r="H491" s="1"/>
      <c r="I491" s="3"/>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520"/>
      <c r="AM491" s="1"/>
      <c r="AN491" s="1"/>
      <c r="AO491" s="1"/>
      <c r="AP491" s="1"/>
      <c r="AQ491" s="1"/>
      <c r="AR491" s="1"/>
      <c r="AS491" s="1"/>
      <c r="AT491" s="1"/>
      <c r="AU491" s="1"/>
      <c r="AV491" s="1"/>
      <c r="AW491" s="1"/>
      <c r="AX491" s="1"/>
      <c r="AY491" s="1"/>
      <c r="AZ491" s="1"/>
      <c r="BA491" s="1"/>
      <c r="BB491" s="1"/>
      <c r="BC491" s="1"/>
      <c r="BD491" s="1"/>
      <c r="BE491" s="1"/>
    </row>
    <row r="492" spans="1:57" ht="16.5" customHeight="1">
      <c r="A492" s="2"/>
      <c r="B492" s="2"/>
      <c r="C492" s="2"/>
      <c r="D492" s="2"/>
      <c r="E492" s="2"/>
      <c r="F492" s="1"/>
      <c r="G492" s="1"/>
      <c r="H492" s="1"/>
      <c r="I492" s="3"/>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520"/>
      <c r="AM492" s="1"/>
      <c r="AN492" s="1"/>
      <c r="AO492" s="1"/>
      <c r="AP492" s="1"/>
      <c r="AQ492" s="1"/>
      <c r="AR492" s="1"/>
      <c r="AS492" s="1"/>
      <c r="AT492" s="1"/>
      <c r="AU492" s="1"/>
      <c r="AV492" s="1"/>
      <c r="AW492" s="1"/>
      <c r="AX492" s="1"/>
      <c r="AY492" s="1"/>
      <c r="AZ492" s="1"/>
      <c r="BA492" s="1"/>
      <c r="BB492" s="1"/>
      <c r="BC492" s="1"/>
      <c r="BD492" s="1"/>
      <c r="BE492" s="1"/>
    </row>
    <row r="493" spans="1:57" ht="16.5" customHeight="1">
      <c r="A493" s="2"/>
      <c r="B493" s="2"/>
      <c r="C493" s="2"/>
      <c r="D493" s="2"/>
      <c r="E493" s="2"/>
      <c r="F493" s="1"/>
      <c r="G493" s="1"/>
      <c r="H493" s="1"/>
      <c r="I493" s="3"/>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520"/>
      <c r="AM493" s="1"/>
      <c r="AN493" s="1"/>
      <c r="AO493" s="1"/>
      <c r="AP493" s="1"/>
      <c r="AQ493" s="1"/>
      <c r="AR493" s="1"/>
      <c r="AS493" s="1"/>
      <c r="AT493" s="1"/>
      <c r="AU493" s="1"/>
      <c r="AV493" s="1"/>
      <c r="AW493" s="1"/>
      <c r="AX493" s="1"/>
      <c r="AY493" s="1"/>
      <c r="AZ493" s="1"/>
      <c r="BA493" s="1"/>
      <c r="BB493" s="1"/>
      <c r="BC493" s="1"/>
      <c r="BD493" s="1"/>
      <c r="BE493" s="1"/>
    </row>
    <row r="494" spans="1:57" ht="16.5" customHeight="1">
      <c r="A494" s="2"/>
      <c r="B494" s="2"/>
      <c r="C494" s="2"/>
      <c r="D494" s="2"/>
      <c r="E494" s="2"/>
      <c r="F494" s="1"/>
      <c r="G494" s="1"/>
      <c r="H494" s="1"/>
      <c r="I494" s="3"/>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520"/>
      <c r="AM494" s="1"/>
      <c r="AN494" s="1"/>
      <c r="AO494" s="1"/>
      <c r="AP494" s="1"/>
      <c r="AQ494" s="1"/>
      <c r="AR494" s="1"/>
      <c r="AS494" s="1"/>
      <c r="AT494" s="1"/>
      <c r="AU494" s="1"/>
      <c r="AV494" s="1"/>
      <c r="AW494" s="1"/>
      <c r="AX494" s="1"/>
      <c r="AY494" s="1"/>
      <c r="AZ494" s="1"/>
      <c r="BA494" s="1"/>
      <c r="BB494" s="1"/>
      <c r="BC494" s="1"/>
      <c r="BD494" s="1"/>
      <c r="BE494" s="1"/>
    </row>
    <row r="495" spans="1:57" ht="16.5" customHeight="1">
      <c r="A495" s="2"/>
      <c r="B495" s="2"/>
      <c r="C495" s="2"/>
      <c r="D495" s="2"/>
      <c r="E495" s="2"/>
      <c r="F495" s="1"/>
      <c r="G495" s="1"/>
      <c r="H495" s="1"/>
      <c r="I495" s="3"/>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520"/>
      <c r="AM495" s="1"/>
      <c r="AN495" s="1"/>
      <c r="AO495" s="1"/>
      <c r="AP495" s="1"/>
      <c r="AQ495" s="1"/>
      <c r="AR495" s="1"/>
      <c r="AS495" s="1"/>
      <c r="AT495" s="1"/>
      <c r="AU495" s="1"/>
      <c r="AV495" s="1"/>
      <c r="AW495" s="1"/>
      <c r="AX495" s="1"/>
      <c r="AY495" s="1"/>
      <c r="AZ495" s="1"/>
      <c r="BA495" s="1"/>
      <c r="BB495" s="1"/>
      <c r="BC495" s="1"/>
      <c r="BD495" s="1"/>
      <c r="BE495" s="1"/>
    </row>
    <row r="496" spans="1:57" ht="16.5" customHeight="1">
      <c r="A496" s="2"/>
      <c r="B496" s="2"/>
      <c r="C496" s="2"/>
      <c r="D496" s="2"/>
      <c r="E496" s="2"/>
      <c r="F496" s="1"/>
      <c r="G496" s="1"/>
      <c r="H496" s="1"/>
      <c r="I496" s="3"/>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520"/>
      <c r="AM496" s="1"/>
      <c r="AN496" s="1"/>
      <c r="AO496" s="1"/>
      <c r="AP496" s="1"/>
      <c r="AQ496" s="1"/>
      <c r="AR496" s="1"/>
      <c r="AS496" s="1"/>
      <c r="AT496" s="1"/>
      <c r="AU496" s="1"/>
      <c r="AV496" s="1"/>
      <c r="AW496" s="1"/>
      <c r="AX496" s="1"/>
      <c r="AY496" s="1"/>
      <c r="AZ496" s="1"/>
      <c r="BA496" s="1"/>
      <c r="BB496" s="1"/>
      <c r="BC496" s="1"/>
      <c r="BD496" s="1"/>
      <c r="BE496" s="1"/>
    </row>
    <row r="497" spans="1:57" ht="16.5" customHeight="1">
      <c r="A497" s="2"/>
      <c r="B497" s="2"/>
      <c r="C497" s="2"/>
      <c r="D497" s="2"/>
      <c r="E497" s="2"/>
      <c r="F497" s="1"/>
      <c r="G497" s="1"/>
      <c r="H497" s="1"/>
      <c r="I497" s="3"/>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520"/>
      <c r="AM497" s="1"/>
      <c r="AN497" s="1"/>
      <c r="AO497" s="1"/>
      <c r="AP497" s="1"/>
      <c r="AQ497" s="1"/>
      <c r="AR497" s="1"/>
      <c r="AS497" s="1"/>
      <c r="AT497" s="1"/>
      <c r="AU497" s="1"/>
      <c r="AV497" s="1"/>
      <c r="AW497" s="1"/>
      <c r="AX497" s="1"/>
      <c r="AY497" s="1"/>
      <c r="AZ497" s="1"/>
      <c r="BA497" s="1"/>
      <c r="BB497" s="1"/>
      <c r="BC497" s="1"/>
      <c r="BD497" s="1"/>
      <c r="BE497" s="1"/>
    </row>
    <row r="498" spans="1:57" ht="16.5" customHeight="1">
      <c r="A498" s="2"/>
      <c r="B498" s="2"/>
      <c r="C498" s="2"/>
      <c r="D498" s="2"/>
      <c r="E498" s="2"/>
      <c r="F498" s="1"/>
      <c r="G498" s="1"/>
      <c r="H498" s="1"/>
      <c r="I498" s="3"/>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520"/>
      <c r="AM498" s="1"/>
      <c r="AN498" s="1"/>
      <c r="AO498" s="1"/>
      <c r="AP498" s="1"/>
      <c r="AQ498" s="1"/>
      <c r="AR498" s="1"/>
      <c r="AS498" s="1"/>
      <c r="AT498" s="1"/>
      <c r="AU498" s="1"/>
      <c r="AV498" s="1"/>
      <c r="AW498" s="1"/>
      <c r="AX498" s="1"/>
      <c r="AY498" s="1"/>
      <c r="AZ498" s="1"/>
      <c r="BA498" s="1"/>
      <c r="BB498" s="1"/>
      <c r="BC498" s="1"/>
      <c r="BD498" s="1"/>
      <c r="BE498" s="1"/>
    </row>
    <row r="499" spans="1:57" ht="16.5" customHeight="1">
      <c r="A499" s="2"/>
      <c r="B499" s="2"/>
      <c r="C499" s="2"/>
      <c r="D499" s="2"/>
      <c r="E499" s="2"/>
      <c r="F499" s="1"/>
      <c r="G499" s="1"/>
      <c r="H499" s="1"/>
      <c r="I499" s="3"/>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520"/>
      <c r="AM499" s="1"/>
      <c r="AN499" s="1"/>
      <c r="AO499" s="1"/>
      <c r="AP499" s="1"/>
      <c r="AQ499" s="1"/>
      <c r="AR499" s="1"/>
      <c r="AS499" s="1"/>
      <c r="AT499" s="1"/>
      <c r="AU499" s="1"/>
      <c r="AV499" s="1"/>
      <c r="AW499" s="1"/>
      <c r="AX499" s="1"/>
      <c r="AY499" s="1"/>
      <c r="AZ499" s="1"/>
      <c r="BA499" s="1"/>
      <c r="BB499" s="1"/>
      <c r="BC499" s="1"/>
      <c r="BD499" s="1"/>
      <c r="BE499" s="1"/>
    </row>
    <row r="500" spans="1:57" ht="16.5" customHeight="1">
      <c r="A500" s="2"/>
      <c r="B500" s="2"/>
      <c r="C500" s="2"/>
      <c r="D500" s="2"/>
      <c r="E500" s="2"/>
      <c r="F500" s="1"/>
      <c r="G500" s="1"/>
      <c r="H500" s="1"/>
      <c r="I500" s="3"/>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520"/>
      <c r="AM500" s="1"/>
      <c r="AN500" s="1"/>
      <c r="AO500" s="1"/>
      <c r="AP500" s="1"/>
      <c r="AQ500" s="1"/>
      <c r="AR500" s="1"/>
      <c r="AS500" s="1"/>
      <c r="AT500" s="1"/>
      <c r="AU500" s="1"/>
      <c r="AV500" s="1"/>
      <c r="AW500" s="1"/>
      <c r="AX500" s="1"/>
      <c r="AY500" s="1"/>
      <c r="AZ500" s="1"/>
      <c r="BA500" s="1"/>
      <c r="BB500" s="1"/>
      <c r="BC500" s="1"/>
      <c r="BD500" s="1"/>
      <c r="BE500" s="1"/>
    </row>
    <row r="501" spans="1:57" ht="16.5" customHeight="1">
      <c r="A501" s="2"/>
      <c r="B501" s="2"/>
      <c r="C501" s="2"/>
      <c r="D501" s="2"/>
      <c r="E501" s="2"/>
      <c r="F501" s="1"/>
      <c r="G501" s="1"/>
      <c r="H501" s="1"/>
      <c r="I501" s="3"/>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520"/>
      <c r="AM501" s="1"/>
      <c r="AN501" s="1"/>
      <c r="AO501" s="1"/>
      <c r="AP501" s="1"/>
      <c r="AQ501" s="1"/>
      <c r="AR501" s="1"/>
      <c r="AS501" s="1"/>
      <c r="AT501" s="1"/>
      <c r="AU501" s="1"/>
      <c r="AV501" s="1"/>
      <c r="AW501" s="1"/>
      <c r="AX501" s="1"/>
      <c r="AY501" s="1"/>
      <c r="AZ501" s="1"/>
      <c r="BA501" s="1"/>
      <c r="BB501" s="1"/>
      <c r="BC501" s="1"/>
      <c r="BD501" s="1"/>
      <c r="BE501" s="1"/>
    </row>
    <row r="502" spans="1:57" ht="16.5" customHeight="1">
      <c r="A502" s="2"/>
      <c r="B502" s="2"/>
      <c r="C502" s="2"/>
      <c r="D502" s="2"/>
      <c r="E502" s="2"/>
      <c r="F502" s="1"/>
      <c r="G502" s="1"/>
      <c r="H502" s="1"/>
      <c r="I502" s="3"/>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520"/>
      <c r="AM502" s="1"/>
      <c r="AN502" s="1"/>
      <c r="AO502" s="1"/>
      <c r="AP502" s="1"/>
      <c r="AQ502" s="1"/>
      <c r="AR502" s="1"/>
      <c r="AS502" s="1"/>
      <c r="AT502" s="1"/>
      <c r="AU502" s="1"/>
      <c r="AV502" s="1"/>
      <c r="AW502" s="1"/>
      <c r="AX502" s="1"/>
      <c r="AY502" s="1"/>
      <c r="AZ502" s="1"/>
      <c r="BA502" s="1"/>
      <c r="BB502" s="1"/>
      <c r="BC502" s="1"/>
      <c r="BD502" s="1"/>
      <c r="BE502" s="1"/>
    </row>
    <row r="503" spans="1:57" ht="16.5" customHeight="1">
      <c r="A503" s="2"/>
      <c r="B503" s="2"/>
      <c r="C503" s="2"/>
      <c r="D503" s="2"/>
      <c r="E503" s="2"/>
      <c r="F503" s="1"/>
      <c r="G503" s="1"/>
      <c r="H503" s="1"/>
      <c r="I503" s="3"/>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520"/>
      <c r="AM503" s="1"/>
      <c r="AN503" s="1"/>
      <c r="AO503" s="1"/>
      <c r="AP503" s="1"/>
      <c r="AQ503" s="1"/>
      <c r="AR503" s="1"/>
      <c r="AS503" s="1"/>
      <c r="AT503" s="1"/>
      <c r="AU503" s="1"/>
      <c r="AV503" s="1"/>
      <c r="AW503" s="1"/>
      <c r="AX503" s="1"/>
      <c r="AY503" s="1"/>
      <c r="AZ503" s="1"/>
      <c r="BA503" s="1"/>
      <c r="BB503" s="1"/>
      <c r="BC503" s="1"/>
      <c r="BD503" s="1"/>
      <c r="BE503" s="1"/>
    </row>
    <row r="504" spans="1:57" ht="16.5" customHeight="1">
      <c r="A504" s="2"/>
      <c r="B504" s="2"/>
      <c r="C504" s="2"/>
      <c r="D504" s="2"/>
      <c r="E504" s="2"/>
      <c r="F504" s="1"/>
      <c r="G504" s="1"/>
      <c r="H504" s="1"/>
      <c r="I504" s="3"/>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520"/>
      <c r="AM504" s="1"/>
      <c r="AN504" s="1"/>
      <c r="AO504" s="1"/>
      <c r="AP504" s="1"/>
      <c r="AQ504" s="1"/>
      <c r="AR504" s="1"/>
      <c r="AS504" s="1"/>
      <c r="AT504" s="1"/>
      <c r="AU504" s="1"/>
      <c r="AV504" s="1"/>
      <c r="AW504" s="1"/>
      <c r="AX504" s="1"/>
      <c r="AY504" s="1"/>
      <c r="AZ504" s="1"/>
      <c r="BA504" s="1"/>
      <c r="BB504" s="1"/>
      <c r="BC504" s="1"/>
      <c r="BD504" s="1"/>
      <c r="BE504" s="1"/>
    </row>
    <row r="505" spans="1:57" ht="16.5" customHeight="1">
      <c r="A505" s="2"/>
      <c r="B505" s="2"/>
      <c r="C505" s="2"/>
      <c r="D505" s="2"/>
      <c r="E505" s="2"/>
      <c r="F505" s="1"/>
      <c r="G505" s="1"/>
      <c r="H505" s="1"/>
      <c r="I505" s="3"/>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520"/>
      <c r="AM505" s="1"/>
      <c r="AN505" s="1"/>
      <c r="AO505" s="1"/>
      <c r="AP505" s="1"/>
      <c r="AQ505" s="1"/>
      <c r="AR505" s="1"/>
      <c r="AS505" s="1"/>
      <c r="AT505" s="1"/>
      <c r="AU505" s="1"/>
      <c r="AV505" s="1"/>
      <c r="AW505" s="1"/>
      <c r="AX505" s="1"/>
      <c r="AY505" s="1"/>
      <c r="AZ505" s="1"/>
      <c r="BA505" s="1"/>
      <c r="BB505" s="1"/>
      <c r="BC505" s="1"/>
      <c r="BD505" s="1"/>
      <c r="BE505" s="1"/>
    </row>
    <row r="506" spans="1:57" ht="16.5" customHeight="1">
      <c r="A506" s="2"/>
      <c r="B506" s="2"/>
      <c r="C506" s="2"/>
      <c r="D506" s="2"/>
      <c r="E506" s="2"/>
      <c r="F506" s="1"/>
      <c r="G506" s="1"/>
      <c r="H506" s="1"/>
      <c r="I506" s="3"/>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520"/>
      <c r="AM506" s="1"/>
      <c r="AN506" s="1"/>
      <c r="AO506" s="1"/>
      <c r="AP506" s="1"/>
      <c r="AQ506" s="1"/>
      <c r="AR506" s="1"/>
      <c r="AS506" s="1"/>
      <c r="AT506" s="1"/>
      <c r="AU506" s="1"/>
      <c r="AV506" s="1"/>
      <c r="AW506" s="1"/>
      <c r="AX506" s="1"/>
      <c r="AY506" s="1"/>
      <c r="AZ506" s="1"/>
      <c r="BA506" s="1"/>
      <c r="BB506" s="1"/>
      <c r="BC506" s="1"/>
      <c r="BD506" s="1"/>
      <c r="BE506" s="1"/>
    </row>
    <row r="507" spans="1:57" ht="16.5" customHeight="1">
      <c r="A507" s="2"/>
      <c r="B507" s="2"/>
      <c r="C507" s="2"/>
      <c r="D507" s="2"/>
      <c r="E507" s="2"/>
      <c r="F507" s="1"/>
      <c r="G507" s="1"/>
      <c r="H507" s="1"/>
      <c r="I507" s="3"/>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520"/>
      <c r="AM507" s="1"/>
      <c r="AN507" s="1"/>
      <c r="AO507" s="1"/>
      <c r="AP507" s="1"/>
      <c r="AQ507" s="1"/>
      <c r="AR507" s="1"/>
      <c r="AS507" s="1"/>
      <c r="AT507" s="1"/>
      <c r="AU507" s="1"/>
      <c r="AV507" s="1"/>
      <c r="AW507" s="1"/>
      <c r="AX507" s="1"/>
      <c r="AY507" s="1"/>
      <c r="AZ507" s="1"/>
      <c r="BA507" s="1"/>
      <c r="BB507" s="1"/>
      <c r="BC507" s="1"/>
      <c r="BD507" s="1"/>
      <c r="BE507" s="1"/>
    </row>
    <row r="508" spans="1:57" ht="16.5" customHeight="1">
      <c r="A508" s="2"/>
      <c r="B508" s="2"/>
      <c r="C508" s="2"/>
      <c r="D508" s="2"/>
      <c r="E508" s="2"/>
      <c r="F508" s="1"/>
      <c r="G508" s="1"/>
      <c r="H508" s="1"/>
      <c r="I508" s="3"/>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520"/>
      <c r="AM508" s="1"/>
      <c r="AN508" s="1"/>
      <c r="AO508" s="1"/>
      <c r="AP508" s="1"/>
      <c r="AQ508" s="1"/>
      <c r="AR508" s="1"/>
      <c r="AS508" s="1"/>
      <c r="AT508" s="1"/>
      <c r="AU508" s="1"/>
      <c r="AV508" s="1"/>
      <c r="AW508" s="1"/>
      <c r="AX508" s="1"/>
      <c r="AY508" s="1"/>
      <c r="AZ508" s="1"/>
      <c r="BA508" s="1"/>
      <c r="BB508" s="1"/>
      <c r="BC508" s="1"/>
      <c r="BD508" s="1"/>
      <c r="BE508" s="1"/>
    </row>
    <row r="509" spans="1:57" ht="16.5" customHeight="1">
      <c r="A509" s="2"/>
      <c r="B509" s="2"/>
      <c r="C509" s="2"/>
      <c r="D509" s="2"/>
      <c r="E509" s="2"/>
      <c r="F509" s="1"/>
      <c r="G509" s="1"/>
      <c r="H509" s="1"/>
      <c r="I509" s="3"/>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520"/>
      <c r="AM509" s="1"/>
      <c r="AN509" s="1"/>
      <c r="AO509" s="1"/>
      <c r="AP509" s="1"/>
      <c r="AQ509" s="1"/>
      <c r="AR509" s="1"/>
      <c r="AS509" s="1"/>
      <c r="AT509" s="1"/>
      <c r="AU509" s="1"/>
      <c r="AV509" s="1"/>
      <c r="AW509" s="1"/>
      <c r="AX509" s="1"/>
      <c r="AY509" s="1"/>
      <c r="AZ509" s="1"/>
      <c r="BA509" s="1"/>
      <c r="BB509" s="1"/>
      <c r="BC509" s="1"/>
      <c r="BD509" s="1"/>
      <c r="BE509" s="1"/>
    </row>
    <row r="510" spans="1:57" ht="16.5" customHeight="1">
      <c r="A510" s="2"/>
      <c r="B510" s="2"/>
      <c r="C510" s="2"/>
      <c r="D510" s="2"/>
      <c r="E510" s="2"/>
      <c r="F510" s="1"/>
      <c r="G510" s="1"/>
      <c r="H510" s="1"/>
      <c r="I510" s="3"/>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520"/>
      <c r="AM510" s="1"/>
      <c r="AN510" s="1"/>
      <c r="AO510" s="1"/>
      <c r="AP510" s="1"/>
      <c r="AQ510" s="1"/>
      <c r="AR510" s="1"/>
      <c r="AS510" s="1"/>
      <c r="AT510" s="1"/>
      <c r="AU510" s="1"/>
      <c r="AV510" s="1"/>
      <c r="AW510" s="1"/>
      <c r="AX510" s="1"/>
      <c r="AY510" s="1"/>
      <c r="AZ510" s="1"/>
      <c r="BA510" s="1"/>
      <c r="BB510" s="1"/>
      <c r="BC510" s="1"/>
      <c r="BD510" s="1"/>
      <c r="BE510" s="1"/>
    </row>
    <row r="511" spans="1:57" ht="16.5" customHeight="1">
      <c r="A511" s="2"/>
      <c r="B511" s="2"/>
      <c r="C511" s="2"/>
      <c r="D511" s="2"/>
      <c r="E511" s="2"/>
      <c r="F511" s="1"/>
      <c r="G511" s="1"/>
      <c r="H511" s="1"/>
      <c r="I511" s="3"/>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520"/>
      <c r="AM511" s="1"/>
      <c r="AN511" s="1"/>
      <c r="AO511" s="1"/>
      <c r="AP511" s="1"/>
      <c r="AQ511" s="1"/>
      <c r="AR511" s="1"/>
      <c r="AS511" s="1"/>
      <c r="AT511" s="1"/>
      <c r="AU511" s="1"/>
      <c r="AV511" s="1"/>
      <c r="AW511" s="1"/>
      <c r="AX511" s="1"/>
      <c r="AY511" s="1"/>
      <c r="AZ511" s="1"/>
      <c r="BA511" s="1"/>
      <c r="BB511" s="1"/>
      <c r="BC511" s="1"/>
      <c r="BD511" s="1"/>
      <c r="BE511" s="1"/>
    </row>
    <row r="512" spans="1:57" ht="16.5" customHeight="1">
      <c r="A512" s="2"/>
      <c r="B512" s="2"/>
      <c r="C512" s="2"/>
      <c r="D512" s="2"/>
      <c r="E512" s="2"/>
      <c r="F512" s="1"/>
      <c r="G512" s="1"/>
      <c r="H512" s="1"/>
      <c r="I512" s="3"/>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520"/>
      <c r="AM512" s="1"/>
      <c r="AN512" s="1"/>
      <c r="AO512" s="1"/>
      <c r="AP512" s="1"/>
      <c r="AQ512" s="1"/>
      <c r="AR512" s="1"/>
      <c r="AS512" s="1"/>
      <c r="AT512" s="1"/>
      <c r="AU512" s="1"/>
      <c r="AV512" s="1"/>
      <c r="AW512" s="1"/>
      <c r="AX512" s="1"/>
      <c r="AY512" s="1"/>
      <c r="AZ512" s="1"/>
      <c r="BA512" s="1"/>
      <c r="BB512" s="1"/>
      <c r="BC512" s="1"/>
      <c r="BD512" s="1"/>
      <c r="BE512" s="1"/>
    </row>
    <row r="513" spans="1:57" ht="16.5" customHeight="1">
      <c r="A513" s="2"/>
      <c r="B513" s="2"/>
      <c r="C513" s="2"/>
      <c r="D513" s="2"/>
      <c r="E513" s="2"/>
      <c r="F513" s="1"/>
      <c r="G513" s="1"/>
      <c r="H513" s="1"/>
      <c r="I513" s="3"/>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520"/>
      <c r="AM513" s="1"/>
      <c r="AN513" s="1"/>
      <c r="AO513" s="1"/>
      <c r="AP513" s="1"/>
      <c r="AQ513" s="1"/>
      <c r="AR513" s="1"/>
      <c r="AS513" s="1"/>
      <c r="AT513" s="1"/>
      <c r="AU513" s="1"/>
      <c r="AV513" s="1"/>
      <c r="AW513" s="1"/>
      <c r="AX513" s="1"/>
      <c r="AY513" s="1"/>
      <c r="AZ513" s="1"/>
      <c r="BA513" s="1"/>
      <c r="BB513" s="1"/>
      <c r="BC513" s="1"/>
      <c r="BD513" s="1"/>
      <c r="BE513" s="1"/>
    </row>
    <row r="514" spans="1:57" ht="16.5" customHeight="1">
      <c r="A514" s="2"/>
      <c r="B514" s="2"/>
      <c r="C514" s="2"/>
      <c r="D514" s="2"/>
      <c r="E514" s="2"/>
      <c r="F514" s="1"/>
      <c r="G514" s="1"/>
      <c r="H514" s="1"/>
      <c r="I514" s="3"/>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520"/>
      <c r="AM514" s="1"/>
      <c r="AN514" s="1"/>
      <c r="AO514" s="1"/>
      <c r="AP514" s="1"/>
      <c r="AQ514" s="1"/>
      <c r="AR514" s="1"/>
      <c r="AS514" s="1"/>
      <c r="AT514" s="1"/>
      <c r="AU514" s="1"/>
      <c r="AV514" s="1"/>
      <c r="AW514" s="1"/>
      <c r="AX514" s="1"/>
      <c r="AY514" s="1"/>
      <c r="AZ514" s="1"/>
      <c r="BA514" s="1"/>
      <c r="BB514" s="1"/>
      <c r="BC514" s="1"/>
      <c r="BD514" s="1"/>
      <c r="BE514" s="1"/>
    </row>
    <row r="515" spans="1:57" ht="16.5" customHeight="1">
      <c r="A515" s="2"/>
      <c r="B515" s="2"/>
      <c r="C515" s="2"/>
      <c r="D515" s="2"/>
      <c r="E515" s="2"/>
      <c r="F515" s="1"/>
      <c r="G515" s="1"/>
      <c r="H515" s="1"/>
      <c r="I515" s="3"/>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520"/>
      <c r="AM515" s="1"/>
      <c r="AN515" s="1"/>
      <c r="AO515" s="1"/>
      <c r="AP515" s="1"/>
      <c r="AQ515" s="1"/>
      <c r="AR515" s="1"/>
      <c r="AS515" s="1"/>
      <c r="AT515" s="1"/>
      <c r="AU515" s="1"/>
      <c r="AV515" s="1"/>
      <c r="AW515" s="1"/>
      <c r="AX515" s="1"/>
      <c r="AY515" s="1"/>
      <c r="AZ515" s="1"/>
      <c r="BA515" s="1"/>
      <c r="BB515" s="1"/>
      <c r="BC515" s="1"/>
      <c r="BD515" s="1"/>
      <c r="BE515" s="1"/>
    </row>
    <row r="516" spans="1:57" ht="16.5" customHeight="1">
      <c r="A516" s="2"/>
      <c r="B516" s="2"/>
      <c r="C516" s="2"/>
      <c r="D516" s="2"/>
      <c r="E516" s="2"/>
      <c r="F516" s="1"/>
      <c r="G516" s="1"/>
      <c r="H516" s="1"/>
      <c r="I516" s="3"/>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520"/>
      <c r="AM516" s="1"/>
      <c r="AN516" s="1"/>
      <c r="AO516" s="1"/>
      <c r="AP516" s="1"/>
      <c r="AQ516" s="1"/>
      <c r="AR516" s="1"/>
      <c r="AS516" s="1"/>
      <c r="AT516" s="1"/>
      <c r="AU516" s="1"/>
      <c r="AV516" s="1"/>
      <c r="AW516" s="1"/>
      <c r="AX516" s="1"/>
      <c r="AY516" s="1"/>
      <c r="AZ516" s="1"/>
      <c r="BA516" s="1"/>
      <c r="BB516" s="1"/>
      <c r="BC516" s="1"/>
      <c r="BD516" s="1"/>
      <c r="BE516" s="1"/>
    </row>
    <row r="517" spans="1:57" ht="16.5" customHeight="1">
      <c r="A517" s="2"/>
      <c r="B517" s="2"/>
      <c r="C517" s="2"/>
      <c r="D517" s="2"/>
      <c r="E517" s="2"/>
      <c r="F517" s="1"/>
      <c r="G517" s="1"/>
      <c r="H517" s="1"/>
      <c r="I517" s="3"/>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520"/>
      <c r="AM517" s="1"/>
      <c r="AN517" s="1"/>
      <c r="AO517" s="1"/>
      <c r="AP517" s="1"/>
      <c r="AQ517" s="1"/>
      <c r="AR517" s="1"/>
      <c r="AS517" s="1"/>
      <c r="AT517" s="1"/>
      <c r="AU517" s="1"/>
      <c r="AV517" s="1"/>
      <c r="AW517" s="1"/>
      <c r="AX517" s="1"/>
      <c r="AY517" s="1"/>
      <c r="AZ517" s="1"/>
      <c r="BA517" s="1"/>
      <c r="BB517" s="1"/>
      <c r="BC517" s="1"/>
      <c r="BD517" s="1"/>
      <c r="BE517" s="1"/>
    </row>
    <row r="518" spans="1:57" ht="16.5" customHeight="1">
      <c r="A518" s="2"/>
      <c r="B518" s="2"/>
      <c r="C518" s="2"/>
      <c r="D518" s="2"/>
      <c r="E518" s="2"/>
      <c r="F518" s="1"/>
      <c r="G518" s="1"/>
      <c r="H518" s="1"/>
      <c r="I518" s="3"/>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520"/>
      <c r="AM518" s="1"/>
      <c r="AN518" s="1"/>
      <c r="AO518" s="1"/>
      <c r="AP518" s="1"/>
      <c r="AQ518" s="1"/>
      <c r="AR518" s="1"/>
      <c r="AS518" s="1"/>
      <c r="AT518" s="1"/>
      <c r="AU518" s="1"/>
      <c r="AV518" s="1"/>
      <c r="AW518" s="1"/>
      <c r="AX518" s="1"/>
      <c r="AY518" s="1"/>
      <c r="AZ518" s="1"/>
      <c r="BA518" s="1"/>
      <c r="BB518" s="1"/>
      <c r="BC518" s="1"/>
      <c r="BD518" s="1"/>
      <c r="BE518" s="1"/>
    </row>
    <row r="519" spans="1:57" ht="16.5" customHeight="1">
      <c r="A519" s="2"/>
      <c r="B519" s="2"/>
      <c r="C519" s="2"/>
      <c r="D519" s="2"/>
      <c r="E519" s="2"/>
      <c r="F519" s="1"/>
      <c r="G519" s="1"/>
      <c r="H519" s="1"/>
      <c r="I519" s="3"/>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520"/>
      <c r="AM519" s="1"/>
      <c r="AN519" s="1"/>
      <c r="AO519" s="1"/>
      <c r="AP519" s="1"/>
      <c r="AQ519" s="1"/>
      <c r="AR519" s="1"/>
      <c r="AS519" s="1"/>
      <c r="AT519" s="1"/>
      <c r="AU519" s="1"/>
      <c r="AV519" s="1"/>
      <c r="AW519" s="1"/>
      <c r="AX519" s="1"/>
      <c r="AY519" s="1"/>
      <c r="AZ519" s="1"/>
      <c r="BA519" s="1"/>
      <c r="BB519" s="1"/>
      <c r="BC519" s="1"/>
      <c r="BD519" s="1"/>
      <c r="BE519" s="1"/>
    </row>
    <row r="520" spans="1:57" ht="16.5" customHeight="1">
      <c r="A520" s="2"/>
      <c r="B520" s="2"/>
      <c r="C520" s="2"/>
      <c r="D520" s="2"/>
      <c r="E520" s="2"/>
      <c r="F520" s="1"/>
      <c r="G520" s="1"/>
      <c r="H520" s="1"/>
      <c r="I520" s="3"/>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520"/>
      <c r="AM520" s="1"/>
      <c r="AN520" s="1"/>
      <c r="AO520" s="1"/>
      <c r="AP520" s="1"/>
      <c r="AQ520" s="1"/>
      <c r="AR520" s="1"/>
      <c r="AS520" s="1"/>
      <c r="AT520" s="1"/>
      <c r="AU520" s="1"/>
      <c r="AV520" s="1"/>
      <c r="AW520" s="1"/>
      <c r="AX520" s="1"/>
      <c r="AY520" s="1"/>
      <c r="AZ520" s="1"/>
      <c r="BA520" s="1"/>
      <c r="BB520" s="1"/>
      <c r="BC520" s="1"/>
      <c r="BD520" s="1"/>
      <c r="BE520" s="1"/>
    </row>
    <row r="521" spans="1:57" ht="16.5" customHeight="1">
      <c r="A521" s="2"/>
      <c r="B521" s="2"/>
      <c r="C521" s="2"/>
      <c r="D521" s="2"/>
      <c r="E521" s="2"/>
      <c r="F521" s="1"/>
      <c r="G521" s="1"/>
      <c r="H521" s="1"/>
      <c r="I521" s="3"/>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520"/>
      <c r="AM521" s="1"/>
      <c r="AN521" s="1"/>
      <c r="AO521" s="1"/>
      <c r="AP521" s="1"/>
      <c r="AQ521" s="1"/>
      <c r="AR521" s="1"/>
      <c r="AS521" s="1"/>
      <c r="AT521" s="1"/>
      <c r="AU521" s="1"/>
      <c r="AV521" s="1"/>
      <c r="AW521" s="1"/>
      <c r="AX521" s="1"/>
      <c r="AY521" s="1"/>
      <c r="AZ521" s="1"/>
      <c r="BA521" s="1"/>
      <c r="BB521" s="1"/>
      <c r="BC521" s="1"/>
      <c r="BD521" s="1"/>
      <c r="BE521" s="1"/>
    </row>
    <row r="522" spans="1:57" ht="16.5" customHeight="1">
      <c r="A522" s="2"/>
      <c r="B522" s="2"/>
      <c r="C522" s="2"/>
      <c r="D522" s="2"/>
      <c r="E522" s="2"/>
      <c r="F522" s="1"/>
      <c r="G522" s="1"/>
      <c r="H522" s="1"/>
      <c r="I522" s="3"/>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520"/>
      <c r="AM522" s="1"/>
      <c r="AN522" s="1"/>
      <c r="AO522" s="1"/>
      <c r="AP522" s="1"/>
      <c r="AQ522" s="1"/>
      <c r="AR522" s="1"/>
      <c r="AS522" s="1"/>
      <c r="AT522" s="1"/>
      <c r="AU522" s="1"/>
      <c r="AV522" s="1"/>
      <c r="AW522" s="1"/>
      <c r="AX522" s="1"/>
      <c r="AY522" s="1"/>
      <c r="AZ522" s="1"/>
      <c r="BA522" s="1"/>
      <c r="BB522" s="1"/>
      <c r="BC522" s="1"/>
      <c r="BD522" s="1"/>
      <c r="BE522" s="1"/>
    </row>
    <row r="523" spans="1:57" ht="16.5" customHeight="1">
      <c r="A523" s="2"/>
      <c r="B523" s="2"/>
      <c r="C523" s="2"/>
      <c r="D523" s="2"/>
      <c r="E523" s="2"/>
      <c r="F523" s="1"/>
      <c r="G523" s="1"/>
      <c r="H523" s="1"/>
      <c r="I523" s="3"/>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520"/>
      <c r="AM523" s="1"/>
      <c r="AN523" s="1"/>
      <c r="AO523" s="1"/>
      <c r="AP523" s="1"/>
      <c r="AQ523" s="1"/>
      <c r="AR523" s="1"/>
      <c r="AS523" s="1"/>
      <c r="AT523" s="1"/>
      <c r="AU523" s="1"/>
      <c r="AV523" s="1"/>
      <c r="AW523" s="1"/>
      <c r="AX523" s="1"/>
      <c r="AY523" s="1"/>
      <c r="AZ523" s="1"/>
      <c r="BA523" s="1"/>
      <c r="BB523" s="1"/>
      <c r="BC523" s="1"/>
      <c r="BD523" s="1"/>
      <c r="BE523" s="1"/>
    </row>
    <row r="524" spans="1:57" ht="16.5" customHeight="1">
      <c r="A524" s="2"/>
      <c r="B524" s="2"/>
      <c r="C524" s="2"/>
      <c r="D524" s="2"/>
      <c r="E524" s="2"/>
      <c r="F524" s="1"/>
      <c r="G524" s="1"/>
      <c r="H524" s="1"/>
      <c r="I524" s="3"/>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520"/>
      <c r="AM524" s="1"/>
      <c r="AN524" s="1"/>
      <c r="AO524" s="1"/>
      <c r="AP524" s="1"/>
      <c r="AQ524" s="1"/>
      <c r="AR524" s="1"/>
      <c r="AS524" s="1"/>
      <c r="AT524" s="1"/>
      <c r="AU524" s="1"/>
      <c r="AV524" s="1"/>
      <c r="AW524" s="1"/>
      <c r="AX524" s="1"/>
      <c r="AY524" s="1"/>
      <c r="AZ524" s="1"/>
      <c r="BA524" s="1"/>
      <c r="BB524" s="1"/>
      <c r="BC524" s="1"/>
      <c r="BD524" s="1"/>
      <c r="BE524" s="1"/>
    </row>
    <row r="525" spans="1:57" ht="16.5" customHeight="1">
      <c r="A525" s="2"/>
      <c r="B525" s="2"/>
      <c r="C525" s="2"/>
      <c r="D525" s="2"/>
      <c r="E525" s="2"/>
      <c r="F525" s="1"/>
      <c r="G525" s="1"/>
      <c r="H525" s="1"/>
      <c r="I525" s="3"/>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520"/>
      <c r="AM525" s="1"/>
      <c r="AN525" s="1"/>
      <c r="AO525" s="1"/>
      <c r="AP525" s="1"/>
      <c r="AQ525" s="1"/>
      <c r="AR525" s="1"/>
      <c r="AS525" s="1"/>
      <c r="AT525" s="1"/>
      <c r="AU525" s="1"/>
      <c r="AV525" s="1"/>
      <c r="AW525" s="1"/>
      <c r="AX525" s="1"/>
      <c r="AY525" s="1"/>
      <c r="AZ525" s="1"/>
      <c r="BA525" s="1"/>
      <c r="BB525" s="1"/>
      <c r="BC525" s="1"/>
      <c r="BD525" s="1"/>
      <c r="BE525" s="1"/>
    </row>
    <row r="526" spans="1:57" ht="16.5" customHeight="1">
      <c r="A526" s="2"/>
      <c r="B526" s="2"/>
      <c r="C526" s="2"/>
      <c r="D526" s="2"/>
      <c r="E526" s="2"/>
      <c r="F526" s="1"/>
      <c r="G526" s="1"/>
      <c r="H526" s="1"/>
      <c r="I526" s="3"/>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520"/>
      <c r="AM526" s="1"/>
      <c r="AN526" s="1"/>
      <c r="AO526" s="1"/>
      <c r="AP526" s="1"/>
      <c r="AQ526" s="1"/>
      <c r="AR526" s="1"/>
      <c r="AS526" s="1"/>
      <c r="AT526" s="1"/>
      <c r="AU526" s="1"/>
      <c r="AV526" s="1"/>
      <c r="AW526" s="1"/>
      <c r="AX526" s="1"/>
      <c r="AY526" s="1"/>
      <c r="AZ526" s="1"/>
      <c r="BA526" s="1"/>
      <c r="BB526" s="1"/>
      <c r="BC526" s="1"/>
      <c r="BD526" s="1"/>
      <c r="BE526" s="1"/>
    </row>
    <row r="527" spans="1:57" ht="16.5" customHeight="1">
      <c r="A527" s="2"/>
      <c r="B527" s="2"/>
      <c r="C527" s="2"/>
      <c r="D527" s="2"/>
      <c r="E527" s="2"/>
      <c r="F527" s="1"/>
      <c r="G527" s="1"/>
      <c r="H527" s="1"/>
      <c r="I527" s="3"/>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520"/>
      <c r="AM527" s="1"/>
      <c r="AN527" s="1"/>
      <c r="AO527" s="1"/>
      <c r="AP527" s="1"/>
      <c r="AQ527" s="1"/>
      <c r="AR527" s="1"/>
      <c r="AS527" s="1"/>
      <c r="AT527" s="1"/>
      <c r="AU527" s="1"/>
      <c r="AV527" s="1"/>
      <c r="AW527" s="1"/>
      <c r="AX527" s="1"/>
      <c r="AY527" s="1"/>
      <c r="AZ527" s="1"/>
      <c r="BA527" s="1"/>
      <c r="BB527" s="1"/>
      <c r="BC527" s="1"/>
      <c r="BD527" s="1"/>
      <c r="BE527" s="1"/>
    </row>
    <row r="528" spans="1:57" ht="16.5" customHeight="1">
      <c r="A528" s="2"/>
      <c r="B528" s="2"/>
      <c r="C528" s="2"/>
      <c r="D528" s="2"/>
      <c r="E528" s="2"/>
      <c r="F528" s="1"/>
      <c r="G528" s="1"/>
      <c r="H528" s="1"/>
      <c r="I528" s="3"/>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520"/>
      <c r="AM528" s="1"/>
      <c r="AN528" s="1"/>
      <c r="AO528" s="1"/>
      <c r="AP528" s="1"/>
      <c r="AQ528" s="1"/>
      <c r="AR528" s="1"/>
      <c r="AS528" s="1"/>
      <c r="AT528" s="1"/>
      <c r="AU528" s="1"/>
      <c r="AV528" s="1"/>
      <c r="AW528" s="1"/>
      <c r="AX528" s="1"/>
      <c r="AY528" s="1"/>
      <c r="AZ528" s="1"/>
      <c r="BA528" s="1"/>
      <c r="BB528" s="1"/>
      <c r="BC528" s="1"/>
      <c r="BD528" s="1"/>
      <c r="BE528" s="1"/>
    </row>
    <row r="529" spans="1:57" ht="16.5" customHeight="1">
      <c r="A529" s="2"/>
      <c r="B529" s="2"/>
      <c r="C529" s="2"/>
      <c r="D529" s="2"/>
      <c r="E529" s="2"/>
      <c r="F529" s="1"/>
      <c r="G529" s="1"/>
      <c r="H529" s="1"/>
      <c r="I529" s="3"/>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520"/>
      <c r="AM529" s="1"/>
      <c r="AN529" s="1"/>
      <c r="AO529" s="1"/>
      <c r="AP529" s="1"/>
      <c r="AQ529" s="1"/>
      <c r="AR529" s="1"/>
      <c r="AS529" s="1"/>
      <c r="AT529" s="1"/>
      <c r="AU529" s="1"/>
      <c r="AV529" s="1"/>
      <c r="AW529" s="1"/>
      <c r="AX529" s="1"/>
      <c r="AY529" s="1"/>
      <c r="AZ529" s="1"/>
      <c r="BA529" s="1"/>
      <c r="BB529" s="1"/>
      <c r="BC529" s="1"/>
      <c r="BD529" s="1"/>
      <c r="BE529" s="1"/>
    </row>
    <row r="530" spans="1:57" ht="16.5" customHeight="1">
      <c r="A530" s="2"/>
      <c r="B530" s="2"/>
      <c r="C530" s="2"/>
      <c r="D530" s="2"/>
      <c r="E530" s="2"/>
      <c r="F530" s="1"/>
      <c r="G530" s="1"/>
      <c r="H530" s="1"/>
      <c r="I530" s="3"/>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520"/>
      <c r="AM530" s="1"/>
      <c r="AN530" s="1"/>
      <c r="AO530" s="1"/>
      <c r="AP530" s="1"/>
      <c r="AQ530" s="1"/>
      <c r="AR530" s="1"/>
      <c r="AS530" s="1"/>
      <c r="AT530" s="1"/>
      <c r="AU530" s="1"/>
      <c r="AV530" s="1"/>
      <c r="AW530" s="1"/>
      <c r="AX530" s="1"/>
      <c r="AY530" s="1"/>
      <c r="AZ530" s="1"/>
      <c r="BA530" s="1"/>
      <c r="BB530" s="1"/>
      <c r="BC530" s="1"/>
      <c r="BD530" s="1"/>
      <c r="BE530" s="1"/>
    </row>
    <row r="531" spans="1:57" ht="16.5" customHeight="1">
      <c r="A531" s="2"/>
      <c r="B531" s="2"/>
      <c r="C531" s="2"/>
      <c r="D531" s="2"/>
      <c r="E531" s="2"/>
      <c r="F531" s="1"/>
      <c r="G531" s="1"/>
      <c r="H531" s="1"/>
      <c r="I531" s="3"/>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520"/>
      <c r="AM531" s="1"/>
      <c r="AN531" s="1"/>
      <c r="AO531" s="1"/>
      <c r="AP531" s="1"/>
      <c r="AQ531" s="1"/>
      <c r="AR531" s="1"/>
      <c r="AS531" s="1"/>
      <c r="AT531" s="1"/>
      <c r="AU531" s="1"/>
      <c r="AV531" s="1"/>
      <c r="AW531" s="1"/>
      <c r="AX531" s="1"/>
      <c r="AY531" s="1"/>
      <c r="AZ531" s="1"/>
      <c r="BA531" s="1"/>
      <c r="BB531" s="1"/>
      <c r="BC531" s="1"/>
      <c r="BD531" s="1"/>
      <c r="BE531" s="1"/>
    </row>
    <row r="532" spans="1:57" ht="16.5" customHeight="1">
      <c r="A532" s="2"/>
      <c r="B532" s="2"/>
      <c r="C532" s="2"/>
      <c r="D532" s="2"/>
      <c r="E532" s="2"/>
      <c r="F532" s="1"/>
      <c r="G532" s="1"/>
      <c r="H532" s="1"/>
      <c r="I532" s="3"/>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520"/>
      <c r="AM532" s="1"/>
      <c r="AN532" s="1"/>
      <c r="AO532" s="1"/>
      <c r="AP532" s="1"/>
      <c r="AQ532" s="1"/>
      <c r="AR532" s="1"/>
      <c r="AS532" s="1"/>
      <c r="AT532" s="1"/>
      <c r="AU532" s="1"/>
      <c r="AV532" s="1"/>
      <c r="AW532" s="1"/>
      <c r="AX532" s="1"/>
      <c r="AY532" s="1"/>
      <c r="AZ532" s="1"/>
      <c r="BA532" s="1"/>
      <c r="BB532" s="1"/>
      <c r="BC532" s="1"/>
      <c r="BD532" s="1"/>
      <c r="BE532" s="1"/>
    </row>
    <row r="533" spans="1:57" ht="16.5" customHeight="1">
      <c r="A533" s="2"/>
      <c r="B533" s="2"/>
      <c r="C533" s="2"/>
      <c r="D533" s="2"/>
      <c r="E533" s="2"/>
      <c r="F533" s="1"/>
      <c r="G533" s="1"/>
      <c r="H533" s="1"/>
      <c r="I533" s="3"/>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520"/>
      <c r="AM533" s="1"/>
      <c r="AN533" s="1"/>
      <c r="AO533" s="1"/>
      <c r="AP533" s="1"/>
      <c r="AQ533" s="1"/>
      <c r="AR533" s="1"/>
      <c r="AS533" s="1"/>
      <c r="AT533" s="1"/>
      <c r="AU533" s="1"/>
      <c r="AV533" s="1"/>
      <c r="AW533" s="1"/>
      <c r="AX533" s="1"/>
      <c r="AY533" s="1"/>
      <c r="AZ533" s="1"/>
      <c r="BA533" s="1"/>
      <c r="BB533" s="1"/>
      <c r="BC533" s="1"/>
      <c r="BD533" s="1"/>
      <c r="BE533" s="1"/>
    </row>
    <row r="534" spans="1:57" ht="16.5" customHeight="1">
      <c r="A534" s="2"/>
      <c r="B534" s="2"/>
      <c r="C534" s="2"/>
      <c r="D534" s="2"/>
      <c r="E534" s="2"/>
      <c r="F534" s="1"/>
      <c r="G534" s="1"/>
      <c r="H534" s="1"/>
      <c r="I534" s="3"/>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520"/>
      <c r="AM534" s="1"/>
      <c r="AN534" s="1"/>
      <c r="AO534" s="1"/>
      <c r="AP534" s="1"/>
      <c r="AQ534" s="1"/>
      <c r="AR534" s="1"/>
      <c r="AS534" s="1"/>
      <c r="AT534" s="1"/>
      <c r="AU534" s="1"/>
      <c r="AV534" s="1"/>
      <c r="AW534" s="1"/>
      <c r="AX534" s="1"/>
      <c r="AY534" s="1"/>
      <c r="AZ534" s="1"/>
      <c r="BA534" s="1"/>
      <c r="BB534" s="1"/>
      <c r="BC534" s="1"/>
      <c r="BD534" s="1"/>
      <c r="BE534" s="1"/>
    </row>
    <row r="535" spans="1:57" ht="16.5" customHeight="1">
      <c r="A535" s="2"/>
      <c r="B535" s="2"/>
      <c r="C535" s="2"/>
      <c r="D535" s="2"/>
      <c r="E535" s="2"/>
      <c r="F535" s="1"/>
      <c r="G535" s="1"/>
      <c r="H535" s="1"/>
      <c r="I535" s="3"/>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520"/>
      <c r="AM535" s="1"/>
      <c r="AN535" s="1"/>
      <c r="AO535" s="1"/>
      <c r="AP535" s="1"/>
      <c r="AQ535" s="1"/>
      <c r="AR535" s="1"/>
      <c r="AS535" s="1"/>
      <c r="AT535" s="1"/>
      <c r="AU535" s="1"/>
      <c r="AV535" s="1"/>
      <c r="AW535" s="1"/>
      <c r="AX535" s="1"/>
      <c r="AY535" s="1"/>
      <c r="AZ535" s="1"/>
      <c r="BA535" s="1"/>
      <c r="BB535" s="1"/>
      <c r="BC535" s="1"/>
      <c r="BD535" s="1"/>
      <c r="BE535" s="1"/>
    </row>
    <row r="536" spans="1:57" ht="16.5" customHeight="1">
      <c r="A536" s="2"/>
      <c r="B536" s="2"/>
      <c r="C536" s="2"/>
      <c r="D536" s="2"/>
      <c r="E536" s="2"/>
      <c r="F536" s="1"/>
      <c r="G536" s="1"/>
      <c r="H536" s="1"/>
      <c r="I536" s="3"/>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520"/>
      <c r="AM536" s="1"/>
      <c r="AN536" s="1"/>
      <c r="AO536" s="1"/>
      <c r="AP536" s="1"/>
      <c r="AQ536" s="1"/>
      <c r="AR536" s="1"/>
      <c r="AS536" s="1"/>
      <c r="AT536" s="1"/>
      <c r="AU536" s="1"/>
      <c r="AV536" s="1"/>
      <c r="AW536" s="1"/>
      <c r="AX536" s="1"/>
      <c r="AY536" s="1"/>
      <c r="AZ536" s="1"/>
      <c r="BA536" s="1"/>
      <c r="BB536" s="1"/>
      <c r="BC536" s="1"/>
      <c r="BD536" s="1"/>
      <c r="BE536" s="1"/>
    </row>
    <row r="537" spans="1:57" ht="16.5" customHeight="1">
      <c r="A537" s="2"/>
      <c r="B537" s="2"/>
      <c r="C537" s="2"/>
      <c r="D537" s="2"/>
      <c r="E537" s="2"/>
      <c r="F537" s="1"/>
      <c r="G537" s="1"/>
      <c r="H537" s="1"/>
      <c r="I537" s="3"/>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520"/>
      <c r="AM537" s="1"/>
      <c r="AN537" s="1"/>
      <c r="AO537" s="1"/>
      <c r="AP537" s="1"/>
      <c r="AQ537" s="1"/>
      <c r="AR537" s="1"/>
      <c r="AS537" s="1"/>
      <c r="AT537" s="1"/>
      <c r="AU537" s="1"/>
      <c r="AV537" s="1"/>
      <c r="AW537" s="1"/>
      <c r="AX537" s="1"/>
      <c r="AY537" s="1"/>
      <c r="AZ537" s="1"/>
      <c r="BA537" s="1"/>
      <c r="BB537" s="1"/>
      <c r="BC537" s="1"/>
      <c r="BD537" s="1"/>
      <c r="BE537" s="1"/>
    </row>
    <row r="538" spans="1:57" ht="16.5" customHeight="1">
      <c r="A538" s="2"/>
      <c r="B538" s="2"/>
      <c r="C538" s="2"/>
      <c r="D538" s="2"/>
      <c r="E538" s="2"/>
      <c r="F538" s="1"/>
      <c r="G538" s="1"/>
      <c r="H538" s="1"/>
      <c r="I538" s="3"/>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520"/>
      <c r="AM538" s="1"/>
      <c r="AN538" s="1"/>
      <c r="AO538" s="1"/>
      <c r="AP538" s="1"/>
      <c r="AQ538" s="1"/>
      <c r="AR538" s="1"/>
      <c r="AS538" s="1"/>
      <c r="AT538" s="1"/>
      <c r="AU538" s="1"/>
      <c r="AV538" s="1"/>
      <c r="AW538" s="1"/>
      <c r="AX538" s="1"/>
      <c r="AY538" s="1"/>
      <c r="AZ538" s="1"/>
      <c r="BA538" s="1"/>
      <c r="BB538" s="1"/>
      <c r="BC538" s="1"/>
      <c r="BD538" s="1"/>
      <c r="BE538" s="1"/>
    </row>
    <row r="539" spans="1:57" ht="16.5" customHeight="1">
      <c r="A539" s="2"/>
      <c r="B539" s="2"/>
      <c r="C539" s="2"/>
      <c r="D539" s="2"/>
      <c r="E539" s="2"/>
      <c r="F539" s="1"/>
      <c r="G539" s="1"/>
      <c r="H539" s="1"/>
      <c r="I539" s="3"/>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520"/>
      <c r="AM539" s="1"/>
      <c r="AN539" s="1"/>
      <c r="AO539" s="1"/>
      <c r="AP539" s="1"/>
      <c r="AQ539" s="1"/>
      <c r="AR539" s="1"/>
      <c r="AS539" s="1"/>
      <c r="AT539" s="1"/>
      <c r="AU539" s="1"/>
      <c r="AV539" s="1"/>
      <c r="AW539" s="1"/>
      <c r="AX539" s="1"/>
      <c r="AY539" s="1"/>
      <c r="AZ539" s="1"/>
      <c r="BA539" s="1"/>
      <c r="BB539" s="1"/>
      <c r="BC539" s="1"/>
      <c r="BD539" s="1"/>
      <c r="BE539" s="1"/>
    </row>
    <row r="540" spans="1:57" ht="16.5" customHeight="1">
      <c r="A540" s="2"/>
      <c r="B540" s="2"/>
      <c r="C540" s="2"/>
      <c r="D540" s="2"/>
      <c r="E540" s="2"/>
      <c r="F540" s="1"/>
      <c r="G540" s="1"/>
      <c r="H540" s="1"/>
      <c r="I540" s="3"/>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520"/>
      <c r="AM540" s="1"/>
      <c r="AN540" s="1"/>
      <c r="AO540" s="1"/>
      <c r="AP540" s="1"/>
      <c r="AQ540" s="1"/>
      <c r="AR540" s="1"/>
      <c r="AS540" s="1"/>
      <c r="AT540" s="1"/>
      <c r="AU540" s="1"/>
      <c r="AV540" s="1"/>
      <c r="AW540" s="1"/>
      <c r="AX540" s="1"/>
      <c r="AY540" s="1"/>
      <c r="AZ540" s="1"/>
      <c r="BA540" s="1"/>
      <c r="BB540" s="1"/>
      <c r="BC540" s="1"/>
      <c r="BD540" s="1"/>
      <c r="BE540" s="1"/>
    </row>
    <row r="541" spans="1:57" ht="16.5" customHeight="1">
      <c r="A541" s="2"/>
      <c r="B541" s="2"/>
      <c r="C541" s="2"/>
      <c r="D541" s="2"/>
      <c r="E541" s="2"/>
      <c r="F541" s="1"/>
      <c r="G541" s="1"/>
      <c r="H541" s="1"/>
      <c r="I541" s="3"/>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520"/>
      <c r="AM541" s="1"/>
      <c r="AN541" s="1"/>
      <c r="AO541" s="1"/>
      <c r="AP541" s="1"/>
      <c r="AQ541" s="1"/>
      <c r="AR541" s="1"/>
      <c r="AS541" s="1"/>
      <c r="AT541" s="1"/>
      <c r="AU541" s="1"/>
      <c r="AV541" s="1"/>
      <c r="AW541" s="1"/>
      <c r="AX541" s="1"/>
      <c r="AY541" s="1"/>
      <c r="AZ541" s="1"/>
      <c r="BA541" s="1"/>
      <c r="BB541" s="1"/>
      <c r="BC541" s="1"/>
      <c r="BD541" s="1"/>
      <c r="BE541" s="1"/>
    </row>
    <row r="542" spans="1:57" ht="16.5" customHeight="1">
      <c r="A542" s="2"/>
      <c r="B542" s="2"/>
      <c r="C542" s="2"/>
      <c r="D542" s="2"/>
      <c r="E542" s="2"/>
      <c r="F542" s="1"/>
      <c r="G542" s="1"/>
      <c r="H542" s="1"/>
      <c r="I542" s="3"/>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520"/>
      <c r="AM542" s="1"/>
      <c r="AN542" s="1"/>
      <c r="AO542" s="1"/>
      <c r="AP542" s="1"/>
      <c r="AQ542" s="1"/>
      <c r="AR542" s="1"/>
      <c r="AS542" s="1"/>
      <c r="AT542" s="1"/>
      <c r="AU542" s="1"/>
      <c r="AV542" s="1"/>
      <c r="AW542" s="1"/>
      <c r="AX542" s="1"/>
      <c r="AY542" s="1"/>
      <c r="AZ542" s="1"/>
      <c r="BA542" s="1"/>
      <c r="BB542" s="1"/>
      <c r="BC542" s="1"/>
      <c r="BD542" s="1"/>
      <c r="BE542" s="1"/>
    </row>
    <row r="543" spans="1:57" ht="16.5" customHeight="1">
      <c r="A543" s="2"/>
      <c r="B543" s="2"/>
      <c r="C543" s="2"/>
      <c r="D543" s="2"/>
      <c r="E543" s="2"/>
      <c r="F543" s="1"/>
      <c r="G543" s="1"/>
      <c r="H543" s="1"/>
      <c r="I543" s="3"/>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520"/>
      <c r="AM543" s="1"/>
      <c r="AN543" s="1"/>
      <c r="AO543" s="1"/>
      <c r="AP543" s="1"/>
      <c r="AQ543" s="1"/>
      <c r="AR543" s="1"/>
      <c r="AS543" s="1"/>
      <c r="AT543" s="1"/>
      <c r="AU543" s="1"/>
      <c r="AV543" s="1"/>
      <c r="AW543" s="1"/>
      <c r="AX543" s="1"/>
      <c r="AY543" s="1"/>
      <c r="AZ543" s="1"/>
      <c r="BA543" s="1"/>
      <c r="BB543" s="1"/>
      <c r="BC543" s="1"/>
      <c r="BD543" s="1"/>
      <c r="BE543" s="1"/>
    </row>
    <row r="544" spans="1:57" ht="16.5" customHeight="1">
      <c r="A544" s="2"/>
      <c r="B544" s="2"/>
      <c r="C544" s="2"/>
      <c r="D544" s="2"/>
      <c r="E544" s="2"/>
      <c r="F544" s="1"/>
      <c r="G544" s="1"/>
      <c r="H544" s="1"/>
      <c r="I544" s="3"/>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520"/>
      <c r="AM544" s="1"/>
      <c r="AN544" s="1"/>
      <c r="AO544" s="1"/>
      <c r="AP544" s="1"/>
      <c r="AQ544" s="1"/>
      <c r="AR544" s="1"/>
      <c r="AS544" s="1"/>
      <c r="AT544" s="1"/>
      <c r="AU544" s="1"/>
      <c r="AV544" s="1"/>
      <c r="AW544" s="1"/>
      <c r="AX544" s="1"/>
      <c r="AY544" s="1"/>
      <c r="AZ544" s="1"/>
      <c r="BA544" s="1"/>
      <c r="BB544" s="1"/>
      <c r="BC544" s="1"/>
      <c r="BD544" s="1"/>
      <c r="BE544" s="1"/>
    </row>
    <row r="545" spans="1:57" ht="16.5" customHeight="1">
      <c r="A545" s="2"/>
      <c r="B545" s="2"/>
      <c r="C545" s="2"/>
      <c r="D545" s="2"/>
      <c r="E545" s="2"/>
      <c r="F545" s="1"/>
      <c r="G545" s="1"/>
      <c r="H545" s="1"/>
      <c r="I545" s="3"/>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520"/>
      <c r="AM545" s="1"/>
      <c r="AN545" s="1"/>
      <c r="AO545" s="1"/>
      <c r="AP545" s="1"/>
      <c r="AQ545" s="1"/>
      <c r="AR545" s="1"/>
      <c r="AS545" s="1"/>
      <c r="AT545" s="1"/>
      <c r="AU545" s="1"/>
      <c r="AV545" s="1"/>
      <c r="AW545" s="1"/>
      <c r="AX545" s="1"/>
      <c r="AY545" s="1"/>
      <c r="AZ545" s="1"/>
      <c r="BA545" s="1"/>
      <c r="BB545" s="1"/>
      <c r="BC545" s="1"/>
      <c r="BD545" s="1"/>
      <c r="BE545" s="1"/>
    </row>
    <row r="546" spans="1:57" ht="16.5" customHeight="1">
      <c r="A546" s="2"/>
      <c r="B546" s="2"/>
      <c r="C546" s="2"/>
      <c r="D546" s="2"/>
      <c r="E546" s="2"/>
      <c r="F546" s="1"/>
      <c r="G546" s="1"/>
      <c r="H546" s="1"/>
      <c r="I546" s="3"/>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520"/>
      <c r="AM546" s="1"/>
      <c r="AN546" s="1"/>
      <c r="AO546" s="1"/>
      <c r="AP546" s="1"/>
      <c r="AQ546" s="1"/>
      <c r="AR546" s="1"/>
      <c r="AS546" s="1"/>
      <c r="AT546" s="1"/>
      <c r="AU546" s="1"/>
      <c r="AV546" s="1"/>
      <c r="AW546" s="1"/>
      <c r="AX546" s="1"/>
      <c r="AY546" s="1"/>
      <c r="AZ546" s="1"/>
      <c r="BA546" s="1"/>
      <c r="BB546" s="1"/>
      <c r="BC546" s="1"/>
      <c r="BD546" s="1"/>
      <c r="BE546" s="1"/>
    </row>
    <row r="547" spans="1:57" ht="16.5" customHeight="1">
      <c r="A547" s="2"/>
      <c r="B547" s="2"/>
      <c r="C547" s="2"/>
      <c r="D547" s="2"/>
      <c r="E547" s="2"/>
      <c r="F547" s="1"/>
      <c r="G547" s="1"/>
      <c r="H547" s="1"/>
      <c r="I547" s="3"/>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520"/>
      <c r="AM547" s="1"/>
      <c r="AN547" s="1"/>
      <c r="AO547" s="1"/>
      <c r="AP547" s="1"/>
      <c r="AQ547" s="1"/>
      <c r="AR547" s="1"/>
      <c r="AS547" s="1"/>
      <c r="AT547" s="1"/>
      <c r="AU547" s="1"/>
      <c r="AV547" s="1"/>
      <c r="AW547" s="1"/>
      <c r="AX547" s="1"/>
      <c r="AY547" s="1"/>
      <c r="AZ547" s="1"/>
      <c r="BA547" s="1"/>
      <c r="BB547" s="1"/>
      <c r="BC547" s="1"/>
      <c r="BD547" s="1"/>
      <c r="BE547" s="1"/>
    </row>
    <row r="548" spans="1:57" ht="16.5" customHeight="1">
      <c r="A548" s="2"/>
      <c r="B548" s="2"/>
      <c r="C548" s="2"/>
      <c r="D548" s="2"/>
      <c r="E548" s="2"/>
      <c r="F548" s="1"/>
      <c r="G548" s="1"/>
      <c r="H548" s="1"/>
      <c r="I548" s="3"/>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520"/>
      <c r="AM548" s="1"/>
      <c r="AN548" s="1"/>
      <c r="AO548" s="1"/>
      <c r="AP548" s="1"/>
      <c r="AQ548" s="1"/>
      <c r="AR548" s="1"/>
      <c r="AS548" s="1"/>
      <c r="AT548" s="1"/>
      <c r="AU548" s="1"/>
      <c r="AV548" s="1"/>
      <c r="AW548" s="1"/>
      <c r="AX548" s="1"/>
      <c r="AY548" s="1"/>
      <c r="AZ548" s="1"/>
      <c r="BA548" s="1"/>
      <c r="BB548" s="1"/>
      <c r="BC548" s="1"/>
      <c r="BD548" s="1"/>
      <c r="BE548" s="1"/>
    </row>
    <row r="549" spans="1:57" ht="16.5" customHeight="1">
      <c r="A549" s="2"/>
      <c r="B549" s="2"/>
      <c r="C549" s="2"/>
      <c r="D549" s="2"/>
      <c r="E549" s="2"/>
      <c r="F549" s="1"/>
      <c r="G549" s="1"/>
      <c r="H549" s="1"/>
      <c r="I549" s="3"/>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520"/>
      <c r="AM549" s="1"/>
      <c r="AN549" s="1"/>
      <c r="AO549" s="1"/>
      <c r="AP549" s="1"/>
      <c r="AQ549" s="1"/>
      <c r="AR549" s="1"/>
      <c r="AS549" s="1"/>
      <c r="AT549" s="1"/>
      <c r="AU549" s="1"/>
      <c r="AV549" s="1"/>
      <c r="AW549" s="1"/>
      <c r="AX549" s="1"/>
      <c r="AY549" s="1"/>
      <c r="AZ549" s="1"/>
      <c r="BA549" s="1"/>
      <c r="BB549" s="1"/>
      <c r="BC549" s="1"/>
      <c r="BD549" s="1"/>
      <c r="BE549" s="1"/>
    </row>
    <row r="550" spans="1:57" ht="16.5" customHeight="1">
      <c r="A550" s="2"/>
      <c r="B550" s="2"/>
      <c r="C550" s="2"/>
      <c r="D550" s="2"/>
      <c r="E550" s="2"/>
      <c r="F550" s="1"/>
      <c r="G550" s="1"/>
      <c r="H550" s="1"/>
      <c r="I550" s="3"/>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520"/>
      <c r="AM550" s="1"/>
      <c r="AN550" s="1"/>
      <c r="AO550" s="1"/>
      <c r="AP550" s="1"/>
      <c r="AQ550" s="1"/>
      <c r="AR550" s="1"/>
      <c r="AS550" s="1"/>
      <c r="AT550" s="1"/>
      <c r="AU550" s="1"/>
      <c r="AV550" s="1"/>
      <c r="AW550" s="1"/>
      <c r="AX550" s="1"/>
      <c r="AY550" s="1"/>
      <c r="AZ550" s="1"/>
      <c r="BA550" s="1"/>
      <c r="BB550" s="1"/>
      <c r="BC550" s="1"/>
      <c r="BD550" s="1"/>
      <c r="BE550" s="1"/>
    </row>
    <row r="551" spans="1:57" ht="16.5" customHeight="1">
      <c r="A551" s="2"/>
      <c r="B551" s="2"/>
      <c r="C551" s="2"/>
      <c r="D551" s="2"/>
      <c r="E551" s="2"/>
      <c r="F551" s="1"/>
      <c r="G551" s="1"/>
      <c r="H551" s="1"/>
      <c r="I551" s="3"/>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520"/>
      <c r="AM551" s="1"/>
      <c r="AN551" s="1"/>
      <c r="AO551" s="1"/>
      <c r="AP551" s="1"/>
      <c r="AQ551" s="1"/>
      <c r="AR551" s="1"/>
      <c r="AS551" s="1"/>
      <c r="AT551" s="1"/>
      <c r="AU551" s="1"/>
      <c r="AV551" s="1"/>
      <c r="AW551" s="1"/>
      <c r="AX551" s="1"/>
      <c r="AY551" s="1"/>
      <c r="AZ551" s="1"/>
      <c r="BA551" s="1"/>
      <c r="BB551" s="1"/>
      <c r="BC551" s="1"/>
      <c r="BD551" s="1"/>
      <c r="BE551" s="1"/>
    </row>
    <row r="552" spans="1:57" ht="16.5" customHeight="1">
      <c r="A552" s="2"/>
      <c r="B552" s="2"/>
      <c r="C552" s="2"/>
      <c r="D552" s="2"/>
      <c r="E552" s="2"/>
      <c r="F552" s="1"/>
      <c r="G552" s="1"/>
      <c r="H552" s="1"/>
      <c r="I552" s="3"/>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520"/>
      <c r="AM552" s="1"/>
      <c r="AN552" s="1"/>
      <c r="AO552" s="1"/>
      <c r="AP552" s="1"/>
      <c r="AQ552" s="1"/>
      <c r="AR552" s="1"/>
      <c r="AS552" s="1"/>
      <c r="AT552" s="1"/>
      <c r="AU552" s="1"/>
      <c r="AV552" s="1"/>
      <c r="AW552" s="1"/>
      <c r="AX552" s="1"/>
      <c r="AY552" s="1"/>
      <c r="AZ552" s="1"/>
      <c r="BA552" s="1"/>
      <c r="BB552" s="1"/>
      <c r="BC552" s="1"/>
      <c r="BD552" s="1"/>
      <c r="BE552" s="1"/>
    </row>
    <row r="553" spans="1:57" ht="16.5" customHeight="1">
      <c r="A553" s="2"/>
      <c r="B553" s="2"/>
      <c r="C553" s="2"/>
      <c r="D553" s="2"/>
      <c r="E553" s="2"/>
      <c r="F553" s="1"/>
      <c r="G553" s="1"/>
      <c r="H553" s="1"/>
      <c r="I553" s="3"/>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520"/>
      <c r="AM553" s="1"/>
      <c r="AN553" s="1"/>
      <c r="AO553" s="1"/>
      <c r="AP553" s="1"/>
      <c r="AQ553" s="1"/>
      <c r="AR553" s="1"/>
      <c r="AS553" s="1"/>
      <c r="AT553" s="1"/>
      <c r="AU553" s="1"/>
      <c r="AV553" s="1"/>
      <c r="AW553" s="1"/>
      <c r="AX553" s="1"/>
      <c r="AY553" s="1"/>
      <c r="AZ553" s="1"/>
      <c r="BA553" s="1"/>
      <c r="BB553" s="1"/>
      <c r="BC553" s="1"/>
      <c r="BD553" s="1"/>
      <c r="BE553" s="1"/>
    </row>
    <row r="554" spans="1:57" ht="16.5" customHeight="1">
      <c r="A554" s="2"/>
      <c r="B554" s="2"/>
      <c r="C554" s="2"/>
      <c r="D554" s="2"/>
      <c r="E554" s="2"/>
      <c r="F554" s="1"/>
      <c r="G554" s="1"/>
      <c r="H554" s="1"/>
      <c r="I554" s="3"/>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520"/>
      <c r="AM554" s="1"/>
      <c r="AN554" s="1"/>
      <c r="AO554" s="1"/>
      <c r="AP554" s="1"/>
      <c r="AQ554" s="1"/>
      <c r="AR554" s="1"/>
      <c r="AS554" s="1"/>
      <c r="AT554" s="1"/>
      <c r="AU554" s="1"/>
      <c r="AV554" s="1"/>
      <c r="AW554" s="1"/>
      <c r="AX554" s="1"/>
      <c r="AY554" s="1"/>
      <c r="AZ554" s="1"/>
      <c r="BA554" s="1"/>
      <c r="BB554" s="1"/>
      <c r="BC554" s="1"/>
      <c r="BD554" s="1"/>
      <c r="BE554" s="1"/>
    </row>
    <row r="555" spans="1:57" ht="16.5" customHeight="1">
      <c r="A555" s="2"/>
      <c r="B555" s="2"/>
      <c r="C555" s="2"/>
      <c r="D555" s="2"/>
      <c r="E555" s="2"/>
      <c r="F555" s="1"/>
      <c r="G555" s="1"/>
      <c r="H555" s="1"/>
      <c r="I555" s="3"/>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520"/>
      <c r="AM555" s="1"/>
      <c r="AN555" s="1"/>
      <c r="AO555" s="1"/>
      <c r="AP555" s="1"/>
      <c r="AQ555" s="1"/>
      <c r="AR555" s="1"/>
      <c r="AS555" s="1"/>
      <c r="AT555" s="1"/>
      <c r="AU555" s="1"/>
      <c r="AV555" s="1"/>
      <c r="AW555" s="1"/>
      <c r="AX555" s="1"/>
      <c r="AY555" s="1"/>
      <c r="AZ555" s="1"/>
      <c r="BA555" s="1"/>
      <c r="BB555" s="1"/>
      <c r="BC555" s="1"/>
      <c r="BD555" s="1"/>
      <c r="BE555" s="1"/>
    </row>
    <row r="556" spans="1:57" ht="16.5" customHeight="1">
      <c r="A556" s="2"/>
      <c r="B556" s="2"/>
      <c r="C556" s="2"/>
      <c r="D556" s="2"/>
      <c r="E556" s="2"/>
      <c r="F556" s="1"/>
      <c r="G556" s="1"/>
      <c r="H556" s="1"/>
      <c r="I556" s="3"/>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520"/>
      <c r="AM556" s="1"/>
      <c r="AN556" s="1"/>
      <c r="AO556" s="1"/>
      <c r="AP556" s="1"/>
      <c r="AQ556" s="1"/>
      <c r="AR556" s="1"/>
      <c r="AS556" s="1"/>
      <c r="AT556" s="1"/>
      <c r="AU556" s="1"/>
      <c r="AV556" s="1"/>
      <c r="AW556" s="1"/>
      <c r="AX556" s="1"/>
      <c r="AY556" s="1"/>
      <c r="AZ556" s="1"/>
      <c r="BA556" s="1"/>
      <c r="BB556" s="1"/>
      <c r="BC556" s="1"/>
      <c r="BD556" s="1"/>
      <c r="BE556" s="1"/>
    </row>
    <row r="557" spans="1:57" ht="16.5" customHeight="1">
      <c r="A557" s="2"/>
      <c r="B557" s="2"/>
      <c r="C557" s="2"/>
      <c r="D557" s="2"/>
      <c r="E557" s="2"/>
      <c r="F557" s="1"/>
      <c r="G557" s="1"/>
      <c r="H557" s="1"/>
      <c r="I557" s="3"/>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520"/>
      <c r="AM557" s="1"/>
      <c r="AN557" s="1"/>
      <c r="AO557" s="1"/>
      <c r="AP557" s="1"/>
      <c r="AQ557" s="1"/>
      <c r="AR557" s="1"/>
      <c r="AS557" s="1"/>
      <c r="AT557" s="1"/>
      <c r="AU557" s="1"/>
      <c r="AV557" s="1"/>
      <c r="AW557" s="1"/>
      <c r="AX557" s="1"/>
      <c r="AY557" s="1"/>
      <c r="AZ557" s="1"/>
      <c r="BA557" s="1"/>
      <c r="BB557" s="1"/>
      <c r="BC557" s="1"/>
      <c r="BD557" s="1"/>
      <c r="BE557" s="1"/>
    </row>
    <row r="558" spans="1:57" ht="16.5" customHeight="1">
      <c r="A558" s="2"/>
      <c r="B558" s="2"/>
      <c r="C558" s="2"/>
      <c r="D558" s="2"/>
      <c r="E558" s="2"/>
      <c r="F558" s="1"/>
      <c r="G558" s="1"/>
      <c r="H558" s="1"/>
      <c r="I558" s="3"/>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520"/>
      <c r="AM558" s="1"/>
      <c r="AN558" s="1"/>
      <c r="AO558" s="1"/>
      <c r="AP558" s="1"/>
      <c r="AQ558" s="1"/>
      <c r="AR558" s="1"/>
      <c r="AS558" s="1"/>
      <c r="AT558" s="1"/>
      <c r="AU558" s="1"/>
      <c r="AV558" s="1"/>
      <c r="AW558" s="1"/>
      <c r="AX558" s="1"/>
      <c r="AY558" s="1"/>
      <c r="AZ558" s="1"/>
      <c r="BA558" s="1"/>
      <c r="BB558" s="1"/>
      <c r="BC558" s="1"/>
      <c r="BD558" s="1"/>
      <c r="BE558" s="1"/>
    </row>
    <row r="559" spans="1:57" ht="16.5" customHeight="1">
      <c r="A559" s="2"/>
      <c r="B559" s="2"/>
      <c r="C559" s="2"/>
      <c r="D559" s="2"/>
      <c r="E559" s="2"/>
      <c r="F559" s="1"/>
      <c r="G559" s="1"/>
      <c r="H559" s="1"/>
      <c r="I559" s="3"/>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520"/>
      <c r="AM559" s="1"/>
      <c r="AN559" s="1"/>
      <c r="AO559" s="1"/>
      <c r="AP559" s="1"/>
      <c r="AQ559" s="1"/>
      <c r="AR559" s="1"/>
      <c r="AS559" s="1"/>
      <c r="AT559" s="1"/>
      <c r="AU559" s="1"/>
      <c r="AV559" s="1"/>
      <c r="AW559" s="1"/>
      <c r="AX559" s="1"/>
      <c r="AY559" s="1"/>
      <c r="AZ559" s="1"/>
      <c r="BA559" s="1"/>
      <c r="BB559" s="1"/>
      <c r="BC559" s="1"/>
      <c r="BD559" s="1"/>
      <c r="BE559" s="1"/>
    </row>
    <row r="560" spans="1:57" ht="16.5" customHeight="1">
      <c r="A560" s="2"/>
      <c r="B560" s="2"/>
      <c r="C560" s="2"/>
      <c r="D560" s="2"/>
      <c r="E560" s="2"/>
      <c r="F560" s="1"/>
      <c r="G560" s="1"/>
      <c r="H560" s="1"/>
      <c r="I560" s="3"/>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520"/>
      <c r="AM560" s="1"/>
      <c r="AN560" s="1"/>
      <c r="AO560" s="1"/>
      <c r="AP560" s="1"/>
      <c r="AQ560" s="1"/>
      <c r="AR560" s="1"/>
      <c r="AS560" s="1"/>
      <c r="AT560" s="1"/>
      <c r="AU560" s="1"/>
      <c r="AV560" s="1"/>
      <c r="AW560" s="1"/>
      <c r="AX560" s="1"/>
      <c r="AY560" s="1"/>
      <c r="AZ560" s="1"/>
      <c r="BA560" s="1"/>
      <c r="BB560" s="1"/>
      <c r="BC560" s="1"/>
      <c r="BD560" s="1"/>
      <c r="BE560" s="1"/>
    </row>
    <row r="561" spans="1:57" ht="16.5" customHeight="1">
      <c r="A561" s="2"/>
      <c r="B561" s="2"/>
      <c r="C561" s="2"/>
      <c r="D561" s="2"/>
      <c r="E561" s="2"/>
      <c r="F561" s="1"/>
      <c r="G561" s="1"/>
      <c r="H561" s="1"/>
      <c r="I561" s="3"/>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520"/>
      <c r="AM561" s="1"/>
      <c r="AN561" s="1"/>
      <c r="AO561" s="1"/>
      <c r="AP561" s="1"/>
      <c r="AQ561" s="1"/>
      <c r="AR561" s="1"/>
      <c r="AS561" s="1"/>
      <c r="AT561" s="1"/>
      <c r="AU561" s="1"/>
      <c r="AV561" s="1"/>
      <c r="AW561" s="1"/>
      <c r="AX561" s="1"/>
      <c r="AY561" s="1"/>
      <c r="AZ561" s="1"/>
      <c r="BA561" s="1"/>
      <c r="BB561" s="1"/>
      <c r="BC561" s="1"/>
      <c r="BD561" s="1"/>
      <c r="BE561" s="1"/>
    </row>
    <row r="562" spans="1:57" ht="16.5" customHeight="1">
      <c r="A562" s="2"/>
      <c r="B562" s="2"/>
      <c r="C562" s="2"/>
      <c r="D562" s="2"/>
      <c r="E562" s="2"/>
      <c r="F562" s="1"/>
      <c r="G562" s="1"/>
      <c r="H562" s="1"/>
      <c r="I562" s="3"/>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520"/>
      <c r="AM562" s="1"/>
      <c r="AN562" s="1"/>
      <c r="AO562" s="1"/>
      <c r="AP562" s="1"/>
      <c r="AQ562" s="1"/>
      <c r="AR562" s="1"/>
      <c r="AS562" s="1"/>
      <c r="AT562" s="1"/>
      <c r="AU562" s="1"/>
      <c r="AV562" s="1"/>
      <c r="AW562" s="1"/>
      <c r="AX562" s="1"/>
      <c r="AY562" s="1"/>
      <c r="AZ562" s="1"/>
      <c r="BA562" s="1"/>
      <c r="BB562" s="1"/>
      <c r="BC562" s="1"/>
      <c r="BD562" s="1"/>
      <c r="BE562" s="1"/>
    </row>
    <row r="563" spans="1:57" ht="16.5" customHeight="1">
      <c r="A563" s="2"/>
      <c r="B563" s="2"/>
      <c r="C563" s="2"/>
      <c r="D563" s="2"/>
      <c r="E563" s="2"/>
      <c r="F563" s="1"/>
      <c r="G563" s="1"/>
      <c r="H563" s="1"/>
      <c r="I563" s="3"/>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520"/>
      <c r="AM563" s="1"/>
      <c r="AN563" s="1"/>
      <c r="AO563" s="1"/>
      <c r="AP563" s="1"/>
      <c r="AQ563" s="1"/>
      <c r="AR563" s="1"/>
      <c r="AS563" s="1"/>
      <c r="AT563" s="1"/>
      <c r="AU563" s="1"/>
      <c r="AV563" s="1"/>
      <c r="AW563" s="1"/>
      <c r="AX563" s="1"/>
      <c r="AY563" s="1"/>
      <c r="AZ563" s="1"/>
      <c r="BA563" s="1"/>
      <c r="BB563" s="1"/>
      <c r="BC563" s="1"/>
      <c r="BD563" s="1"/>
      <c r="BE563" s="1"/>
    </row>
    <row r="564" spans="1:57" ht="16.5" customHeight="1">
      <c r="A564" s="2"/>
      <c r="B564" s="2"/>
      <c r="C564" s="2"/>
      <c r="D564" s="2"/>
      <c r="E564" s="2"/>
      <c r="F564" s="1"/>
      <c r="G564" s="1"/>
      <c r="H564" s="1"/>
      <c r="I564" s="3"/>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520"/>
      <c r="AM564" s="1"/>
      <c r="AN564" s="1"/>
      <c r="AO564" s="1"/>
      <c r="AP564" s="1"/>
      <c r="AQ564" s="1"/>
      <c r="AR564" s="1"/>
      <c r="AS564" s="1"/>
      <c r="AT564" s="1"/>
      <c r="AU564" s="1"/>
      <c r="AV564" s="1"/>
      <c r="AW564" s="1"/>
      <c r="AX564" s="1"/>
      <c r="AY564" s="1"/>
      <c r="AZ564" s="1"/>
      <c r="BA564" s="1"/>
      <c r="BB564" s="1"/>
      <c r="BC564" s="1"/>
      <c r="BD564" s="1"/>
      <c r="BE564" s="1"/>
    </row>
    <row r="565" spans="1:57" ht="16.5" customHeight="1">
      <c r="A565" s="2"/>
      <c r="B565" s="2"/>
      <c r="C565" s="2"/>
      <c r="D565" s="2"/>
      <c r="E565" s="2"/>
      <c r="F565" s="1"/>
      <c r="G565" s="1"/>
      <c r="H565" s="1"/>
      <c r="I565" s="3"/>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520"/>
      <c r="AM565" s="1"/>
      <c r="AN565" s="1"/>
      <c r="AO565" s="1"/>
      <c r="AP565" s="1"/>
      <c r="AQ565" s="1"/>
      <c r="AR565" s="1"/>
      <c r="AS565" s="1"/>
      <c r="AT565" s="1"/>
      <c r="AU565" s="1"/>
      <c r="AV565" s="1"/>
      <c r="AW565" s="1"/>
      <c r="AX565" s="1"/>
      <c r="AY565" s="1"/>
      <c r="AZ565" s="1"/>
      <c r="BA565" s="1"/>
      <c r="BB565" s="1"/>
      <c r="BC565" s="1"/>
      <c r="BD565" s="1"/>
      <c r="BE565" s="1"/>
    </row>
    <row r="566" spans="1:57" ht="16.5" customHeight="1">
      <c r="A566" s="2"/>
      <c r="B566" s="2"/>
      <c r="C566" s="2"/>
      <c r="D566" s="2"/>
      <c r="E566" s="2"/>
      <c r="F566" s="1"/>
      <c r="G566" s="1"/>
      <c r="H566" s="1"/>
      <c r="I566" s="3"/>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520"/>
      <c r="AM566" s="1"/>
      <c r="AN566" s="1"/>
      <c r="AO566" s="1"/>
      <c r="AP566" s="1"/>
      <c r="AQ566" s="1"/>
      <c r="AR566" s="1"/>
      <c r="AS566" s="1"/>
      <c r="AT566" s="1"/>
      <c r="AU566" s="1"/>
      <c r="AV566" s="1"/>
      <c r="AW566" s="1"/>
      <c r="AX566" s="1"/>
      <c r="AY566" s="1"/>
      <c r="AZ566" s="1"/>
      <c r="BA566" s="1"/>
      <c r="BB566" s="1"/>
      <c r="BC566" s="1"/>
      <c r="BD566" s="1"/>
      <c r="BE566" s="1"/>
    </row>
    <row r="567" spans="1:57" ht="16.5" customHeight="1">
      <c r="A567" s="2"/>
      <c r="B567" s="2"/>
      <c r="C567" s="2"/>
      <c r="D567" s="2"/>
      <c r="E567" s="2"/>
      <c r="F567" s="1"/>
      <c r="G567" s="1"/>
      <c r="H567" s="1"/>
      <c r="I567" s="3"/>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520"/>
      <c r="AM567" s="1"/>
      <c r="AN567" s="1"/>
      <c r="AO567" s="1"/>
      <c r="AP567" s="1"/>
      <c r="AQ567" s="1"/>
      <c r="AR567" s="1"/>
      <c r="AS567" s="1"/>
      <c r="AT567" s="1"/>
      <c r="AU567" s="1"/>
      <c r="AV567" s="1"/>
      <c r="AW567" s="1"/>
      <c r="AX567" s="1"/>
      <c r="AY567" s="1"/>
      <c r="AZ567" s="1"/>
      <c r="BA567" s="1"/>
      <c r="BB567" s="1"/>
      <c r="BC567" s="1"/>
      <c r="BD567" s="1"/>
      <c r="BE567" s="1"/>
    </row>
    <row r="568" spans="1:57" ht="16.5" customHeight="1">
      <c r="A568" s="2"/>
      <c r="B568" s="2"/>
      <c r="C568" s="2"/>
      <c r="D568" s="2"/>
      <c r="E568" s="2"/>
      <c r="F568" s="1"/>
      <c r="G568" s="1"/>
      <c r="H568" s="1"/>
      <c r="I568" s="3"/>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520"/>
      <c r="AM568" s="1"/>
      <c r="AN568" s="1"/>
      <c r="AO568" s="1"/>
      <c r="AP568" s="1"/>
      <c r="AQ568" s="1"/>
      <c r="AR568" s="1"/>
      <c r="AS568" s="1"/>
      <c r="AT568" s="1"/>
      <c r="AU568" s="1"/>
      <c r="AV568" s="1"/>
      <c r="AW568" s="1"/>
      <c r="AX568" s="1"/>
      <c r="AY568" s="1"/>
      <c r="AZ568" s="1"/>
      <c r="BA568" s="1"/>
      <c r="BB568" s="1"/>
      <c r="BC568" s="1"/>
      <c r="BD568" s="1"/>
      <c r="BE568" s="1"/>
    </row>
    <row r="569" spans="1:57" ht="16.5" customHeight="1">
      <c r="A569" s="2"/>
      <c r="B569" s="2"/>
      <c r="C569" s="2"/>
      <c r="D569" s="2"/>
      <c r="E569" s="2"/>
      <c r="F569" s="1"/>
      <c r="G569" s="1"/>
      <c r="H569" s="1"/>
      <c r="I569" s="3"/>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520"/>
      <c r="AM569" s="1"/>
      <c r="AN569" s="1"/>
      <c r="AO569" s="1"/>
      <c r="AP569" s="1"/>
      <c r="AQ569" s="1"/>
      <c r="AR569" s="1"/>
      <c r="AS569" s="1"/>
      <c r="AT569" s="1"/>
      <c r="AU569" s="1"/>
      <c r="AV569" s="1"/>
      <c r="AW569" s="1"/>
      <c r="AX569" s="1"/>
      <c r="AY569" s="1"/>
      <c r="AZ569" s="1"/>
      <c r="BA569" s="1"/>
      <c r="BB569" s="1"/>
      <c r="BC569" s="1"/>
      <c r="BD569" s="1"/>
      <c r="BE569" s="1"/>
    </row>
    <row r="570" spans="1:57" ht="16.5" customHeight="1">
      <c r="A570" s="2"/>
      <c r="B570" s="2"/>
      <c r="C570" s="2"/>
      <c r="D570" s="2"/>
      <c r="E570" s="2"/>
      <c r="F570" s="1"/>
      <c r="G570" s="1"/>
      <c r="H570" s="1"/>
      <c r="I570" s="3"/>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520"/>
      <c r="AM570" s="1"/>
      <c r="AN570" s="1"/>
      <c r="AO570" s="1"/>
      <c r="AP570" s="1"/>
      <c r="AQ570" s="1"/>
      <c r="AR570" s="1"/>
      <c r="AS570" s="1"/>
      <c r="AT570" s="1"/>
      <c r="AU570" s="1"/>
      <c r="AV570" s="1"/>
      <c r="AW570" s="1"/>
      <c r="AX570" s="1"/>
      <c r="AY570" s="1"/>
      <c r="AZ570" s="1"/>
      <c r="BA570" s="1"/>
      <c r="BB570" s="1"/>
      <c r="BC570" s="1"/>
      <c r="BD570" s="1"/>
      <c r="BE570" s="1"/>
    </row>
    <row r="571" spans="1:57" ht="16.5" customHeight="1">
      <c r="A571" s="2"/>
      <c r="B571" s="2"/>
      <c r="C571" s="2"/>
      <c r="D571" s="2"/>
      <c r="E571" s="2"/>
      <c r="F571" s="1"/>
      <c r="G571" s="1"/>
      <c r="H571" s="1"/>
      <c r="I571" s="3"/>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520"/>
      <c r="AM571" s="1"/>
      <c r="AN571" s="1"/>
      <c r="AO571" s="1"/>
      <c r="AP571" s="1"/>
      <c r="AQ571" s="1"/>
      <c r="AR571" s="1"/>
      <c r="AS571" s="1"/>
      <c r="AT571" s="1"/>
      <c r="AU571" s="1"/>
      <c r="AV571" s="1"/>
      <c r="AW571" s="1"/>
      <c r="AX571" s="1"/>
      <c r="AY571" s="1"/>
      <c r="AZ571" s="1"/>
      <c r="BA571" s="1"/>
      <c r="BB571" s="1"/>
      <c r="BC571" s="1"/>
      <c r="BD571" s="1"/>
      <c r="BE571" s="1"/>
    </row>
    <row r="572" spans="1:57" ht="16.5" customHeight="1">
      <c r="A572" s="2"/>
      <c r="B572" s="2"/>
      <c r="C572" s="2"/>
      <c r="D572" s="2"/>
      <c r="E572" s="2"/>
      <c r="F572" s="1"/>
      <c r="G572" s="1"/>
      <c r="H572" s="1"/>
      <c r="I572" s="3"/>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520"/>
      <c r="AM572" s="1"/>
      <c r="AN572" s="1"/>
      <c r="AO572" s="1"/>
      <c r="AP572" s="1"/>
      <c r="AQ572" s="1"/>
      <c r="AR572" s="1"/>
      <c r="AS572" s="1"/>
      <c r="AT572" s="1"/>
      <c r="AU572" s="1"/>
      <c r="AV572" s="1"/>
      <c r="AW572" s="1"/>
      <c r="AX572" s="1"/>
      <c r="AY572" s="1"/>
      <c r="AZ572" s="1"/>
      <c r="BA572" s="1"/>
      <c r="BB572" s="1"/>
      <c r="BC572" s="1"/>
      <c r="BD572" s="1"/>
      <c r="BE572" s="1"/>
    </row>
    <row r="573" spans="1:57" ht="16.5" customHeight="1">
      <c r="A573" s="2"/>
      <c r="B573" s="2"/>
      <c r="C573" s="2"/>
      <c r="D573" s="2"/>
      <c r="E573" s="2"/>
      <c r="F573" s="1"/>
      <c r="G573" s="1"/>
      <c r="H573" s="1"/>
      <c r="I573" s="3"/>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520"/>
      <c r="AM573" s="1"/>
      <c r="AN573" s="1"/>
      <c r="AO573" s="1"/>
      <c r="AP573" s="1"/>
      <c r="AQ573" s="1"/>
      <c r="AR573" s="1"/>
      <c r="AS573" s="1"/>
      <c r="AT573" s="1"/>
      <c r="AU573" s="1"/>
      <c r="AV573" s="1"/>
      <c r="AW573" s="1"/>
      <c r="AX573" s="1"/>
      <c r="AY573" s="1"/>
      <c r="AZ573" s="1"/>
      <c r="BA573" s="1"/>
      <c r="BB573" s="1"/>
      <c r="BC573" s="1"/>
      <c r="BD573" s="1"/>
      <c r="BE573" s="1"/>
    </row>
    <row r="574" spans="1:57" ht="16.5" customHeight="1">
      <c r="A574" s="2"/>
      <c r="B574" s="2"/>
      <c r="C574" s="2"/>
      <c r="D574" s="2"/>
      <c r="E574" s="2"/>
      <c r="F574" s="1"/>
      <c r="G574" s="1"/>
      <c r="H574" s="1"/>
      <c r="I574" s="3"/>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520"/>
      <c r="AM574" s="1"/>
      <c r="AN574" s="1"/>
      <c r="AO574" s="1"/>
      <c r="AP574" s="1"/>
      <c r="AQ574" s="1"/>
      <c r="AR574" s="1"/>
      <c r="AS574" s="1"/>
      <c r="AT574" s="1"/>
      <c r="AU574" s="1"/>
      <c r="AV574" s="1"/>
      <c r="AW574" s="1"/>
      <c r="AX574" s="1"/>
      <c r="AY574" s="1"/>
      <c r="AZ574" s="1"/>
      <c r="BA574" s="1"/>
      <c r="BB574" s="1"/>
      <c r="BC574" s="1"/>
      <c r="BD574" s="1"/>
      <c r="BE574" s="1"/>
    </row>
    <row r="575" spans="1:57" ht="16.5" customHeight="1">
      <c r="A575" s="2"/>
      <c r="B575" s="2"/>
      <c r="C575" s="2"/>
      <c r="D575" s="2"/>
      <c r="E575" s="2"/>
      <c r="F575" s="1"/>
      <c r="G575" s="1"/>
      <c r="H575" s="1"/>
      <c r="I575" s="3"/>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520"/>
      <c r="AM575" s="1"/>
      <c r="AN575" s="1"/>
      <c r="AO575" s="1"/>
      <c r="AP575" s="1"/>
      <c r="AQ575" s="1"/>
      <c r="AR575" s="1"/>
      <c r="AS575" s="1"/>
      <c r="AT575" s="1"/>
      <c r="AU575" s="1"/>
      <c r="AV575" s="1"/>
      <c r="AW575" s="1"/>
      <c r="AX575" s="1"/>
      <c r="AY575" s="1"/>
      <c r="AZ575" s="1"/>
      <c r="BA575" s="1"/>
      <c r="BB575" s="1"/>
      <c r="BC575" s="1"/>
      <c r="BD575" s="1"/>
      <c r="BE575" s="1"/>
    </row>
    <row r="576" spans="1:57" ht="16.5" customHeight="1">
      <c r="A576" s="2"/>
      <c r="B576" s="2"/>
      <c r="C576" s="2"/>
      <c r="D576" s="2"/>
      <c r="E576" s="2"/>
      <c r="F576" s="1"/>
      <c r="G576" s="1"/>
      <c r="H576" s="1"/>
      <c r="I576" s="3"/>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520"/>
      <c r="AM576" s="1"/>
      <c r="AN576" s="1"/>
      <c r="AO576" s="1"/>
      <c r="AP576" s="1"/>
      <c r="AQ576" s="1"/>
      <c r="AR576" s="1"/>
      <c r="AS576" s="1"/>
      <c r="AT576" s="1"/>
      <c r="AU576" s="1"/>
      <c r="AV576" s="1"/>
      <c r="AW576" s="1"/>
      <c r="AX576" s="1"/>
      <c r="AY576" s="1"/>
      <c r="AZ576" s="1"/>
      <c r="BA576" s="1"/>
      <c r="BB576" s="1"/>
      <c r="BC576" s="1"/>
      <c r="BD576" s="1"/>
      <c r="BE576" s="1"/>
    </row>
    <row r="577" spans="1:57" ht="16.5" customHeight="1">
      <c r="A577" s="2"/>
      <c r="B577" s="2"/>
      <c r="C577" s="2"/>
      <c r="D577" s="2"/>
      <c r="E577" s="2"/>
      <c r="F577" s="1"/>
      <c r="G577" s="1"/>
      <c r="H577" s="1"/>
      <c r="I577" s="3"/>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520"/>
      <c r="AM577" s="1"/>
      <c r="AN577" s="1"/>
      <c r="AO577" s="1"/>
      <c r="AP577" s="1"/>
      <c r="AQ577" s="1"/>
      <c r="AR577" s="1"/>
      <c r="AS577" s="1"/>
      <c r="AT577" s="1"/>
      <c r="AU577" s="1"/>
      <c r="AV577" s="1"/>
      <c r="AW577" s="1"/>
      <c r="AX577" s="1"/>
      <c r="AY577" s="1"/>
      <c r="AZ577" s="1"/>
      <c r="BA577" s="1"/>
      <c r="BB577" s="1"/>
      <c r="BC577" s="1"/>
      <c r="BD577" s="1"/>
      <c r="BE577" s="1"/>
    </row>
    <row r="578" spans="1:57" ht="16.5" customHeight="1">
      <c r="A578" s="2"/>
      <c r="B578" s="2"/>
      <c r="C578" s="2"/>
      <c r="D578" s="2"/>
      <c r="E578" s="2"/>
      <c r="F578" s="1"/>
      <c r="G578" s="1"/>
      <c r="H578" s="1"/>
      <c r="I578" s="3"/>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520"/>
      <c r="AM578" s="1"/>
      <c r="AN578" s="1"/>
      <c r="AO578" s="1"/>
      <c r="AP578" s="1"/>
      <c r="AQ578" s="1"/>
      <c r="AR578" s="1"/>
      <c r="AS578" s="1"/>
      <c r="AT578" s="1"/>
      <c r="AU578" s="1"/>
      <c r="AV578" s="1"/>
      <c r="AW578" s="1"/>
      <c r="AX578" s="1"/>
      <c r="AY578" s="1"/>
      <c r="AZ578" s="1"/>
      <c r="BA578" s="1"/>
      <c r="BB578" s="1"/>
      <c r="BC578" s="1"/>
      <c r="BD578" s="1"/>
      <c r="BE578" s="1"/>
    </row>
    <row r="579" spans="1:57" ht="16.5" customHeight="1">
      <c r="A579" s="2"/>
      <c r="B579" s="2"/>
      <c r="C579" s="2"/>
      <c r="D579" s="2"/>
      <c r="E579" s="2"/>
      <c r="F579" s="1"/>
      <c r="G579" s="1"/>
      <c r="H579" s="1"/>
      <c r="I579" s="3"/>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520"/>
      <c r="AM579" s="1"/>
      <c r="AN579" s="1"/>
      <c r="AO579" s="1"/>
      <c r="AP579" s="1"/>
      <c r="AQ579" s="1"/>
      <c r="AR579" s="1"/>
      <c r="AS579" s="1"/>
      <c r="AT579" s="1"/>
      <c r="AU579" s="1"/>
      <c r="AV579" s="1"/>
      <c r="AW579" s="1"/>
      <c r="AX579" s="1"/>
      <c r="AY579" s="1"/>
      <c r="AZ579" s="1"/>
      <c r="BA579" s="1"/>
      <c r="BB579" s="1"/>
      <c r="BC579" s="1"/>
      <c r="BD579" s="1"/>
      <c r="BE579" s="1"/>
    </row>
    <row r="580" spans="1:57" ht="16.5" customHeight="1">
      <c r="A580" s="2"/>
      <c r="B580" s="2"/>
      <c r="C580" s="2"/>
      <c r="D580" s="2"/>
      <c r="E580" s="2"/>
      <c r="F580" s="1"/>
      <c r="G580" s="1"/>
      <c r="H580" s="1"/>
      <c r="I580" s="3"/>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520"/>
      <c r="AM580" s="1"/>
      <c r="AN580" s="1"/>
      <c r="AO580" s="1"/>
      <c r="AP580" s="1"/>
      <c r="AQ580" s="1"/>
      <c r="AR580" s="1"/>
      <c r="AS580" s="1"/>
      <c r="AT580" s="1"/>
      <c r="AU580" s="1"/>
      <c r="AV580" s="1"/>
      <c r="AW580" s="1"/>
      <c r="AX580" s="1"/>
      <c r="AY580" s="1"/>
      <c r="AZ580" s="1"/>
      <c r="BA580" s="1"/>
      <c r="BB580" s="1"/>
      <c r="BC580" s="1"/>
      <c r="BD580" s="1"/>
      <c r="BE580" s="1"/>
    </row>
    <row r="581" spans="1:57" ht="16.5" customHeight="1">
      <c r="A581" s="2"/>
      <c r="B581" s="2"/>
      <c r="C581" s="2"/>
      <c r="D581" s="2"/>
      <c r="E581" s="2"/>
      <c r="F581" s="1"/>
      <c r="G581" s="1"/>
      <c r="H581" s="1"/>
      <c r="I581" s="3"/>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520"/>
      <c r="AM581" s="1"/>
      <c r="AN581" s="1"/>
      <c r="AO581" s="1"/>
      <c r="AP581" s="1"/>
      <c r="AQ581" s="1"/>
      <c r="AR581" s="1"/>
      <c r="AS581" s="1"/>
      <c r="AT581" s="1"/>
      <c r="AU581" s="1"/>
      <c r="AV581" s="1"/>
      <c r="AW581" s="1"/>
      <c r="AX581" s="1"/>
      <c r="AY581" s="1"/>
      <c r="AZ581" s="1"/>
      <c r="BA581" s="1"/>
      <c r="BB581" s="1"/>
      <c r="BC581" s="1"/>
      <c r="BD581" s="1"/>
      <c r="BE581" s="1"/>
    </row>
    <row r="582" spans="1:57" ht="16.5" customHeight="1">
      <c r="A582" s="2"/>
      <c r="B582" s="2"/>
      <c r="C582" s="2"/>
      <c r="D582" s="2"/>
      <c r="E582" s="2"/>
      <c r="F582" s="1"/>
      <c r="G582" s="1"/>
      <c r="H582" s="1"/>
      <c r="I582" s="3"/>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520"/>
      <c r="AM582" s="1"/>
      <c r="AN582" s="1"/>
      <c r="AO582" s="1"/>
      <c r="AP582" s="1"/>
      <c r="AQ582" s="1"/>
      <c r="AR582" s="1"/>
      <c r="AS582" s="1"/>
      <c r="AT582" s="1"/>
      <c r="AU582" s="1"/>
      <c r="AV582" s="1"/>
      <c r="AW582" s="1"/>
      <c r="AX582" s="1"/>
      <c r="AY582" s="1"/>
      <c r="AZ582" s="1"/>
      <c r="BA582" s="1"/>
      <c r="BB582" s="1"/>
      <c r="BC582" s="1"/>
      <c r="BD582" s="1"/>
      <c r="BE582" s="1"/>
    </row>
    <row r="583" spans="1:57" ht="16.5" customHeight="1">
      <c r="A583" s="2"/>
      <c r="B583" s="2"/>
      <c r="C583" s="2"/>
      <c r="D583" s="2"/>
      <c r="E583" s="2"/>
      <c r="F583" s="1"/>
      <c r="G583" s="1"/>
      <c r="H583" s="1"/>
      <c r="I583" s="3"/>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520"/>
      <c r="AM583" s="1"/>
      <c r="AN583" s="1"/>
      <c r="AO583" s="1"/>
      <c r="AP583" s="1"/>
      <c r="AQ583" s="1"/>
      <c r="AR583" s="1"/>
      <c r="AS583" s="1"/>
      <c r="AT583" s="1"/>
      <c r="AU583" s="1"/>
      <c r="AV583" s="1"/>
      <c r="AW583" s="1"/>
      <c r="AX583" s="1"/>
      <c r="AY583" s="1"/>
      <c r="AZ583" s="1"/>
      <c r="BA583" s="1"/>
      <c r="BB583" s="1"/>
      <c r="BC583" s="1"/>
      <c r="BD583" s="1"/>
      <c r="BE583" s="1"/>
    </row>
    <row r="584" spans="1:57" ht="16.5" customHeight="1">
      <c r="A584" s="2"/>
      <c r="B584" s="2"/>
      <c r="C584" s="2"/>
      <c r="D584" s="2"/>
      <c r="E584" s="2"/>
      <c r="F584" s="1"/>
      <c r="G584" s="1"/>
      <c r="H584" s="1"/>
      <c r="I584" s="3"/>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520"/>
      <c r="AM584" s="1"/>
      <c r="AN584" s="1"/>
      <c r="AO584" s="1"/>
      <c r="AP584" s="1"/>
      <c r="AQ584" s="1"/>
      <c r="AR584" s="1"/>
      <c r="AS584" s="1"/>
      <c r="AT584" s="1"/>
      <c r="AU584" s="1"/>
      <c r="AV584" s="1"/>
      <c r="AW584" s="1"/>
      <c r="AX584" s="1"/>
      <c r="AY584" s="1"/>
      <c r="AZ584" s="1"/>
      <c r="BA584" s="1"/>
      <c r="BB584" s="1"/>
      <c r="BC584" s="1"/>
      <c r="BD584" s="1"/>
      <c r="BE584" s="1"/>
    </row>
    <row r="585" spans="1:57" ht="16.5" customHeight="1">
      <c r="A585" s="2"/>
      <c r="B585" s="2"/>
      <c r="C585" s="2"/>
      <c r="D585" s="2"/>
      <c r="E585" s="2"/>
      <c r="F585" s="1"/>
      <c r="G585" s="1"/>
      <c r="H585" s="1"/>
      <c r="I585" s="3"/>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520"/>
      <c r="AM585" s="1"/>
      <c r="AN585" s="1"/>
      <c r="AO585" s="1"/>
      <c r="AP585" s="1"/>
      <c r="AQ585" s="1"/>
      <c r="AR585" s="1"/>
      <c r="AS585" s="1"/>
      <c r="AT585" s="1"/>
      <c r="AU585" s="1"/>
      <c r="AV585" s="1"/>
      <c r="AW585" s="1"/>
      <c r="AX585" s="1"/>
      <c r="AY585" s="1"/>
      <c r="AZ585" s="1"/>
      <c r="BA585" s="1"/>
      <c r="BB585" s="1"/>
      <c r="BC585" s="1"/>
      <c r="BD585" s="1"/>
      <c r="BE585" s="1"/>
    </row>
    <row r="586" spans="1:57" ht="16.5" customHeight="1">
      <c r="A586" s="2"/>
      <c r="B586" s="2"/>
      <c r="C586" s="2"/>
      <c r="D586" s="2"/>
      <c r="E586" s="2"/>
      <c r="F586" s="1"/>
      <c r="G586" s="1"/>
      <c r="H586" s="1"/>
      <c r="I586" s="3"/>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520"/>
      <c r="AM586" s="1"/>
      <c r="AN586" s="1"/>
      <c r="AO586" s="1"/>
      <c r="AP586" s="1"/>
      <c r="AQ586" s="1"/>
      <c r="AR586" s="1"/>
      <c r="AS586" s="1"/>
      <c r="AT586" s="1"/>
      <c r="AU586" s="1"/>
      <c r="AV586" s="1"/>
      <c r="AW586" s="1"/>
      <c r="AX586" s="1"/>
      <c r="AY586" s="1"/>
      <c r="AZ586" s="1"/>
      <c r="BA586" s="1"/>
      <c r="BB586" s="1"/>
      <c r="BC586" s="1"/>
      <c r="BD586" s="1"/>
      <c r="BE586" s="1"/>
    </row>
    <row r="587" spans="1:57" ht="16.5" customHeight="1">
      <c r="A587" s="2"/>
      <c r="B587" s="2"/>
      <c r="C587" s="2"/>
      <c r="D587" s="2"/>
      <c r="E587" s="2"/>
      <c r="F587" s="1"/>
      <c r="G587" s="1"/>
      <c r="H587" s="1"/>
      <c r="I587" s="3"/>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520"/>
      <c r="AM587" s="1"/>
      <c r="AN587" s="1"/>
      <c r="AO587" s="1"/>
      <c r="AP587" s="1"/>
      <c r="AQ587" s="1"/>
      <c r="AR587" s="1"/>
      <c r="AS587" s="1"/>
      <c r="AT587" s="1"/>
      <c r="AU587" s="1"/>
      <c r="AV587" s="1"/>
      <c r="AW587" s="1"/>
      <c r="AX587" s="1"/>
      <c r="AY587" s="1"/>
      <c r="AZ587" s="1"/>
      <c r="BA587" s="1"/>
      <c r="BB587" s="1"/>
      <c r="BC587" s="1"/>
      <c r="BD587" s="1"/>
      <c r="BE587" s="1"/>
    </row>
    <row r="588" spans="1:57" ht="16.5" customHeight="1">
      <c r="A588" s="2"/>
      <c r="B588" s="2"/>
      <c r="C588" s="2"/>
      <c r="D588" s="2"/>
      <c r="E588" s="2"/>
      <c r="F588" s="1"/>
      <c r="G588" s="1"/>
      <c r="H588" s="1"/>
      <c r="I588" s="3"/>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520"/>
      <c r="AM588" s="1"/>
      <c r="AN588" s="1"/>
      <c r="AO588" s="1"/>
      <c r="AP588" s="1"/>
      <c r="AQ588" s="1"/>
      <c r="AR588" s="1"/>
      <c r="AS588" s="1"/>
      <c r="AT588" s="1"/>
      <c r="AU588" s="1"/>
      <c r="AV588" s="1"/>
      <c r="AW588" s="1"/>
      <c r="AX588" s="1"/>
      <c r="AY588" s="1"/>
      <c r="AZ588" s="1"/>
      <c r="BA588" s="1"/>
      <c r="BB588" s="1"/>
      <c r="BC588" s="1"/>
      <c r="BD588" s="1"/>
      <c r="BE588" s="1"/>
    </row>
    <row r="589" spans="1:57" ht="16.5" customHeight="1">
      <c r="A589" s="2"/>
      <c r="B589" s="2"/>
      <c r="C589" s="2"/>
      <c r="D589" s="2"/>
      <c r="E589" s="2"/>
      <c r="F589" s="1"/>
      <c r="G589" s="1"/>
      <c r="H589" s="1"/>
      <c r="I589" s="3"/>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520"/>
      <c r="AM589" s="1"/>
      <c r="AN589" s="1"/>
      <c r="AO589" s="1"/>
      <c r="AP589" s="1"/>
      <c r="AQ589" s="1"/>
      <c r="AR589" s="1"/>
      <c r="AS589" s="1"/>
      <c r="AT589" s="1"/>
      <c r="AU589" s="1"/>
      <c r="AV589" s="1"/>
      <c r="AW589" s="1"/>
      <c r="AX589" s="1"/>
      <c r="AY589" s="1"/>
      <c r="AZ589" s="1"/>
      <c r="BA589" s="1"/>
      <c r="BB589" s="1"/>
      <c r="BC589" s="1"/>
      <c r="BD589" s="1"/>
      <c r="BE589" s="1"/>
    </row>
    <row r="590" spans="1:57" ht="16.5" customHeight="1">
      <c r="A590" s="2"/>
      <c r="B590" s="2"/>
      <c r="C590" s="2"/>
      <c r="D590" s="2"/>
      <c r="E590" s="2"/>
      <c r="F590" s="1"/>
      <c r="G590" s="1"/>
      <c r="H590" s="1"/>
      <c r="I590" s="3"/>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520"/>
      <c r="AM590" s="1"/>
      <c r="AN590" s="1"/>
      <c r="AO590" s="1"/>
      <c r="AP590" s="1"/>
      <c r="AQ590" s="1"/>
      <c r="AR590" s="1"/>
      <c r="AS590" s="1"/>
      <c r="AT590" s="1"/>
      <c r="AU590" s="1"/>
      <c r="AV590" s="1"/>
      <c r="AW590" s="1"/>
      <c r="AX590" s="1"/>
      <c r="AY590" s="1"/>
      <c r="AZ590" s="1"/>
      <c r="BA590" s="1"/>
      <c r="BB590" s="1"/>
      <c r="BC590" s="1"/>
      <c r="BD590" s="1"/>
      <c r="BE590" s="1"/>
    </row>
    <row r="591" spans="1:57" ht="16.5" customHeight="1">
      <c r="A591" s="2"/>
      <c r="B591" s="2"/>
      <c r="C591" s="2"/>
      <c r="D591" s="2"/>
      <c r="E591" s="2"/>
      <c r="F591" s="1"/>
      <c r="G591" s="1"/>
      <c r="H591" s="1"/>
      <c r="I591" s="3"/>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520"/>
      <c r="AM591" s="1"/>
      <c r="AN591" s="1"/>
      <c r="AO591" s="1"/>
      <c r="AP591" s="1"/>
      <c r="AQ591" s="1"/>
      <c r="AR591" s="1"/>
      <c r="AS591" s="1"/>
      <c r="AT591" s="1"/>
      <c r="AU591" s="1"/>
      <c r="AV591" s="1"/>
      <c r="AW591" s="1"/>
      <c r="AX591" s="1"/>
      <c r="AY591" s="1"/>
      <c r="AZ591" s="1"/>
      <c r="BA591" s="1"/>
      <c r="BB591" s="1"/>
      <c r="BC591" s="1"/>
      <c r="BD591" s="1"/>
      <c r="BE591" s="1"/>
    </row>
    <row r="592" spans="1:57" ht="16.5" customHeight="1">
      <c r="A592" s="2"/>
      <c r="B592" s="2"/>
      <c r="C592" s="2"/>
      <c r="D592" s="2"/>
      <c r="E592" s="2"/>
      <c r="F592" s="1"/>
      <c r="G592" s="1"/>
      <c r="H592" s="1"/>
      <c r="I592" s="3"/>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520"/>
      <c r="AM592" s="1"/>
      <c r="AN592" s="1"/>
      <c r="AO592" s="1"/>
      <c r="AP592" s="1"/>
      <c r="AQ592" s="1"/>
      <c r="AR592" s="1"/>
      <c r="AS592" s="1"/>
      <c r="AT592" s="1"/>
      <c r="AU592" s="1"/>
      <c r="AV592" s="1"/>
      <c r="AW592" s="1"/>
      <c r="AX592" s="1"/>
      <c r="AY592" s="1"/>
      <c r="AZ592" s="1"/>
      <c r="BA592" s="1"/>
      <c r="BB592" s="1"/>
      <c r="BC592" s="1"/>
      <c r="BD592" s="1"/>
      <c r="BE592" s="1"/>
    </row>
    <row r="593" spans="1:57" ht="16.5" customHeight="1">
      <c r="A593" s="2"/>
      <c r="B593" s="2"/>
      <c r="C593" s="2"/>
      <c r="D593" s="2"/>
      <c r="E593" s="2"/>
      <c r="F593" s="1"/>
      <c r="G593" s="1"/>
      <c r="H593" s="1"/>
      <c r="I593" s="3"/>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520"/>
      <c r="AM593" s="1"/>
      <c r="AN593" s="1"/>
      <c r="AO593" s="1"/>
      <c r="AP593" s="1"/>
      <c r="AQ593" s="1"/>
      <c r="AR593" s="1"/>
      <c r="AS593" s="1"/>
      <c r="AT593" s="1"/>
      <c r="AU593" s="1"/>
      <c r="AV593" s="1"/>
      <c r="AW593" s="1"/>
      <c r="AX593" s="1"/>
      <c r="AY593" s="1"/>
      <c r="AZ593" s="1"/>
      <c r="BA593" s="1"/>
      <c r="BB593" s="1"/>
      <c r="BC593" s="1"/>
      <c r="BD593" s="1"/>
      <c r="BE593" s="1"/>
    </row>
    <row r="594" spans="1:57" ht="16.5" customHeight="1">
      <c r="A594" s="2"/>
      <c r="B594" s="2"/>
      <c r="C594" s="2"/>
      <c r="D594" s="2"/>
      <c r="E594" s="2"/>
      <c r="F594" s="1"/>
      <c r="G594" s="1"/>
      <c r="H594" s="1"/>
      <c r="I594" s="3"/>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520"/>
      <c r="AM594" s="1"/>
      <c r="AN594" s="1"/>
      <c r="AO594" s="1"/>
      <c r="AP594" s="1"/>
      <c r="AQ594" s="1"/>
      <c r="AR594" s="1"/>
      <c r="AS594" s="1"/>
      <c r="AT594" s="1"/>
      <c r="AU594" s="1"/>
      <c r="AV594" s="1"/>
      <c r="AW594" s="1"/>
      <c r="AX594" s="1"/>
      <c r="AY594" s="1"/>
      <c r="AZ594" s="1"/>
      <c r="BA594" s="1"/>
      <c r="BB594" s="1"/>
      <c r="BC594" s="1"/>
      <c r="BD594" s="1"/>
      <c r="BE594" s="1"/>
    </row>
    <row r="595" spans="1:57" ht="16.5" customHeight="1">
      <c r="A595" s="2"/>
      <c r="B595" s="2"/>
      <c r="C595" s="2"/>
      <c r="D595" s="2"/>
      <c r="E595" s="2"/>
      <c r="F595" s="1"/>
      <c r="G595" s="1"/>
      <c r="H595" s="1"/>
      <c r="I595" s="3"/>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520"/>
      <c r="AM595" s="1"/>
      <c r="AN595" s="1"/>
      <c r="AO595" s="1"/>
      <c r="AP595" s="1"/>
      <c r="AQ595" s="1"/>
      <c r="AR595" s="1"/>
      <c r="AS595" s="1"/>
      <c r="AT595" s="1"/>
      <c r="AU595" s="1"/>
      <c r="AV595" s="1"/>
      <c r="AW595" s="1"/>
      <c r="AX595" s="1"/>
      <c r="AY595" s="1"/>
      <c r="AZ595" s="1"/>
      <c r="BA595" s="1"/>
      <c r="BB595" s="1"/>
      <c r="BC595" s="1"/>
      <c r="BD595" s="1"/>
      <c r="BE595" s="1"/>
    </row>
    <row r="596" spans="1:57" ht="16.5" customHeight="1">
      <c r="A596" s="2"/>
      <c r="B596" s="2"/>
      <c r="C596" s="2"/>
      <c r="D596" s="2"/>
      <c r="E596" s="2"/>
      <c r="F596" s="1"/>
      <c r="G596" s="1"/>
      <c r="H596" s="1"/>
      <c r="I596" s="3"/>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520"/>
      <c r="AM596" s="1"/>
      <c r="AN596" s="1"/>
      <c r="AO596" s="1"/>
      <c r="AP596" s="1"/>
      <c r="AQ596" s="1"/>
      <c r="AR596" s="1"/>
      <c r="AS596" s="1"/>
      <c r="AT596" s="1"/>
      <c r="AU596" s="1"/>
      <c r="AV596" s="1"/>
      <c r="AW596" s="1"/>
      <c r="AX596" s="1"/>
      <c r="AY596" s="1"/>
      <c r="AZ596" s="1"/>
      <c r="BA596" s="1"/>
      <c r="BB596" s="1"/>
      <c r="BC596" s="1"/>
      <c r="BD596" s="1"/>
      <c r="BE596" s="1"/>
    </row>
    <row r="597" spans="1:57" ht="16.5" customHeight="1">
      <c r="A597" s="2"/>
      <c r="B597" s="2"/>
      <c r="C597" s="2"/>
      <c r="D597" s="2"/>
      <c r="E597" s="2"/>
      <c r="F597" s="1"/>
      <c r="G597" s="1"/>
      <c r="H597" s="1"/>
      <c r="I597" s="3"/>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520"/>
      <c r="AM597" s="1"/>
      <c r="AN597" s="1"/>
      <c r="AO597" s="1"/>
      <c r="AP597" s="1"/>
      <c r="AQ597" s="1"/>
      <c r="AR597" s="1"/>
      <c r="AS597" s="1"/>
      <c r="AT597" s="1"/>
      <c r="AU597" s="1"/>
      <c r="AV597" s="1"/>
      <c r="AW597" s="1"/>
      <c r="AX597" s="1"/>
      <c r="AY597" s="1"/>
      <c r="AZ597" s="1"/>
      <c r="BA597" s="1"/>
      <c r="BB597" s="1"/>
      <c r="BC597" s="1"/>
      <c r="BD597" s="1"/>
      <c r="BE597" s="1"/>
    </row>
    <row r="598" spans="1:57" ht="16.5" customHeight="1">
      <c r="A598" s="2"/>
      <c r="B598" s="2"/>
      <c r="C598" s="2"/>
      <c r="D598" s="2"/>
      <c r="E598" s="2"/>
      <c r="F598" s="1"/>
      <c r="G598" s="1"/>
      <c r="H598" s="1"/>
      <c r="I598" s="3"/>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520"/>
      <c r="AM598" s="1"/>
      <c r="AN598" s="1"/>
      <c r="AO598" s="1"/>
      <c r="AP598" s="1"/>
      <c r="AQ598" s="1"/>
      <c r="AR598" s="1"/>
      <c r="AS598" s="1"/>
      <c r="AT598" s="1"/>
      <c r="AU598" s="1"/>
      <c r="AV598" s="1"/>
      <c r="AW598" s="1"/>
      <c r="AX598" s="1"/>
      <c r="AY598" s="1"/>
      <c r="AZ598" s="1"/>
      <c r="BA598" s="1"/>
      <c r="BB598" s="1"/>
      <c r="BC598" s="1"/>
      <c r="BD598" s="1"/>
      <c r="BE598" s="1"/>
    </row>
    <row r="599" spans="1:57" ht="16.5" customHeight="1">
      <c r="A599" s="2"/>
      <c r="B599" s="2"/>
      <c r="C599" s="2"/>
      <c r="D599" s="2"/>
      <c r="E599" s="2"/>
      <c r="F599" s="1"/>
      <c r="G599" s="1"/>
      <c r="H599" s="1"/>
      <c r="I599" s="3"/>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520"/>
      <c r="AM599" s="1"/>
      <c r="AN599" s="1"/>
      <c r="AO599" s="1"/>
      <c r="AP599" s="1"/>
      <c r="AQ599" s="1"/>
      <c r="AR599" s="1"/>
      <c r="AS599" s="1"/>
      <c r="AT599" s="1"/>
      <c r="AU599" s="1"/>
      <c r="AV599" s="1"/>
      <c r="AW599" s="1"/>
      <c r="AX599" s="1"/>
      <c r="AY599" s="1"/>
      <c r="AZ599" s="1"/>
      <c r="BA599" s="1"/>
      <c r="BB599" s="1"/>
      <c r="BC599" s="1"/>
      <c r="BD599" s="1"/>
      <c r="BE599" s="1"/>
    </row>
    <row r="600" spans="1:57" ht="16.5" customHeight="1">
      <c r="A600" s="2"/>
      <c r="B600" s="2"/>
      <c r="C600" s="2"/>
      <c r="D600" s="2"/>
      <c r="E600" s="2"/>
      <c r="F600" s="1"/>
      <c r="G600" s="1"/>
      <c r="H600" s="1"/>
      <c r="I600" s="3"/>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520"/>
      <c r="AM600" s="1"/>
      <c r="AN600" s="1"/>
      <c r="AO600" s="1"/>
      <c r="AP600" s="1"/>
      <c r="AQ600" s="1"/>
      <c r="AR600" s="1"/>
      <c r="AS600" s="1"/>
      <c r="AT600" s="1"/>
      <c r="AU600" s="1"/>
      <c r="AV600" s="1"/>
      <c r="AW600" s="1"/>
      <c r="AX600" s="1"/>
      <c r="AY600" s="1"/>
      <c r="AZ600" s="1"/>
      <c r="BA600" s="1"/>
      <c r="BB600" s="1"/>
      <c r="BC600" s="1"/>
      <c r="BD600" s="1"/>
      <c r="BE600" s="1"/>
    </row>
    <row r="601" spans="1:57" ht="16.5" customHeight="1">
      <c r="A601" s="2"/>
      <c r="B601" s="2"/>
      <c r="C601" s="2"/>
      <c r="D601" s="2"/>
      <c r="E601" s="2"/>
      <c r="F601" s="1"/>
      <c r="G601" s="1"/>
      <c r="H601" s="1"/>
      <c r="I601" s="3"/>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520"/>
      <c r="AM601" s="1"/>
      <c r="AN601" s="1"/>
      <c r="AO601" s="1"/>
      <c r="AP601" s="1"/>
      <c r="AQ601" s="1"/>
      <c r="AR601" s="1"/>
      <c r="AS601" s="1"/>
      <c r="AT601" s="1"/>
      <c r="AU601" s="1"/>
      <c r="AV601" s="1"/>
      <c r="AW601" s="1"/>
      <c r="AX601" s="1"/>
      <c r="AY601" s="1"/>
      <c r="AZ601" s="1"/>
      <c r="BA601" s="1"/>
      <c r="BB601" s="1"/>
      <c r="BC601" s="1"/>
      <c r="BD601" s="1"/>
      <c r="BE601" s="1"/>
    </row>
    <row r="602" spans="1:57" ht="16.5" customHeight="1">
      <c r="A602" s="2"/>
      <c r="B602" s="2"/>
      <c r="C602" s="2"/>
      <c r="D602" s="2"/>
      <c r="E602" s="2"/>
      <c r="F602" s="1"/>
      <c r="G602" s="1"/>
      <c r="H602" s="1"/>
      <c r="I602" s="3"/>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520"/>
      <c r="AM602" s="1"/>
      <c r="AN602" s="1"/>
      <c r="AO602" s="1"/>
      <c r="AP602" s="1"/>
      <c r="AQ602" s="1"/>
      <c r="AR602" s="1"/>
      <c r="AS602" s="1"/>
      <c r="AT602" s="1"/>
      <c r="AU602" s="1"/>
      <c r="AV602" s="1"/>
      <c r="AW602" s="1"/>
      <c r="AX602" s="1"/>
      <c r="AY602" s="1"/>
      <c r="AZ602" s="1"/>
      <c r="BA602" s="1"/>
      <c r="BB602" s="1"/>
      <c r="BC602" s="1"/>
      <c r="BD602" s="1"/>
      <c r="BE602" s="1"/>
    </row>
    <row r="603" spans="1:57" ht="16.5" customHeight="1">
      <c r="A603" s="2"/>
      <c r="B603" s="2"/>
      <c r="C603" s="2"/>
      <c r="D603" s="2"/>
      <c r="E603" s="2"/>
      <c r="F603" s="1"/>
      <c r="G603" s="1"/>
      <c r="H603" s="1"/>
      <c r="I603" s="3"/>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520"/>
      <c r="AM603" s="1"/>
      <c r="AN603" s="1"/>
      <c r="AO603" s="1"/>
      <c r="AP603" s="1"/>
      <c r="AQ603" s="1"/>
      <c r="AR603" s="1"/>
      <c r="AS603" s="1"/>
      <c r="AT603" s="1"/>
      <c r="AU603" s="1"/>
      <c r="AV603" s="1"/>
      <c r="AW603" s="1"/>
      <c r="AX603" s="1"/>
      <c r="AY603" s="1"/>
      <c r="AZ603" s="1"/>
      <c r="BA603" s="1"/>
      <c r="BB603" s="1"/>
      <c r="BC603" s="1"/>
      <c r="BD603" s="1"/>
      <c r="BE603" s="1"/>
    </row>
    <row r="604" spans="1:57" ht="16.5" customHeight="1">
      <c r="A604" s="2"/>
      <c r="B604" s="2"/>
      <c r="C604" s="2"/>
      <c r="D604" s="2"/>
      <c r="E604" s="2"/>
      <c r="F604" s="1"/>
      <c r="G604" s="1"/>
      <c r="H604" s="1"/>
      <c r="I604" s="3"/>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520"/>
      <c r="AM604" s="1"/>
      <c r="AN604" s="1"/>
      <c r="AO604" s="1"/>
      <c r="AP604" s="1"/>
      <c r="AQ604" s="1"/>
      <c r="AR604" s="1"/>
      <c r="AS604" s="1"/>
      <c r="AT604" s="1"/>
      <c r="AU604" s="1"/>
      <c r="AV604" s="1"/>
      <c r="AW604" s="1"/>
      <c r="AX604" s="1"/>
      <c r="AY604" s="1"/>
      <c r="AZ604" s="1"/>
      <c r="BA604" s="1"/>
      <c r="BB604" s="1"/>
      <c r="BC604" s="1"/>
      <c r="BD604" s="1"/>
      <c r="BE604" s="1"/>
    </row>
    <row r="605" spans="1:57" ht="16.5" customHeight="1">
      <c r="A605" s="2"/>
      <c r="B605" s="2"/>
      <c r="C605" s="2"/>
      <c r="D605" s="2"/>
      <c r="E605" s="2"/>
      <c r="F605" s="1"/>
      <c r="G605" s="1"/>
      <c r="H605" s="1"/>
      <c r="I605" s="3"/>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520"/>
      <c r="AM605" s="1"/>
      <c r="AN605" s="1"/>
      <c r="AO605" s="1"/>
      <c r="AP605" s="1"/>
      <c r="AQ605" s="1"/>
      <c r="AR605" s="1"/>
      <c r="AS605" s="1"/>
      <c r="AT605" s="1"/>
      <c r="AU605" s="1"/>
      <c r="AV605" s="1"/>
      <c r="AW605" s="1"/>
      <c r="AX605" s="1"/>
      <c r="AY605" s="1"/>
      <c r="AZ605" s="1"/>
      <c r="BA605" s="1"/>
      <c r="BB605" s="1"/>
      <c r="BC605" s="1"/>
      <c r="BD605" s="1"/>
      <c r="BE605" s="1"/>
    </row>
    <row r="606" spans="1:57" ht="16.5" customHeight="1">
      <c r="A606" s="2"/>
      <c r="B606" s="2"/>
      <c r="C606" s="2"/>
      <c r="D606" s="2"/>
      <c r="E606" s="2"/>
      <c r="F606" s="1"/>
      <c r="G606" s="1"/>
      <c r="H606" s="1"/>
      <c r="I606" s="3"/>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520"/>
      <c r="AM606" s="1"/>
      <c r="AN606" s="1"/>
      <c r="AO606" s="1"/>
      <c r="AP606" s="1"/>
      <c r="AQ606" s="1"/>
      <c r="AR606" s="1"/>
      <c r="AS606" s="1"/>
      <c r="AT606" s="1"/>
      <c r="AU606" s="1"/>
      <c r="AV606" s="1"/>
      <c r="AW606" s="1"/>
      <c r="AX606" s="1"/>
      <c r="AY606" s="1"/>
      <c r="AZ606" s="1"/>
      <c r="BA606" s="1"/>
      <c r="BB606" s="1"/>
      <c r="BC606" s="1"/>
      <c r="BD606" s="1"/>
      <c r="BE606" s="1"/>
    </row>
    <row r="607" spans="1:57" ht="16.5" customHeight="1">
      <c r="A607" s="2"/>
      <c r="B607" s="2"/>
      <c r="C607" s="2"/>
      <c r="D607" s="2"/>
      <c r="E607" s="2"/>
      <c r="F607" s="1"/>
      <c r="G607" s="1"/>
      <c r="H607" s="1"/>
      <c r="I607" s="3"/>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520"/>
      <c r="AM607" s="1"/>
      <c r="AN607" s="1"/>
      <c r="AO607" s="1"/>
      <c r="AP607" s="1"/>
      <c r="AQ607" s="1"/>
      <c r="AR607" s="1"/>
      <c r="AS607" s="1"/>
      <c r="AT607" s="1"/>
      <c r="AU607" s="1"/>
      <c r="AV607" s="1"/>
      <c r="AW607" s="1"/>
      <c r="AX607" s="1"/>
      <c r="AY607" s="1"/>
      <c r="AZ607" s="1"/>
      <c r="BA607" s="1"/>
      <c r="BB607" s="1"/>
      <c r="BC607" s="1"/>
      <c r="BD607" s="1"/>
      <c r="BE607" s="1"/>
    </row>
    <row r="608" spans="1:57" ht="16.5" customHeight="1">
      <c r="A608" s="2"/>
      <c r="B608" s="2"/>
      <c r="C608" s="2"/>
      <c r="D608" s="2"/>
      <c r="E608" s="2"/>
      <c r="F608" s="1"/>
      <c r="G608" s="1"/>
      <c r="H608" s="1"/>
      <c r="I608" s="3"/>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520"/>
      <c r="AM608" s="1"/>
      <c r="AN608" s="1"/>
      <c r="AO608" s="1"/>
      <c r="AP608" s="1"/>
      <c r="AQ608" s="1"/>
      <c r="AR608" s="1"/>
      <c r="AS608" s="1"/>
      <c r="AT608" s="1"/>
      <c r="AU608" s="1"/>
      <c r="AV608" s="1"/>
      <c r="AW608" s="1"/>
      <c r="AX608" s="1"/>
      <c r="AY608" s="1"/>
      <c r="AZ608" s="1"/>
      <c r="BA608" s="1"/>
      <c r="BB608" s="1"/>
      <c r="BC608" s="1"/>
      <c r="BD608" s="1"/>
      <c r="BE608" s="1"/>
    </row>
    <row r="609" spans="1:57" ht="16.5" customHeight="1">
      <c r="A609" s="2"/>
      <c r="B609" s="2"/>
      <c r="C609" s="2"/>
      <c r="D609" s="2"/>
      <c r="E609" s="2"/>
      <c r="F609" s="1"/>
      <c r="G609" s="1"/>
      <c r="H609" s="1"/>
      <c r="I609" s="3"/>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520"/>
      <c r="AM609" s="1"/>
      <c r="AN609" s="1"/>
      <c r="AO609" s="1"/>
      <c r="AP609" s="1"/>
      <c r="AQ609" s="1"/>
      <c r="AR609" s="1"/>
      <c r="AS609" s="1"/>
      <c r="AT609" s="1"/>
      <c r="AU609" s="1"/>
      <c r="AV609" s="1"/>
      <c r="AW609" s="1"/>
      <c r="AX609" s="1"/>
      <c r="AY609" s="1"/>
      <c r="AZ609" s="1"/>
      <c r="BA609" s="1"/>
      <c r="BB609" s="1"/>
      <c r="BC609" s="1"/>
      <c r="BD609" s="1"/>
      <c r="BE609" s="1"/>
    </row>
    <row r="610" spans="1:57" ht="16.5" customHeight="1">
      <c r="A610" s="2"/>
      <c r="B610" s="2"/>
      <c r="C610" s="2"/>
      <c r="D610" s="2"/>
      <c r="E610" s="2"/>
      <c r="F610" s="1"/>
      <c r="G610" s="1"/>
      <c r="H610" s="1"/>
      <c r="I610" s="3"/>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520"/>
      <c r="AM610" s="1"/>
      <c r="AN610" s="1"/>
      <c r="AO610" s="1"/>
      <c r="AP610" s="1"/>
      <c r="AQ610" s="1"/>
      <c r="AR610" s="1"/>
      <c r="AS610" s="1"/>
      <c r="AT610" s="1"/>
      <c r="AU610" s="1"/>
      <c r="AV610" s="1"/>
      <c r="AW610" s="1"/>
      <c r="AX610" s="1"/>
      <c r="AY610" s="1"/>
      <c r="AZ610" s="1"/>
      <c r="BA610" s="1"/>
      <c r="BB610" s="1"/>
      <c r="BC610" s="1"/>
      <c r="BD610" s="1"/>
      <c r="BE610" s="1"/>
    </row>
    <row r="611" spans="1:57" ht="16.5" customHeight="1">
      <c r="A611" s="2"/>
      <c r="B611" s="2"/>
      <c r="C611" s="2"/>
      <c r="D611" s="2"/>
      <c r="E611" s="2"/>
      <c r="F611" s="1"/>
      <c r="G611" s="1"/>
      <c r="H611" s="1"/>
      <c r="I611" s="3"/>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520"/>
      <c r="AM611" s="1"/>
      <c r="AN611" s="1"/>
      <c r="AO611" s="1"/>
      <c r="AP611" s="1"/>
      <c r="AQ611" s="1"/>
      <c r="AR611" s="1"/>
      <c r="AS611" s="1"/>
      <c r="AT611" s="1"/>
      <c r="AU611" s="1"/>
      <c r="AV611" s="1"/>
      <c r="AW611" s="1"/>
      <c r="AX611" s="1"/>
      <c r="AY611" s="1"/>
      <c r="AZ611" s="1"/>
      <c r="BA611" s="1"/>
      <c r="BB611" s="1"/>
      <c r="BC611" s="1"/>
      <c r="BD611" s="1"/>
      <c r="BE611" s="1"/>
    </row>
    <row r="612" spans="1:57" ht="16.5" customHeight="1">
      <c r="A612" s="2"/>
      <c r="B612" s="2"/>
      <c r="C612" s="2"/>
      <c r="D612" s="2"/>
      <c r="E612" s="2"/>
      <c r="F612" s="1"/>
      <c r="G612" s="1"/>
      <c r="H612" s="1"/>
      <c r="I612" s="3"/>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520"/>
      <c r="AM612" s="1"/>
      <c r="AN612" s="1"/>
      <c r="AO612" s="1"/>
      <c r="AP612" s="1"/>
      <c r="AQ612" s="1"/>
      <c r="AR612" s="1"/>
      <c r="AS612" s="1"/>
      <c r="AT612" s="1"/>
      <c r="AU612" s="1"/>
      <c r="AV612" s="1"/>
      <c r="AW612" s="1"/>
      <c r="AX612" s="1"/>
      <c r="AY612" s="1"/>
      <c r="AZ612" s="1"/>
      <c r="BA612" s="1"/>
      <c r="BB612" s="1"/>
      <c r="BC612" s="1"/>
      <c r="BD612" s="1"/>
      <c r="BE612" s="1"/>
    </row>
    <row r="613" spans="1:57" ht="16.5" customHeight="1">
      <c r="A613" s="2"/>
      <c r="B613" s="2"/>
      <c r="C613" s="2"/>
      <c r="D613" s="2"/>
      <c r="E613" s="2"/>
      <c r="F613" s="1"/>
      <c r="G613" s="1"/>
      <c r="H613" s="1"/>
      <c r="I613" s="3"/>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520"/>
      <c r="AM613" s="1"/>
      <c r="AN613" s="1"/>
      <c r="AO613" s="1"/>
      <c r="AP613" s="1"/>
      <c r="AQ613" s="1"/>
      <c r="AR613" s="1"/>
      <c r="AS613" s="1"/>
      <c r="AT613" s="1"/>
      <c r="AU613" s="1"/>
      <c r="AV613" s="1"/>
      <c r="AW613" s="1"/>
      <c r="AX613" s="1"/>
      <c r="AY613" s="1"/>
      <c r="AZ613" s="1"/>
      <c r="BA613" s="1"/>
      <c r="BB613" s="1"/>
      <c r="BC613" s="1"/>
      <c r="BD613" s="1"/>
      <c r="BE613" s="1"/>
    </row>
    <row r="614" spans="1:57" ht="16.5" customHeight="1">
      <c r="A614" s="2"/>
      <c r="B614" s="2"/>
      <c r="C614" s="2"/>
      <c r="D614" s="2"/>
      <c r="E614" s="2"/>
      <c r="F614" s="1"/>
      <c r="G614" s="1"/>
      <c r="H614" s="1"/>
      <c r="I614" s="3"/>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520"/>
      <c r="AM614" s="1"/>
      <c r="AN614" s="1"/>
      <c r="AO614" s="1"/>
      <c r="AP614" s="1"/>
      <c r="AQ614" s="1"/>
      <c r="AR614" s="1"/>
      <c r="AS614" s="1"/>
      <c r="AT614" s="1"/>
      <c r="AU614" s="1"/>
      <c r="AV614" s="1"/>
      <c r="AW614" s="1"/>
      <c r="AX614" s="1"/>
      <c r="AY614" s="1"/>
      <c r="AZ614" s="1"/>
      <c r="BA614" s="1"/>
      <c r="BB614" s="1"/>
      <c r="BC614" s="1"/>
      <c r="BD614" s="1"/>
      <c r="BE614" s="1"/>
    </row>
    <row r="615" spans="1:57" ht="16.5" customHeight="1">
      <c r="A615" s="2"/>
      <c r="B615" s="2"/>
      <c r="C615" s="2"/>
      <c r="D615" s="2"/>
      <c r="E615" s="2"/>
      <c r="F615" s="1"/>
      <c r="G615" s="1"/>
      <c r="H615" s="1"/>
      <c r="I615" s="3"/>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520"/>
      <c r="AM615" s="1"/>
      <c r="AN615" s="1"/>
      <c r="AO615" s="1"/>
      <c r="AP615" s="1"/>
      <c r="AQ615" s="1"/>
      <c r="AR615" s="1"/>
      <c r="AS615" s="1"/>
      <c r="AT615" s="1"/>
      <c r="AU615" s="1"/>
      <c r="AV615" s="1"/>
      <c r="AW615" s="1"/>
      <c r="AX615" s="1"/>
      <c r="AY615" s="1"/>
      <c r="AZ615" s="1"/>
      <c r="BA615" s="1"/>
      <c r="BB615" s="1"/>
      <c r="BC615" s="1"/>
      <c r="BD615" s="1"/>
      <c r="BE615" s="1"/>
    </row>
    <row r="616" spans="1:57" ht="16.5" customHeight="1">
      <c r="A616" s="2"/>
      <c r="B616" s="2"/>
      <c r="C616" s="2"/>
      <c r="D616" s="2"/>
      <c r="E616" s="2"/>
      <c r="F616" s="1"/>
      <c r="G616" s="1"/>
      <c r="H616" s="1"/>
      <c r="I616" s="3"/>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520"/>
      <c r="AM616" s="1"/>
      <c r="AN616" s="1"/>
      <c r="AO616" s="1"/>
      <c r="AP616" s="1"/>
      <c r="AQ616" s="1"/>
      <c r="AR616" s="1"/>
      <c r="AS616" s="1"/>
      <c r="AT616" s="1"/>
      <c r="AU616" s="1"/>
      <c r="AV616" s="1"/>
      <c r="AW616" s="1"/>
      <c r="AX616" s="1"/>
      <c r="AY616" s="1"/>
      <c r="AZ616" s="1"/>
      <c r="BA616" s="1"/>
      <c r="BB616" s="1"/>
      <c r="BC616" s="1"/>
      <c r="BD616" s="1"/>
      <c r="BE616" s="1"/>
    </row>
    <row r="617" spans="1:57" ht="16.5" customHeight="1">
      <c r="A617" s="2"/>
      <c r="B617" s="2"/>
      <c r="C617" s="2"/>
      <c r="D617" s="2"/>
      <c r="E617" s="2"/>
      <c r="F617" s="1"/>
      <c r="G617" s="1"/>
      <c r="H617" s="1"/>
      <c r="I617" s="3"/>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520"/>
      <c r="AM617" s="1"/>
      <c r="AN617" s="1"/>
      <c r="AO617" s="1"/>
      <c r="AP617" s="1"/>
      <c r="AQ617" s="1"/>
      <c r="AR617" s="1"/>
      <c r="AS617" s="1"/>
      <c r="AT617" s="1"/>
      <c r="AU617" s="1"/>
      <c r="AV617" s="1"/>
      <c r="AW617" s="1"/>
      <c r="AX617" s="1"/>
      <c r="AY617" s="1"/>
      <c r="AZ617" s="1"/>
      <c r="BA617" s="1"/>
      <c r="BB617" s="1"/>
      <c r="BC617" s="1"/>
      <c r="BD617" s="1"/>
      <c r="BE617" s="1"/>
    </row>
    <row r="618" spans="1:57" ht="16.5" customHeight="1">
      <c r="A618" s="2"/>
      <c r="B618" s="2"/>
      <c r="C618" s="2"/>
      <c r="D618" s="2"/>
      <c r="E618" s="2"/>
      <c r="F618" s="1"/>
      <c r="G618" s="1"/>
      <c r="H618" s="1"/>
      <c r="I618" s="3"/>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520"/>
      <c r="AM618" s="1"/>
      <c r="AN618" s="1"/>
      <c r="AO618" s="1"/>
      <c r="AP618" s="1"/>
      <c r="AQ618" s="1"/>
      <c r="AR618" s="1"/>
      <c r="AS618" s="1"/>
      <c r="AT618" s="1"/>
      <c r="AU618" s="1"/>
      <c r="AV618" s="1"/>
      <c r="AW618" s="1"/>
      <c r="AX618" s="1"/>
      <c r="AY618" s="1"/>
      <c r="AZ618" s="1"/>
      <c r="BA618" s="1"/>
      <c r="BB618" s="1"/>
      <c r="BC618" s="1"/>
      <c r="BD618" s="1"/>
      <c r="BE618" s="1"/>
    </row>
    <row r="619" spans="1:57" ht="16.5" customHeight="1">
      <c r="A619" s="2"/>
      <c r="B619" s="2"/>
      <c r="C619" s="2"/>
      <c r="D619" s="2"/>
      <c r="E619" s="2"/>
      <c r="F619" s="1"/>
      <c r="G619" s="1"/>
      <c r="H619" s="1"/>
      <c r="I619" s="3"/>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520"/>
      <c r="AM619" s="1"/>
      <c r="AN619" s="1"/>
      <c r="AO619" s="1"/>
      <c r="AP619" s="1"/>
      <c r="AQ619" s="1"/>
      <c r="AR619" s="1"/>
      <c r="AS619" s="1"/>
      <c r="AT619" s="1"/>
      <c r="AU619" s="1"/>
      <c r="AV619" s="1"/>
      <c r="AW619" s="1"/>
      <c r="AX619" s="1"/>
      <c r="AY619" s="1"/>
      <c r="AZ619" s="1"/>
      <c r="BA619" s="1"/>
      <c r="BB619" s="1"/>
      <c r="BC619" s="1"/>
      <c r="BD619" s="1"/>
      <c r="BE619" s="1"/>
    </row>
    <row r="620" spans="1:57" ht="16.5" customHeight="1">
      <c r="A620" s="2"/>
      <c r="B620" s="2"/>
      <c r="C620" s="2"/>
      <c r="D620" s="2"/>
      <c r="E620" s="2"/>
      <c r="F620" s="1"/>
      <c r="G620" s="1"/>
      <c r="H620" s="1"/>
      <c r="I620" s="3"/>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520"/>
      <c r="AM620" s="1"/>
      <c r="AN620" s="1"/>
      <c r="AO620" s="1"/>
      <c r="AP620" s="1"/>
      <c r="AQ620" s="1"/>
      <c r="AR620" s="1"/>
      <c r="AS620" s="1"/>
      <c r="AT620" s="1"/>
      <c r="AU620" s="1"/>
      <c r="AV620" s="1"/>
      <c r="AW620" s="1"/>
      <c r="AX620" s="1"/>
      <c r="AY620" s="1"/>
      <c r="AZ620" s="1"/>
      <c r="BA620" s="1"/>
      <c r="BB620" s="1"/>
      <c r="BC620" s="1"/>
      <c r="BD620" s="1"/>
      <c r="BE620" s="1"/>
    </row>
    <row r="621" spans="1:57" ht="16.5" customHeight="1">
      <c r="A621" s="2"/>
      <c r="B621" s="2"/>
      <c r="C621" s="2"/>
      <c r="D621" s="2"/>
      <c r="E621" s="2"/>
      <c r="F621" s="1"/>
      <c r="G621" s="1"/>
      <c r="H621" s="1"/>
      <c r="I621" s="3"/>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520"/>
      <c r="AM621" s="1"/>
      <c r="AN621" s="1"/>
      <c r="AO621" s="1"/>
      <c r="AP621" s="1"/>
      <c r="AQ621" s="1"/>
      <c r="AR621" s="1"/>
      <c r="AS621" s="1"/>
      <c r="AT621" s="1"/>
      <c r="AU621" s="1"/>
      <c r="AV621" s="1"/>
      <c r="AW621" s="1"/>
      <c r="AX621" s="1"/>
      <c r="AY621" s="1"/>
      <c r="AZ621" s="1"/>
      <c r="BA621" s="1"/>
      <c r="BB621" s="1"/>
      <c r="BC621" s="1"/>
      <c r="BD621" s="1"/>
      <c r="BE621" s="1"/>
    </row>
    <row r="622" spans="1:57" ht="16.5" customHeight="1">
      <c r="A622" s="2"/>
      <c r="B622" s="2"/>
      <c r="C622" s="2"/>
      <c r="D622" s="2"/>
      <c r="E622" s="2"/>
      <c r="F622" s="1"/>
      <c r="G622" s="1"/>
      <c r="H622" s="1"/>
      <c r="I622" s="3"/>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520"/>
      <c r="AM622" s="1"/>
      <c r="AN622" s="1"/>
      <c r="AO622" s="1"/>
      <c r="AP622" s="1"/>
      <c r="AQ622" s="1"/>
      <c r="AR622" s="1"/>
      <c r="AS622" s="1"/>
      <c r="AT622" s="1"/>
      <c r="AU622" s="1"/>
      <c r="AV622" s="1"/>
      <c r="AW622" s="1"/>
      <c r="AX622" s="1"/>
      <c r="AY622" s="1"/>
      <c r="AZ622" s="1"/>
      <c r="BA622" s="1"/>
      <c r="BB622" s="1"/>
      <c r="BC622" s="1"/>
      <c r="BD622" s="1"/>
      <c r="BE622" s="1"/>
    </row>
    <row r="623" spans="1:57" ht="16.5" customHeight="1">
      <c r="A623" s="2"/>
      <c r="B623" s="2"/>
      <c r="C623" s="2"/>
      <c r="D623" s="2"/>
      <c r="E623" s="2"/>
      <c r="F623" s="1"/>
      <c r="G623" s="1"/>
      <c r="H623" s="1"/>
      <c r="I623" s="3"/>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520"/>
      <c r="AM623" s="1"/>
      <c r="AN623" s="1"/>
      <c r="AO623" s="1"/>
      <c r="AP623" s="1"/>
      <c r="AQ623" s="1"/>
      <c r="AR623" s="1"/>
      <c r="AS623" s="1"/>
      <c r="AT623" s="1"/>
      <c r="AU623" s="1"/>
      <c r="AV623" s="1"/>
      <c r="AW623" s="1"/>
      <c r="AX623" s="1"/>
      <c r="AY623" s="1"/>
      <c r="AZ623" s="1"/>
      <c r="BA623" s="1"/>
      <c r="BB623" s="1"/>
      <c r="BC623" s="1"/>
      <c r="BD623" s="1"/>
      <c r="BE623" s="1"/>
    </row>
    <row r="624" spans="1:57" ht="16.5" customHeight="1">
      <c r="A624" s="2"/>
      <c r="B624" s="2"/>
      <c r="C624" s="2"/>
      <c r="D624" s="2"/>
      <c r="E624" s="2"/>
      <c r="F624" s="1"/>
      <c r="G624" s="1"/>
      <c r="H624" s="1"/>
      <c r="I624" s="3"/>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520"/>
      <c r="AM624" s="1"/>
      <c r="AN624" s="1"/>
      <c r="AO624" s="1"/>
      <c r="AP624" s="1"/>
      <c r="AQ624" s="1"/>
      <c r="AR624" s="1"/>
      <c r="AS624" s="1"/>
      <c r="AT624" s="1"/>
      <c r="AU624" s="1"/>
      <c r="AV624" s="1"/>
      <c r="AW624" s="1"/>
      <c r="AX624" s="1"/>
      <c r="AY624" s="1"/>
      <c r="AZ624" s="1"/>
      <c r="BA624" s="1"/>
      <c r="BB624" s="1"/>
      <c r="BC624" s="1"/>
      <c r="BD624" s="1"/>
      <c r="BE624" s="1"/>
    </row>
    <row r="625" spans="1:57" ht="16.5" customHeight="1">
      <c r="A625" s="2"/>
      <c r="B625" s="2"/>
      <c r="C625" s="2"/>
      <c r="D625" s="2"/>
      <c r="E625" s="2"/>
      <c r="F625" s="1"/>
      <c r="G625" s="1"/>
      <c r="H625" s="1"/>
      <c r="I625" s="3"/>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520"/>
      <c r="AM625" s="1"/>
      <c r="AN625" s="1"/>
      <c r="AO625" s="1"/>
      <c r="AP625" s="1"/>
      <c r="AQ625" s="1"/>
      <c r="AR625" s="1"/>
      <c r="AS625" s="1"/>
      <c r="AT625" s="1"/>
      <c r="AU625" s="1"/>
      <c r="AV625" s="1"/>
      <c r="AW625" s="1"/>
      <c r="AX625" s="1"/>
      <c r="AY625" s="1"/>
      <c r="AZ625" s="1"/>
      <c r="BA625" s="1"/>
      <c r="BB625" s="1"/>
      <c r="BC625" s="1"/>
      <c r="BD625" s="1"/>
      <c r="BE625" s="1"/>
    </row>
    <row r="626" spans="1:57" ht="16.5" customHeight="1">
      <c r="A626" s="2"/>
      <c r="B626" s="2"/>
      <c r="C626" s="2"/>
      <c r="D626" s="2"/>
      <c r="E626" s="2"/>
      <c r="F626" s="1"/>
      <c r="G626" s="1"/>
      <c r="H626" s="1"/>
      <c r="I626" s="3"/>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520"/>
      <c r="AM626" s="1"/>
      <c r="AN626" s="1"/>
      <c r="AO626" s="1"/>
      <c r="AP626" s="1"/>
      <c r="AQ626" s="1"/>
      <c r="AR626" s="1"/>
      <c r="AS626" s="1"/>
      <c r="AT626" s="1"/>
      <c r="AU626" s="1"/>
      <c r="AV626" s="1"/>
      <c r="AW626" s="1"/>
      <c r="AX626" s="1"/>
      <c r="AY626" s="1"/>
      <c r="AZ626" s="1"/>
      <c r="BA626" s="1"/>
      <c r="BB626" s="1"/>
      <c r="BC626" s="1"/>
      <c r="BD626" s="1"/>
      <c r="BE626" s="1"/>
    </row>
    <row r="627" spans="1:57" ht="16.5" customHeight="1">
      <c r="A627" s="2"/>
      <c r="B627" s="2"/>
      <c r="C627" s="2"/>
      <c r="D627" s="2"/>
      <c r="E627" s="2"/>
      <c r="F627" s="1"/>
      <c r="G627" s="1"/>
      <c r="H627" s="1"/>
      <c r="I627" s="3"/>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520"/>
      <c r="AM627" s="1"/>
      <c r="AN627" s="1"/>
      <c r="AO627" s="1"/>
      <c r="AP627" s="1"/>
      <c r="AQ627" s="1"/>
      <c r="AR627" s="1"/>
      <c r="AS627" s="1"/>
      <c r="AT627" s="1"/>
      <c r="AU627" s="1"/>
      <c r="AV627" s="1"/>
      <c r="AW627" s="1"/>
      <c r="AX627" s="1"/>
      <c r="AY627" s="1"/>
      <c r="AZ627" s="1"/>
      <c r="BA627" s="1"/>
      <c r="BB627" s="1"/>
      <c r="BC627" s="1"/>
      <c r="BD627" s="1"/>
      <c r="BE627" s="1"/>
    </row>
    <row r="628" spans="1:57" ht="16.5" customHeight="1">
      <c r="A628" s="2"/>
      <c r="B628" s="2"/>
      <c r="C628" s="2"/>
      <c r="D628" s="2"/>
      <c r="E628" s="2"/>
      <c r="F628" s="1"/>
      <c r="G628" s="1"/>
      <c r="H628" s="1"/>
      <c r="I628" s="3"/>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520"/>
      <c r="AM628" s="1"/>
      <c r="AN628" s="1"/>
      <c r="AO628" s="1"/>
      <c r="AP628" s="1"/>
      <c r="AQ628" s="1"/>
      <c r="AR628" s="1"/>
      <c r="AS628" s="1"/>
      <c r="AT628" s="1"/>
      <c r="AU628" s="1"/>
      <c r="AV628" s="1"/>
      <c r="AW628" s="1"/>
      <c r="AX628" s="1"/>
      <c r="AY628" s="1"/>
      <c r="AZ628" s="1"/>
      <c r="BA628" s="1"/>
      <c r="BB628" s="1"/>
      <c r="BC628" s="1"/>
      <c r="BD628" s="1"/>
      <c r="BE628" s="1"/>
    </row>
    <row r="629" spans="1:57" ht="16.5" customHeight="1">
      <c r="A629" s="2"/>
      <c r="B629" s="2"/>
      <c r="C629" s="2"/>
      <c r="D629" s="2"/>
      <c r="E629" s="2"/>
      <c r="F629" s="1"/>
      <c r="G629" s="1"/>
      <c r="H629" s="1"/>
      <c r="I629" s="3"/>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520"/>
      <c r="AM629" s="1"/>
      <c r="AN629" s="1"/>
      <c r="AO629" s="1"/>
      <c r="AP629" s="1"/>
      <c r="AQ629" s="1"/>
      <c r="AR629" s="1"/>
      <c r="AS629" s="1"/>
      <c r="AT629" s="1"/>
      <c r="AU629" s="1"/>
      <c r="AV629" s="1"/>
      <c r="AW629" s="1"/>
      <c r="AX629" s="1"/>
      <c r="AY629" s="1"/>
      <c r="AZ629" s="1"/>
      <c r="BA629" s="1"/>
      <c r="BB629" s="1"/>
      <c r="BC629" s="1"/>
      <c r="BD629" s="1"/>
      <c r="BE629" s="1"/>
    </row>
    <row r="630" spans="1:57" ht="16.5" customHeight="1">
      <c r="A630" s="2"/>
      <c r="B630" s="2"/>
      <c r="C630" s="2"/>
      <c r="D630" s="2"/>
      <c r="E630" s="2"/>
      <c r="F630" s="1"/>
      <c r="G630" s="1"/>
      <c r="H630" s="1"/>
      <c r="I630" s="3"/>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520"/>
      <c r="AM630" s="1"/>
      <c r="AN630" s="1"/>
      <c r="AO630" s="1"/>
      <c r="AP630" s="1"/>
      <c r="AQ630" s="1"/>
      <c r="AR630" s="1"/>
      <c r="AS630" s="1"/>
      <c r="AT630" s="1"/>
      <c r="AU630" s="1"/>
      <c r="AV630" s="1"/>
      <c r="AW630" s="1"/>
      <c r="AX630" s="1"/>
      <c r="AY630" s="1"/>
      <c r="AZ630" s="1"/>
      <c r="BA630" s="1"/>
      <c r="BB630" s="1"/>
      <c r="BC630" s="1"/>
      <c r="BD630" s="1"/>
      <c r="BE630" s="1"/>
    </row>
    <row r="631" spans="1:57" ht="16.5" customHeight="1">
      <c r="A631" s="2"/>
      <c r="B631" s="2"/>
      <c r="C631" s="2"/>
      <c r="D631" s="2"/>
      <c r="E631" s="2"/>
      <c r="F631" s="1"/>
      <c r="G631" s="1"/>
      <c r="H631" s="1"/>
      <c r="I631" s="3"/>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520"/>
      <c r="AM631" s="1"/>
      <c r="AN631" s="1"/>
      <c r="AO631" s="1"/>
      <c r="AP631" s="1"/>
      <c r="AQ631" s="1"/>
      <c r="AR631" s="1"/>
      <c r="AS631" s="1"/>
      <c r="AT631" s="1"/>
      <c r="AU631" s="1"/>
      <c r="AV631" s="1"/>
      <c r="AW631" s="1"/>
      <c r="AX631" s="1"/>
      <c r="AY631" s="1"/>
      <c r="AZ631" s="1"/>
      <c r="BA631" s="1"/>
      <c r="BB631" s="1"/>
      <c r="BC631" s="1"/>
      <c r="BD631" s="1"/>
      <c r="BE631" s="1"/>
    </row>
    <row r="632" spans="1:57" ht="16.5" customHeight="1">
      <c r="A632" s="2"/>
      <c r="B632" s="2"/>
      <c r="C632" s="2"/>
      <c r="D632" s="2"/>
      <c r="E632" s="2"/>
      <c r="F632" s="1"/>
      <c r="G632" s="1"/>
      <c r="H632" s="1"/>
      <c r="I632" s="3"/>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520"/>
      <c r="AM632" s="1"/>
      <c r="AN632" s="1"/>
      <c r="AO632" s="1"/>
      <c r="AP632" s="1"/>
      <c r="AQ632" s="1"/>
      <c r="AR632" s="1"/>
      <c r="AS632" s="1"/>
      <c r="AT632" s="1"/>
      <c r="AU632" s="1"/>
      <c r="AV632" s="1"/>
      <c r="AW632" s="1"/>
      <c r="AX632" s="1"/>
      <c r="AY632" s="1"/>
      <c r="AZ632" s="1"/>
      <c r="BA632" s="1"/>
      <c r="BB632" s="1"/>
      <c r="BC632" s="1"/>
      <c r="BD632" s="1"/>
      <c r="BE632" s="1"/>
    </row>
    <row r="633" spans="1:57" ht="16.5" customHeight="1">
      <c r="A633" s="2"/>
      <c r="B633" s="2"/>
      <c r="C633" s="2"/>
      <c r="D633" s="2"/>
      <c r="E633" s="2"/>
      <c r="F633" s="1"/>
      <c r="G633" s="1"/>
      <c r="H633" s="1"/>
      <c r="I633" s="3"/>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520"/>
      <c r="AM633" s="1"/>
      <c r="AN633" s="1"/>
      <c r="AO633" s="1"/>
      <c r="AP633" s="1"/>
      <c r="AQ633" s="1"/>
      <c r="AR633" s="1"/>
      <c r="AS633" s="1"/>
      <c r="AT633" s="1"/>
      <c r="AU633" s="1"/>
      <c r="AV633" s="1"/>
      <c r="AW633" s="1"/>
      <c r="AX633" s="1"/>
      <c r="AY633" s="1"/>
      <c r="AZ633" s="1"/>
      <c r="BA633" s="1"/>
      <c r="BB633" s="1"/>
      <c r="BC633" s="1"/>
      <c r="BD633" s="1"/>
      <c r="BE633" s="1"/>
    </row>
    <row r="634" spans="1:57" ht="16.5" customHeight="1">
      <c r="A634" s="2"/>
      <c r="B634" s="2"/>
      <c r="C634" s="2"/>
      <c r="D634" s="2"/>
      <c r="E634" s="2"/>
      <c r="F634" s="1"/>
      <c r="G634" s="1"/>
      <c r="H634" s="1"/>
      <c r="I634" s="3"/>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520"/>
      <c r="AM634" s="1"/>
      <c r="AN634" s="1"/>
      <c r="AO634" s="1"/>
      <c r="AP634" s="1"/>
      <c r="AQ634" s="1"/>
      <c r="AR634" s="1"/>
      <c r="AS634" s="1"/>
      <c r="AT634" s="1"/>
      <c r="AU634" s="1"/>
      <c r="AV634" s="1"/>
      <c r="AW634" s="1"/>
      <c r="AX634" s="1"/>
      <c r="AY634" s="1"/>
      <c r="AZ634" s="1"/>
      <c r="BA634" s="1"/>
      <c r="BB634" s="1"/>
      <c r="BC634" s="1"/>
      <c r="BD634" s="1"/>
      <c r="BE634" s="1"/>
    </row>
    <row r="635" spans="1:57" ht="16.5" customHeight="1">
      <c r="A635" s="2"/>
      <c r="B635" s="2"/>
      <c r="C635" s="2"/>
      <c r="D635" s="2"/>
      <c r="E635" s="2"/>
      <c r="F635" s="1"/>
      <c r="G635" s="1"/>
      <c r="H635" s="1"/>
      <c r="I635" s="3"/>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520"/>
      <c r="AM635" s="1"/>
      <c r="AN635" s="1"/>
      <c r="AO635" s="1"/>
      <c r="AP635" s="1"/>
      <c r="AQ635" s="1"/>
      <c r="AR635" s="1"/>
      <c r="AS635" s="1"/>
      <c r="AT635" s="1"/>
      <c r="AU635" s="1"/>
      <c r="AV635" s="1"/>
      <c r="AW635" s="1"/>
      <c r="AX635" s="1"/>
      <c r="AY635" s="1"/>
      <c r="AZ635" s="1"/>
      <c r="BA635" s="1"/>
      <c r="BB635" s="1"/>
      <c r="BC635" s="1"/>
      <c r="BD635" s="1"/>
      <c r="BE635" s="1"/>
    </row>
    <row r="636" spans="1:57" ht="16.5" customHeight="1">
      <c r="A636" s="2"/>
      <c r="B636" s="2"/>
      <c r="C636" s="2"/>
      <c r="D636" s="2"/>
      <c r="E636" s="2"/>
      <c r="F636" s="1"/>
      <c r="G636" s="1"/>
      <c r="H636" s="1"/>
      <c r="I636" s="3"/>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520"/>
      <c r="AM636" s="1"/>
      <c r="AN636" s="1"/>
      <c r="AO636" s="1"/>
      <c r="AP636" s="1"/>
      <c r="AQ636" s="1"/>
      <c r="AR636" s="1"/>
      <c r="AS636" s="1"/>
      <c r="AT636" s="1"/>
      <c r="AU636" s="1"/>
      <c r="AV636" s="1"/>
      <c r="AW636" s="1"/>
      <c r="AX636" s="1"/>
      <c r="AY636" s="1"/>
      <c r="AZ636" s="1"/>
      <c r="BA636" s="1"/>
      <c r="BB636" s="1"/>
      <c r="BC636" s="1"/>
      <c r="BD636" s="1"/>
      <c r="BE636" s="1"/>
    </row>
    <row r="637" spans="1:57" ht="16.5" customHeight="1">
      <c r="A637" s="2"/>
      <c r="B637" s="2"/>
      <c r="C637" s="2"/>
      <c r="D637" s="2"/>
      <c r="E637" s="2"/>
      <c r="F637" s="1"/>
      <c r="G637" s="1"/>
      <c r="H637" s="1"/>
      <c r="I637" s="3"/>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520"/>
      <c r="AM637" s="1"/>
      <c r="AN637" s="1"/>
      <c r="AO637" s="1"/>
      <c r="AP637" s="1"/>
      <c r="AQ637" s="1"/>
      <c r="AR637" s="1"/>
      <c r="AS637" s="1"/>
      <c r="AT637" s="1"/>
      <c r="AU637" s="1"/>
      <c r="AV637" s="1"/>
      <c r="AW637" s="1"/>
      <c r="AX637" s="1"/>
      <c r="AY637" s="1"/>
      <c r="AZ637" s="1"/>
      <c r="BA637" s="1"/>
      <c r="BB637" s="1"/>
      <c r="BC637" s="1"/>
      <c r="BD637" s="1"/>
      <c r="BE637" s="1"/>
    </row>
    <row r="638" spans="1:57" ht="16.5" customHeight="1">
      <c r="A638" s="2"/>
      <c r="B638" s="2"/>
      <c r="C638" s="2"/>
      <c r="D638" s="2"/>
      <c r="E638" s="2"/>
      <c r="F638" s="1"/>
      <c r="G638" s="1"/>
      <c r="H638" s="1"/>
      <c r="I638" s="3"/>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520"/>
      <c r="AM638" s="1"/>
      <c r="AN638" s="1"/>
      <c r="AO638" s="1"/>
      <c r="AP638" s="1"/>
      <c r="AQ638" s="1"/>
      <c r="AR638" s="1"/>
      <c r="AS638" s="1"/>
      <c r="AT638" s="1"/>
      <c r="AU638" s="1"/>
      <c r="AV638" s="1"/>
      <c r="AW638" s="1"/>
      <c r="AX638" s="1"/>
      <c r="AY638" s="1"/>
      <c r="AZ638" s="1"/>
      <c r="BA638" s="1"/>
      <c r="BB638" s="1"/>
      <c r="BC638" s="1"/>
      <c r="BD638" s="1"/>
      <c r="BE638" s="1"/>
    </row>
    <row r="639" spans="1:57" ht="16.5" customHeight="1">
      <c r="A639" s="2"/>
      <c r="B639" s="2"/>
      <c r="C639" s="2"/>
      <c r="D639" s="2"/>
      <c r="E639" s="2"/>
      <c r="F639" s="1"/>
      <c r="G639" s="1"/>
      <c r="H639" s="1"/>
      <c r="I639" s="3"/>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520"/>
      <c r="AM639" s="1"/>
      <c r="AN639" s="1"/>
      <c r="AO639" s="1"/>
      <c r="AP639" s="1"/>
      <c r="AQ639" s="1"/>
      <c r="AR639" s="1"/>
      <c r="AS639" s="1"/>
      <c r="AT639" s="1"/>
      <c r="AU639" s="1"/>
      <c r="AV639" s="1"/>
      <c r="AW639" s="1"/>
      <c r="AX639" s="1"/>
      <c r="AY639" s="1"/>
      <c r="AZ639" s="1"/>
      <c r="BA639" s="1"/>
      <c r="BB639" s="1"/>
      <c r="BC639" s="1"/>
      <c r="BD639" s="1"/>
      <c r="BE639" s="1"/>
    </row>
    <row r="640" spans="1:57" ht="16.5" customHeight="1">
      <c r="A640" s="2"/>
      <c r="B640" s="2"/>
      <c r="C640" s="2"/>
      <c r="D640" s="2"/>
      <c r="E640" s="2"/>
      <c r="F640" s="1"/>
      <c r="G640" s="1"/>
      <c r="H640" s="1"/>
      <c r="I640" s="3"/>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520"/>
      <c r="AM640" s="1"/>
      <c r="AN640" s="1"/>
      <c r="AO640" s="1"/>
      <c r="AP640" s="1"/>
      <c r="AQ640" s="1"/>
      <c r="AR640" s="1"/>
      <c r="AS640" s="1"/>
      <c r="AT640" s="1"/>
      <c r="AU640" s="1"/>
      <c r="AV640" s="1"/>
      <c r="AW640" s="1"/>
      <c r="AX640" s="1"/>
      <c r="AY640" s="1"/>
      <c r="AZ640" s="1"/>
      <c r="BA640" s="1"/>
      <c r="BB640" s="1"/>
      <c r="BC640" s="1"/>
      <c r="BD640" s="1"/>
      <c r="BE640" s="1"/>
    </row>
    <row r="641" spans="1:57" ht="16.5" customHeight="1">
      <c r="A641" s="2"/>
      <c r="B641" s="2"/>
      <c r="C641" s="2"/>
      <c r="D641" s="2"/>
      <c r="E641" s="2"/>
      <c r="F641" s="1"/>
      <c r="G641" s="1"/>
      <c r="H641" s="1"/>
      <c r="I641" s="3"/>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520"/>
      <c r="AM641" s="1"/>
      <c r="AN641" s="1"/>
      <c r="AO641" s="1"/>
      <c r="AP641" s="1"/>
      <c r="AQ641" s="1"/>
      <c r="AR641" s="1"/>
      <c r="AS641" s="1"/>
      <c r="AT641" s="1"/>
      <c r="AU641" s="1"/>
      <c r="AV641" s="1"/>
      <c r="AW641" s="1"/>
      <c r="AX641" s="1"/>
      <c r="AY641" s="1"/>
      <c r="AZ641" s="1"/>
      <c r="BA641" s="1"/>
      <c r="BB641" s="1"/>
      <c r="BC641" s="1"/>
      <c r="BD641" s="1"/>
      <c r="BE641" s="1"/>
    </row>
    <row r="642" spans="1:57" ht="16.5" customHeight="1">
      <c r="A642" s="2"/>
      <c r="B642" s="2"/>
      <c r="C642" s="2"/>
      <c r="D642" s="2"/>
      <c r="E642" s="2"/>
      <c r="F642" s="1"/>
      <c r="G642" s="1"/>
      <c r="H642" s="1"/>
      <c r="I642" s="3"/>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520"/>
      <c r="AM642" s="1"/>
      <c r="AN642" s="1"/>
      <c r="AO642" s="1"/>
      <c r="AP642" s="1"/>
      <c r="AQ642" s="1"/>
      <c r="AR642" s="1"/>
      <c r="AS642" s="1"/>
      <c r="AT642" s="1"/>
      <c r="AU642" s="1"/>
      <c r="AV642" s="1"/>
      <c r="AW642" s="1"/>
      <c r="AX642" s="1"/>
      <c r="AY642" s="1"/>
      <c r="AZ642" s="1"/>
      <c r="BA642" s="1"/>
      <c r="BB642" s="1"/>
      <c r="BC642" s="1"/>
      <c r="BD642" s="1"/>
      <c r="BE642" s="1"/>
    </row>
    <row r="643" spans="1:57" ht="16.5" customHeight="1">
      <c r="A643" s="2"/>
      <c r="B643" s="2"/>
      <c r="C643" s="2"/>
      <c r="D643" s="2"/>
      <c r="E643" s="2"/>
      <c r="F643" s="1"/>
      <c r="G643" s="1"/>
      <c r="H643" s="1"/>
      <c r="I643" s="3"/>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520"/>
      <c r="AM643" s="1"/>
      <c r="AN643" s="1"/>
      <c r="AO643" s="1"/>
      <c r="AP643" s="1"/>
      <c r="AQ643" s="1"/>
      <c r="AR643" s="1"/>
      <c r="AS643" s="1"/>
      <c r="AT643" s="1"/>
      <c r="AU643" s="1"/>
      <c r="AV643" s="1"/>
      <c r="AW643" s="1"/>
      <c r="AX643" s="1"/>
      <c r="AY643" s="1"/>
      <c r="AZ643" s="1"/>
      <c r="BA643" s="1"/>
      <c r="BB643" s="1"/>
      <c r="BC643" s="1"/>
      <c r="BD643" s="1"/>
      <c r="BE643" s="1"/>
    </row>
    <row r="644" spans="1:57" ht="16.5" customHeight="1">
      <c r="A644" s="2"/>
      <c r="B644" s="2"/>
      <c r="C644" s="2"/>
      <c r="D644" s="2"/>
      <c r="E644" s="2"/>
      <c r="F644" s="1"/>
      <c r="G644" s="1"/>
      <c r="H644" s="1"/>
      <c r="I644" s="3"/>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520"/>
      <c r="AM644" s="1"/>
      <c r="AN644" s="1"/>
      <c r="AO644" s="1"/>
      <c r="AP644" s="1"/>
      <c r="AQ644" s="1"/>
      <c r="AR644" s="1"/>
      <c r="AS644" s="1"/>
      <c r="AT644" s="1"/>
      <c r="AU644" s="1"/>
      <c r="AV644" s="1"/>
      <c r="AW644" s="1"/>
      <c r="AX644" s="1"/>
      <c r="AY644" s="1"/>
      <c r="AZ644" s="1"/>
      <c r="BA644" s="1"/>
      <c r="BB644" s="1"/>
      <c r="BC644" s="1"/>
      <c r="BD644" s="1"/>
      <c r="BE644" s="1"/>
    </row>
    <row r="645" spans="1:57" ht="16.5" customHeight="1">
      <c r="A645" s="2"/>
      <c r="B645" s="2"/>
      <c r="C645" s="2"/>
      <c r="D645" s="2"/>
      <c r="E645" s="2"/>
      <c r="F645" s="1"/>
      <c r="G645" s="1"/>
      <c r="H645" s="1"/>
      <c r="I645" s="3"/>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520"/>
      <c r="AM645" s="1"/>
      <c r="AN645" s="1"/>
      <c r="AO645" s="1"/>
      <c r="AP645" s="1"/>
      <c r="AQ645" s="1"/>
      <c r="AR645" s="1"/>
      <c r="AS645" s="1"/>
      <c r="AT645" s="1"/>
      <c r="AU645" s="1"/>
      <c r="AV645" s="1"/>
      <c r="AW645" s="1"/>
      <c r="AX645" s="1"/>
      <c r="AY645" s="1"/>
      <c r="AZ645" s="1"/>
      <c r="BA645" s="1"/>
      <c r="BB645" s="1"/>
      <c r="BC645" s="1"/>
      <c r="BD645" s="1"/>
      <c r="BE645" s="1"/>
    </row>
    <row r="646" spans="1:57" ht="16.5" customHeight="1">
      <c r="A646" s="2"/>
      <c r="B646" s="2"/>
      <c r="C646" s="2"/>
      <c r="D646" s="2"/>
      <c r="E646" s="2"/>
      <c r="F646" s="1"/>
      <c r="G646" s="1"/>
      <c r="H646" s="1"/>
      <c r="I646" s="3"/>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520"/>
      <c r="AM646" s="1"/>
      <c r="AN646" s="1"/>
      <c r="AO646" s="1"/>
      <c r="AP646" s="1"/>
      <c r="AQ646" s="1"/>
      <c r="AR646" s="1"/>
      <c r="AS646" s="1"/>
      <c r="AT646" s="1"/>
      <c r="AU646" s="1"/>
      <c r="AV646" s="1"/>
      <c r="AW646" s="1"/>
      <c r="AX646" s="1"/>
      <c r="AY646" s="1"/>
      <c r="AZ646" s="1"/>
      <c r="BA646" s="1"/>
      <c r="BB646" s="1"/>
      <c r="BC646" s="1"/>
      <c r="BD646" s="1"/>
      <c r="BE646" s="1"/>
    </row>
    <row r="647" spans="1:57" ht="16.5" customHeight="1">
      <c r="A647" s="2"/>
      <c r="B647" s="2"/>
      <c r="C647" s="2"/>
      <c r="D647" s="2"/>
      <c r="E647" s="2"/>
      <c r="F647" s="1"/>
      <c r="G647" s="1"/>
      <c r="H647" s="1"/>
      <c r="I647" s="3"/>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520"/>
      <c r="AM647" s="1"/>
      <c r="AN647" s="1"/>
      <c r="AO647" s="1"/>
      <c r="AP647" s="1"/>
      <c r="AQ647" s="1"/>
      <c r="AR647" s="1"/>
      <c r="AS647" s="1"/>
      <c r="AT647" s="1"/>
      <c r="AU647" s="1"/>
      <c r="AV647" s="1"/>
      <c r="AW647" s="1"/>
      <c r="AX647" s="1"/>
      <c r="AY647" s="1"/>
      <c r="AZ647" s="1"/>
      <c r="BA647" s="1"/>
      <c r="BB647" s="1"/>
      <c r="BC647" s="1"/>
      <c r="BD647" s="1"/>
      <c r="BE647" s="1"/>
    </row>
    <row r="648" spans="1:57" ht="16.5" customHeight="1">
      <c r="A648" s="2"/>
      <c r="B648" s="2"/>
      <c r="C648" s="2"/>
      <c r="D648" s="2"/>
      <c r="E648" s="2"/>
      <c r="F648" s="1"/>
      <c r="G648" s="1"/>
      <c r="H648" s="1"/>
      <c r="I648" s="3"/>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520"/>
      <c r="AM648" s="1"/>
      <c r="AN648" s="1"/>
      <c r="AO648" s="1"/>
      <c r="AP648" s="1"/>
      <c r="AQ648" s="1"/>
      <c r="AR648" s="1"/>
      <c r="AS648" s="1"/>
      <c r="AT648" s="1"/>
      <c r="AU648" s="1"/>
      <c r="AV648" s="1"/>
      <c r="AW648" s="1"/>
      <c r="AX648" s="1"/>
      <c r="AY648" s="1"/>
      <c r="AZ648" s="1"/>
      <c r="BA648" s="1"/>
      <c r="BB648" s="1"/>
      <c r="BC648" s="1"/>
      <c r="BD648" s="1"/>
      <c r="BE648" s="1"/>
    </row>
    <row r="649" spans="1:57" ht="16.5" customHeight="1">
      <c r="A649" s="2"/>
      <c r="B649" s="2"/>
      <c r="C649" s="2"/>
      <c r="D649" s="2"/>
      <c r="E649" s="2"/>
      <c r="F649" s="1"/>
      <c r="G649" s="1"/>
      <c r="H649" s="1"/>
      <c r="I649" s="3"/>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520"/>
      <c r="AM649" s="1"/>
      <c r="AN649" s="1"/>
      <c r="AO649" s="1"/>
      <c r="AP649" s="1"/>
      <c r="AQ649" s="1"/>
      <c r="AR649" s="1"/>
      <c r="AS649" s="1"/>
      <c r="AT649" s="1"/>
      <c r="AU649" s="1"/>
      <c r="AV649" s="1"/>
      <c r="AW649" s="1"/>
      <c r="AX649" s="1"/>
      <c r="AY649" s="1"/>
      <c r="AZ649" s="1"/>
      <c r="BA649" s="1"/>
      <c r="BB649" s="1"/>
      <c r="BC649" s="1"/>
      <c r="BD649" s="1"/>
      <c r="BE649" s="1"/>
    </row>
    <row r="650" spans="1:57" ht="16.5" customHeight="1">
      <c r="A650" s="2"/>
      <c r="B650" s="2"/>
      <c r="C650" s="2"/>
      <c r="D650" s="2"/>
      <c r="E650" s="2"/>
      <c r="F650" s="1"/>
      <c r="G650" s="1"/>
      <c r="H650" s="1"/>
      <c r="I650" s="3"/>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520"/>
      <c r="AM650" s="1"/>
      <c r="AN650" s="1"/>
      <c r="AO650" s="1"/>
      <c r="AP650" s="1"/>
      <c r="AQ650" s="1"/>
      <c r="AR650" s="1"/>
      <c r="AS650" s="1"/>
      <c r="AT650" s="1"/>
      <c r="AU650" s="1"/>
      <c r="AV650" s="1"/>
      <c r="AW650" s="1"/>
      <c r="AX650" s="1"/>
      <c r="AY650" s="1"/>
      <c r="AZ650" s="1"/>
      <c r="BA650" s="1"/>
      <c r="BB650" s="1"/>
      <c r="BC650" s="1"/>
      <c r="BD650" s="1"/>
      <c r="BE650" s="1"/>
    </row>
    <row r="651" spans="1:57" ht="16.5" customHeight="1">
      <c r="A651" s="2"/>
      <c r="B651" s="2"/>
      <c r="C651" s="2"/>
      <c r="D651" s="2"/>
      <c r="E651" s="2"/>
      <c r="F651" s="1"/>
      <c r="G651" s="1"/>
      <c r="H651" s="1"/>
      <c r="I651" s="3"/>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520"/>
      <c r="AM651" s="1"/>
      <c r="AN651" s="1"/>
      <c r="AO651" s="1"/>
      <c r="AP651" s="1"/>
      <c r="AQ651" s="1"/>
      <c r="AR651" s="1"/>
      <c r="AS651" s="1"/>
      <c r="AT651" s="1"/>
      <c r="AU651" s="1"/>
      <c r="AV651" s="1"/>
      <c r="AW651" s="1"/>
      <c r="AX651" s="1"/>
      <c r="AY651" s="1"/>
      <c r="AZ651" s="1"/>
      <c r="BA651" s="1"/>
      <c r="BB651" s="1"/>
      <c r="BC651" s="1"/>
      <c r="BD651" s="1"/>
      <c r="BE651" s="1"/>
    </row>
    <row r="652" spans="1:57" ht="16.5" customHeight="1">
      <c r="A652" s="2"/>
      <c r="B652" s="2"/>
      <c r="C652" s="2"/>
      <c r="D652" s="2"/>
      <c r="E652" s="2"/>
      <c r="F652" s="1"/>
      <c r="G652" s="1"/>
      <c r="H652" s="1"/>
      <c r="I652" s="3"/>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520"/>
      <c r="AM652" s="1"/>
      <c r="AN652" s="1"/>
      <c r="AO652" s="1"/>
      <c r="AP652" s="1"/>
      <c r="AQ652" s="1"/>
      <c r="AR652" s="1"/>
      <c r="AS652" s="1"/>
      <c r="AT652" s="1"/>
      <c r="AU652" s="1"/>
      <c r="AV652" s="1"/>
      <c r="AW652" s="1"/>
      <c r="AX652" s="1"/>
      <c r="AY652" s="1"/>
      <c r="AZ652" s="1"/>
      <c r="BA652" s="1"/>
      <c r="BB652" s="1"/>
      <c r="BC652" s="1"/>
      <c r="BD652" s="1"/>
      <c r="BE652" s="1"/>
    </row>
    <row r="653" spans="1:57" ht="16.5" customHeight="1">
      <c r="A653" s="2"/>
      <c r="B653" s="2"/>
      <c r="C653" s="2"/>
      <c r="D653" s="2"/>
      <c r="E653" s="2"/>
      <c r="F653" s="1"/>
      <c r="G653" s="1"/>
      <c r="H653" s="1"/>
      <c r="I653" s="3"/>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520"/>
      <c r="AM653" s="1"/>
      <c r="AN653" s="1"/>
      <c r="AO653" s="1"/>
      <c r="AP653" s="1"/>
      <c r="AQ653" s="1"/>
      <c r="AR653" s="1"/>
      <c r="AS653" s="1"/>
      <c r="AT653" s="1"/>
      <c r="AU653" s="1"/>
      <c r="AV653" s="1"/>
      <c r="AW653" s="1"/>
      <c r="AX653" s="1"/>
      <c r="AY653" s="1"/>
      <c r="AZ653" s="1"/>
      <c r="BA653" s="1"/>
      <c r="BB653" s="1"/>
      <c r="BC653" s="1"/>
      <c r="BD653" s="1"/>
      <c r="BE653" s="1"/>
    </row>
    <row r="654" spans="1:57" ht="16.5" customHeight="1">
      <c r="A654" s="2"/>
      <c r="B654" s="2"/>
      <c r="C654" s="2"/>
      <c r="D654" s="2"/>
      <c r="E654" s="2"/>
      <c r="F654" s="1"/>
      <c r="G654" s="1"/>
      <c r="H654" s="1"/>
      <c r="I654" s="3"/>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520"/>
      <c r="AM654" s="1"/>
      <c r="AN654" s="1"/>
      <c r="AO654" s="1"/>
      <c r="AP654" s="1"/>
      <c r="AQ654" s="1"/>
      <c r="AR654" s="1"/>
      <c r="AS654" s="1"/>
      <c r="AT654" s="1"/>
      <c r="AU654" s="1"/>
      <c r="AV654" s="1"/>
      <c r="AW654" s="1"/>
      <c r="AX654" s="1"/>
      <c r="AY654" s="1"/>
      <c r="AZ654" s="1"/>
      <c r="BA654" s="1"/>
      <c r="BB654" s="1"/>
      <c r="BC654" s="1"/>
      <c r="BD654" s="1"/>
      <c r="BE654" s="1"/>
    </row>
    <row r="655" spans="1:57" ht="16.5" customHeight="1">
      <c r="A655" s="2"/>
      <c r="B655" s="2"/>
      <c r="C655" s="2"/>
      <c r="D655" s="2"/>
      <c r="E655" s="2"/>
      <c r="F655" s="1"/>
      <c r="G655" s="1"/>
      <c r="H655" s="1"/>
      <c r="I655" s="3"/>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520"/>
      <c r="AM655" s="1"/>
      <c r="AN655" s="1"/>
      <c r="AO655" s="1"/>
      <c r="AP655" s="1"/>
      <c r="AQ655" s="1"/>
      <c r="AR655" s="1"/>
      <c r="AS655" s="1"/>
      <c r="AT655" s="1"/>
      <c r="AU655" s="1"/>
      <c r="AV655" s="1"/>
      <c r="AW655" s="1"/>
      <c r="AX655" s="1"/>
      <c r="AY655" s="1"/>
      <c r="AZ655" s="1"/>
      <c r="BA655" s="1"/>
      <c r="BB655" s="1"/>
      <c r="BC655" s="1"/>
      <c r="BD655" s="1"/>
      <c r="BE655" s="1"/>
    </row>
    <row r="656" spans="1:57" ht="16.5" customHeight="1">
      <c r="A656" s="2"/>
      <c r="B656" s="2"/>
      <c r="C656" s="2"/>
      <c r="D656" s="2"/>
      <c r="E656" s="2"/>
      <c r="F656" s="1"/>
      <c r="G656" s="1"/>
      <c r="H656" s="1"/>
      <c r="I656" s="3"/>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520"/>
      <c r="AM656" s="1"/>
      <c r="AN656" s="1"/>
      <c r="AO656" s="1"/>
      <c r="AP656" s="1"/>
      <c r="AQ656" s="1"/>
      <c r="AR656" s="1"/>
      <c r="AS656" s="1"/>
      <c r="AT656" s="1"/>
      <c r="AU656" s="1"/>
      <c r="AV656" s="1"/>
      <c r="AW656" s="1"/>
      <c r="AX656" s="1"/>
      <c r="AY656" s="1"/>
      <c r="AZ656" s="1"/>
      <c r="BA656" s="1"/>
      <c r="BB656" s="1"/>
      <c r="BC656" s="1"/>
      <c r="BD656" s="1"/>
      <c r="BE656" s="1"/>
    </row>
    <row r="657" spans="1:57" ht="16.5" customHeight="1">
      <c r="A657" s="2"/>
      <c r="B657" s="2"/>
      <c r="C657" s="2"/>
      <c r="D657" s="2"/>
      <c r="E657" s="2"/>
      <c r="F657" s="1"/>
      <c r="G657" s="1"/>
      <c r="H657" s="1"/>
      <c r="I657" s="3"/>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520"/>
      <c r="AM657" s="1"/>
      <c r="AN657" s="1"/>
      <c r="AO657" s="1"/>
      <c r="AP657" s="1"/>
      <c r="AQ657" s="1"/>
      <c r="AR657" s="1"/>
      <c r="AS657" s="1"/>
      <c r="AT657" s="1"/>
      <c r="AU657" s="1"/>
      <c r="AV657" s="1"/>
      <c r="AW657" s="1"/>
      <c r="AX657" s="1"/>
      <c r="AY657" s="1"/>
      <c r="AZ657" s="1"/>
      <c r="BA657" s="1"/>
      <c r="BB657" s="1"/>
      <c r="BC657" s="1"/>
      <c r="BD657" s="1"/>
      <c r="BE657" s="1"/>
    </row>
    <row r="658" spans="1:57" ht="16.5" customHeight="1">
      <c r="A658" s="2"/>
      <c r="B658" s="2"/>
      <c r="C658" s="2"/>
      <c r="D658" s="2"/>
      <c r="E658" s="2"/>
      <c r="F658" s="1"/>
      <c r="G658" s="1"/>
      <c r="H658" s="1"/>
      <c r="I658" s="3"/>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520"/>
      <c r="AM658" s="1"/>
      <c r="AN658" s="1"/>
      <c r="AO658" s="1"/>
      <c r="AP658" s="1"/>
      <c r="AQ658" s="1"/>
      <c r="AR658" s="1"/>
      <c r="AS658" s="1"/>
      <c r="AT658" s="1"/>
      <c r="AU658" s="1"/>
      <c r="AV658" s="1"/>
      <c r="AW658" s="1"/>
      <c r="AX658" s="1"/>
      <c r="AY658" s="1"/>
      <c r="AZ658" s="1"/>
      <c r="BA658" s="1"/>
      <c r="BB658" s="1"/>
      <c r="BC658" s="1"/>
      <c r="BD658" s="1"/>
      <c r="BE658" s="1"/>
    </row>
    <row r="659" spans="1:57" ht="16.5" customHeight="1">
      <c r="A659" s="2"/>
      <c r="B659" s="2"/>
      <c r="C659" s="2"/>
      <c r="D659" s="2"/>
      <c r="E659" s="2"/>
      <c r="F659" s="1"/>
      <c r="G659" s="1"/>
      <c r="H659" s="1"/>
      <c r="I659" s="3"/>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520"/>
      <c r="AM659" s="1"/>
      <c r="AN659" s="1"/>
      <c r="AO659" s="1"/>
      <c r="AP659" s="1"/>
      <c r="AQ659" s="1"/>
      <c r="AR659" s="1"/>
      <c r="AS659" s="1"/>
      <c r="AT659" s="1"/>
      <c r="AU659" s="1"/>
      <c r="AV659" s="1"/>
      <c r="AW659" s="1"/>
      <c r="AX659" s="1"/>
      <c r="AY659" s="1"/>
      <c r="AZ659" s="1"/>
      <c r="BA659" s="1"/>
      <c r="BB659" s="1"/>
      <c r="BC659" s="1"/>
      <c r="BD659" s="1"/>
      <c r="BE659" s="1"/>
    </row>
    <row r="660" spans="1:57" ht="16.5" customHeight="1">
      <c r="A660" s="2"/>
      <c r="B660" s="2"/>
      <c r="C660" s="2"/>
      <c r="D660" s="2"/>
      <c r="E660" s="2"/>
      <c r="F660" s="1"/>
      <c r="G660" s="1"/>
      <c r="H660" s="1"/>
      <c r="I660" s="3"/>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520"/>
      <c r="AM660" s="1"/>
      <c r="AN660" s="1"/>
      <c r="AO660" s="1"/>
      <c r="AP660" s="1"/>
      <c r="AQ660" s="1"/>
      <c r="AR660" s="1"/>
      <c r="AS660" s="1"/>
      <c r="AT660" s="1"/>
      <c r="AU660" s="1"/>
      <c r="AV660" s="1"/>
      <c r="AW660" s="1"/>
      <c r="AX660" s="1"/>
      <c r="AY660" s="1"/>
      <c r="AZ660" s="1"/>
      <c r="BA660" s="1"/>
      <c r="BB660" s="1"/>
      <c r="BC660" s="1"/>
      <c r="BD660" s="1"/>
      <c r="BE660" s="1"/>
    </row>
    <row r="661" spans="1:57" ht="16.5" customHeight="1">
      <c r="A661" s="2"/>
      <c r="B661" s="2"/>
      <c r="C661" s="2"/>
      <c r="D661" s="2"/>
      <c r="E661" s="2"/>
      <c r="F661" s="1"/>
      <c r="G661" s="1"/>
      <c r="H661" s="1"/>
      <c r="I661" s="3"/>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520"/>
      <c r="AM661" s="1"/>
      <c r="AN661" s="1"/>
      <c r="AO661" s="1"/>
      <c r="AP661" s="1"/>
      <c r="AQ661" s="1"/>
      <c r="AR661" s="1"/>
      <c r="AS661" s="1"/>
      <c r="AT661" s="1"/>
      <c r="AU661" s="1"/>
      <c r="AV661" s="1"/>
      <c r="AW661" s="1"/>
      <c r="AX661" s="1"/>
      <c r="AY661" s="1"/>
      <c r="AZ661" s="1"/>
      <c r="BA661" s="1"/>
      <c r="BB661" s="1"/>
      <c r="BC661" s="1"/>
      <c r="BD661" s="1"/>
      <c r="BE661" s="1"/>
    </row>
    <row r="662" spans="1:57" ht="16.5" customHeight="1">
      <c r="A662" s="2"/>
      <c r="B662" s="2"/>
      <c r="C662" s="2"/>
      <c r="D662" s="2"/>
      <c r="E662" s="2"/>
      <c r="F662" s="1"/>
      <c r="G662" s="1"/>
      <c r="H662" s="1"/>
      <c r="I662" s="3"/>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520"/>
      <c r="AM662" s="1"/>
      <c r="AN662" s="1"/>
      <c r="AO662" s="1"/>
      <c r="AP662" s="1"/>
      <c r="AQ662" s="1"/>
      <c r="AR662" s="1"/>
      <c r="AS662" s="1"/>
      <c r="AT662" s="1"/>
      <c r="AU662" s="1"/>
      <c r="AV662" s="1"/>
      <c r="AW662" s="1"/>
      <c r="AX662" s="1"/>
      <c r="AY662" s="1"/>
      <c r="AZ662" s="1"/>
      <c r="BA662" s="1"/>
      <c r="BB662" s="1"/>
      <c r="BC662" s="1"/>
      <c r="BD662" s="1"/>
      <c r="BE662" s="1"/>
    </row>
    <row r="663" spans="1:57" ht="16.5" customHeight="1">
      <c r="A663" s="2"/>
      <c r="B663" s="2"/>
      <c r="C663" s="2"/>
      <c r="D663" s="2"/>
      <c r="E663" s="2"/>
      <c r="F663" s="1"/>
      <c r="G663" s="1"/>
      <c r="H663" s="1"/>
      <c r="I663" s="3"/>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520"/>
      <c r="AM663" s="1"/>
      <c r="AN663" s="1"/>
      <c r="AO663" s="1"/>
      <c r="AP663" s="1"/>
      <c r="AQ663" s="1"/>
      <c r="AR663" s="1"/>
      <c r="AS663" s="1"/>
      <c r="AT663" s="1"/>
      <c r="AU663" s="1"/>
      <c r="AV663" s="1"/>
      <c r="AW663" s="1"/>
      <c r="AX663" s="1"/>
      <c r="AY663" s="1"/>
      <c r="AZ663" s="1"/>
      <c r="BA663" s="1"/>
      <c r="BB663" s="1"/>
      <c r="BC663" s="1"/>
      <c r="BD663" s="1"/>
      <c r="BE663" s="1"/>
    </row>
    <row r="664" spans="1:57" ht="16.5" customHeight="1">
      <c r="A664" s="2"/>
      <c r="B664" s="2"/>
      <c r="C664" s="2"/>
      <c r="D664" s="2"/>
      <c r="E664" s="2"/>
      <c r="F664" s="1"/>
      <c r="G664" s="1"/>
      <c r="H664" s="1"/>
      <c r="I664" s="3"/>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520"/>
      <c r="AM664" s="1"/>
      <c r="AN664" s="1"/>
      <c r="AO664" s="1"/>
      <c r="AP664" s="1"/>
      <c r="AQ664" s="1"/>
      <c r="AR664" s="1"/>
      <c r="AS664" s="1"/>
      <c r="AT664" s="1"/>
      <c r="AU664" s="1"/>
      <c r="AV664" s="1"/>
      <c r="AW664" s="1"/>
      <c r="AX664" s="1"/>
      <c r="AY664" s="1"/>
      <c r="AZ664" s="1"/>
      <c r="BA664" s="1"/>
      <c r="BB664" s="1"/>
      <c r="BC664" s="1"/>
      <c r="BD664" s="1"/>
      <c r="BE664" s="1"/>
    </row>
    <row r="665" spans="1:57" ht="16.5" customHeight="1">
      <c r="A665" s="2"/>
      <c r="B665" s="2"/>
      <c r="C665" s="2"/>
      <c r="D665" s="2"/>
      <c r="E665" s="2"/>
      <c r="F665" s="1"/>
      <c r="G665" s="1"/>
      <c r="H665" s="1"/>
      <c r="I665" s="3"/>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520"/>
      <c r="AM665" s="1"/>
      <c r="AN665" s="1"/>
      <c r="AO665" s="1"/>
      <c r="AP665" s="1"/>
      <c r="AQ665" s="1"/>
      <c r="AR665" s="1"/>
      <c r="AS665" s="1"/>
      <c r="AT665" s="1"/>
      <c r="AU665" s="1"/>
      <c r="AV665" s="1"/>
      <c r="AW665" s="1"/>
      <c r="AX665" s="1"/>
      <c r="AY665" s="1"/>
      <c r="AZ665" s="1"/>
      <c r="BA665" s="1"/>
      <c r="BB665" s="1"/>
      <c r="BC665" s="1"/>
      <c r="BD665" s="1"/>
      <c r="BE665" s="1"/>
    </row>
    <row r="666" spans="1:57" ht="16.5" customHeight="1">
      <c r="A666" s="2"/>
      <c r="B666" s="2"/>
      <c r="C666" s="2"/>
      <c r="D666" s="2"/>
      <c r="E666" s="2"/>
      <c r="F666" s="1"/>
      <c r="G666" s="1"/>
      <c r="H666" s="1"/>
      <c r="I666" s="3"/>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520"/>
      <c r="AM666" s="1"/>
      <c r="AN666" s="1"/>
      <c r="AO666" s="1"/>
      <c r="AP666" s="1"/>
      <c r="AQ666" s="1"/>
      <c r="AR666" s="1"/>
      <c r="AS666" s="1"/>
      <c r="AT666" s="1"/>
      <c r="AU666" s="1"/>
      <c r="AV666" s="1"/>
      <c r="AW666" s="1"/>
      <c r="AX666" s="1"/>
      <c r="AY666" s="1"/>
      <c r="AZ666" s="1"/>
      <c r="BA666" s="1"/>
      <c r="BB666" s="1"/>
      <c r="BC666" s="1"/>
      <c r="BD666" s="1"/>
      <c r="BE666" s="1"/>
    </row>
    <row r="667" spans="1:57" ht="16.5" customHeight="1">
      <c r="A667" s="2"/>
      <c r="B667" s="2"/>
      <c r="C667" s="2"/>
      <c r="D667" s="2"/>
      <c r="E667" s="2"/>
      <c r="F667" s="1"/>
      <c r="G667" s="1"/>
      <c r="H667" s="1"/>
      <c r="I667" s="3"/>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520"/>
      <c r="AM667" s="1"/>
      <c r="AN667" s="1"/>
      <c r="AO667" s="1"/>
      <c r="AP667" s="1"/>
      <c r="AQ667" s="1"/>
      <c r="AR667" s="1"/>
      <c r="AS667" s="1"/>
      <c r="AT667" s="1"/>
      <c r="AU667" s="1"/>
      <c r="AV667" s="1"/>
      <c r="AW667" s="1"/>
      <c r="AX667" s="1"/>
      <c r="AY667" s="1"/>
      <c r="AZ667" s="1"/>
      <c r="BA667" s="1"/>
      <c r="BB667" s="1"/>
      <c r="BC667" s="1"/>
      <c r="BD667" s="1"/>
      <c r="BE667" s="1"/>
    </row>
    <row r="668" spans="1:57" ht="16.5" customHeight="1">
      <c r="A668" s="2"/>
      <c r="B668" s="2"/>
      <c r="C668" s="2"/>
      <c r="D668" s="2"/>
      <c r="E668" s="2"/>
      <c r="F668" s="1"/>
      <c r="G668" s="1"/>
      <c r="H668" s="1"/>
      <c r="I668" s="3"/>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520"/>
      <c r="AM668" s="1"/>
      <c r="AN668" s="1"/>
      <c r="AO668" s="1"/>
      <c r="AP668" s="1"/>
      <c r="AQ668" s="1"/>
      <c r="AR668" s="1"/>
      <c r="AS668" s="1"/>
      <c r="AT668" s="1"/>
      <c r="AU668" s="1"/>
      <c r="AV668" s="1"/>
      <c r="AW668" s="1"/>
      <c r="AX668" s="1"/>
      <c r="AY668" s="1"/>
      <c r="AZ668" s="1"/>
      <c r="BA668" s="1"/>
      <c r="BB668" s="1"/>
      <c r="BC668" s="1"/>
      <c r="BD668" s="1"/>
      <c r="BE668" s="1"/>
    </row>
    <row r="669" spans="1:57" ht="16.5" customHeight="1">
      <c r="A669" s="2"/>
      <c r="B669" s="2"/>
      <c r="C669" s="2"/>
      <c r="D669" s="2"/>
      <c r="E669" s="2"/>
      <c r="F669" s="1"/>
      <c r="G669" s="1"/>
      <c r="H669" s="1"/>
      <c r="I669" s="3"/>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520"/>
      <c r="AM669" s="1"/>
      <c r="AN669" s="1"/>
      <c r="AO669" s="1"/>
      <c r="AP669" s="1"/>
      <c r="AQ669" s="1"/>
      <c r="AR669" s="1"/>
      <c r="AS669" s="1"/>
      <c r="AT669" s="1"/>
      <c r="AU669" s="1"/>
      <c r="AV669" s="1"/>
      <c r="AW669" s="1"/>
      <c r="AX669" s="1"/>
      <c r="AY669" s="1"/>
      <c r="AZ669" s="1"/>
      <c r="BA669" s="1"/>
      <c r="BB669" s="1"/>
      <c r="BC669" s="1"/>
      <c r="BD669" s="1"/>
      <c r="BE669" s="1"/>
    </row>
    <row r="670" spans="1:57" ht="16.5" customHeight="1">
      <c r="A670" s="2"/>
      <c r="B670" s="2"/>
      <c r="C670" s="2"/>
      <c r="D670" s="2"/>
      <c r="E670" s="2"/>
      <c r="F670" s="1"/>
      <c r="G670" s="1"/>
      <c r="H670" s="1"/>
      <c r="I670" s="3"/>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520"/>
      <c r="AM670" s="1"/>
      <c r="AN670" s="1"/>
      <c r="AO670" s="1"/>
      <c r="AP670" s="1"/>
      <c r="AQ670" s="1"/>
      <c r="AR670" s="1"/>
      <c r="AS670" s="1"/>
      <c r="AT670" s="1"/>
      <c r="AU670" s="1"/>
      <c r="AV670" s="1"/>
      <c r="AW670" s="1"/>
      <c r="AX670" s="1"/>
      <c r="AY670" s="1"/>
      <c r="AZ670" s="1"/>
      <c r="BA670" s="1"/>
      <c r="BB670" s="1"/>
      <c r="BC670" s="1"/>
      <c r="BD670" s="1"/>
      <c r="BE670" s="1"/>
    </row>
    <row r="671" spans="1:57" ht="16.5" customHeight="1">
      <c r="A671" s="2"/>
      <c r="B671" s="2"/>
      <c r="C671" s="2"/>
      <c r="D671" s="2"/>
      <c r="E671" s="2"/>
      <c r="F671" s="1"/>
      <c r="G671" s="1"/>
      <c r="H671" s="1"/>
      <c r="I671" s="3"/>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520"/>
      <c r="AM671" s="1"/>
      <c r="AN671" s="1"/>
      <c r="AO671" s="1"/>
      <c r="AP671" s="1"/>
      <c r="AQ671" s="1"/>
      <c r="AR671" s="1"/>
      <c r="AS671" s="1"/>
      <c r="AT671" s="1"/>
      <c r="AU671" s="1"/>
      <c r="AV671" s="1"/>
      <c r="AW671" s="1"/>
      <c r="AX671" s="1"/>
      <c r="AY671" s="1"/>
      <c r="AZ671" s="1"/>
      <c r="BA671" s="1"/>
      <c r="BB671" s="1"/>
      <c r="BC671" s="1"/>
      <c r="BD671" s="1"/>
      <c r="BE671" s="1"/>
    </row>
    <row r="672" spans="1:57" ht="16.5" customHeight="1">
      <c r="A672" s="2"/>
      <c r="B672" s="2"/>
      <c r="C672" s="2"/>
      <c r="D672" s="2"/>
      <c r="E672" s="2"/>
      <c r="F672" s="1"/>
      <c r="G672" s="1"/>
      <c r="H672" s="1"/>
      <c r="I672" s="3"/>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520"/>
      <c r="AM672" s="1"/>
      <c r="AN672" s="1"/>
      <c r="AO672" s="1"/>
      <c r="AP672" s="1"/>
      <c r="AQ672" s="1"/>
      <c r="AR672" s="1"/>
      <c r="AS672" s="1"/>
      <c r="AT672" s="1"/>
      <c r="AU672" s="1"/>
      <c r="AV672" s="1"/>
      <c r="AW672" s="1"/>
      <c r="AX672" s="1"/>
      <c r="AY672" s="1"/>
      <c r="AZ672" s="1"/>
      <c r="BA672" s="1"/>
      <c r="BB672" s="1"/>
      <c r="BC672" s="1"/>
      <c r="BD672" s="1"/>
      <c r="BE672" s="1"/>
    </row>
    <row r="673" spans="1:57" ht="16.5" customHeight="1">
      <c r="A673" s="2"/>
      <c r="B673" s="2"/>
      <c r="C673" s="2"/>
      <c r="D673" s="2"/>
      <c r="E673" s="2"/>
      <c r="F673" s="1"/>
      <c r="G673" s="1"/>
      <c r="H673" s="1"/>
      <c r="I673" s="3"/>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520"/>
      <c r="AM673" s="1"/>
      <c r="AN673" s="1"/>
      <c r="AO673" s="1"/>
      <c r="AP673" s="1"/>
      <c r="AQ673" s="1"/>
      <c r="AR673" s="1"/>
      <c r="AS673" s="1"/>
      <c r="AT673" s="1"/>
      <c r="AU673" s="1"/>
      <c r="AV673" s="1"/>
      <c r="AW673" s="1"/>
      <c r="AX673" s="1"/>
      <c r="AY673" s="1"/>
      <c r="AZ673" s="1"/>
      <c r="BA673" s="1"/>
      <c r="BB673" s="1"/>
      <c r="BC673" s="1"/>
      <c r="BD673" s="1"/>
      <c r="BE673" s="1"/>
    </row>
    <row r="674" spans="1:57" ht="16.5" customHeight="1">
      <c r="A674" s="2"/>
      <c r="B674" s="2"/>
      <c r="C674" s="2"/>
      <c r="D674" s="2"/>
      <c r="E674" s="2"/>
      <c r="F674" s="1"/>
      <c r="G674" s="1"/>
      <c r="H674" s="1"/>
      <c r="I674" s="3"/>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520"/>
      <c r="AM674" s="1"/>
      <c r="AN674" s="1"/>
      <c r="AO674" s="1"/>
      <c r="AP674" s="1"/>
      <c r="AQ674" s="1"/>
      <c r="AR674" s="1"/>
      <c r="AS674" s="1"/>
      <c r="AT674" s="1"/>
      <c r="AU674" s="1"/>
      <c r="AV674" s="1"/>
      <c r="AW674" s="1"/>
      <c r="AX674" s="1"/>
      <c r="AY674" s="1"/>
      <c r="AZ674" s="1"/>
      <c r="BA674" s="1"/>
      <c r="BB674" s="1"/>
      <c r="BC674" s="1"/>
      <c r="BD674" s="1"/>
      <c r="BE674" s="1"/>
    </row>
    <row r="675" spans="1:57" ht="16.5" customHeight="1">
      <c r="A675" s="2"/>
      <c r="B675" s="2"/>
      <c r="C675" s="2"/>
      <c r="D675" s="2"/>
      <c r="E675" s="2"/>
      <c r="F675" s="1"/>
      <c r="G675" s="1"/>
      <c r="H675" s="1"/>
      <c r="I675" s="3"/>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520"/>
      <c r="AM675" s="1"/>
      <c r="AN675" s="1"/>
      <c r="AO675" s="1"/>
      <c r="AP675" s="1"/>
      <c r="AQ675" s="1"/>
      <c r="AR675" s="1"/>
      <c r="AS675" s="1"/>
      <c r="AT675" s="1"/>
      <c r="AU675" s="1"/>
      <c r="AV675" s="1"/>
      <c r="AW675" s="1"/>
      <c r="AX675" s="1"/>
      <c r="AY675" s="1"/>
      <c r="AZ675" s="1"/>
      <c r="BA675" s="1"/>
      <c r="BB675" s="1"/>
      <c r="BC675" s="1"/>
      <c r="BD675" s="1"/>
      <c r="BE675" s="1"/>
    </row>
    <row r="676" spans="1:57" ht="16.5" customHeight="1">
      <c r="A676" s="2"/>
      <c r="B676" s="2"/>
      <c r="C676" s="2"/>
      <c r="D676" s="2"/>
      <c r="E676" s="2"/>
      <c r="F676" s="1"/>
      <c r="G676" s="1"/>
      <c r="H676" s="1"/>
      <c r="I676" s="3"/>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520"/>
      <c r="AM676" s="1"/>
      <c r="AN676" s="1"/>
      <c r="AO676" s="1"/>
      <c r="AP676" s="1"/>
      <c r="AQ676" s="1"/>
      <c r="AR676" s="1"/>
      <c r="AS676" s="1"/>
      <c r="AT676" s="1"/>
      <c r="AU676" s="1"/>
      <c r="AV676" s="1"/>
      <c r="AW676" s="1"/>
      <c r="AX676" s="1"/>
      <c r="AY676" s="1"/>
      <c r="AZ676" s="1"/>
      <c r="BA676" s="1"/>
      <c r="BB676" s="1"/>
      <c r="BC676" s="1"/>
      <c r="BD676" s="1"/>
      <c r="BE676" s="1"/>
    </row>
    <row r="677" spans="1:57" ht="16.5" customHeight="1">
      <c r="A677" s="2"/>
      <c r="B677" s="2"/>
      <c r="C677" s="2"/>
      <c r="D677" s="2"/>
      <c r="E677" s="2"/>
      <c r="F677" s="1"/>
      <c r="G677" s="1"/>
      <c r="H677" s="1"/>
      <c r="I677" s="3"/>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520"/>
      <c r="AM677" s="1"/>
      <c r="AN677" s="1"/>
      <c r="AO677" s="1"/>
      <c r="AP677" s="1"/>
      <c r="AQ677" s="1"/>
      <c r="AR677" s="1"/>
      <c r="AS677" s="1"/>
      <c r="AT677" s="1"/>
      <c r="AU677" s="1"/>
      <c r="AV677" s="1"/>
      <c r="AW677" s="1"/>
      <c r="AX677" s="1"/>
      <c r="AY677" s="1"/>
      <c r="AZ677" s="1"/>
      <c r="BA677" s="1"/>
      <c r="BB677" s="1"/>
      <c r="BC677" s="1"/>
      <c r="BD677" s="1"/>
      <c r="BE677" s="1"/>
    </row>
    <row r="678" spans="1:57" ht="16.5" customHeight="1">
      <c r="A678" s="2"/>
      <c r="B678" s="2"/>
      <c r="C678" s="2"/>
      <c r="D678" s="2"/>
      <c r="E678" s="2"/>
      <c r="F678" s="1"/>
      <c r="G678" s="1"/>
      <c r="H678" s="1"/>
      <c r="I678" s="3"/>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520"/>
      <c r="AM678" s="1"/>
      <c r="AN678" s="1"/>
      <c r="AO678" s="1"/>
      <c r="AP678" s="1"/>
      <c r="AQ678" s="1"/>
      <c r="AR678" s="1"/>
      <c r="AS678" s="1"/>
      <c r="AT678" s="1"/>
      <c r="AU678" s="1"/>
      <c r="AV678" s="1"/>
      <c r="AW678" s="1"/>
      <c r="AX678" s="1"/>
      <c r="AY678" s="1"/>
      <c r="AZ678" s="1"/>
      <c r="BA678" s="1"/>
      <c r="BB678" s="1"/>
      <c r="BC678" s="1"/>
      <c r="BD678" s="1"/>
      <c r="BE678" s="1"/>
    </row>
    <row r="679" spans="1:57" ht="16.5" customHeight="1">
      <c r="A679" s="2"/>
      <c r="B679" s="2"/>
      <c r="C679" s="2"/>
      <c r="D679" s="2"/>
      <c r="E679" s="2"/>
      <c r="F679" s="1"/>
      <c r="G679" s="1"/>
      <c r="H679" s="1"/>
      <c r="I679" s="3"/>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520"/>
      <c r="AM679" s="1"/>
      <c r="AN679" s="1"/>
      <c r="AO679" s="1"/>
      <c r="AP679" s="1"/>
      <c r="AQ679" s="1"/>
      <c r="AR679" s="1"/>
      <c r="AS679" s="1"/>
      <c r="AT679" s="1"/>
      <c r="AU679" s="1"/>
      <c r="AV679" s="1"/>
      <c r="AW679" s="1"/>
      <c r="AX679" s="1"/>
      <c r="AY679" s="1"/>
      <c r="AZ679" s="1"/>
      <c r="BA679" s="1"/>
      <c r="BB679" s="1"/>
      <c r="BC679" s="1"/>
      <c r="BD679" s="1"/>
      <c r="BE679" s="1"/>
    </row>
    <row r="680" spans="1:57" ht="16.5" customHeight="1">
      <c r="A680" s="2"/>
      <c r="B680" s="2"/>
      <c r="C680" s="2"/>
      <c r="D680" s="2"/>
      <c r="E680" s="2"/>
      <c r="F680" s="1"/>
      <c r="G680" s="1"/>
      <c r="H680" s="1"/>
      <c r="I680" s="3"/>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520"/>
      <c r="AM680" s="1"/>
      <c r="AN680" s="1"/>
      <c r="AO680" s="1"/>
      <c r="AP680" s="1"/>
      <c r="AQ680" s="1"/>
      <c r="AR680" s="1"/>
      <c r="AS680" s="1"/>
      <c r="AT680" s="1"/>
      <c r="AU680" s="1"/>
      <c r="AV680" s="1"/>
      <c r="AW680" s="1"/>
      <c r="AX680" s="1"/>
      <c r="AY680" s="1"/>
      <c r="AZ680" s="1"/>
      <c r="BA680" s="1"/>
      <c r="BB680" s="1"/>
      <c r="BC680" s="1"/>
      <c r="BD680" s="1"/>
      <c r="BE680" s="1"/>
    </row>
    <row r="681" spans="1:57" ht="16.5" customHeight="1">
      <c r="A681" s="2"/>
      <c r="B681" s="2"/>
      <c r="C681" s="2"/>
      <c r="D681" s="2"/>
      <c r="E681" s="2"/>
      <c r="F681" s="1"/>
      <c r="G681" s="1"/>
      <c r="H681" s="1"/>
      <c r="I681" s="3"/>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520"/>
      <c r="AM681" s="1"/>
      <c r="AN681" s="1"/>
      <c r="AO681" s="1"/>
      <c r="AP681" s="1"/>
      <c r="AQ681" s="1"/>
      <c r="AR681" s="1"/>
      <c r="AS681" s="1"/>
      <c r="AT681" s="1"/>
      <c r="AU681" s="1"/>
      <c r="AV681" s="1"/>
      <c r="AW681" s="1"/>
      <c r="AX681" s="1"/>
      <c r="AY681" s="1"/>
      <c r="AZ681" s="1"/>
      <c r="BA681" s="1"/>
      <c r="BB681" s="1"/>
      <c r="BC681" s="1"/>
      <c r="BD681" s="1"/>
      <c r="BE681" s="1"/>
    </row>
    <row r="682" spans="1:57" ht="16.5" customHeight="1">
      <c r="A682" s="2"/>
      <c r="B682" s="2"/>
      <c r="C682" s="2"/>
      <c r="D682" s="2"/>
      <c r="E682" s="2"/>
      <c r="F682" s="1"/>
      <c r="G682" s="1"/>
      <c r="H682" s="1"/>
      <c r="I682" s="3"/>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520"/>
      <c r="AM682" s="1"/>
      <c r="AN682" s="1"/>
      <c r="AO682" s="1"/>
      <c r="AP682" s="1"/>
      <c r="AQ682" s="1"/>
      <c r="AR682" s="1"/>
      <c r="AS682" s="1"/>
      <c r="AT682" s="1"/>
      <c r="AU682" s="1"/>
      <c r="AV682" s="1"/>
      <c r="AW682" s="1"/>
      <c r="AX682" s="1"/>
      <c r="AY682" s="1"/>
      <c r="AZ682" s="1"/>
      <c r="BA682" s="1"/>
      <c r="BB682" s="1"/>
      <c r="BC682" s="1"/>
      <c r="BD682" s="1"/>
      <c r="BE682" s="1"/>
    </row>
    <row r="683" spans="1:57" ht="16.5" customHeight="1">
      <c r="A683" s="2"/>
      <c r="B683" s="2"/>
      <c r="C683" s="2"/>
      <c r="D683" s="2"/>
      <c r="E683" s="2"/>
      <c r="F683" s="1"/>
      <c r="G683" s="1"/>
      <c r="H683" s="1"/>
      <c r="I683" s="3"/>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520"/>
      <c r="AM683" s="1"/>
      <c r="AN683" s="1"/>
      <c r="AO683" s="1"/>
      <c r="AP683" s="1"/>
      <c r="AQ683" s="1"/>
      <c r="AR683" s="1"/>
      <c r="AS683" s="1"/>
      <c r="AT683" s="1"/>
      <c r="AU683" s="1"/>
      <c r="AV683" s="1"/>
      <c r="AW683" s="1"/>
      <c r="AX683" s="1"/>
      <c r="AY683" s="1"/>
      <c r="AZ683" s="1"/>
      <c r="BA683" s="1"/>
      <c r="BB683" s="1"/>
      <c r="BC683" s="1"/>
      <c r="BD683" s="1"/>
      <c r="BE683" s="1"/>
    </row>
    <row r="684" spans="1:57" ht="16.5" customHeight="1">
      <c r="A684" s="2"/>
      <c r="B684" s="2"/>
      <c r="C684" s="2"/>
      <c r="D684" s="2"/>
      <c r="E684" s="2"/>
      <c r="F684" s="1"/>
      <c r="G684" s="1"/>
      <c r="H684" s="1"/>
      <c r="I684" s="3"/>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520"/>
      <c r="AM684" s="1"/>
      <c r="AN684" s="1"/>
      <c r="AO684" s="1"/>
      <c r="AP684" s="1"/>
      <c r="AQ684" s="1"/>
      <c r="AR684" s="1"/>
      <c r="AS684" s="1"/>
      <c r="AT684" s="1"/>
      <c r="AU684" s="1"/>
      <c r="AV684" s="1"/>
      <c r="AW684" s="1"/>
      <c r="AX684" s="1"/>
      <c r="AY684" s="1"/>
      <c r="AZ684" s="1"/>
      <c r="BA684" s="1"/>
      <c r="BB684" s="1"/>
      <c r="BC684" s="1"/>
      <c r="BD684" s="1"/>
      <c r="BE684" s="1"/>
    </row>
    <row r="685" spans="1:57" ht="16.5" customHeight="1">
      <c r="A685" s="2"/>
      <c r="B685" s="2"/>
      <c r="C685" s="2"/>
      <c r="D685" s="2"/>
      <c r="E685" s="2"/>
      <c r="F685" s="1"/>
      <c r="G685" s="1"/>
      <c r="H685" s="1"/>
      <c r="I685" s="3"/>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520"/>
      <c r="AM685" s="1"/>
      <c r="AN685" s="1"/>
      <c r="AO685" s="1"/>
      <c r="AP685" s="1"/>
      <c r="AQ685" s="1"/>
      <c r="AR685" s="1"/>
      <c r="AS685" s="1"/>
      <c r="AT685" s="1"/>
      <c r="AU685" s="1"/>
      <c r="AV685" s="1"/>
      <c r="AW685" s="1"/>
      <c r="AX685" s="1"/>
      <c r="AY685" s="1"/>
      <c r="AZ685" s="1"/>
      <c r="BA685" s="1"/>
      <c r="BB685" s="1"/>
      <c r="BC685" s="1"/>
      <c r="BD685" s="1"/>
      <c r="BE685" s="1"/>
    </row>
    <row r="686" spans="1:57" ht="16.5" customHeight="1">
      <c r="A686" s="2"/>
      <c r="B686" s="2"/>
      <c r="C686" s="2"/>
      <c r="D686" s="2"/>
      <c r="E686" s="2"/>
      <c r="F686" s="1"/>
      <c r="G686" s="1"/>
      <c r="H686" s="1"/>
      <c r="I686" s="3"/>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520"/>
      <c r="AM686" s="1"/>
      <c r="AN686" s="1"/>
      <c r="AO686" s="1"/>
      <c r="AP686" s="1"/>
      <c r="AQ686" s="1"/>
      <c r="AR686" s="1"/>
      <c r="AS686" s="1"/>
      <c r="AT686" s="1"/>
      <c r="AU686" s="1"/>
      <c r="AV686" s="1"/>
      <c r="AW686" s="1"/>
      <c r="AX686" s="1"/>
      <c r="AY686" s="1"/>
      <c r="AZ686" s="1"/>
      <c r="BA686" s="1"/>
      <c r="BB686" s="1"/>
      <c r="BC686" s="1"/>
      <c r="BD686" s="1"/>
      <c r="BE686" s="1"/>
    </row>
    <row r="687" spans="1:57" ht="16.5" customHeight="1">
      <c r="A687" s="2"/>
      <c r="B687" s="2"/>
      <c r="C687" s="2"/>
      <c r="D687" s="2"/>
      <c r="E687" s="2"/>
      <c r="F687" s="1"/>
      <c r="G687" s="1"/>
      <c r="H687" s="1"/>
      <c r="I687" s="3"/>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520"/>
      <c r="AM687" s="1"/>
      <c r="AN687" s="1"/>
      <c r="AO687" s="1"/>
      <c r="AP687" s="1"/>
      <c r="AQ687" s="1"/>
      <c r="AR687" s="1"/>
      <c r="AS687" s="1"/>
      <c r="AT687" s="1"/>
      <c r="AU687" s="1"/>
      <c r="AV687" s="1"/>
      <c r="AW687" s="1"/>
      <c r="AX687" s="1"/>
      <c r="AY687" s="1"/>
      <c r="AZ687" s="1"/>
      <c r="BA687" s="1"/>
      <c r="BB687" s="1"/>
      <c r="BC687" s="1"/>
      <c r="BD687" s="1"/>
      <c r="BE687" s="1"/>
    </row>
    <row r="688" spans="1:57" ht="16.5" customHeight="1">
      <c r="A688" s="2"/>
      <c r="B688" s="2"/>
      <c r="C688" s="2"/>
      <c r="D688" s="2"/>
      <c r="E688" s="2"/>
      <c r="F688" s="1"/>
      <c r="G688" s="1"/>
      <c r="H688" s="1"/>
      <c r="I688" s="3"/>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520"/>
      <c r="AM688" s="1"/>
      <c r="AN688" s="1"/>
      <c r="AO688" s="1"/>
      <c r="AP688" s="1"/>
      <c r="AQ688" s="1"/>
      <c r="AR688" s="1"/>
      <c r="AS688" s="1"/>
      <c r="AT688" s="1"/>
      <c r="AU688" s="1"/>
      <c r="AV688" s="1"/>
      <c r="AW688" s="1"/>
      <c r="AX688" s="1"/>
      <c r="AY688" s="1"/>
      <c r="AZ688" s="1"/>
      <c r="BA688" s="1"/>
      <c r="BB688" s="1"/>
      <c r="BC688" s="1"/>
      <c r="BD688" s="1"/>
      <c r="BE688" s="1"/>
    </row>
    <row r="689" spans="1:57" ht="16.5" customHeight="1">
      <c r="A689" s="2"/>
      <c r="B689" s="2"/>
      <c r="C689" s="2"/>
      <c r="D689" s="2"/>
      <c r="E689" s="2"/>
      <c r="F689" s="1"/>
      <c r="G689" s="1"/>
      <c r="H689" s="1"/>
      <c r="I689" s="3"/>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520"/>
      <c r="AM689" s="1"/>
      <c r="AN689" s="1"/>
      <c r="AO689" s="1"/>
      <c r="AP689" s="1"/>
      <c r="AQ689" s="1"/>
      <c r="AR689" s="1"/>
      <c r="AS689" s="1"/>
      <c r="AT689" s="1"/>
      <c r="AU689" s="1"/>
      <c r="AV689" s="1"/>
      <c r="AW689" s="1"/>
      <c r="AX689" s="1"/>
      <c r="AY689" s="1"/>
      <c r="AZ689" s="1"/>
      <c r="BA689" s="1"/>
      <c r="BB689" s="1"/>
      <c r="BC689" s="1"/>
      <c r="BD689" s="1"/>
      <c r="BE689" s="1"/>
    </row>
    <row r="690" spans="1:57" ht="16.5" customHeight="1">
      <c r="A690" s="2"/>
      <c r="B690" s="2"/>
      <c r="C690" s="2"/>
      <c r="D690" s="2"/>
      <c r="E690" s="2"/>
      <c r="F690" s="1"/>
      <c r="G690" s="1"/>
      <c r="H690" s="1"/>
      <c r="I690" s="3"/>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520"/>
      <c r="AM690" s="1"/>
      <c r="AN690" s="1"/>
      <c r="AO690" s="1"/>
      <c r="AP690" s="1"/>
      <c r="AQ690" s="1"/>
      <c r="AR690" s="1"/>
      <c r="AS690" s="1"/>
      <c r="AT690" s="1"/>
      <c r="AU690" s="1"/>
      <c r="AV690" s="1"/>
      <c r="AW690" s="1"/>
      <c r="AX690" s="1"/>
      <c r="AY690" s="1"/>
      <c r="AZ690" s="1"/>
      <c r="BA690" s="1"/>
      <c r="BB690" s="1"/>
      <c r="BC690" s="1"/>
      <c r="BD690" s="1"/>
      <c r="BE690" s="1"/>
    </row>
    <row r="691" spans="1:57" ht="16.5" customHeight="1">
      <c r="A691" s="2"/>
      <c r="B691" s="2"/>
      <c r="C691" s="2"/>
      <c r="D691" s="2"/>
      <c r="E691" s="2"/>
      <c r="F691" s="1"/>
      <c r="G691" s="1"/>
      <c r="H691" s="1"/>
      <c r="I691" s="3"/>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520"/>
      <c r="AM691" s="1"/>
      <c r="AN691" s="1"/>
      <c r="AO691" s="1"/>
      <c r="AP691" s="1"/>
      <c r="AQ691" s="1"/>
      <c r="AR691" s="1"/>
      <c r="AS691" s="1"/>
      <c r="AT691" s="1"/>
      <c r="AU691" s="1"/>
      <c r="AV691" s="1"/>
      <c r="AW691" s="1"/>
      <c r="AX691" s="1"/>
      <c r="AY691" s="1"/>
      <c r="AZ691" s="1"/>
      <c r="BA691" s="1"/>
      <c r="BB691" s="1"/>
      <c r="BC691" s="1"/>
      <c r="BD691" s="1"/>
      <c r="BE691" s="1"/>
    </row>
    <row r="692" spans="1:57" ht="16.5" customHeight="1">
      <c r="A692" s="2"/>
      <c r="B692" s="2"/>
      <c r="C692" s="2"/>
      <c r="D692" s="2"/>
      <c r="E692" s="2"/>
      <c r="F692" s="1"/>
      <c r="G692" s="1"/>
      <c r="H692" s="1"/>
      <c r="I692" s="3"/>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520"/>
      <c r="AM692" s="1"/>
      <c r="AN692" s="1"/>
      <c r="AO692" s="1"/>
      <c r="AP692" s="1"/>
      <c r="AQ692" s="1"/>
      <c r="AR692" s="1"/>
      <c r="AS692" s="1"/>
      <c r="AT692" s="1"/>
      <c r="AU692" s="1"/>
      <c r="AV692" s="1"/>
      <c r="AW692" s="1"/>
      <c r="AX692" s="1"/>
      <c r="AY692" s="1"/>
      <c r="AZ692" s="1"/>
      <c r="BA692" s="1"/>
      <c r="BB692" s="1"/>
      <c r="BC692" s="1"/>
      <c r="BD692" s="1"/>
      <c r="BE692" s="1"/>
    </row>
    <row r="693" spans="1:57" ht="16.5" customHeight="1">
      <c r="A693" s="2"/>
      <c r="B693" s="2"/>
      <c r="C693" s="2"/>
      <c r="D693" s="2"/>
      <c r="E693" s="2"/>
      <c r="F693" s="1"/>
      <c r="G693" s="1"/>
      <c r="H693" s="1"/>
      <c r="I693" s="3"/>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520"/>
      <c r="AM693" s="1"/>
      <c r="AN693" s="1"/>
      <c r="AO693" s="1"/>
      <c r="AP693" s="1"/>
      <c r="AQ693" s="1"/>
      <c r="AR693" s="1"/>
      <c r="AS693" s="1"/>
      <c r="AT693" s="1"/>
      <c r="AU693" s="1"/>
      <c r="AV693" s="1"/>
      <c r="AW693" s="1"/>
      <c r="AX693" s="1"/>
      <c r="AY693" s="1"/>
      <c r="AZ693" s="1"/>
      <c r="BA693" s="1"/>
      <c r="BB693" s="1"/>
      <c r="BC693" s="1"/>
      <c r="BD693" s="1"/>
      <c r="BE693" s="1"/>
    </row>
    <row r="694" spans="1:57" ht="16.5" customHeight="1">
      <c r="A694" s="2"/>
      <c r="B694" s="2"/>
      <c r="C694" s="2"/>
      <c r="D694" s="2"/>
      <c r="E694" s="2"/>
      <c r="F694" s="1"/>
      <c r="G694" s="1"/>
      <c r="H694" s="1"/>
      <c r="I694" s="3"/>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520"/>
      <c r="AM694" s="1"/>
      <c r="AN694" s="1"/>
      <c r="AO694" s="1"/>
      <c r="AP694" s="1"/>
      <c r="AQ694" s="1"/>
      <c r="AR694" s="1"/>
      <c r="AS694" s="1"/>
      <c r="AT694" s="1"/>
      <c r="AU694" s="1"/>
      <c r="AV694" s="1"/>
      <c r="AW694" s="1"/>
      <c r="AX694" s="1"/>
      <c r="AY694" s="1"/>
      <c r="AZ694" s="1"/>
      <c r="BA694" s="1"/>
      <c r="BB694" s="1"/>
      <c r="BC694" s="1"/>
      <c r="BD694" s="1"/>
      <c r="BE694" s="1"/>
    </row>
    <row r="695" spans="1:57" ht="16.5" customHeight="1">
      <c r="A695" s="2"/>
      <c r="B695" s="2"/>
      <c r="C695" s="2"/>
      <c r="D695" s="2"/>
      <c r="E695" s="2"/>
      <c r="F695" s="1"/>
      <c r="G695" s="1"/>
      <c r="H695" s="1"/>
      <c r="I695" s="3"/>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520"/>
      <c r="AM695" s="1"/>
      <c r="AN695" s="1"/>
      <c r="AO695" s="1"/>
      <c r="AP695" s="1"/>
      <c r="AQ695" s="1"/>
      <c r="AR695" s="1"/>
      <c r="AS695" s="1"/>
      <c r="AT695" s="1"/>
      <c r="AU695" s="1"/>
      <c r="AV695" s="1"/>
      <c r="AW695" s="1"/>
      <c r="AX695" s="1"/>
      <c r="AY695" s="1"/>
      <c r="AZ695" s="1"/>
      <c r="BA695" s="1"/>
      <c r="BB695" s="1"/>
      <c r="BC695" s="1"/>
      <c r="BD695" s="1"/>
      <c r="BE695" s="1"/>
    </row>
    <row r="696" spans="1:57" ht="16.5" customHeight="1">
      <c r="A696" s="2"/>
      <c r="B696" s="2"/>
      <c r="C696" s="2"/>
      <c r="D696" s="2"/>
      <c r="E696" s="2"/>
      <c r="F696" s="1"/>
      <c r="G696" s="1"/>
      <c r="H696" s="1"/>
      <c r="I696" s="3"/>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520"/>
      <c r="AM696" s="1"/>
      <c r="AN696" s="1"/>
      <c r="AO696" s="1"/>
      <c r="AP696" s="1"/>
      <c r="AQ696" s="1"/>
      <c r="AR696" s="1"/>
      <c r="AS696" s="1"/>
      <c r="AT696" s="1"/>
      <c r="AU696" s="1"/>
      <c r="AV696" s="1"/>
      <c r="AW696" s="1"/>
      <c r="AX696" s="1"/>
      <c r="AY696" s="1"/>
      <c r="AZ696" s="1"/>
      <c r="BA696" s="1"/>
      <c r="BB696" s="1"/>
      <c r="BC696" s="1"/>
      <c r="BD696" s="1"/>
      <c r="BE696" s="1"/>
    </row>
    <row r="697" spans="1:57" ht="16.5" customHeight="1">
      <c r="A697" s="2"/>
      <c r="B697" s="2"/>
      <c r="C697" s="2"/>
      <c r="D697" s="2"/>
      <c r="E697" s="2"/>
      <c r="F697" s="1"/>
      <c r="G697" s="1"/>
      <c r="H697" s="1"/>
      <c r="I697" s="3"/>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520"/>
      <c r="AM697" s="1"/>
      <c r="AN697" s="1"/>
      <c r="AO697" s="1"/>
      <c r="AP697" s="1"/>
      <c r="AQ697" s="1"/>
      <c r="AR697" s="1"/>
      <c r="AS697" s="1"/>
      <c r="AT697" s="1"/>
      <c r="AU697" s="1"/>
      <c r="AV697" s="1"/>
      <c r="AW697" s="1"/>
      <c r="AX697" s="1"/>
      <c r="AY697" s="1"/>
      <c r="AZ697" s="1"/>
      <c r="BA697" s="1"/>
      <c r="BB697" s="1"/>
      <c r="BC697" s="1"/>
      <c r="BD697" s="1"/>
      <c r="BE697" s="1"/>
    </row>
    <row r="698" spans="1:57" ht="16.5" customHeight="1">
      <c r="A698" s="2"/>
      <c r="B698" s="2"/>
      <c r="C698" s="2"/>
      <c r="D698" s="2"/>
      <c r="E698" s="2"/>
      <c r="F698" s="1"/>
      <c r="G698" s="1"/>
      <c r="H698" s="1"/>
      <c r="I698" s="3"/>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520"/>
      <c r="AM698" s="1"/>
      <c r="AN698" s="1"/>
      <c r="AO698" s="1"/>
      <c r="AP698" s="1"/>
      <c r="AQ698" s="1"/>
      <c r="AR698" s="1"/>
      <c r="AS698" s="1"/>
      <c r="AT698" s="1"/>
      <c r="AU698" s="1"/>
      <c r="AV698" s="1"/>
      <c r="AW698" s="1"/>
      <c r="AX698" s="1"/>
      <c r="AY698" s="1"/>
      <c r="AZ698" s="1"/>
      <c r="BA698" s="1"/>
      <c r="BB698" s="1"/>
      <c r="BC698" s="1"/>
      <c r="BD698" s="1"/>
      <c r="BE698" s="1"/>
    </row>
    <row r="699" spans="1:57" ht="16.5" customHeight="1">
      <c r="A699" s="2"/>
      <c r="B699" s="2"/>
      <c r="C699" s="2"/>
      <c r="D699" s="2"/>
      <c r="E699" s="2"/>
      <c r="F699" s="1"/>
      <c r="G699" s="1"/>
      <c r="H699" s="1"/>
      <c r="I699" s="3"/>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520"/>
      <c r="AM699" s="1"/>
      <c r="AN699" s="1"/>
      <c r="AO699" s="1"/>
      <c r="AP699" s="1"/>
      <c r="AQ699" s="1"/>
      <c r="AR699" s="1"/>
      <c r="AS699" s="1"/>
      <c r="AT699" s="1"/>
      <c r="AU699" s="1"/>
      <c r="AV699" s="1"/>
      <c r="AW699" s="1"/>
      <c r="AX699" s="1"/>
      <c r="AY699" s="1"/>
      <c r="AZ699" s="1"/>
      <c r="BA699" s="1"/>
      <c r="BB699" s="1"/>
      <c r="BC699" s="1"/>
      <c r="BD699" s="1"/>
      <c r="BE699" s="1"/>
    </row>
    <row r="700" spans="1:57" ht="16.5" customHeight="1">
      <c r="A700" s="2"/>
      <c r="B700" s="2"/>
      <c r="C700" s="2"/>
      <c r="D700" s="2"/>
      <c r="E700" s="2"/>
      <c r="F700" s="1"/>
      <c r="G700" s="1"/>
      <c r="H700" s="1"/>
      <c r="I700" s="3"/>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520"/>
      <c r="AM700" s="1"/>
      <c r="AN700" s="1"/>
      <c r="AO700" s="1"/>
      <c r="AP700" s="1"/>
      <c r="AQ700" s="1"/>
      <c r="AR700" s="1"/>
      <c r="AS700" s="1"/>
      <c r="AT700" s="1"/>
      <c r="AU700" s="1"/>
      <c r="AV700" s="1"/>
      <c r="AW700" s="1"/>
      <c r="AX700" s="1"/>
      <c r="AY700" s="1"/>
      <c r="AZ700" s="1"/>
      <c r="BA700" s="1"/>
      <c r="BB700" s="1"/>
      <c r="BC700" s="1"/>
      <c r="BD700" s="1"/>
      <c r="BE700" s="1"/>
    </row>
    <row r="701" spans="1:57" ht="16.5" customHeight="1">
      <c r="A701" s="2"/>
      <c r="B701" s="2"/>
      <c r="C701" s="2"/>
      <c r="D701" s="2"/>
      <c r="E701" s="2"/>
      <c r="F701" s="1"/>
      <c r="G701" s="1"/>
      <c r="H701" s="1"/>
      <c r="I701" s="3"/>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520"/>
      <c r="AM701" s="1"/>
      <c r="AN701" s="1"/>
      <c r="AO701" s="1"/>
      <c r="AP701" s="1"/>
      <c r="AQ701" s="1"/>
      <c r="AR701" s="1"/>
      <c r="AS701" s="1"/>
      <c r="AT701" s="1"/>
      <c r="AU701" s="1"/>
      <c r="AV701" s="1"/>
      <c r="AW701" s="1"/>
      <c r="AX701" s="1"/>
      <c r="AY701" s="1"/>
      <c r="AZ701" s="1"/>
      <c r="BA701" s="1"/>
      <c r="BB701" s="1"/>
      <c r="BC701" s="1"/>
      <c r="BD701" s="1"/>
      <c r="BE701" s="1"/>
    </row>
    <row r="702" spans="1:57" ht="16.5" customHeight="1">
      <c r="A702" s="2"/>
      <c r="B702" s="2"/>
      <c r="C702" s="2"/>
      <c r="D702" s="2"/>
      <c r="E702" s="2"/>
      <c r="F702" s="1"/>
      <c r="G702" s="1"/>
      <c r="H702" s="1"/>
      <c r="I702" s="3"/>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520"/>
      <c r="AM702" s="1"/>
      <c r="AN702" s="1"/>
      <c r="AO702" s="1"/>
      <c r="AP702" s="1"/>
      <c r="AQ702" s="1"/>
      <c r="AR702" s="1"/>
      <c r="AS702" s="1"/>
      <c r="AT702" s="1"/>
      <c r="AU702" s="1"/>
      <c r="AV702" s="1"/>
      <c r="AW702" s="1"/>
      <c r="AX702" s="1"/>
      <c r="AY702" s="1"/>
      <c r="AZ702" s="1"/>
      <c r="BA702" s="1"/>
      <c r="BB702" s="1"/>
      <c r="BC702" s="1"/>
      <c r="BD702" s="1"/>
      <c r="BE702" s="1"/>
    </row>
    <row r="703" spans="1:57" ht="16.5" customHeight="1">
      <c r="A703" s="2"/>
      <c r="B703" s="2"/>
      <c r="C703" s="2"/>
      <c r="D703" s="2"/>
      <c r="E703" s="2"/>
      <c r="F703" s="1"/>
      <c r="G703" s="1"/>
      <c r="H703" s="1"/>
      <c r="I703" s="3"/>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520"/>
      <c r="AM703" s="1"/>
      <c r="AN703" s="1"/>
      <c r="AO703" s="1"/>
      <c r="AP703" s="1"/>
      <c r="AQ703" s="1"/>
      <c r="AR703" s="1"/>
      <c r="AS703" s="1"/>
      <c r="AT703" s="1"/>
      <c r="AU703" s="1"/>
      <c r="AV703" s="1"/>
      <c r="AW703" s="1"/>
      <c r="AX703" s="1"/>
      <c r="AY703" s="1"/>
      <c r="AZ703" s="1"/>
      <c r="BA703" s="1"/>
      <c r="BB703" s="1"/>
      <c r="BC703" s="1"/>
      <c r="BD703" s="1"/>
      <c r="BE703" s="1"/>
    </row>
    <row r="704" spans="1:57" ht="16.5" customHeight="1">
      <c r="A704" s="2"/>
      <c r="B704" s="2"/>
      <c r="C704" s="2"/>
      <c r="D704" s="2"/>
      <c r="E704" s="2"/>
      <c r="F704" s="1"/>
      <c r="G704" s="1"/>
      <c r="H704" s="1"/>
      <c r="I704" s="3"/>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520"/>
      <c r="AM704" s="1"/>
      <c r="AN704" s="1"/>
      <c r="AO704" s="1"/>
      <c r="AP704" s="1"/>
      <c r="AQ704" s="1"/>
      <c r="AR704" s="1"/>
      <c r="AS704" s="1"/>
      <c r="AT704" s="1"/>
      <c r="AU704" s="1"/>
      <c r="AV704" s="1"/>
      <c r="AW704" s="1"/>
      <c r="AX704" s="1"/>
      <c r="AY704" s="1"/>
      <c r="AZ704" s="1"/>
      <c r="BA704" s="1"/>
      <c r="BB704" s="1"/>
      <c r="BC704" s="1"/>
      <c r="BD704" s="1"/>
      <c r="BE704" s="1"/>
    </row>
    <row r="705" spans="1:57" ht="16.5" customHeight="1">
      <c r="A705" s="2"/>
      <c r="B705" s="2"/>
      <c r="C705" s="2"/>
      <c r="D705" s="2"/>
      <c r="E705" s="2"/>
      <c r="F705" s="1"/>
      <c r="G705" s="1"/>
      <c r="H705" s="1"/>
      <c r="I705" s="3"/>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520"/>
      <c r="AM705" s="1"/>
      <c r="AN705" s="1"/>
      <c r="AO705" s="1"/>
      <c r="AP705" s="1"/>
      <c r="AQ705" s="1"/>
      <c r="AR705" s="1"/>
      <c r="AS705" s="1"/>
      <c r="AT705" s="1"/>
      <c r="AU705" s="1"/>
      <c r="AV705" s="1"/>
      <c r="AW705" s="1"/>
      <c r="AX705" s="1"/>
      <c r="AY705" s="1"/>
      <c r="AZ705" s="1"/>
      <c r="BA705" s="1"/>
      <c r="BB705" s="1"/>
      <c r="BC705" s="1"/>
      <c r="BD705" s="1"/>
      <c r="BE705" s="1"/>
    </row>
    <row r="706" spans="1:57" ht="16.5" customHeight="1">
      <c r="A706" s="2"/>
      <c r="B706" s="2"/>
      <c r="C706" s="2"/>
      <c r="D706" s="2"/>
      <c r="E706" s="2"/>
      <c r="F706" s="1"/>
      <c r="G706" s="1"/>
      <c r="H706" s="1"/>
      <c r="I706" s="3"/>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520"/>
      <c r="AM706" s="1"/>
      <c r="AN706" s="1"/>
      <c r="AO706" s="1"/>
      <c r="AP706" s="1"/>
      <c r="AQ706" s="1"/>
      <c r="AR706" s="1"/>
      <c r="AS706" s="1"/>
      <c r="AT706" s="1"/>
      <c r="AU706" s="1"/>
      <c r="AV706" s="1"/>
      <c r="AW706" s="1"/>
      <c r="AX706" s="1"/>
      <c r="AY706" s="1"/>
      <c r="AZ706" s="1"/>
      <c r="BA706" s="1"/>
      <c r="BB706" s="1"/>
      <c r="BC706" s="1"/>
      <c r="BD706" s="1"/>
      <c r="BE706" s="1"/>
    </row>
    <row r="707" spans="1:57" ht="16.5" customHeight="1">
      <c r="A707" s="2"/>
      <c r="B707" s="2"/>
      <c r="C707" s="2"/>
      <c r="D707" s="2"/>
      <c r="E707" s="2"/>
      <c r="F707" s="1"/>
      <c r="G707" s="1"/>
      <c r="H707" s="1"/>
      <c r="I707" s="3"/>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520"/>
      <c r="AM707" s="1"/>
      <c r="AN707" s="1"/>
      <c r="AO707" s="1"/>
      <c r="AP707" s="1"/>
      <c r="AQ707" s="1"/>
      <c r="AR707" s="1"/>
      <c r="AS707" s="1"/>
      <c r="AT707" s="1"/>
      <c r="AU707" s="1"/>
      <c r="AV707" s="1"/>
      <c r="AW707" s="1"/>
      <c r="AX707" s="1"/>
      <c r="AY707" s="1"/>
      <c r="AZ707" s="1"/>
      <c r="BA707" s="1"/>
      <c r="BB707" s="1"/>
      <c r="BC707" s="1"/>
      <c r="BD707" s="1"/>
      <c r="BE707" s="1"/>
    </row>
    <row r="708" spans="1:57" ht="16.5" customHeight="1">
      <c r="A708" s="2"/>
      <c r="B708" s="2"/>
      <c r="C708" s="2"/>
      <c r="D708" s="2"/>
      <c r="E708" s="2"/>
      <c r="F708" s="1"/>
      <c r="G708" s="1"/>
      <c r="H708" s="1"/>
      <c r="I708" s="3"/>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520"/>
      <c r="AM708" s="1"/>
      <c r="AN708" s="1"/>
      <c r="AO708" s="1"/>
      <c r="AP708" s="1"/>
      <c r="AQ708" s="1"/>
      <c r="AR708" s="1"/>
      <c r="AS708" s="1"/>
      <c r="AT708" s="1"/>
      <c r="AU708" s="1"/>
      <c r="AV708" s="1"/>
      <c r="AW708" s="1"/>
      <c r="AX708" s="1"/>
      <c r="AY708" s="1"/>
      <c r="AZ708" s="1"/>
      <c r="BA708" s="1"/>
      <c r="BB708" s="1"/>
      <c r="BC708" s="1"/>
      <c r="BD708" s="1"/>
      <c r="BE708" s="1"/>
    </row>
    <row r="709" spans="1:57" ht="16.5" customHeight="1">
      <c r="A709" s="2"/>
      <c r="B709" s="2"/>
      <c r="C709" s="2"/>
      <c r="D709" s="2"/>
      <c r="E709" s="2"/>
      <c r="F709" s="1"/>
      <c r="G709" s="1"/>
      <c r="H709" s="1"/>
      <c r="I709" s="3"/>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520"/>
      <c r="AM709" s="1"/>
      <c r="AN709" s="1"/>
      <c r="AO709" s="1"/>
      <c r="AP709" s="1"/>
      <c r="AQ709" s="1"/>
      <c r="AR709" s="1"/>
      <c r="AS709" s="1"/>
      <c r="AT709" s="1"/>
      <c r="AU709" s="1"/>
      <c r="AV709" s="1"/>
      <c r="AW709" s="1"/>
      <c r="AX709" s="1"/>
      <c r="AY709" s="1"/>
      <c r="AZ709" s="1"/>
      <c r="BA709" s="1"/>
      <c r="BB709" s="1"/>
      <c r="BC709" s="1"/>
      <c r="BD709" s="1"/>
      <c r="BE709" s="1"/>
    </row>
    <row r="710" spans="1:57" ht="16.5" customHeight="1">
      <c r="A710" s="2"/>
      <c r="B710" s="2"/>
      <c r="C710" s="2"/>
      <c r="D710" s="2"/>
      <c r="E710" s="2"/>
      <c r="F710" s="1"/>
      <c r="G710" s="1"/>
      <c r="H710" s="1"/>
      <c r="I710" s="3"/>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520"/>
      <c r="AM710" s="1"/>
      <c r="AN710" s="1"/>
      <c r="AO710" s="1"/>
      <c r="AP710" s="1"/>
      <c r="AQ710" s="1"/>
      <c r="AR710" s="1"/>
      <c r="AS710" s="1"/>
      <c r="AT710" s="1"/>
      <c r="AU710" s="1"/>
      <c r="AV710" s="1"/>
      <c r="AW710" s="1"/>
      <c r="AX710" s="1"/>
      <c r="AY710" s="1"/>
      <c r="AZ710" s="1"/>
      <c r="BA710" s="1"/>
      <c r="BB710" s="1"/>
      <c r="BC710" s="1"/>
      <c r="BD710" s="1"/>
      <c r="BE710" s="1"/>
    </row>
    <row r="711" spans="1:57" ht="16.5" customHeight="1">
      <c r="A711" s="2"/>
      <c r="B711" s="2"/>
      <c r="C711" s="2"/>
      <c r="D711" s="2"/>
      <c r="E711" s="2"/>
      <c r="F711" s="1"/>
      <c r="G711" s="1"/>
      <c r="H711" s="1"/>
      <c r="I711" s="3"/>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520"/>
      <c r="AM711" s="1"/>
      <c r="AN711" s="1"/>
      <c r="AO711" s="1"/>
      <c r="AP711" s="1"/>
      <c r="AQ711" s="1"/>
      <c r="AR711" s="1"/>
      <c r="AS711" s="1"/>
      <c r="AT711" s="1"/>
      <c r="AU711" s="1"/>
      <c r="AV711" s="1"/>
      <c r="AW711" s="1"/>
      <c r="AX711" s="1"/>
      <c r="AY711" s="1"/>
      <c r="AZ711" s="1"/>
      <c r="BA711" s="1"/>
      <c r="BB711" s="1"/>
      <c r="BC711" s="1"/>
      <c r="BD711" s="1"/>
      <c r="BE711" s="1"/>
    </row>
    <row r="712" spans="1:57" ht="16.5" customHeight="1">
      <c r="A712" s="2"/>
      <c r="B712" s="2"/>
      <c r="C712" s="2"/>
      <c r="D712" s="2"/>
      <c r="E712" s="2"/>
      <c r="F712" s="1"/>
      <c r="G712" s="1"/>
      <c r="H712" s="1"/>
      <c r="I712" s="3"/>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520"/>
      <c r="AM712" s="1"/>
      <c r="AN712" s="1"/>
      <c r="AO712" s="1"/>
      <c r="AP712" s="1"/>
      <c r="AQ712" s="1"/>
      <c r="AR712" s="1"/>
      <c r="AS712" s="1"/>
      <c r="AT712" s="1"/>
      <c r="AU712" s="1"/>
      <c r="AV712" s="1"/>
      <c r="AW712" s="1"/>
      <c r="AX712" s="1"/>
      <c r="AY712" s="1"/>
      <c r="AZ712" s="1"/>
      <c r="BA712" s="1"/>
      <c r="BB712" s="1"/>
      <c r="BC712" s="1"/>
      <c r="BD712" s="1"/>
      <c r="BE712" s="1"/>
    </row>
    <row r="713" spans="1:57" ht="16.5" customHeight="1">
      <c r="A713" s="2"/>
      <c r="B713" s="2"/>
      <c r="C713" s="2"/>
      <c r="D713" s="2"/>
      <c r="E713" s="2"/>
      <c r="F713" s="1"/>
      <c r="G713" s="1"/>
      <c r="H713" s="1"/>
      <c r="I713" s="3"/>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520"/>
      <c r="AM713" s="1"/>
      <c r="AN713" s="1"/>
      <c r="AO713" s="1"/>
      <c r="AP713" s="1"/>
      <c r="AQ713" s="1"/>
      <c r="AR713" s="1"/>
      <c r="AS713" s="1"/>
      <c r="AT713" s="1"/>
      <c r="AU713" s="1"/>
      <c r="AV713" s="1"/>
      <c r="AW713" s="1"/>
      <c r="AX713" s="1"/>
      <c r="AY713" s="1"/>
      <c r="AZ713" s="1"/>
      <c r="BA713" s="1"/>
      <c r="BB713" s="1"/>
      <c r="BC713" s="1"/>
      <c r="BD713" s="1"/>
      <c r="BE713" s="1"/>
    </row>
    <row r="714" spans="1:57" ht="16.5" customHeight="1">
      <c r="A714" s="2"/>
      <c r="B714" s="2"/>
      <c r="C714" s="2"/>
      <c r="D714" s="2"/>
      <c r="E714" s="2"/>
      <c r="F714" s="1"/>
      <c r="G714" s="1"/>
      <c r="H714" s="1"/>
      <c r="I714" s="3"/>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520"/>
      <c r="AM714" s="1"/>
      <c r="AN714" s="1"/>
      <c r="AO714" s="1"/>
      <c r="AP714" s="1"/>
      <c r="AQ714" s="1"/>
      <c r="AR714" s="1"/>
      <c r="AS714" s="1"/>
      <c r="AT714" s="1"/>
      <c r="AU714" s="1"/>
      <c r="AV714" s="1"/>
      <c r="AW714" s="1"/>
      <c r="AX714" s="1"/>
      <c r="AY714" s="1"/>
      <c r="AZ714" s="1"/>
      <c r="BA714" s="1"/>
      <c r="BB714" s="1"/>
      <c r="BC714" s="1"/>
      <c r="BD714" s="1"/>
      <c r="BE714" s="1"/>
    </row>
    <row r="715" spans="1:57" ht="16.5" customHeight="1">
      <c r="A715" s="2"/>
      <c r="B715" s="2"/>
      <c r="C715" s="2"/>
      <c r="D715" s="2"/>
      <c r="E715" s="2"/>
      <c r="F715" s="1"/>
      <c r="G715" s="1"/>
      <c r="H715" s="1"/>
      <c r="I715" s="3"/>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520"/>
      <c r="AM715" s="1"/>
      <c r="AN715" s="1"/>
      <c r="AO715" s="1"/>
      <c r="AP715" s="1"/>
      <c r="AQ715" s="1"/>
      <c r="AR715" s="1"/>
      <c r="AS715" s="1"/>
      <c r="AT715" s="1"/>
      <c r="AU715" s="1"/>
      <c r="AV715" s="1"/>
      <c r="AW715" s="1"/>
      <c r="AX715" s="1"/>
      <c r="AY715" s="1"/>
      <c r="AZ715" s="1"/>
      <c r="BA715" s="1"/>
      <c r="BB715" s="1"/>
      <c r="BC715" s="1"/>
      <c r="BD715" s="1"/>
      <c r="BE715" s="1"/>
    </row>
    <row r="716" spans="1:57" ht="16.5" customHeight="1">
      <c r="A716" s="2"/>
      <c r="B716" s="2"/>
      <c r="C716" s="2"/>
      <c r="D716" s="2"/>
      <c r="E716" s="2"/>
      <c r="F716" s="1"/>
      <c r="G716" s="1"/>
      <c r="H716" s="1"/>
      <c r="I716" s="3"/>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520"/>
      <c r="AM716" s="1"/>
      <c r="AN716" s="1"/>
      <c r="AO716" s="1"/>
      <c r="AP716" s="1"/>
      <c r="AQ716" s="1"/>
      <c r="AR716" s="1"/>
      <c r="AS716" s="1"/>
      <c r="AT716" s="1"/>
      <c r="AU716" s="1"/>
      <c r="AV716" s="1"/>
      <c r="AW716" s="1"/>
      <c r="AX716" s="1"/>
      <c r="AY716" s="1"/>
      <c r="AZ716" s="1"/>
      <c r="BA716" s="1"/>
      <c r="BB716" s="1"/>
      <c r="BC716" s="1"/>
      <c r="BD716" s="1"/>
      <c r="BE716" s="1"/>
    </row>
    <row r="717" spans="1:57" ht="16.5" customHeight="1">
      <c r="A717" s="2"/>
      <c r="B717" s="2"/>
      <c r="C717" s="2"/>
      <c r="D717" s="2"/>
      <c r="E717" s="2"/>
      <c r="F717" s="1"/>
      <c r="G717" s="1"/>
      <c r="H717" s="1"/>
      <c r="I717" s="3"/>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520"/>
      <c r="AM717" s="1"/>
      <c r="AN717" s="1"/>
      <c r="AO717" s="1"/>
      <c r="AP717" s="1"/>
      <c r="AQ717" s="1"/>
      <c r="AR717" s="1"/>
      <c r="AS717" s="1"/>
      <c r="AT717" s="1"/>
      <c r="AU717" s="1"/>
      <c r="AV717" s="1"/>
      <c r="AW717" s="1"/>
      <c r="AX717" s="1"/>
      <c r="AY717" s="1"/>
      <c r="AZ717" s="1"/>
      <c r="BA717" s="1"/>
      <c r="BB717" s="1"/>
      <c r="BC717" s="1"/>
      <c r="BD717" s="1"/>
      <c r="BE717" s="1"/>
    </row>
    <row r="718" spans="1:57" ht="16.5" customHeight="1">
      <c r="A718" s="2"/>
      <c r="B718" s="2"/>
      <c r="C718" s="2"/>
      <c r="D718" s="2"/>
      <c r="E718" s="2"/>
      <c r="F718" s="1"/>
      <c r="G718" s="1"/>
      <c r="H718" s="1"/>
      <c r="I718" s="3"/>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520"/>
      <c r="AM718" s="1"/>
      <c r="AN718" s="1"/>
      <c r="AO718" s="1"/>
      <c r="AP718" s="1"/>
      <c r="AQ718" s="1"/>
      <c r="AR718" s="1"/>
      <c r="AS718" s="1"/>
      <c r="AT718" s="1"/>
      <c r="AU718" s="1"/>
      <c r="AV718" s="1"/>
      <c r="AW718" s="1"/>
      <c r="AX718" s="1"/>
      <c r="AY718" s="1"/>
      <c r="AZ718" s="1"/>
      <c r="BA718" s="1"/>
      <c r="BB718" s="1"/>
      <c r="BC718" s="1"/>
      <c r="BD718" s="1"/>
      <c r="BE718" s="1"/>
    </row>
    <row r="719" spans="1:57" ht="16.5" customHeight="1">
      <c r="A719" s="2"/>
      <c r="B719" s="2"/>
      <c r="C719" s="2"/>
      <c r="D719" s="2"/>
      <c r="E719" s="2"/>
      <c r="F719" s="1"/>
      <c r="G719" s="1"/>
      <c r="H719" s="1"/>
      <c r="I719" s="3"/>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520"/>
      <c r="AM719" s="1"/>
      <c r="AN719" s="1"/>
      <c r="AO719" s="1"/>
      <c r="AP719" s="1"/>
      <c r="AQ719" s="1"/>
      <c r="AR719" s="1"/>
      <c r="AS719" s="1"/>
      <c r="AT719" s="1"/>
      <c r="AU719" s="1"/>
      <c r="AV719" s="1"/>
      <c r="AW719" s="1"/>
      <c r="AX719" s="1"/>
      <c r="AY719" s="1"/>
      <c r="AZ719" s="1"/>
      <c r="BA719" s="1"/>
      <c r="BB719" s="1"/>
      <c r="BC719" s="1"/>
      <c r="BD719" s="1"/>
      <c r="BE719" s="1"/>
    </row>
    <row r="720" spans="1:57" ht="16.5" customHeight="1">
      <c r="A720" s="2"/>
      <c r="B720" s="2"/>
      <c r="C720" s="2"/>
      <c r="D720" s="2"/>
      <c r="E720" s="2"/>
      <c r="F720" s="1"/>
      <c r="G720" s="1"/>
      <c r="H720" s="1"/>
      <c r="I720" s="3"/>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520"/>
      <c r="AM720" s="1"/>
      <c r="AN720" s="1"/>
      <c r="AO720" s="1"/>
      <c r="AP720" s="1"/>
      <c r="AQ720" s="1"/>
      <c r="AR720" s="1"/>
      <c r="AS720" s="1"/>
      <c r="AT720" s="1"/>
      <c r="AU720" s="1"/>
      <c r="AV720" s="1"/>
      <c r="AW720" s="1"/>
      <c r="AX720" s="1"/>
      <c r="AY720" s="1"/>
      <c r="AZ720" s="1"/>
      <c r="BA720" s="1"/>
      <c r="BB720" s="1"/>
      <c r="BC720" s="1"/>
      <c r="BD720" s="1"/>
      <c r="BE720" s="1"/>
    </row>
    <row r="721" spans="1:57" ht="16.5" customHeight="1">
      <c r="A721" s="2"/>
      <c r="B721" s="2"/>
      <c r="C721" s="2"/>
      <c r="D721" s="2"/>
      <c r="E721" s="2"/>
      <c r="F721" s="1"/>
      <c r="G721" s="1"/>
      <c r="H721" s="1"/>
      <c r="I721" s="3"/>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520"/>
      <c r="AM721" s="1"/>
      <c r="AN721" s="1"/>
      <c r="AO721" s="1"/>
      <c r="AP721" s="1"/>
      <c r="AQ721" s="1"/>
      <c r="AR721" s="1"/>
      <c r="AS721" s="1"/>
      <c r="AT721" s="1"/>
      <c r="AU721" s="1"/>
      <c r="AV721" s="1"/>
      <c r="AW721" s="1"/>
      <c r="AX721" s="1"/>
      <c r="AY721" s="1"/>
      <c r="AZ721" s="1"/>
      <c r="BA721" s="1"/>
      <c r="BB721" s="1"/>
      <c r="BC721" s="1"/>
      <c r="BD721" s="1"/>
      <c r="BE721" s="1"/>
    </row>
    <row r="722" spans="1:57" ht="16.5" customHeight="1">
      <c r="A722" s="2"/>
      <c r="B722" s="2"/>
      <c r="C722" s="2"/>
      <c r="D722" s="2"/>
      <c r="E722" s="2"/>
      <c r="F722" s="1"/>
      <c r="G722" s="1"/>
      <c r="H722" s="1"/>
      <c r="I722" s="3"/>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520"/>
      <c r="AM722" s="1"/>
      <c r="AN722" s="1"/>
      <c r="AO722" s="1"/>
      <c r="AP722" s="1"/>
      <c r="AQ722" s="1"/>
      <c r="AR722" s="1"/>
      <c r="AS722" s="1"/>
      <c r="AT722" s="1"/>
      <c r="AU722" s="1"/>
      <c r="AV722" s="1"/>
      <c r="AW722" s="1"/>
      <c r="AX722" s="1"/>
      <c r="AY722" s="1"/>
      <c r="AZ722" s="1"/>
      <c r="BA722" s="1"/>
      <c r="BB722" s="1"/>
      <c r="BC722" s="1"/>
      <c r="BD722" s="1"/>
      <c r="BE722" s="1"/>
    </row>
    <row r="723" spans="1:57" ht="16.5" customHeight="1">
      <c r="A723" s="2"/>
      <c r="B723" s="2"/>
      <c r="C723" s="2"/>
      <c r="D723" s="2"/>
      <c r="E723" s="2"/>
      <c r="F723" s="1"/>
      <c r="G723" s="1"/>
      <c r="H723" s="1"/>
      <c r="I723" s="3"/>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520"/>
      <c r="AM723" s="1"/>
      <c r="AN723" s="1"/>
      <c r="AO723" s="1"/>
      <c r="AP723" s="1"/>
      <c r="AQ723" s="1"/>
      <c r="AR723" s="1"/>
      <c r="AS723" s="1"/>
      <c r="AT723" s="1"/>
      <c r="AU723" s="1"/>
      <c r="AV723" s="1"/>
      <c r="AW723" s="1"/>
      <c r="AX723" s="1"/>
      <c r="AY723" s="1"/>
      <c r="AZ723" s="1"/>
      <c r="BA723" s="1"/>
      <c r="BB723" s="1"/>
      <c r="BC723" s="1"/>
      <c r="BD723" s="1"/>
      <c r="BE723" s="1"/>
    </row>
    <row r="724" spans="1:57" ht="16.5" customHeight="1">
      <c r="A724" s="2"/>
      <c r="B724" s="2"/>
      <c r="C724" s="2"/>
      <c r="D724" s="2"/>
      <c r="E724" s="2"/>
      <c r="F724" s="1"/>
      <c r="G724" s="1"/>
      <c r="H724" s="1"/>
      <c r="I724" s="3"/>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520"/>
      <c r="AM724" s="1"/>
      <c r="AN724" s="1"/>
      <c r="AO724" s="1"/>
      <c r="AP724" s="1"/>
      <c r="AQ724" s="1"/>
      <c r="AR724" s="1"/>
      <c r="AS724" s="1"/>
      <c r="AT724" s="1"/>
      <c r="AU724" s="1"/>
      <c r="AV724" s="1"/>
      <c r="AW724" s="1"/>
      <c r="AX724" s="1"/>
      <c r="AY724" s="1"/>
      <c r="AZ724" s="1"/>
      <c r="BA724" s="1"/>
      <c r="BB724" s="1"/>
      <c r="BC724" s="1"/>
      <c r="BD724" s="1"/>
      <c r="BE724" s="1"/>
    </row>
    <row r="725" spans="1:57" ht="16.5" customHeight="1">
      <c r="A725" s="2"/>
      <c r="B725" s="2"/>
      <c r="C725" s="2"/>
      <c r="D725" s="2"/>
      <c r="E725" s="2"/>
      <c r="F725" s="1"/>
      <c r="G725" s="1"/>
      <c r="H725" s="1"/>
      <c r="I725" s="3"/>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520"/>
      <c r="AM725" s="1"/>
      <c r="AN725" s="1"/>
      <c r="AO725" s="1"/>
      <c r="AP725" s="1"/>
      <c r="AQ725" s="1"/>
      <c r="AR725" s="1"/>
      <c r="AS725" s="1"/>
      <c r="AT725" s="1"/>
      <c r="AU725" s="1"/>
      <c r="AV725" s="1"/>
      <c r="AW725" s="1"/>
      <c r="AX725" s="1"/>
      <c r="AY725" s="1"/>
      <c r="AZ725" s="1"/>
      <c r="BA725" s="1"/>
      <c r="BB725" s="1"/>
      <c r="BC725" s="1"/>
      <c r="BD725" s="1"/>
      <c r="BE725" s="1"/>
    </row>
    <row r="726" spans="1:57" ht="16.5" customHeight="1">
      <c r="A726" s="2"/>
      <c r="B726" s="2"/>
      <c r="C726" s="2"/>
      <c r="D726" s="2"/>
      <c r="E726" s="2"/>
      <c r="F726" s="1"/>
      <c r="G726" s="1"/>
      <c r="H726" s="1"/>
      <c r="I726" s="3"/>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520"/>
      <c r="AM726" s="1"/>
      <c r="AN726" s="1"/>
      <c r="AO726" s="1"/>
      <c r="AP726" s="1"/>
      <c r="AQ726" s="1"/>
      <c r="AR726" s="1"/>
      <c r="AS726" s="1"/>
      <c r="AT726" s="1"/>
      <c r="AU726" s="1"/>
      <c r="AV726" s="1"/>
      <c r="AW726" s="1"/>
      <c r="AX726" s="1"/>
      <c r="AY726" s="1"/>
      <c r="AZ726" s="1"/>
      <c r="BA726" s="1"/>
      <c r="BB726" s="1"/>
      <c r="BC726" s="1"/>
      <c r="BD726" s="1"/>
      <c r="BE726" s="1"/>
    </row>
    <row r="727" spans="1:57" ht="16.5" customHeight="1">
      <c r="A727" s="2"/>
      <c r="B727" s="2"/>
      <c r="C727" s="2"/>
      <c r="D727" s="2"/>
      <c r="E727" s="2"/>
      <c r="F727" s="1"/>
      <c r="G727" s="1"/>
      <c r="H727" s="1"/>
      <c r="I727" s="3"/>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520"/>
      <c r="AM727" s="1"/>
      <c r="AN727" s="1"/>
      <c r="AO727" s="1"/>
      <c r="AP727" s="1"/>
      <c r="AQ727" s="1"/>
      <c r="AR727" s="1"/>
      <c r="AS727" s="1"/>
      <c r="AT727" s="1"/>
      <c r="AU727" s="1"/>
      <c r="AV727" s="1"/>
      <c r="AW727" s="1"/>
      <c r="AX727" s="1"/>
      <c r="AY727" s="1"/>
      <c r="AZ727" s="1"/>
      <c r="BA727" s="1"/>
      <c r="BB727" s="1"/>
      <c r="BC727" s="1"/>
      <c r="BD727" s="1"/>
      <c r="BE727" s="1"/>
    </row>
    <row r="728" spans="1:57" ht="16.5" customHeight="1">
      <c r="A728" s="2"/>
      <c r="B728" s="2"/>
      <c r="C728" s="2"/>
      <c r="D728" s="2"/>
      <c r="E728" s="2"/>
      <c r="F728" s="1"/>
      <c r="G728" s="1"/>
      <c r="H728" s="1"/>
      <c r="I728" s="3"/>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520"/>
      <c r="AM728" s="1"/>
      <c r="AN728" s="1"/>
      <c r="AO728" s="1"/>
      <c r="AP728" s="1"/>
      <c r="AQ728" s="1"/>
      <c r="AR728" s="1"/>
      <c r="AS728" s="1"/>
      <c r="AT728" s="1"/>
      <c r="AU728" s="1"/>
      <c r="AV728" s="1"/>
      <c r="AW728" s="1"/>
      <c r="AX728" s="1"/>
      <c r="AY728" s="1"/>
      <c r="AZ728" s="1"/>
      <c r="BA728" s="1"/>
      <c r="BB728" s="1"/>
      <c r="BC728" s="1"/>
      <c r="BD728" s="1"/>
      <c r="BE728" s="1"/>
    </row>
    <row r="729" spans="1:57" ht="16.5" customHeight="1">
      <c r="A729" s="2"/>
      <c r="B729" s="2"/>
      <c r="C729" s="2"/>
      <c r="D729" s="2"/>
      <c r="E729" s="2"/>
      <c r="F729" s="1"/>
      <c r="G729" s="1"/>
      <c r="H729" s="1"/>
      <c r="I729" s="3"/>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520"/>
      <c r="AM729" s="1"/>
      <c r="AN729" s="1"/>
      <c r="AO729" s="1"/>
      <c r="AP729" s="1"/>
      <c r="AQ729" s="1"/>
      <c r="AR729" s="1"/>
      <c r="AS729" s="1"/>
      <c r="AT729" s="1"/>
      <c r="AU729" s="1"/>
      <c r="AV729" s="1"/>
      <c r="AW729" s="1"/>
      <c r="AX729" s="1"/>
      <c r="AY729" s="1"/>
      <c r="AZ729" s="1"/>
      <c r="BA729" s="1"/>
      <c r="BB729" s="1"/>
      <c r="BC729" s="1"/>
      <c r="BD729" s="1"/>
      <c r="BE729" s="1"/>
    </row>
    <row r="730" spans="1:57" ht="16.5" customHeight="1">
      <c r="A730" s="2"/>
      <c r="B730" s="2"/>
      <c r="C730" s="2"/>
      <c r="D730" s="2"/>
      <c r="E730" s="2"/>
      <c r="F730" s="1"/>
      <c r="G730" s="1"/>
      <c r="H730" s="1"/>
      <c r="I730" s="3"/>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520"/>
      <c r="AM730" s="1"/>
      <c r="AN730" s="1"/>
      <c r="AO730" s="1"/>
      <c r="AP730" s="1"/>
      <c r="AQ730" s="1"/>
      <c r="AR730" s="1"/>
      <c r="AS730" s="1"/>
      <c r="AT730" s="1"/>
      <c r="AU730" s="1"/>
      <c r="AV730" s="1"/>
      <c r="AW730" s="1"/>
      <c r="AX730" s="1"/>
      <c r="AY730" s="1"/>
      <c r="AZ730" s="1"/>
      <c r="BA730" s="1"/>
      <c r="BB730" s="1"/>
      <c r="BC730" s="1"/>
      <c r="BD730" s="1"/>
      <c r="BE730" s="1"/>
    </row>
    <row r="731" spans="1:57" ht="16.5" customHeight="1">
      <c r="A731" s="2"/>
      <c r="B731" s="2"/>
      <c r="C731" s="2"/>
      <c r="D731" s="2"/>
      <c r="E731" s="2"/>
      <c r="F731" s="1"/>
      <c r="G731" s="1"/>
      <c r="H731" s="1"/>
      <c r="I731" s="3"/>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520"/>
      <c r="AM731" s="1"/>
      <c r="AN731" s="1"/>
      <c r="AO731" s="1"/>
      <c r="AP731" s="1"/>
      <c r="AQ731" s="1"/>
      <c r="AR731" s="1"/>
      <c r="AS731" s="1"/>
      <c r="AT731" s="1"/>
      <c r="AU731" s="1"/>
      <c r="AV731" s="1"/>
      <c r="AW731" s="1"/>
      <c r="AX731" s="1"/>
      <c r="AY731" s="1"/>
      <c r="AZ731" s="1"/>
      <c r="BA731" s="1"/>
      <c r="BB731" s="1"/>
      <c r="BC731" s="1"/>
      <c r="BD731" s="1"/>
      <c r="BE731" s="1"/>
    </row>
    <row r="732" spans="1:57" ht="16.5" customHeight="1">
      <c r="A732" s="2"/>
      <c r="B732" s="2"/>
      <c r="C732" s="2"/>
      <c r="D732" s="2"/>
      <c r="E732" s="2"/>
      <c r="F732" s="1"/>
      <c r="G732" s="1"/>
      <c r="H732" s="1"/>
      <c r="I732" s="3"/>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520"/>
      <c r="AM732" s="1"/>
      <c r="AN732" s="1"/>
      <c r="AO732" s="1"/>
      <c r="AP732" s="1"/>
      <c r="AQ732" s="1"/>
      <c r="AR732" s="1"/>
      <c r="AS732" s="1"/>
      <c r="AT732" s="1"/>
      <c r="AU732" s="1"/>
      <c r="AV732" s="1"/>
      <c r="AW732" s="1"/>
      <c r="AX732" s="1"/>
      <c r="AY732" s="1"/>
      <c r="AZ732" s="1"/>
      <c r="BA732" s="1"/>
      <c r="BB732" s="1"/>
      <c r="BC732" s="1"/>
      <c r="BD732" s="1"/>
      <c r="BE732" s="1"/>
    </row>
    <row r="733" spans="1:57" ht="16.5" customHeight="1">
      <c r="A733" s="2"/>
      <c r="B733" s="2"/>
      <c r="C733" s="2"/>
      <c r="D733" s="2"/>
      <c r="E733" s="2"/>
      <c r="F733" s="1"/>
      <c r="G733" s="1"/>
      <c r="H733" s="1"/>
      <c r="I733" s="3"/>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520"/>
      <c r="AM733" s="1"/>
      <c r="AN733" s="1"/>
      <c r="AO733" s="1"/>
      <c r="AP733" s="1"/>
      <c r="AQ733" s="1"/>
      <c r="AR733" s="1"/>
      <c r="AS733" s="1"/>
      <c r="AT733" s="1"/>
      <c r="AU733" s="1"/>
      <c r="AV733" s="1"/>
      <c r="AW733" s="1"/>
      <c r="AX733" s="1"/>
      <c r="AY733" s="1"/>
      <c r="AZ733" s="1"/>
      <c r="BA733" s="1"/>
      <c r="BB733" s="1"/>
      <c r="BC733" s="1"/>
      <c r="BD733" s="1"/>
      <c r="BE733" s="1"/>
    </row>
    <row r="734" spans="1:57" ht="16.5" customHeight="1">
      <c r="A734" s="2"/>
      <c r="B734" s="2"/>
      <c r="C734" s="2"/>
      <c r="D734" s="2"/>
      <c r="E734" s="2"/>
      <c r="F734" s="1"/>
      <c r="G734" s="1"/>
      <c r="H734" s="1"/>
      <c r="I734" s="3"/>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520"/>
      <c r="AM734" s="1"/>
      <c r="AN734" s="1"/>
      <c r="AO734" s="1"/>
      <c r="AP734" s="1"/>
      <c r="AQ734" s="1"/>
      <c r="AR734" s="1"/>
      <c r="AS734" s="1"/>
      <c r="AT734" s="1"/>
      <c r="AU734" s="1"/>
      <c r="AV734" s="1"/>
      <c r="AW734" s="1"/>
      <c r="AX734" s="1"/>
      <c r="AY734" s="1"/>
      <c r="AZ734" s="1"/>
      <c r="BA734" s="1"/>
      <c r="BB734" s="1"/>
      <c r="BC734" s="1"/>
      <c r="BD734" s="1"/>
      <c r="BE734" s="1"/>
    </row>
    <row r="735" spans="1:57" ht="16.5" customHeight="1">
      <c r="A735" s="2"/>
      <c r="B735" s="2"/>
      <c r="C735" s="2"/>
      <c r="D735" s="2"/>
      <c r="E735" s="2"/>
      <c r="F735" s="1"/>
      <c r="G735" s="1"/>
      <c r="H735" s="1"/>
      <c r="I735" s="3"/>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520"/>
      <c r="AM735" s="1"/>
      <c r="AN735" s="1"/>
      <c r="AO735" s="1"/>
      <c r="AP735" s="1"/>
      <c r="AQ735" s="1"/>
      <c r="AR735" s="1"/>
      <c r="AS735" s="1"/>
      <c r="AT735" s="1"/>
      <c r="AU735" s="1"/>
      <c r="AV735" s="1"/>
      <c r="AW735" s="1"/>
      <c r="AX735" s="1"/>
      <c r="AY735" s="1"/>
      <c r="AZ735" s="1"/>
      <c r="BA735" s="1"/>
      <c r="BB735" s="1"/>
      <c r="BC735" s="1"/>
      <c r="BD735" s="1"/>
      <c r="BE735" s="1"/>
    </row>
    <row r="736" spans="1:57" ht="16.5" customHeight="1">
      <c r="A736" s="2"/>
      <c r="B736" s="2"/>
      <c r="C736" s="2"/>
      <c r="D736" s="2"/>
      <c r="E736" s="2"/>
      <c r="F736" s="1"/>
      <c r="G736" s="1"/>
      <c r="H736" s="1"/>
      <c r="I736" s="3"/>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520"/>
      <c r="AM736" s="1"/>
      <c r="AN736" s="1"/>
      <c r="AO736" s="1"/>
      <c r="AP736" s="1"/>
      <c r="AQ736" s="1"/>
      <c r="AR736" s="1"/>
      <c r="AS736" s="1"/>
      <c r="AT736" s="1"/>
      <c r="AU736" s="1"/>
      <c r="AV736" s="1"/>
      <c r="AW736" s="1"/>
      <c r="AX736" s="1"/>
      <c r="AY736" s="1"/>
      <c r="AZ736" s="1"/>
      <c r="BA736" s="1"/>
      <c r="BB736" s="1"/>
      <c r="BC736" s="1"/>
      <c r="BD736" s="1"/>
      <c r="BE736" s="1"/>
    </row>
    <row r="737" spans="1:57" ht="16.5" customHeight="1">
      <c r="A737" s="2"/>
      <c r="B737" s="2"/>
      <c r="C737" s="2"/>
      <c r="D737" s="2"/>
      <c r="E737" s="2"/>
      <c r="F737" s="1"/>
      <c r="G737" s="1"/>
      <c r="H737" s="1"/>
      <c r="I737" s="3"/>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520"/>
      <c r="AM737" s="1"/>
      <c r="AN737" s="1"/>
      <c r="AO737" s="1"/>
      <c r="AP737" s="1"/>
      <c r="AQ737" s="1"/>
      <c r="AR737" s="1"/>
      <c r="AS737" s="1"/>
      <c r="AT737" s="1"/>
      <c r="AU737" s="1"/>
      <c r="AV737" s="1"/>
      <c r="AW737" s="1"/>
      <c r="AX737" s="1"/>
      <c r="AY737" s="1"/>
      <c r="AZ737" s="1"/>
      <c r="BA737" s="1"/>
      <c r="BB737" s="1"/>
      <c r="BC737" s="1"/>
      <c r="BD737" s="1"/>
      <c r="BE737" s="1"/>
    </row>
    <row r="738" spans="1:57" ht="16.5" customHeight="1">
      <c r="A738" s="2"/>
      <c r="B738" s="2"/>
      <c r="C738" s="2"/>
      <c r="D738" s="2"/>
      <c r="E738" s="2"/>
      <c r="F738" s="1"/>
      <c r="G738" s="1"/>
      <c r="H738" s="1"/>
      <c r="I738" s="3"/>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520"/>
      <c r="AM738" s="1"/>
      <c r="AN738" s="1"/>
      <c r="AO738" s="1"/>
      <c r="AP738" s="1"/>
      <c r="AQ738" s="1"/>
      <c r="AR738" s="1"/>
      <c r="AS738" s="1"/>
      <c r="AT738" s="1"/>
      <c r="AU738" s="1"/>
      <c r="AV738" s="1"/>
      <c r="AW738" s="1"/>
      <c r="AX738" s="1"/>
      <c r="AY738" s="1"/>
      <c r="AZ738" s="1"/>
      <c r="BA738" s="1"/>
      <c r="BB738" s="1"/>
      <c r="BC738" s="1"/>
      <c r="BD738" s="1"/>
      <c r="BE738" s="1"/>
    </row>
    <row r="739" spans="1:57" ht="16.5" customHeight="1">
      <c r="A739" s="2"/>
      <c r="B739" s="2"/>
      <c r="C739" s="2"/>
      <c r="D739" s="2"/>
      <c r="E739" s="2"/>
      <c r="F739" s="1"/>
      <c r="G739" s="1"/>
      <c r="H739" s="1"/>
      <c r="I739" s="3"/>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520"/>
      <c r="AM739" s="1"/>
      <c r="AN739" s="1"/>
      <c r="AO739" s="1"/>
      <c r="AP739" s="1"/>
      <c r="AQ739" s="1"/>
      <c r="AR739" s="1"/>
      <c r="AS739" s="1"/>
      <c r="AT739" s="1"/>
      <c r="AU739" s="1"/>
      <c r="AV739" s="1"/>
      <c r="AW739" s="1"/>
      <c r="AX739" s="1"/>
      <c r="AY739" s="1"/>
      <c r="AZ739" s="1"/>
      <c r="BA739" s="1"/>
      <c r="BB739" s="1"/>
      <c r="BC739" s="1"/>
      <c r="BD739" s="1"/>
      <c r="BE739" s="1"/>
    </row>
    <row r="740" spans="1:57" ht="16.5" customHeight="1">
      <c r="A740" s="2"/>
      <c r="B740" s="2"/>
      <c r="C740" s="2"/>
      <c r="D740" s="2"/>
      <c r="E740" s="2"/>
      <c r="F740" s="1"/>
      <c r="G740" s="1"/>
      <c r="H740" s="1"/>
      <c r="I740" s="3"/>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520"/>
      <c r="AM740" s="1"/>
      <c r="AN740" s="1"/>
      <c r="AO740" s="1"/>
      <c r="AP740" s="1"/>
      <c r="AQ740" s="1"/>
      <c r="AR740" s="1"/>
      <c r="AS740" s="1"/>
      <c r="AT740" s="1"/>
      <c r="AU740" s="1"/>
      <c r="AV740" s="1"/>
      <c r="AW740" s="1"/>
      <c r="AX740" s="1"/>
      <c r="AY740" s="1"/>
      <c r="AZ740" s="1"/>
      <c r="BA740" s="1"/>
      <c r="BB740" s="1"/>
      <c r="BC740" s="1"/>
      <c r="BD740" s="1"/>
      <c r="BE740" s="1"/>
    </row>
    <row r="741" spans="1:57" ht="16.5" customHeight="1">
      <c r="A741" s="2"/>
      <c r="B741" s="2"/>
      <c r="C741" s="2"/>
      <c r="D741" s="2"/>
      <c r="E741" s="2"/>
      <c r="F741" s="1"/>
      <c r="G741" s="1"/>
      <c r="H741" s="1"/>
      <c r="I741" s="3"/>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520"/>
      <c r="AM741" s="1"/>
      <c r="AN741" s="1"/>
      <c r="AO741" s="1"/>
      <c r="AP741" s="1"/>
      <c r="AQ741" s="1"/>
      <c r="AR741" s="1"/>
      <c r="AS741" s="1"/>
      <c r="AT741" s="1"/>
      <c r="AU741" s="1"/>
      <c r="AV741" s="1"/>
      <c r="AW741" s="1"/>
      <c r="AX741" s="1"/>
      <c r="AY741" s="1"/>
      <c r="AZ741" s="1"/>
      <c r="BA741" s="1"/>
      <c r="BB741" s="1"/>
      <c r="BC741" s="1"/>
      <c r="BD741" s="1"/>
      <c r="BE741" s="1"/>
    </row>
    <row r="742" spans="1:57" ht="16.5" customHeight="1">
      <c r="A742" s="2"/>
      <c r="B742" s="2"/>
      <c r="C742" s="2"/>
      <c r="D742" s="2"/>
      <c r="E742" s="2"/>
      <c r="F742" s="1"/>
      <c r="G742" s="1"/>
      <c r="H742" s="1"/>
      <c r="I742" s="3"/>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520"/>
      <c r="AM742" s="1"/>
      <c r="AN742" s="1"/>
      <c r="AO742" s="1"/>
      <c r="AP742" s="1"/>
      <c r="AQ742" s="1"/>
      <c r="AR742" s="1"/>
      <c r="AS742" s="1"/>
      <c r="AT742" s="1"/>
      <c r="AU742" s="1"/>
      <c r="AV742" s="1"/>
      <c r="AW742" s="1"/>
      <c r="AX742" s="1"/>
      <c r="AY742" s="1"/>
      <c r="AZ742" s="1"/>
      <c r="BA742" s="1"/>
      <c r="BB742" s="1"/>
      <c r="BC742" s="1"/>
      <c r="BD742" s="1"/>
      <c r="BE742" s="1"/>
    </row>
    <row r="743" spans="1:57" ht="16.5" customHeight="1">
      <c r="A743" s="2"/>
      <c r="B743" s="2"/>
      <c r="C743" s="2"/>
      <c r="D743" s="2"/>
      <c r="E743" s="2"/>
      <c r="F743" s="1"/>
      <c r="G743" s="1"/>
      <c r="H743" s="1"/>
      <c r="I743" s="3"/>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520"/>
      <c r="AM743" s="1"/>
      <c r="AN743" s="1"/>
      <c r="AO743" s="1"/>
      <c r="AP743" s="1"/>
      <c r="AQ743" s="1"/>
      <c r="AR743" s="1"/>
      <c r="AS743" s="1"/>
      <c r="AT743" s="1"/>
      <c r="AU743" s="1"/>
      <c r="AV743" s="1"/>
      <c r="AW743" s="1"/>
      <c r="AX743" s="1"/>
      <c r="AY743" s="1"/>
      <c r="AZ743" s="1"/>
      <c r="BA743" s="1"/>
      <c r="BB743" s="1"/>
      <c r="BC743" s="1"/>
      <c r="BD743" s="1"/>
      <c r="BE743" s="1"/>
    </row>
    <row r="744" spans="1:57" ht="16.5" customHeight="1">
      <c r="A744" s="2"/>
      <c r="B744" s="2"/>
      <c r="C744" s="2"/>
      <c r="D744" s="2"/>
      <c r="E744" s="2"/>
      <c r="F744" s="1"/>
      <c r="G744" s="1"/>
      <c r="H744" s="1"/>
      <c r="I744" s="3"/>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520"/>
      <c r="AM744" s="1"/>
      <c r="AN744" s="1"/>
      <c r="AO744" s="1"/>
      <c r="AP744" s="1"/>
      <c r="AQ744" s="1"/>
      <c r="AR744" s="1"/>
      <c r="AS744" s="1"/>
      <c r="AT744" s="1"/>
      <c r="AU744" s="1"/>
      <c r="AV744" s="1"/>
      <c r="AW744" s="1"/>
      <c r="AX744" s="1"/>
      <c r="AY744" s="1"/>
      <c r="AZ744" s="1"/>
      <c r="BA744" s="1"/>
      <c r="BB744" s="1"/>
      <c r="BC744" s="1"/>
      <c r="BD744" s="1"/>
      <c r="BE744" s="1"/>
    </row>
    <row r="745" spans="1:57" ht="16.5" customHeight="1">
      <c r="A745" s="2"/>
      <c r="B745" s="2"/>
      <c r="C745" s="2"/>
      <c r="D745" s="2"/>
      <c r="E745" s="2"/>
      <c r="F745" s="1"/>
      <c r="G745" s="1"/>
      <c r="H745" s="1"/>
      <c r="I745" s="3"/>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520"/>
      <c r="AM745" s="1"/>
      <c r="AN745" s="1"/>
      <c r="AO745" s="1"/>
      <c r="AP745" s="1"/>
      <c r="AQ745" s="1"/>
      <c r="AR745" s="1"/>
      <c r="AS745" s="1"/>
      <c r="AT745" s="1"/>
      <c r="AU745" s="1"/>
      <c r="AV745" s="1"/>
      <c r="AW745" s="1"/>
      <c r="AX745" s="1"/>
      <c r="AY745" s="1"/>
      <c r="AZ745" s="1"/>
      <c r="BA745" s="1"/>
      <c r="BB745" s="1"/>
      <c r="BC745" s="1"/>
      <c r="BD745" s="1"/>
      <c r="BE745" s="1"/>
    </row>
    <row r="746" spans="1:57" ht="16.5" customHeight="1">
      <c r="A746" s="2"/>
      <c r="B746" s="2"/>
      <c r="C746" s="2"/>
      <c r="D746" s="2"/>
      <c r="E746" s="2"/>
      <c r="F746" s="1"/>
      <c r="G746" s="1"/>
      <c r="H746" s="1"/>
      <c r="I746" s="3"/>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520"/>
      <c r="AM746" s="1"/>
      <c r="AN746" s="1"/>
      <c r="AO746" s="1"/>
      <c r="AP746" s="1"/>
      <c r="AQ746" s="1"/>
      <c r="AR746" s="1"/>
      <c r="AS746" s="1"/>
      <c r="AT746" s="1"/>
      <c r="AU746" s="1"/>
      <c r="AV746" s="1"/>
      <c r="AW746" s="1"/>
      <c r="AX746" s="1"/>
      <c r="AY746" s="1"/>
      <c r="AZ746" s="1"/>
      <c r="BA746" s="1"/>
      <c r="BB746" s="1"/>
      <c r="BC746" s="1"/>
      <c r="BD746" s="1"/>
      <c r="BE746" s="1"/>
    </row>
    <row r="747" spans="1:57" ht="16.5" customHeight="1">
      <c r="A747" s="2"/>
      <c r="B747" s="2"/>
      <c r="C747" s="2"/>
      <c r="D747" s="2"/>
      <c r="E747" s="2"/>
      <c r="F747" s="1"/>
      <c r="G747" s="1"/>
      <c r="H747" s="1"/>
      <c r="I747" s="3"/>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520"/>
      <c r="AM747" s="1"/>
      <c r="AN747" s="1"/>
      <c r="AO747" s="1"/>
      <c r="AP747" s="1"/>
      <c r="AQ747" s="1"/>
      <c r="AR747" s="1"/>
      <c r="AS747" s="1"/>
      <c r="AT747" s="1"/>
      <c r="AU747" s="1"/>
      <c r="AV747" s="1"/>
      <c r="AW747" s="1"/>
      <c r="AX747" s="1"/>
      <c r="AY747" s="1"/>
      <c r="AZ747" s="1"/>
      <c r="BA747" s="1"/>
      <c r="BB747" s="1"/>
      <c r="BC747" s="1"/>
      <c r="BD747" s="1"/>
      <c r="BE747" s="1"/>
    </row>
    <row r="748" spans="1:57" ht="16.5" customHeight="1">
      <c r="A748" s="2"/>
      <c r="B748" s="2"/>
      <c r="C748" s="2"/>
      <c r="D748" s="2"/>
      <c r="E748" s="2"/>
      <c r="F748" s="1"/>
      <c r="G748" s="1"/>
      <c r="H748" s="1"/>
      <c r="I748" s="3"/>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520"/>
      <c r="AM748" s="1"/>
      <c r="AN748" s="1"/>
      <c r="AO748" s="1"/>
      <c r="AP748" s="1"/>
      <c r="AQ748" s="1"/>
      <c r="AR748" s="1"/>
      <c r="AS748" s="1"/>
      <c r="AT748" s="1"/>
      <c r="AU748" s="1"/>
      <c r="AV748" s="1"/>
      <c r="AW748" s="1"/>
      <c r="AX748" s="1"/>
      <c r="AY748" s="1"/>
      <c r="AZ748" s="1"/>
      <c r="BA748" s="1"/>
      <c r="BB748" s="1"/>
      <c r="BC748" s="1"/>
      <c r="BD748" s="1"/>
      <c r="BE748" s="1"/>
    </row>
    <row r="749" spans="1:57" ht="16.5" customHeight="1">
      <c r="A749" s="2"/>
      <c r="B749" s="2"/>
      <c r="C749" s="2"/>
      <c r="D749" s="2"/>
      <c r="E749" s="2"/>
      <c r="F749" s="1"/>
      <c r="G749" s="1"/>
      <c r="H749" s="1"/>
      <c r="I749" s="3"/>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520"/>
      <c r="AM749" s="1"/>
      <c r="AN749" s="1"/>
      <c r="AO749" s="1"/>
      <c r="AP749" s="1"/>
      <c r="AQ749" s="1"/>
      <c r="AR749" s="1"/>
      <c r="AS749" s="1"/>
      <c r="AT749" s="1"/>
      <c r="AU749" s="1"/>
      <c r="AV749" s="1"/>
      <c r="AW749" s="1"/>
      <c r="AX749" s="1"/>
      <c r="AY749" s="1"/>
      <c r="AZ749" s="1"/>
      <c r="BA749" s="1"/>
      <c r="BB749" s="1"/>
      <c r="BC749" s="1"/>
      <c r="BD749" s="1"/>
      <c r="BE749" s="1"/>
    </row>
    <row r="750" spans="1:57" ht="16.5" customHeight="1">
      <c r="A750" s="2"/>
      <c r="B750" s="2"/>
      <c r="C750" s="2"/>
      <c r="D750" s="2"/>
      <c r="E750" s="2"/>
      <c r="F750" s="1"/>
      <c r="G750" s="1"/>
      <c r="H750" s="1"/>
      <c r="I750" s="3"/>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520"/>
      <c r="AM750" s="1"/>
      <c r="AN750" s="1"/>
      <c r="AO750" s="1"/>
      <c r="AP750" s="1"/>
      <c r="AQ750" s="1"/>
      <c r="AR750" s="1"/>
      <c r="AS750" s="1"/>
      <c r="AT750" s="1"/>
      <c r="AU750" s="1"/>
      <c r="AV750" s="1"/>
      <c r="AW750" s="1"/>
      <c r="AX750" s="1"/>
      <c r="AY750" s="1"/>
      <c r="AZ750" s="1"/>
      <c r="BA750" s="1"/>
      <c r="BB750" s="1"/>
      <c r="BC750" s="1"/>
      <c r="BD750" s="1"/>
      <c r="BE750" s="1"/>
    </row>
    <row r="751" spans="1:57" ht="16.5" customHeight="1">
      <c r="A751" s="2"/>
      <c r="B751" s="2"/>
      <c r="C751" s="2"/>
      <c r="D751" s="2"/>
      <c r="E751" s="2"/>
      <c r="F751" s="1"/>
      <c r="G751" s="1"/>
      <c r="H751" s="1"/>
      <c r="I751" s="3"/>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520"/>
      <c r="AM751" s="1"/>
      <c r="AN751" s="1"/>
      <c r="AO751" s="1"/>
      <c r="AP751" s="1"/>
      <c r="AQ751" s="1"/>
      <c r="AR751" s="1"/>
      <c r="AS751" s="1"/>
      <c r="AT751" s="1"/>
      <c r="AU751" s="1"/>
      <c r="AV751" s="1"/>
      <c r="AW751" s="1"/>
      <c r="AX751" s="1"/>
      <c r="AY751" s="1"/>
      <c r="AZ751" s="1"/>
      <c r="BA751" s="1"/>
      <c r="BB751" s="1"/>
      <c r="BC751" s="1"/>
      <c r="BD751" s="1"/>
      <c r="BE751" s="1"/>
    </row>
    <row r="752" spans="1:57" ht="16.5" customHeight="1">
      <c r="A752" s="2"/>
      <c r="B752" s="2"/>
      <c r="C752" s="2"/>
      <c r="D752" s="2"/>
      <c r="E752" s="2"/>
      <c r="F752" s="1"/>
      <c r="G752" s="1"/>
      <c r="H752" s="1"/>
      <c r="I752" s="3"/>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520"/>
      <c r="AM752" s="1"/>
      <c r="AN752" s="1"/>
      <c r="AO752" s="1"/>
      <c r="AP752" s="1"/>
      <c r="AQ752" s="1"/>
      <c r="AR752" s="1"/>
      <c r="AS752" s="1"/>
      <c r="AT752" s="1"/>
      <c r="AU752" s="1"/>
      <c r="AV752" s="1"/>
      <c r="AW752" s="1"/>
      <c r="AX752" s="1"/>
      <c r="AY752" s="1"/>
      <c r="AZ752" s="1"/>
      <c r="BA752" s="1"/>
      <c r="BB752" s="1"/>
      <c r="BC752" s="1"/>
      <c r="BD752" s="1"/>
      <c r="BE752" s="1"/>
    </row>
    <row r="753" spans="1:57" ht="16.5" customHeight="1">
      <c r="A753" s="2"/>
      <c r="B753" s="2"/>
      <c r="C753" s="2"/>
      <c r="D753" s="2"/>
      <c r="E753" s="2"/>
      <c r="F753" s="1"/>
      <c r="G753" s="1"/>
      <c r="H753" s="1"/>
      <c r="I753" s="3"/>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520"/>
      <c r="AM753" s="1"/>
      <c r="AN753" s="1"/>
      <c r="AO753" s="1"/>
      <c r="AP753" s="1"/>
      <c r="AQ753" s="1"/>
      <c r="AR753" s="1"/>
      <c r="AS753" s="1"/>
      <c r="AT753" s="1"/>
      <c r="AU753" s="1"/>
      <c r="AV753" s="1"/>
      <c r="AW753" s="1"/>
      <c r="AX753" s="1"/>
      <c r="AY753" s="1"/>
      <c r="AZ753" s="1"/>
      <c r="BA753" s="1"/>
      <c r="BB753" s="1"/>
      <c r="BC753" s="1"/>
      <c r="BD753" s="1"/>
      <c r="BE753" s="1"/>
    </row>
    <row r="754" spans="1:57" ht="16.5" customHeight="1">
      <c r="A754" s="2"/>
      <c r="B754" s="2"/>
      <c r="C754" s="2"/>
      <c r="D754" s="2"/>
      <c r="E754" s="2"/>
      <c r="F754" s="1"/>
      <c r="G754" s="1"/>
      <c r="H754" s="1"/>
      <c r="I754" s="3"/>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520"/>
      <c r="AM754" s="1"/>
      <c r="AN754" s="1"/>
      <c r="AO754" s="1"/>
      <c r="AP754" s="1"/>
      <c r="AQ754" s="1"/>
      <c r="AR754" s="1"/>
      <c r="AS754" s="1"/>
      <c r="AT754" s="1"/>
      <c r="AU754" s="1"/>
      <c r="AV754" s="1"/>
      <c r="AW754" s="1"/>
      <c r="AX754" s="1"/>
      <c r="AY754" s="1"/>
      <c r="AZ754" s="1"/>
      <c r="BA754" s="1"/>
      <c r="BB754" s="1"/>
      <c r="BC754" s="1"/>
      <c r="BD754" s="1"/>
      <c r="BE754" s="1"/>
    </row>
    <row r="755" spans="1:57" ht="16.5" customHeight="1">
      <c r="A755" s="2"/>
      <c r="B755" s="2"/>
      <c r="C755" s="2"/>
      <c r="D755" s="2"/>
      <c r="E755" s="2"/>
      <c r="F755" s="1"/>
      <c r="G755" s="1"/>
      <c r="H755" s="1"/>
      <c r="I755" s="3"/>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520"/>
      <c r="AM755" s="1"/>
      <c r="AN755" s="1"/>
      <c r="AO755" s="1"/>
      <c r="AP755" s="1"/>
      <c r="AQ755" s="1"/>
      <c r="AR755" s="1"/>
      <c r="AS755" s="1"/>
      <c r="AT755" s="1"/>
      <c r="AU755" s="1"/>
      <c r="AV755" s="1"/>
      <c r="AW755" s="1"/>
      <c r="AX755" s="1"/>
      <c r="AY755" s="1"/>
      <c r="AZ755" s="1"/>
      <c r="BA755" s="1"/>
      <c r="BB755" s="1"/>
      <c r="BC755" s="1"/>
      <c r="BD755" s="1"/>
      <c r="BE755" s="1"/>
    </row>
    <row r="756" spans="1:57" ht="16.5" customHeight="1">
      <c r="A756" s="2"/>
      <c r="B756" s="2"/>
      <c r="C756" s="2"/>
      <c r="D756" s="2"/>
      <c r="E756" s="2"/>
      <c r="F756" s="1"/>
      <c r="G756" s="1"/>
      <c r="H756" s="1"/>
      <c r="I756" s="3"/>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520"/>
      <c r="AM756" s="1"/>
      <c r="AN756" s="1"/>
      <c r="AO756" s="1"/>
      <c r="AP756" s="1"/>
      <c r="AQ756" s="1"/>
      <c r="AR756" s="1"/>
      <c r="AS756" s="1"/>
      <c r="AT756" s="1"/>
      <c r="AU756" s="1"/>
      <c r="AV756" s="1"/>
      <c r="AW756" s="1"/>
      <c r="AX756" s="1"/>
      <c r="AY756" s="1"/>
      <c r="AZ756" s="1"/>
      <c r="BA756" s="1"/>
      <c r="BB756" s="1"/>
      <c r="BC756" s="1"/>
      <c r="BD756" s="1"/>
      <c r="BE756" s="1"/>
    </row>
    <row r="757" spans="1:57" ht="16.5" customHeight="1">
      <c r="A757" s="2"/>
      <c r="B757" s="2"/>
      <c r="C757" s="2"/>
      <c r="D757" s="2"/>
      <c r="E757" s="2"/>
      <c r="F757" s="1"/>
      <c r="G757" s="1"/>
      <c r="H757" s="1"/>
      <c r="I757" s="3"/>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520"/>
      <c r="AM757" s="1"/>
      <c r="AN757" s="1"/>
      <c r="AO757" s="1"/>
      <c r="AP757" s="1"/>
      <c r="AQ757" s="1"/>
      <c r="AR757" s="1"/>
      <c r="AS757" s="1"/>
      <c r="AT757" s="1"/>
      <c r="AU757" s="1"/>
      <c r="AV757" s="1"/>
      <c r="AW757" s="1"/>
      <c r="AX757" s="1"/>
      <c r="AY757" s="1"/>
      <c r="AZ757" s="1"/>
      <c r="BA757" s="1"/>
      <c r="BB757" s="1"/>
      <c r="BC757" s="1"/>
      <c r="BD757" s="1"/>
      <c r="BE757" s="1"/>
    </row>
    <row r="758" spans="1:57" ht="16.5" customHeight="1">
      <c r="A758" s="2"/>
      <c r="B758" s="2"/>
      <c r="C758" s="2"/>
      <c r="D758" s="2"/>
      <c r="E758" s="2"/>
      <c r="F758" s="1"/>
      <c r="G758" s="1"/>
      <c r="H758" s="1"/>
      <c r="I758" s="3"/>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520"/>
      <c r="AM758" s="1"/>
      <c r="AN758" s="1"/>
      <c r="AO758" s="1"/>
      <c r="AP758" s="1"/>
      <c r="AQ758" s="1"/>
      <c r="AR758" s="1"/>
      <c r="AS758" s="1"/>
      <c r="AT758" s="1"/>
      <c r="AU758" s="1"/>
      <c r="AV758" s="1"/>
      <c r="AW758" s="1"/>
      <c r="AX758" s="1"/>
      <c r="AY758" s="1"/>
      <c r="AZ758" s="1"/>
      <c r="BA758" s="1"/>
      <c r="BB758" s="1"/>
      <c r="BC758" s="1"/>
      <c r="BD758" s="1"/>
      <c r="BE758" s="1"/>
    </row>
    <row r="759" spans="1:57" ht="16.5" customHeight="1">
      <c r="A759" s="2"/>
      <c r="B759" s="2"/>
      <c r="C759" s="2"/>
      <c r="D759" s="2"/>
      <c r="E759" s="2"/>
      <c r="F759" s="1"/>
      <c r="G759" s="1"/>
      <c r="H759" s="1"/>
      <c r="I759" s="3"/>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520"/>
      <c r="AM759" s="1"/>
      <c r="AN759" s="1"/>
      <c r="AO759" s="1"/>
      <c r="AP759" s="1"/>
      <c r="AQ759" s="1"/>
      <c r="AR759" s="1"/>
      <c r="AS759" s="1"/>
      <c r="AT759" s="1"/>
      <c r="AU759" s="1"/>
      <c r="AV759" s="1"/>
      <c r="AW759" s="1"/>
      <c r="AX759" s="1"/>
      <c r="AY759" s="1"/>
      <c r="AZ759" s="1"/>
      <c r="BA759" s="1"/>
      <c r="BB759" s="1"/>
      <c r="BC759" s="1"/>
      <c r="BD759" s="1"/>
      <c r="BE759" s="1"/>
    </row>
    <row r="760" spans="1:57" ht="16.5" customHeight="1">
      <c r="A760" s="2"/>
      <c r="B760" s="2"/>
      <c r="C760" s="2"/>
      <c r="D760" s="2"/>
      <c r="E760" s="2"/>
      <c r="F760" s="1"/>
      <c r="G760" s="1"/>
      <c r="H760" s="1"/>
      <c r="I760" s="3"/>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520"/>
      <c r="AM760" s="1"/>
      <c r="AN760" s="1"/>
      <c r="AO760" s="1"/>
      <c r="AP760" s="1"/>
      <c r="AQ760" s="1"/>
      <c r="AR760" s="1"/>
      <c r="AS760" s="1"/>
      <c r="AT760" s="1"/>
      <c r="AU760" s="1"/>
      <c r="AV760" s="1"/>
      <c r="AW760" s="1"/>
      <c r="AX760" s="1"/>
      <c r="AY760" s="1"/>
      <c r="AZ760" s="1"/>
      <c r="BA760" s="1"/>
      <c r="BB760" s="1"/>
      <c r="BC760" s="1"/>
      <c r="BD760" s="1"/>
      <c r="BE760" s="1"/>
    </row>
    <row r="761" spans="1:57" ht="16.5" customHeight="1">
      <c r="A761" s="2"/>
      <c r="B761" s="2"/>
      <c r="C761" s="2"/>
      <c r="D761" s="2"/>
      <c r="E761" s="2"/>
      <c r="F761" s="1"/>
      <c r="G761" s="1"/>
      <c r="H761" s="1"/>
      <c r="I761" s="3"/>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520"/>
      <c r="AM761" s="1"/>
      <c r="AN761" s="1"/>
      <c r="AO761" s="1"/>
      <c r="AP761" s="1"/>
      <c r="AQ761" s="1"/>
      <c r="AR761" s="1"/>
      <c r="AS761" s="1"/>
      <c r="AT761" s="1"/>
      <c r="AU761" s="1"/>
      <c r="AV761" s="1"/>
      <c r="AW761" s="1"/>
      <c r="AX761" s="1"/>
      <c r="AY761" s="1"/>
      <c r="AZ761" s="1"/>
      <c r="BA761" s="1"/>
      <c r="BB761" s="1"/>
      <c r="BC761" s="1"/>
      <c r="BD761" s="1"/>
      <c r="BE761" s="1"/>
    </row>
    <row r="762" spans="1:57" ht="16.5" customHeight="1">
      <c r="A762" s="2"/>
      <c r="B762" s="2"/>
      <c r="C762" s="2"/>
      <c r="D762" s="2"/>
      <c r="E762" s="2"/>
      <c r="F762" s="1"/>
      <c r="G762" s="1"/>
      <c r="H762" s="1"/>
      <c r="I762" s="3"/>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520"/>
      <c r="AM762" s="1"/>
      <c r="AN762" s="1"/>
      <c r="AO762" s="1"/>
      <c r="AP762" s="1"/>
      <c r="AQ762" s="1"/>
      <c r="AR762" s="1"/>
      <c r="AS762" s="1"/>
      <c r="AT762" s="1"/>
      <c r="AU762" s="1"/>
      <c r="AV762" s="1"/>
      <c r="AW762" s="1"/>
      <c r="AX762" s="1"/>
      <c r="AY762" s="1"/>
      <c r="AZ762" s="1"/>
      <c r="BA762" s="1"/>
      <c r="BB762" s="1"/>
      <c r="BC762" s="1"/>
      <c r="BD762" s="1"/>
      <c r="BE762" s="1"/>
    </row>
    <row r="763" spans="1:57" ht="16.5" customHeight="1">
      <c r="A763" s="2"/>
      <c r="B763" s="2"/>
      <c r="C763" s="2"/>
      <c r="D763" s="2"/>
      <c r="E763" s="2"/>
      <c r="F763" s="1"/>
      <c r="G763" s="1"/>
      <c r="H763" s="1"/>
      <c r="I763" s="3"/>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520"/>
      <c r="AM763" s="1"/>
      <c r="AN763" s="1"/>
      <c r="AO763" s="1"/>
      <c r="AP763" s="1"/>
      <c r="AQ763" s="1"/>
      <c r="AR763" s="1"/>
      <c r="AS763" s="1"/>
      <c r="AT763" s="1"/>
      <c r="AU763" s="1"/>
      <c r="AV763" s="1"/>
      <c r="AW763" s="1"/>
      <c r="AX763" s="1"/>
      <c r="AY763" s="1"/>
      <c r="AZ763" s="1"/>
      <c r="BA763" s="1"/>
      <c r="BB763" s="1"/>
      <c r="BC763" s="1"/>
      <c r="BD763" s="1"/>
      <c r="BE763" s="1"/>
    </row>
    <row r="764" spans="1:57" ht="16.5" customHeight="1">
      <c r="A764" s="2"/>
      <c r="B764" s="2"/>
      <c r="C764" s="2"/>
      <c r="D764" s="2"/>
      <c r="E764" s="2"/>
      <c r="F764" s="1"/>
      <c r="G764" s="1"/>
      <c r="H764" s="1"/>
      <c r="I764" s="3"/>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520"/>
      <c r="AM764" s="1"/>
      <c r="AN764" s="1"/>
      <c r="AO764" s="1"/>
      <c r="AP764" s="1"/>
      <c r="AQ764" s="1"/>
      <c r="AR764" s="1"/>
      <c r="AS764" s="1"/>
      <c r="AT764" s="1"/>
      <c r="AU764" s="1"/>
      <c r="AV764" s="1"/>
      <c r="AW764" s="1"/>
      <c r="AX764" s="1"/>
      <c r="AY764" s="1"/>
      <c r="AZ764" s="1"/>
      <c r="BA764" s="1"/>
      <c r="BB764" s="1"/>
      <c r="BC764" s="1"/>
      <c r="BD764" s="1"/>
      <c r="BE764" s="1"/>
    </row>
    <row r="765" spans="1:57" ht="16.5" customHeight="1">
      <c r="A765" s="2"/>
      <c r="B765" s="2"/>
      <c r="C765" s="2"/>
      <c r="D765" s="2"/>
      <c r="E765" s="2"/>
      <c r="F765" s="1"/>
      <c r="G765" s="1"/>
      <c r="H765" s="1"/>
      <c r="I765" s="3"/>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520"/>
      <c r="AM765" s="1"/>
      <c r="AN765" s="1"/>
      <c r="AO765" s="1"/>
      <c r="AP765" s="1"/>
      <c r="AQ765" s="1"/>
      <c r="AR765" s="1"/>
      <c r="AS765" s="1"/>
      <c r="AT765" s="1"/>
      <c r="AU765" s="1"/>
      <c r="AV765" s="1"/>
      <c r="AW765" s="1"/>
      <c r="AX765" s="1"/>
      <c r="AY765" s="1"/>
      <c r="AZ765" s="1"/>
      <c r="BA765" s="1"/>
      <c r="BB765" s="1"/>
      <c r="BC765" s="1"/>
      <c r="BD765" s="1"/>
      <c r="BE765" s="1"/>
    </row>
    <row r="766" spans="1:57" ht="16.5" customHeight="1">
      <c r="A766" s="2"/>
      <c r="B766" s="2"/>
      <c r="C766" s="2"/>
      <c r="D766" s="2"/>
      <c r="E766" s="2"/>
      <c r="F766" s="1"/>
      <c r="G766" s="1"/>
      <c r="H766" s="1"/>
      <c r="I766" s="3"/>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520"/>
      <c r="AM766" s="1"/>
      <c r="AN766" s="1"/>
      <c r="AO766" s="1"/>
      <c r="AP766" s="1"/>
      <c r="AQ766" s="1"/>
      <c r="AR766" s="1"/>
      <c r="AS766" s="1"/>
      <c r="AT766" s="1"/>
      <c r="AU766" s="1"/>
      <c r="AV766" s="1"/>
      <c r="AW766" s="1"/>
      <c r="AX766" s="1"/>
      <c r="AY766" s="1"/>
      <c r="AZ766" s="1"/>
      <c r="BA766" s="1"/>
      <c r="BB766" s="1"/>
      <c r="BC766" s="1"/>
      <c r="BD766" s="1"/>
      <c r="BE766" s="1"/>
    </row>
    <row r="767" spans="1:57" ht="16.5" customHeight="1">
      <c r="A767" s="2"/>
      <c r="B767" s="2"/>
      <c r="C767" s="2"/>
      <c r="D767" s="2"/>
      <c r="E767" s="2"/>
      <c r="F767" s="1"/>
      <c r="G767" s="1"/>
      <c r="H767" s="1"/>
      <c r="I767" s="3"/>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520"/>
      <c r="AM767" s="1"/>
      <c r="AN767" s="1"/>
      <c r="AO767" s="1"/>
      <c r="AP767" s="1"/>
      <c r="AQ767" s="1"/>
      <c r="AR767" s="1"/>
      <c r="AS767" s="1"/>
      <c r="AT767" s="1"/>
      <c r="AU767" s="1"/>
      <c r="AV767" s="1"/>
      <c r="AW767" s="1"/>
      <c r="AX767" s="1"/>
      <c r="AY767" s="1"/>
      <c r="AZ767" s="1"/>
      <c r="BA767" s="1"/>
      <c r="BB767" s="1"/>
      <c r="BC767" s="1"/>
      <c r="BD767" s="1"/>
      <c r="BE767" s="1"/>
    </row>
    <row r="768" spans="1:57" ht="16.5" customHeight="1">
      <c r="A768" s="2"/>
      <c r="B768" s="2"/>
      <c r="C768" s="2"/>
      <c r="D768" s="2"/>
      <c r="E768" s="2"/>
      <c r="F768" s="1"/>
      <c r="G768" s="1"/>
      <c r="H768" s="1"/>
      <c r="I768" s="3"/>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520"/>
      <c r="AM768" s="1"/>
      <c r="AN768" s="1"/>
      <c r="AO768" s="1"/>
      <c r="AP768" s="1"/>
      <c r="AQ768" s="1"/>
      <c r="AR768" s="1"/>
      <c r="AS768" s="1"/>
      <c r="AT768" s="1"/>
      <c r="AU768" s="1"/>
      <c r="AV768" s="1"/>
      <c r="AW768" s="1"/>
      <c r="AX768" s="1"/>
      <c r="AY768" s="1"/>
      <c r="AZ768" s="1"/>
      <c r="BA768" s="1"/>
      <c r="BB768" s="1"/>
      <c r="BC768" s="1"/>
      <c r="BD768" s="1"/>
      <c r="BE768" s="1"/>
    </row>
    <row r="769" spans="1:57" ht="16.5" customHeight="1">
      <c r="A769" s="2"/>
      <c r="B769" s="2"/>
      <c r="C769" s="2"/>
      <c r="D769" s="2"/>
      <c r="E769" s="2"/>
      <c r="F769" s="1"/>
      <c r="G769" s="1"/>
      <c r="H769" s="1"/>
      <c r="I769" s="3"/>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520"/>
      <c r="AM769" s="1"/>
      <c r="AN769" s="1"/>
      <c r="AO769" s="1"/>
      <c r="AP769" s="1"/>
      <c r="AQ769" s="1"/>
      <c r="AR769" s="1"/>
      <c r="AS769" s="1"/>
      <c r="AT769" s="1"/>
      <c r="AU769" s="1"/>
      <c r="AV769" s="1"/>
      <c r="AW769" s="1"/>
      <c r="AX769" s="1"/>
      <c r="AY769" s="1"/>
      <c r="AZ769" s="1"/>
      <c r="BA769" s="1"/>
      <c r="BB769" s="1"/>
      <c r="BC769" s="1"/>
      <c r="BD769" s="1"/>
      <c r="BE769" s="1"/>
    </row>
    <row r="770" spans="1:57" ht="16.5" customHeight="1">
      <c r="A770" s="2"/>
      <c r="B770" s="2"/>
      <c r="C770" s="2"/>
      <c r="D770" s="2"/>
      <c r="E770" s="2"/>
      <c r="F770" s="1"/>
      <c r="G770" s="1"/>
      <c r="H770" s="1"/>
      <c r="I770" s="3"/>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520"/>
      <c r="AM770" s="1"/>
      <c r="AN770" s="1"/>
      <c r="AO770" s="1"/>
      <c r="AP770" s="1"/>
      <c r="AQ770" s="1"/>
      <c r="AR770" s="1"/>
      <c r="AS770" s="1"/>
      <c r="AT770" s="1"/>
      <c r="AU770" s="1"/>
      <c r="AV770" s="1"/>
      <c r="AW770" s="1"/>
      <c r="AX770" s="1"/>
      <c r="AY770" s="1"/>
      <c r="AZ770" s="1"/>
      <c r="BA770" s="1"/>
      <c r="BB770" s="1"/>
      <c r="BC770" s="1"/>
      <c r="BD770" s="1"/>
      <c r="BE770" s="1"/>
    </row>
    <row r="771" spans="1:57" ht="16.5" customHeight="1">
      <c r="A771" s="2"/>
      <c r="B771" s="2"/>
      <c r="C771" s="2"/>
      <c r="D771" s="2"/>
      <c r="E771" s="2"/>
      <c r="F771" s="1"/>
      <c r="G771" s="1"/>
      <c r="H771" s="1"/>
      <c r="I771" s="3"/>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520"/>
      <c r="AM771" s="1"/>
      <c r="AN771" s="1"/>
      <c r="AO771" s="1"/>
      <c r="AP771" s="1"/>
      <c r="AQ771" s="1"/>
      <c r="AR771" s="1"/>
      <c r="AS771" s="1"/>
      <c r="AT771" s="1"/>
      <c r="AU771" s="1"/>
      <c r="AV771" s="1"/>
      <c r="AW771" s="1"/>
      <c r="AX771" s="1"/>
      <c r="AY771" s="1"/>
      <c r="AZ771" s="1"/>
      <c r="BA771" s="1"/>
      <c r="BB771" s="1"/>
      <c r="BC771" s="1"/>
      <c r="BD771" s="1"/>
      <c r="BE771" s="1"/>
    </row>
    <row r="772" spans="1:57" ht="16.5" customHeight="1">
      <c r="A772" s="2"/>
      <c r="B772" s="2"/>
      <c r="C772" s="2"/>
      <c r="D772" s="2"/>
      <c r="E772" s="2"/>
      <c r="F772" s="1"/>
      <c r="G772" s="1"/>
      <c r="H772" s="1"/>
      <c r="I772" s="3"/>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520"/>
      <c r="AM772" s="1"/>
      <c r="AN772" s="1"/>
      <c r="AO772" s="1"/>
      <c r="AP772" s="1"/>
      <c r="AQ772" s="1"/>
      <c r="AR772" s="1"/>
      <c r="AS772" s="1"/>
      <c r="AT772" s="1"/>
      <c r="AU772" s="1"/>
      <c r="AV772" s="1"/>
      <c r="AW772" s="1"/>
      <c r="AX772" s="1"/>
      <c r="AY772" s="1"/>
      <c r="AZ772" s="1"/>
      <c r="BA772" s="1"/>
      <c r="BB772" s="1"/>
      <c r="BC772" s="1"/>
      <c r="BD772" s="1"/>
      <c r="BE772" s="1"/>
    </row>
    <row r="773" spans="1:57" ht="16.5" customHeight="1">
      <c r="A773" s="2"/>
      <c r="B773" s="2"/>
      <c r="C773" s="2"/>
      <c r="D773" s="2"/>
      <c r="E773" s="2"/>
      <c r="F773" s="1"/>
      <c r="G773" s="1"/>
      <c r="H773" s="1"/>
      <c r="I773" s="3"/>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520"/>
      <c r="AM773" s="1"/>
      <c r="AN773" s="1"/>
      <c r="AO773" s="1"/>
      <c r="AP773" s="1"/>
      <c r="AQ773" s="1"/>
      <c r="AR773" s="1"/>
      <c r="AS773" s="1"/>
      <c r="AT773" s="1"/>
      <c r="AU773" s="1"/>
      <c r="AV773" s="1"/>
      <c r="AW773" s="1"/>
      <c r="AX773" s="1"/>
      <c r="AY773" s="1"/>
      <c r="AZ773" s="1"/>
      <c r="BA773" s="1"/>
      <c r="BB773" s="1"/>
      <c r="BC773" s="1"/>
      <c r="BD773" s="1"/>
      <c r="BE773" s="1"/>
    </row>
    <row r="774" spans="1:57" ht="16.5" customHeight="1">
      <c r="A774" s="2"/>
      <c r="B774" s="2"/>
      <c r="C774" s="2"/>
      <c r="D774" s="2"/>
      <c r="E774" s="2"/>
      <c r="F774" s="1"/>
      <c r="G774" s="1"/>
      <c r="H774" s="1"/>
      <c r="I774" s="3"/>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520"/>
      <c r="AM774" s="1"/>
      <c r="AN774" s="1"/>
      <c r="AO774" s="1"/>
      <c r="AP774" s="1"/>
      <c r="AQ774" s="1"/>
      <c r="AR774" s="1"/>
      <c r="AS774" s="1"/>
      <c r="AT774" s="1"/>
      <c r="AU774" s="1"/>
      <c r="AV774" s="1"/>
      <c r="AW774" s="1"/>
      <c r="AX774" s="1"/>
      <c r="AY774" s="1"/>
      <c r="AZ774" s="1"/>
      <c r="BA774" s="1"/>
      <c r="BB774" s="1"/>
      <c r="BC774" s="1"/>
      <c r="BD774" s="1"/>
      <c r="BE774" s="1"/>
    </row>
    <row r="775" spans="1:57" ht="16.5" customHeight="1">
      <c r="A775" s="2"/>
      <c r="B775" s="2"/>
      <c r="C775" s="2"/>
      <c r="D775" s="2"/>
      <c r="E775" s="2"/>
      <c r="F775" s="1"/>
      <c r="G775" s="1"/>
      <c r="H775" s="1"/>
      <c r="I775" s="3"/>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520"/>
      <c r="AM775" s="1"/>
      <c r="AN775" s="1"/>
      <c r="AO775" s="1"/>
      <c r="AP775" s="1"/>
      <c r="AQ775" s="1"/>
      <c r="AR775" s="1"/>
      <c r="AS775" s="1"/>
      <c r="AT775" s="1"/>
      <c r="AU775" s="1"/>
      <c r="AV775" s="1"/>
      <c r="AW775" s="1"/>
      <c r="AX775" s="1"/>
      <c r="AY775" s="1"/>
      <c r="AZ775" s="1"/>
      <c r="BA775" s="1"/>
      <c r="BB775" s="1"/>
      <c r="BC775" s="1"/>
      <c r="BD775" s="1"/>
      <c r="BE775" s="1"/>
    </row>
    <row r="776" spans="1:57" ht="16.5" customHeight="1">
      <c r="A776" s="2"/>
      <c r="B776" s="2"/>
      <c r="C776" s="2"/>
      <c r="D776" s="2"/>
      <c r="E776" s="2"/>
      <c r="F776" s="1"/>
      <c r="G776" s="1"/>
      <c r="H776" s="1"/>
      <c r="I776" s="3"/>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520"/>
      <c r="AM776" s="1"/>
      <c r="AN776" s="1"/>
      <c r="AO776" s="1"/>
      <c r="AP776" s="1"/>
      <c r="AQ776" s="1"/>
      <c r="AR776" s="1"/>
      <c r="AS776" s="1"/>
      <c r="AT776" s="1"/>
      <c r="AU776" s="1"/>
      <c r="AV776" s="1"/>
      <c r="AW776" s="1"/>
      <c r="AX776" s="1"/>
      <c r="AY776" s="1"/>
      <c r="AZ776" s="1"/>
      <c r="BA776" s="1"/>
      <c r="BB776" s="1"/>
      <c r="BC776" s="1"/>
      <c r="BD776" s="1"/>
      <c r="BE776" s="1"/>
    </row>
    <row r="777" spans="1:57" ht="16.5" customHeight="1">
      <c r="A777" s="2"/>
      <c r="B777" s="2"/>
      <c r="C777" s="2"/>
      <c r="D777" s="2"/>
      <c r="E777" s="2"/>
      <c r="F777" s="1"/>
      <c r="G777" s="1"/>
      <c r="H777" s="1"/>
      <c r="I777" s="3"/>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520"/>
      <c r="AM777" s="1"/>
      <c r="AN777" s="1"/>
      <c r="AO777" s="1"/>
      <c r="AP777" s="1"/>
      <c r="AQ777" s="1"/>
      <c r="AR777" s="1"/>
      <c r="AS777" s="1"/>
      <c r="AT777" s="1"/>
      <c r="AU777" s="1"/>
      <c r="AV777" s="1"/>
      <c r="AW777" s="1"/>
      <c r="AX777" s="1"/>
      <c r="AY777" s="1"/>
      <c r="AZ777" s="1"/>
      <c r="BA777" s="1"/>
      <c r="BB777" s="1"/>
      <c r="BC777" s="1"/>
      <c r="BD777" s="1"/>
      <c r="BE777" s="1"/>
    </row>
    <row r="778" spans="1:57" ht="16.5" customHeight="1">
      <c r="A778" s="2"/>
      <c r="B778" s="2"/>
      <c r="C778" s="2"/>
      <c r="D778" s="2"/>
      <c r="E778" s="2"/>
      <c r="F778" s="1"/>
      <c r="G778" s="1"/>
      <c r="H778" s="1"/>
      <c r="I778" s="3"/>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520"/>
      <c r="AM778" s="1"/>
      <c r="AN778" s="1"/>
      <c r="AO778" s="1"/>
      <c r="AP778" s="1"/>
      <c r="AQ778" s="1"/>
      <c r="AR778" s="1"/>
      <c r="AS778" s="1"/>
      <c r="AT778" s="1"/>
      <c r="AU778" s="1"/>
      <c r="AV778" s="1"/>
      <c r="AW778" s="1"/>
      <c r="AX778" s="1"/>
      <c r="AY778" s="1"/>
      <c r="AZ778" s="1"/>
      <c r="BA778" s="1"/>
      <c r="BB778" s="1"/>
      <c r="BC778" s="1"/>
      <c r="BD778" s="1"/>
      <c r="BE778" s="1"/>
    </row>
    <row r="779" spans="1:57" ht="16.5" customHeight="1">
      <c r="A779" s="2"/>
      <c r="B779" s="2"/>
      <c r="C779" s="2"/>
      <c r="D779" s="2"/>
      <c r="E779" s="2"/>
      <c r="F779" s="1"/>
      <c r="G779" s="1"/>
      <c r="H779" s="1"/>
      <c r="I779" s="3"/>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520"/>
      <c r="AM779" s="1"/>
      <c r="AN779" s="1"/>
      <c r="AO779" s="1"/>
      <c r="AP779" s="1"/>
      <c r="AQ779" s="1"/>
      <c r="AR779" s="1"/>
      <c r="AS779" s="1"/>
      <c r="AT779" s="1"/>
      <c r="AU779" s="1"/>
      <c r="AV779" s="1"/>
      <c r="AW779" s="1"/>
      <c r="AX779" s="1"/>
      <c r="AY779" s="1"/>
      <c r="AZ779" s="1"/>
      <c r="BA779" s="1"/>
      <c r="BB779" s="1"/>
      <c r="BC779" s="1"/>
      <c r="BD779" s="1"/>
      <c r="BE779" s="1"/>
    </row>
    <row r="780" spans="1:57" ht="16.5" customHeight="1">
      <c r="A780" s="2"/>
      <c r="B780" s="2"/>
      <c r="C780" s="2"/>
      <c r="D780" s="2"/>
      <c r="E780" s="2"/>
      <c r="F780" s="1"/>
      <c r="G780" s="1"/>
      <c r="H780" s="1"/>
      <c r="I780" s="3"/>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520"/>
      <c r="AM780" s="1"/>
      <c r="AN780" s="1"/>
      <c r="AO780" s="1"/>
      <c r="AP780" s="1"/>
      <c r="AQ780" s="1"/>
      <c r="AR780" s="1"/>
      <c r="AS780" s="1"/>
      <c r="AT780" s="1"/>
      <c r="AU780" s="1"/>
      <c r="AV780" s="1"/>
      <c r="AW780" s="1"/>
      <c r="AX780" s="1"/>
      <c r="AY780" s="1"/>
      <c r="AZ780" s="1"/>
      <c r="BA780" s="1"/>
      <c r="BB780" s="1"/>
      <c r="BC780" s="1"/>
      <c r="BD780" s="1"/>
      <c r="BE780" s="1"/>
    </row>
    <row r="781" spans="1:57" ht="16.5" customHeight="1">
      <c r="A781" s="2"/>
      <c r="B781" s="2"/>
      <c r="C781" s="2"/>
      <c r="D781" s="2"/>
      <c r="E781" s="2"/>
      <c r="F781" s="1"/>
      <c r="G781" s="1"/>
      <c r="H781" s="1"/>
      <c r="I781" s="3"/>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520"/>
      <c r="AM781" s="1"/>
      <c r="AN781" s="1"/>
      <c r="AO781" s="1"/>
      <c r="AP781" s="1"/>
      <c r="AQ781" s="1"/>
      <c r="AR781" s="1"/>
      <c r="AS781" s="1"/>
      <c r="AT781" s="1"/>
      <c r="AU781" s="1"/>
      <c r="AV781" s="1"/>
      <c r="AW781" s="1"/>
      <c r="AX781" s="1"/>
      <c r="AY781" s="1"/>
      <c r="AZ781" s="1"/>
      <c r="BA781" s="1"/>
      <c r="BB781" s="1"/>
      <c r="BC781" s="1"/>
      <c r="BD781" s="1"/>
      <c r="BE781" s="1"/>
    </row>
    <row r="782" spans="1:57" ht="16.5" customHeight="1">
      <c r="A782" s="2"/>
      <c r="B782" s="2"/>
      <c r="C782" s="2"/>
      <c r="D782" s="2"/>
      <c r="E782" s="2"/>
      <c r="F782" s="1"/>
      <c r="G782" s="1"/>
      <c r="H782" s="1"/>
      <c r="I782" s="3"/>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520"/>
      <c r="AM782" s="1"/>
      <c r="AN782" s="1"/>
      <c r="AO782" s="1"/>
      <c r="AP782" s="1"/>
      <c r="AQ782" s="1"/>
      <c r="AR782" s="1"/>
      <c r="AS782" s="1"/>
      <c r="AT782" s="1"/>
      <c r="AU782" s="1"/>
      <c r="AV782" s="1"/>
      <c r="AW782" s="1"/>
      <c r="AX782" s="1"/>
      <c r="AY782" s="1"/>
      <c r="AZ782" s="1"/>
      <c r="BA782" s="1"/>
      <c r="BB782" s="1"/>
      <c r="BC782" s="1"/>
      <c r="BD782" s="1"/>
      <c r="BE782" s="1"/>
    </row>
    <row r="783" spans="1:57" ht="16.5" customHeight="1">
      <c r="A783" s="2"/>
      <c r="B783" s="2"/>
      <c r="C783" s="2"/>
      <c r="D783" s="2"/>
      <c r="E783" s="2"/>
      <c r="F783" s="1"/>
      <c r="G783" s="1"/>
      <c r="H783" s="1"/>
      <c r="I783" s="3"/>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520"/>
      <c r="AM783" s="1"/>
      <c r="AN783" s="1"/>
      <c r="AO783" s="1"/>
      <c r="AP783" s="1"/>
      <c r="AQ783" s="1"/>
      <c r="AR783" s="1"/>
      <c r="AS783" s="1"/>
      <c r="AT783" s="1"/>
      <c r="AU783" s="1"/>
      <c r="AV783" s="1"/>
      <c r="AW783" s="1"/>
      <c r="AX783" s="1"/>
      <c r="AY783" s="1"/>
      <c r="AZ783" s="1"/>
      <c r="BA783" s="1"/>
      <c r="BB783" s="1"/>
      <c r="BC783" s="1"/>
      <c r="BD783" s="1"/>
      <c r="BE783" s="1"/>
    </row>
    <row r="784" spans="1:57" ht="16.5" customHeight="1">
      <c r="A784" s="2"/>
      <c r="B784" s="2"/>
      <c r="C784" s="2"/>
      <c r="D784" s="2"/>
      <c r="E784" s="2"/>
      <c r="F784" s="1"/>
      <c r="G784" s="1"/>
      <c r="H784" s="1"/>
      <c r="I784" s="3"/>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520"/>
      <c r="AM784" s="1"/>
      <c r="AN784" s="1"/>
      <c r="AO784" s="1"/>
      <c r="AP784" s="1"/>
      <c r="AQ784" s="1"/>
      <c r="AR784" s="1"/>
      <c r="AS784" s="1"/>
      <c r="AT784" s="1"/>
      <c r="AU784" s="1"/>
      <c r="AV784" s="1"/>
      <c r="AW784" s="1"/>
      <c r="AX784" s="1"/>
      <c r="AY784" s="1"/>
      <c r="AZ784" s="1"/>
      <c r="BA784" s="1"/>
      <c r="BB784" s="1"/>
      <c r="BC784" s="1"/>
      <c r="BD784" s="1"/>
      <c r="BE784" s="1"/>
    </row>
    <row r="785" spans="1:57" ht="16.5" customHeight="1">
      <c r="A785" s="2"/>
      <c r="B785" s="2"/>
      <c r="C785" s="2"/>
      <c r="D785" s="2"/>
      <c r="E785" s="2"/>
      <c r="F785" s="1"/>
      <c r="G785" s="1"/>
      <c r="H785" s="1"/>
      <c r="I785" s="3"/>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520"/>
      <c r="AM785" s="1"/>
      <c r="AN785" s="1"/>
      <c r="AO785" s="1"/>
      <c r="AP785" s="1"/>
      <c r="AQ785" s="1"/>
      <c r="AR785" s="1"/>
      <c r="AS785" s="1"/>
      <c r="AT785" s="1"/>
      <c r="AU785" s="1"/>
      <c r="AV785" s="1"/>
      <c r="AW785" s="1"/>
      <c r="AX785" s="1"/>
      <c r="AY785" s="1"/>
      <c r="AZ785" s="1"/>
      <c r="BA785" s="1"/>
      <c r="BB785" s="1"/>
      <c r="BC785" s="1"/>
      <c r="BD785" s="1"/>
      <c r="BE785" s="1"/>
    </row>
    <row r="786" spans="1:57" ht="16.5" customHeight="1">
      <c r="A786" s="2"/>
      <c r="B786" s="2"/>
      <c r="C786" s="2"/>
      <c r="D786" s="2"/>
      <c r="E786" s="2"/>
      <c r="F786" s="1"/>
      <c r="G786" s="1"/>
      <c r="H786" s="1"/>
      <c r="I786" s="3"/>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520"/>
      <c r="AM786" s="1"/>
      <c r="AN786" s="1"/>
      <c r="AO786" s="1"/>
      <c r="AP786" s="1"/>
      <c r="AQ786" s="1"/>
      <c r="AR786" s="1"/>
      <c r="AS786" s="1"/>
      <c r="AT786" s="1"/>
      <c r="AU786" s="1"/>
      <c r="AV786" s="1"/>
      <c r="AW786" s="1"/>
      <c r="AX786" s="1"/>
      <c r="AY786" s="1"/>
      <c r="AZ786" s="1"/>
      <c r="BA786" s="1"/>
      <c r="BB786" s="1"/>
      <c r="BC786" s="1"/>
      <c r="BD786" s="1"/>
      <c r="BE786" s="1"/>
    </row>
    <row r="787" spans="1:57" ht="16.5" customHeight="1">
      <c r="A787" s="2"/>
      <c r="B787" s="2"/>
      <c r="C787" s="2"/>
      <c r="D787" s="2"/>
      <c r="E787" s="2"/>
      <c r="F787" s="1"/>
      <c r="G787" s="1"/>
      <c r="H787" s="1"/>
      <c r="I787" s="3"/>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520"/>
      <c r="AM787" s="1"/>
      <c r="AN787" s="1"/>
      <c r="AO787" s="1"/>
      <c r="AP787" s="1"/>
      <c r="AQ787" s="1"/>
      <c r="AR787" s="1"/>
      <c r="AS787" s="1"/>
      <c r="AT787" s="1"/>
      <c r="AU787" s="1"/>
      <c r="AV787" s="1"/>
      <c r="AW787" s="1"/>
      <c r="AX787" s="1"/>
      <c r="AY787" s="1"/>
      <c r="AZ787" s="1"/>
      <c r="BA787" s="1"/>
      <c r="BB787" s="1"/>
      <c r="BC787" s="1"/>
      <c r="BD787" s="1"/>
      <c r="BE787" s="1"/>
    </row>
    <row r="788" spans="1:57" ht="16.5" customHeight="1">
      <c r="A788" s="2"/>
      <c r="B788" s="2"/>
      <c r="C788" s="2"/>
      <c r="D788" s="2"/>
      <c r="E788" s="2"/>
      <c r="F788" s="1"/>
      <c r="G788" s="1"/>
      <c r="H788" s="1"/>
      <c r="I788" s="3"/>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520"/>
      <c r="AM788" s="1"/>
      <c r="AN788" s="1"/>
      <c r="AO788" s="1"/>
      <c r="AP788" s="1"/>
      <c r="AQ788" s="1"/>
      <c r="AR788" s="1"/>
      <c r="AS788" s="1"/>
      <c r="AT788" s="1"/>
      <c r="AU788" s="1"/>
      <c r="AV788" s="1"/>
      <c r="AW788" s="1"/>
      <c r="AX788" s="1"/>
      <c r="AY788" s="1"/>
      <c r="AZ788" s="1"/>
      <c r="BA788" s="1"/>
      <c r="BB788" s="1"/>
      <c r="BC788" s="1"/>
      <c r="BD788" s="1"/>
      <c r="BE788" s="1"/>
    </row>
    <row r="789" spans="1:57" ht="16.5" customHeight="1">
      <c r="A789" s="2"/>
      <c r="B789" s="2"/>
      <c r="C789" s="2"/>
      <c r="D789" s="2"/>
      <c r="E789" s="2"/>
      <c r="F789" s="1"/>
      <c r="G789" s="1"/>
      <c r="H789" s="1"/>
      <c r="I789" s="3"/>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520"/>
      <c r="AM789" s="1"/>
      <c r="AN789" s="1"/>
      <c r="AO789" s="1"/>
      <c r="AP789" s="1"/>
      <c r="AQ789" s="1"/>
      <c r="AR789" s="1"/>
      <c r="AS789" s="1"/>
      <c r="AT789" s="1"/>
      <c r="AU789" s="1"/>
      <c r="AV789" s="1"/>
      <c r="AW789" s="1"/>
      <c r="AX789" s="1"/>
      <c r="AY789" s="1"/>
      <c r="AZ789" s="1"/>
      <c r="BA789" s="1"/>
      <c r="BB789" s="1"/>
      <c r="BC789" s="1"/>
      <c r="BD789" s="1"/>
      <c r="BE789" s="1"/>
    </row>
    <row r="790" spans="1:57" ht="16.5" customHeight="1">
      <c r="A790" s="2"/>
      <c r="B790" s="2"/>
      <c r="C790" s="2"/>
      <c r="D790" s="2"/>
      <c r="E790" s="2"/>
      <c r="F790" s="1"/>
      <c r="G790" s="1"/>
      <c r="H790" s="1"/>
      <c r="I790" s="3"/>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520"/>
      <c r="AM790" s="1"/>
      <c r="AN790" s="1"/>
      <c r="AO790" s="1"/>
      <c r="AP790" s="1"/>
      <c r="AQ790" s="1"/>
      <c r="AR790" s="1"/>
      <c r="AS790" s="1"/>
      <c r="AT790" s="1"/>
      <c r="AU790" s="1"/>
      <c r="AV790" s="1"/>
      <c r="AW790" s="1"/>
      <c r="AX790" s="1"/>
      <c r="AY790" s="1"/>
      <c r="AZ790" s="1"/>
      <c r="BA790" s="1"/>
      <c r="BB790" s="1"/>
      <c r="BC790" s="1"/>
      <c r="BD790" s="1"/>
      <c r="BE790" s="1"/>
    </row>
    <row r="791" spans="1:57" ht="16.5" customHeight="1">
      <c r="A791" s="2"/>
      <c r="B791" s="2"/>
      <c r="C791" s="2"/>
      <c r="D791" s="2"/>
      <c r="E791" s="2"/>
      <c r="F791" s="1"/>
      <c r="G791" s="1"/>
      <c r="H791" s="1"/>
      <c r="I791" s="3"/>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520"/>
      <c r="AM791" s="1"/>
      <c r="AN791" s="1"/>
      <c r="AO791" s="1"/>
      <c r="AP791" s="1"/>
      <c r="AQ791" s="1"/>
      <c r="AR791" s="1"/>
      <c r="AS791" s="1"/>
      <c r="AT791" s="1"/>
      <c r="AU791" s="1"/>
      <c r="AV791" s="1"/>
      <c r="AW791" s="1"/>
      <c r="AX791" s="1"/>
      <c r="AY791" s="1"/>
      <c r="AZ791" s="1"/>
      <c r="BA791" s="1"/>
      <c r="BB791" s="1"/>
      <c r="BC791" s="1"/>
      <c r="BD791" s="1"/>
      <c r="BE791" s="1"/>
    </row>
    <row r="792" spans="1:57" ht="16.5" customHeight="1">
      <c r="A792" s="2"/>
      <c r="B792" s="2"/>
      <c r="C792" s="2"/>
      <c r="D792" s="2"/>
      <c r="E792" s="2"/>
      <c r="F792" s="1"/>
      <c r="G792" s="1"/>
      <c r="H792" s="1"/>
      <c r="I792" s="3"/>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520"/>
      <c r="AM792" s="1"/>
      <c r="AN792" s="1"/>
      <c r="AO792" s="1"/>
      <c r="AP792" s="1"/>
      <c r="AQ792" s="1"/>
      <c r="AR792" s="1"/>
      <c r="AS792" s="1"/>
      <c r="AT792" s="1"/>
      <c r="AU792" s="1"/>
      <c r="AV792" s="1"/>
      <c r="AW792" s="1"/>
      <c r="AX792" s="1"/>
      <c r="AY792" s="1"/>
      <c r="AZ792" s="1"/>
      <c r="BA792" s="1"/>
      <c r="BB792" s="1"/>
      <c r="BC792" s="1"/>
      <c r="BD792" s="1"/>
      <c r="BE792" s="1"/>
    </row>
    <row r="793" spans="1:57" ht="16.5" customHeight="1">
      <c r="A793" s="2"/>
      <c r="B793" s="2"/>
      <c r="C793" s="2"/>
      <c r="D793" s="2"/>
      <c r="E793" s="2"/>
      <c r="F793" s="1"/>
      <c r="G793" s="1"/>
      <c r="H793" s="1"/>
      <c r="I793" s="3"/>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520"/>
      <c r="AM793" s="1"/>
      <c r="AN793" s="1"/>
      <c r="AO793" s="1"/>
      <c r="AP793" s="1"/>
      <c r="AQ793" s="1"/>
      <c r="AR793" s="1"/>
      <c r="AS793" s="1"/>
      <c r="AT793" s="1"/>
      <c r="AU793" s="1"/>
      <c r="AV793" s="1"/>
      <c r="AW793" s="1"/>
      <c r="AX793" s="1"/>
      <c r="AY793" s="1"/>
      <c r="AZ793" s="1"/>
      <c r="BA793" s="1"/>
      <c r="BB793" s="1"/>
      <c r="BC793" s="1"/>
      <c r="BD793" s="1"/>
      <c r="BE793" s="1"/>
    </row>
    <row r="794" spans="1:57" ht="16.5" customHeight="1">
      <c r="A794" s="2"/>
      <c r="B794" s="2"/>
      <c r="C794" s="2"/>
      <c r="D794" s="2"/>
      <c r="E794" s="2"/>
      <c r="F794" s="1"/>
      <c r="G794" s="1"/>
      <c r="H794" s="1"/>
      <c r="I794" s="3"/>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520"/>
      <c r="AM794" s="1"/>
      <c r="AN794" s="1"/>
      <c r="AO794" s="1"/>
      <c r="AP794" s="1"/>
      <c r="AQ794" s="1"/>
      <c r="AR794" s="1"/>
      <c r="AS794" s="1"/>
      <c r="AT794" s="1"/>
      <c r="AU794" s="1"/>
      <c r="AV794" s="1"/>
      <c r="AW794" s="1"/>
      <c r="AX794" s="1"/>
      <c r="AY794" s="1"/>
      <c r="AZ794" s="1"/>
      <c r="BA794" s="1"/>
      <c r="BB794" s="1"/>
      <c r="BC794" s="1"/>
      <c r="BD794" s="1"/>
      <c r="BE794" s="1"/>
    </row>
    <row r="795" spans="1:57" ht="16.5" customHeight="1">
      <c r="A795" s="2"/>
      <c r="B795" s="2"/>
      <c r="C795" s="2"/>
      <c r="D795" s="2"/>
      <c r="E795" s="2"/>
      <c r="F795" s="1"/>
      <c r="G795" s="1"/>
      <c r="H795" s="1"/>
      <c r="I795" s="3"/>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520"/>
      <c r="AM795" s="1"/>
      <c r="AN795" s="1"/>
      <c r="AO795" s="1"/>
      <c r="AP795" s="1"/>
      <c r="AQ795" s="1"/>
      <c r="AR795" s="1"/>
      <c r="AS795" s="1"/>
      <c r="AT795" s="1"/>
      <c r="AU795" s="1"/>
      <c r="AV795" s="1"/>
      <c r="AW795" s="1"/>
      <c r="AX795" s="1"/>
      <c r="AY795" s="1"/>
      <c r="AZ795" s="1"/>
      <c r="BA795" s="1"/>
      <c r="BB795" s="1"/>
      <c r="BC795" s="1"/>
      <c r="BD795" s="1"/>
      <c r="BE795" s="1"/>
    </row>
    <row r="796" spans="1:57" ht="16.5" customHeight="1">
      <c r="A796" s="2"/>
      <c r="B796" s="2"/>
      <c r="C796" s="2"/>
      <c r="D796" s="2"/>
      <c r="E796" s="2"/>
      <c r="F796" s="1"/>
      <c r="G796" s="1"/>
      <c r="H796" s="1"/>
      <c r="I796" s="3"/>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520"/>
      <c r="AM796" s="1"/>
      <c r="AN796" s="1"/>
      <c r="AO796" s="1"/>
      <c r="AP796" s="1"/>
      <c r="AQ796" s="1"/>
      <c r="AR796" s="1"/>
      <c r="AS796" s="1"/>
      <c r="AT796" s="1"/>
      <c r="AU796" s="1"/>
      <c r="AV796" s="1"/>
      <c r="AW796" s="1"/>
      <c r="AX796" s="1"/>
      <c r="AY796" s="1"/>
      <c r="AZ796" s="1"/>
      <c r="BA796" s="1"/>
      <c r="BB796" s="1"/>
      <c r="BC796" s="1"/>
      <c r="BD796" s="1"/>
      <c r="BE796" s="1"/>
    </row>
    <row r="797" spans="1:57" ht="16.5" customHeight="1">
      <c r="A797" s="2"/>
      <c r="B797" s="2"/>
      <c r="C797" s="2"/>
      <c r="D797" s="2"/>
      <c r="E797" s="2"/>
      <c r="F797" s="1"/>
      <c r="G797" s="1"/>
      <c r="H797" s="1"/>
      <c r="I797" s="3"/>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520"/>
      <c r="AM797" s="1"/>
      <c r="AN797" s="1"/>
      <c r="AO797" s="1"/>
      <c r="AP797" s="1"/>
      <c r="AQ797" s="1"/>
      <c r="AR797" s="1"/>
      <c r="AS797" s="1"/>
      <c r="AT797" s="1"/>
      <c r="AU797" s="1"/>
      <c r="AV797" s="1"/>
      <c r="AW797" s="1"/>
      <c r="AX797" s="1"/>
      <c r="AY797" s="1"/>
      <c r="AZ797" s="1"/>
      <c r="BA797" s="1"/>
      <c r="BB797" s="1"/>
      <c r="BC797" s="1"/>
      <c r="BD797" s="1"/>
      <c r="BE797" s="1"/>
    </row>
    <row r="798" spans="1:57" ht="16.5" customHeight="1">
      <c r="A798" s="2"/>
      <c r="B798" s="2"/>
      <c r="C798" s="2"/>
      <c r="D798" s="2"/>
      <c r="E798" s="2"/>
      <c r="F798" s="1"/>
      <c r="G798" s="1"/>
      <c r="H798" s="1"/>
      <c r="I798" s="3"/>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520"/>
      <c r="AM798" s="1"/>
      <c r="AN798" s="1"/>
      <c r="AO798" s="1"/>
      <c r="AP798" s="1"/>
      <c r="AQ798" s="1"/>
      <c r="AR798" s="1"/>
      <c r="AS798" s="1"/>
      <c r="AT798" s="1"/>
      <c r="AU798" s="1"/>
      <c r="AV798" s="1"/>
      <c r="AW798" s="1"/>
      <c r="AX798" s="1"/>
      <c r="AY798" s="1"/>
      <c r="AZ798" s="1"/>
      <c r="BA798" s="1"/>
      <c r="BB798" s="1"/>
      <c r="BC798" s="1"/>
      <c r="BD798" s="1"/>
      <c r="BE798" s="1"/>
    </row>
    <row r="799" spans="1:57" ht="16.5" customHeight="1">
      <c r="A799" s="2"/>
      <c r="B799" s="2"/>
      <c r="C799" s="2"/>
      <c r="D799" s="2"/>
      <c r="E799" s="2"/>
      <c r="F799" s="1"/>
      <c r="G799" s="1"/>
      <c r="H799" s="1"/>
      <c r="I799" s="3"/>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520"/>
      <c r="AM799" s="1"/>
      <c r="AN799" s="1"/>
      <c r="AO799" s="1"/>
      <c r="AP799" s="1"/>
      <c r="AQ799" s="1"/>
      <c r="AR799" s="1"/>
      <c r="AS799" s="1"/>
      <c r="AT799" s="1"/>
      <c r="AU799" s="1"/>
      <c r="AV799" s="1"/>
      <c r="AW799" s="1"/>
      <c r="AX799" s="1"/>
      <c r="AY799" s="1"/>
      <c r="AZ799" s="1"/>
      <c r="BA799" s="1"/>
      <c r="BB799" s="1"/>
      <c r="BC799" s="1"/>
      <c r="BD799" s="1"/>
      <c r="BE799" s="1"/>
    </row>
    <row r="800" spans="1:57" ht="16.5" customHeight="1">
      <c r="A800" s="2"/>
      <c r="B800" s="2"/>
      <c r="C800" s="2"/>
      <c r="D800" s="2"/>
      <c r="E800" s="2"/>
      <c r="F800" s="1"/>
      <c r="G800" s="1"/>
      <c r="H800" s="1"/>
      <c r="I800" s="3"/>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520"/>
      <c r="AM800" s="1"/>
      <c r="AN800" s="1"/>
      <c r="AO800" s="1"/>
      <c r="AP800" s="1"/>
      <c r="AQ800" s="1"/>
      <c r="AR800" s="1"/>
      <c r="AS800" s="1"/>
      <c r="AT800" s="1"/>
      <c r="AU800" s="1"/>
      <c r="AV800" s="1"/>
      <c r="AW800" s="1"/>
      <c r="AX800" s="1"/>
      <c r="AY800" s="1"/>
      <c r="AZ800" s="1"/>
      <c r="BA800" s="1"/>
      <c r="BB800" s="1"/>
      <c r="BC800" s="1"/>
      <c r="BD800" s="1"/>
      <c r="BE800" s="1"/>
    </row>
    <row r="801" spans="1:57" ht="16.5" customHeight="1">
      <c r="A801" s="2"/>
      <c r="B801" s="2"/>
      <c r="C801" s="2"/>
      <c r="D801" s="2"/>
      <c r="E801" s="2"/>
      <c r="F801" s="1"/>
      <c r="G801" s="1"/>
      <c r="H801" s="1"/>
      <c r="I801" s="3"/>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520"/>
      <c r="AM801" s="1"/>
      <c r="AN801" s="1"/>
      <c r="AO801" s="1"/>
      <c r="AP801" s="1"/>
      <c r="AQ801" s="1"/>
      <c r="AR801" s="1"/>
      <c r="AS801" s="1"/>
      <c r="AT801" s="1"/>
      <c r="AU801" s="1"/>
      <c r="AV801" s="1"/>
      <c r="AW801" s="1"/>
      <c r="AX801" s="1"/>
      <c r="AY801" s="1"/>
      <c r="AZ801" s="1"/>
      <c r="BA801" s="1"/>
      <c r="BB801" s="1"/>
      <c r="BC801" s="1"/>
      <c r="BD801" s="1"/>
      <c r="BE801" s="1"/>
    </row>
    <row r="802" spans="1:57" ht="16.5" customHeight="1">
      <c r="A802" s="2"/>
      <c r="B802" s="2"/>
      <c r="C802" s="2"/>
      <c r="D802" s="2"/>
      <c r="E802" s="2"/>
      <c r="F802" s="1"/>
      <c r="G802" s="1"/>
      <c r="H802" s="1"/>
      <c r="I802" s="3"/>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520"/>
      <c r="AM802" s="1"/>
      <c r="AN802" s="1"/>
      <c r="AO802" s="1"/>
      <c r="AP802" s="1"/>
      <c r="AQ802" s="1"/>
      <c r="AR802" s="1"/>
      <c r="AS802" s="1"/>
      <c r="AT802" s="1"/>
      <c r="AU802" s="1"/>
      <c r="AV802" s="1"/>
      <c r="AW802" s="1"/>
      <c r="AX802" s="1"/>
      <c r="AY802" s="1"/>
      <c r="AZ802" s="1"/>
      <c r="BA802" s="1"/>
      <c r="BB802" s="1"/>
      <c r="BC802" s="1"/>
      <c r="BD802" s="1"/>
      <c r="BE802" s="1"/>
    </row>
    <row r="803" spans="1:57" ht="16.5" customHeight="1">
      <c r="A803" s="2"/>
      <c r="B803" s="2"/>
      <c r="C803" s="2"/>
      <c r="D803" s="2"/>
      <c r="E803" s="2"/>
      <c r="F803" s="1"/>
      <c r="G803" s="1"/>
      <c r="H803" s="1"/>
      <c r="I803" s="3"/>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520"/>
      <c r="AM803" s="1"/>
      <c r="AN803" s="1"/>
      <c r="AO803" s="1"/>
      <c r="AP803" s="1"/>
      <c r="AQ803" s="1"/>
      <c r="AR803" s="1"/>
      <c r="AS803" s="1"/>
      <c r="AT803" s="1"/>
      <c r="AU803" s="1"/>
      <c r="AV803" s="1"/>
      <c r="AW803" s="1"/>
      <c r="AX803" s="1"/>
      <c r="AY803" s="1"/>
      <c r="AZ803" s="1"/>
      <c r="BA803" s="1"/>
      <c r="BB803" s="1"/>
      <c r="BC803" s="1"/>
      <c r="BD803" s="1"/>
      <c r="BE803" s="1"/>
    </row>
    <row r="804" spans="1:57" ht="16.5" customHeight="1">
      <c r="A804" s="2"/>
      <c r="B804" s="2"/>
      <c r="C804" s="2"/>
      <c r="D804" s="2"/>
      <c r="E804" s="2"/>
      <c r="F804" s="1"/>
      <c r="G804" s="1"/>
      <c r="H804" s="1"/>
      <c r="I804" s="3"/>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520"/>
      <c r="AM804" s="1"/>
      <c r="AN804" s="1"/>
      <c r="AO804" s="1"/>
      <c r="AP804" s="1"/>
      <c r="AQ804" s="1"/>
      <c r="AR804" s="1"/>
      <c r="AS804" s="1"/>
      <c r="AT804" s="1"/>
      <c r="AU804" s="1"/>
      <c r="AV804" s="1"/>
      <c r="AW804" s="1"/>
      <c r="AX804" s="1"/>
      <c r="AY804" s="1"/>
      <c r="AZ804" s="1"/>
      <c r="BA804" s="1"/>
      <c r="BB804" s="1"/>
      <c r="BC804" s="1"/>
      <c r="BD804" s="1"/>
      <c r="BE804" s="1"/>
    </row>
    <row r="805" spans="1:57" ht="16.5" customHeight="1">
      <c r="A805" s="2"/>
      <c r="B805" s="2"/>
      <c r="C805" s="2"/>
      <c r="D805" s="2"/>
      <c r="E805" s="2"/>
      <c r="F805" s="1"/>
      <c r="G805" s="1"/>
      <c r="H805" s="1"/>
      <c r="I805" s="3"/>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520"/>
      <c r="AM805" s="1"/>
      <c r="AN805" s="1"/>
      <c r="AO805" s="1"/>
      <c r="AP805" s="1"/>
      <c r="AQ805" s="1"/>
      <c r="AR805" s="1"/>
      <c r="AS805" s="1"/>
      <c r="AT805" s="1"/>
      <c r="AU805" s="1"/>
      <c r="AV805" s="1"/>
      <c r="AW805" s="1"/>
      <c r="AX805" s="1"/>
      <c r="AY805" s="1"/>
      <c r="AZ805" s="1"/>
      <c r="BA805" s="1"/>
      <c r="BB805" s="1"/>
      <c r="BC805" s="1"/>
      <c r="BD805" s="1"/>
      <c r="BE805" s="1"/>
    </row>
    <row r="806" spans="1:57" ht="16.5" customHeight="1">
      <c r="A806" s="2"/>
      <c r="B806" s="2"/>
      <c r="C806" s="2"/>
      <c r="D806" s="2"/>
      <c r="E806" s="2"/>
      <c r="F806" s="1"/>
      <c r="G806" s="1"/>
      <c r="H806" s="1"/>
      <c r="I806" s="3"/>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520"/>
      <c r="AM806" s="1"/>
      <c r="AN806" s="1"/>
      <c r="AO806" s="1"/>
      <c r="AP806" s="1"/>
      <c r="AQ806" s="1"/>
      <c r="AR806" s="1"/>
      <c r="AS806" s="1"/>
      <c r="AT806" s="1"/>
      <c r="AU806" s="1"/>
      <c r="AV806" s="1"/>
      <c r="AW806" s="1"/>
      <c r="AX806" s="1"/>
      <c r="AY806" s="1"/>
      <c r="AZ806" s="1"/>
      <c r="BA806" s="1"/>
      <c r="BB806" s="1"/>
      <c r="BC806" s="1"/>
      <c r="BD806" s="1"/>
      <c r="BE806" s="1"/>
    </row>
    <row r="807" spans="1:57" ht="16.5" customHeight="1">
      <c r="A807" s="2"/>
      <c r="B807" s="2"/>
      <c r="C807" s="2"/>
      <c r="D807" s="2"/>
      <c r="E807" s="2"/>
      <c r="F807" s="1"/>
      <c r="G807" s="1"/>
      <c r="H807" s="1"/>
      <c r="I807" s="3"/>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520"/>
      <c r="AM807" s="1"/>
      <c r="AN807" s="1"/>
      <c r="AO807" s="1"/>
      <c r="AP807" s="1"/>
      <c r="AQ807" s="1"/>
      <c r="AR807" s="1"/>
      <c r="AS807" s="1"/>
      <c r="AT807" s="1"/>
      <c r="AU807" s="1"/>
      <c r="AV807" s="1"/>
      <c r="AW807" s="1"/>
      <c r="AX807" s="1"/>
      <c r="AY807" s="1"/>
      <c r="AZ807" s="1"/>
      <c r="BA807" s="1"/>
      <c r="BB807" s="1"/>
      <c r="BC807" s="1"/>
      <c r="BD807" s="1"/>
      <c r="BE807" s="1"/>
    </row>
    <row r="808" spans="1:57" ht="16.5" customHeight="1">
      <c r="A808" s="2"/>
      <c r="B808" s="2"/>
      <c r="C808" s="2"/>
      <c r="D808" s="2"/>
      <c r="E808" s="2"/>
      <c r="F808" s="1"/>
      <c r="G808" s="1"/>
      <c r="H808" s="1"/>
      <c r="I808" s="3"/>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520"/>
      <c r="AM808" s="1"/>
      <c r="AN808" s="1"/>
      <c r="AO808" s="1"/>
      <c r="AP808" s="1"/>
      <c r="AQ808" s="1"/>
      <c r="AR808" s="1"/>
      <c r="AS808" s="1"/>
      <c r="AT808" s="1"/>
      <c r="AU808" s="1"/>
      <c r="AV808" s="1"/>
      <c r="AW808" s="1"/>
      <c r="AX808" s="1"/>
      <c r="AY808" s="1"/>
      <c r="AZ808" s="1"/>
      <c r="BA808" s="1"/>
      <c r="BB808" s="1"/>
      <c r="BC808" s="1"/>
      <c r="BD808" s="1"/>
      <c r="BE808" s="1"/>
    </row>
    <row r="809" spans="1:57" ht="16.5" customHeight="1">
      <c r="A809" s="2"/>
      <c r="B809" s="2"/>
      <c r="C809" s="2"/>
      <c r="D809" s="2"/>
      <c r="E809" s="2"/>
      <c r="F809" s="1"/>
      <c r="G809" s="1"/>
      <c r="H809" s="1"/>
      <c r="I809" s="3"/>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520"/>
      <c r="AM809" s="1"/>
      <c r="AN809" s="1"/>
      <c r="AO809" s="1"/>
      <c r="AP809" s="1"/>
      <c r="AQ809" s="1"/>
      <c r="AR809" s="1"/>
      <c r="AS809" s="1"/>
      <c r="AT809" s="1"/>
      <c r="AU809" s="1"/>
      <c r="AV809" s="1"/>
      <c r="AW809" s="1"/>
      <c r="AX809" s="1"/>
      <c r="AY809" s="1"/>
      <c r="AZ809" s="1"/>
      <c r="BA809" s="1"/>
      <c r="BB809" s="1"/>
      <c r="BC809" s="1"/>
      <c r="BD809" s="1"/>
      <c r="BE809" s="1"/>
    </row>
    <row r="810" spans="1:57" ht="16.5" customHeight="1">
      <c r="A810" s="2"/>
      <c r="B810" s="2"/>
      <c r="C810" s="2"/>
      <c r="D810" s="2"/>
      <c r="E810" s="2"/>
      <c r="F810" s="1"/>
      <c r="G810" s="1"/>
      <c r="H810" s="1"/>
      <c r="I810" s="3"/>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520"/>
      <c r="AM810" s="1"/>
      <c r="AN810" s="1"/>
      <c r="AO810" s="1"/>
      <c r="AP810" s="1"/>
      <c r="AQ810" s="1"/>
      <c r="AR810" s="1"/>
      <c r="AS810" s="1"/>
      <c r="AT810" s="1"/>
      <c r="AU810" s="1"/>
      <c r="AV810" s="1"/>
      <c r="AW810" s="1"/>
      <c r="AX810" s="1"/>
      <c r="AY810" s="1"/>
      <c r="AZ810" s="1"/>
      <c r="BA810" s="1"/>
      <c r="BB810" s="1"/>
      <c r="BC810" s="1"/>
      <c r="BD810" s="1"/>
      <c r="BE810" s="1"/>
    </row>
    <row r="811" spans="1:57" ht="16.5" customHeight="1">
      <c r="A811" s="2"/>
      <c r="B811" s="2"/>
      <c r="C811" s="2"/>
      <c r="D811" s="2"/>
      <c r="E811" s="2"/>
      <c r="F811" s="1"/>
      <c r="G811" s="1"/>
      <c r="H811" s="1"/>
      <c r="I811" s="3"/>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520"/>
      <c r="AM811" s="1"/>
      <c r="AN811" s="1"/>
      <c r="AO811" s="1"/>
      <c r="AP811" s="1"/>
      <c r="AQ811" s="1"/>
      <c r="AR811" s="1"/>
      <c r="AS811" s="1"/>
      <c r="AT811" s="1"/>
      <c r="AU811" s="1"/>
      <c r="AV811" s="1"/>
      <c r="AW811" s="1"/>
      <c r="AX811" s="1"/>
      <c r="AY811" s="1"/>
      <c r="AZ811" s="1"/>
      <c r="BA811" s="1"/>
      <c r="BB811" s="1"/>
      <c r="BC811" s="1"/>
      <c r="BD811" s="1"/>
      <c r="BE811" s="1"/>
    </row>
    <row r="812" spans="1:57" ht="16.5" customHeight="1">
      <c r="A812" s="2"/>
      <c r="B812" s="2"/>
      <c r="C812" s="2"/>
      <c r="D812" s="2"/>
      <c r="E812" s="2"/>
      <c r="F812" s="1"/>
      <c r="G812" s="1"/>
      <c r="H812" s="1"/>
      <c r="I812" s="3"/>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520"/>
      <c r="AM812" s="1"/>
      <c r="AN812" s="1"/>
      <c r="AO812" s="1"/>
      <c r="AP812" s="1"/>
      <c r="AQ812" s="1"/>
      <c r="AR812" s="1"/>
      <c r="AS812" s="1"/>
      <c r="AT812" s="1"/>
      <c r="AU812" s="1"/>
      <c r="AV812" s="1"/>
      <c r="AW812" s="1"/>
      <c r="AX812" s="1"/>
      <c r="AY812" s="1"/>
      <c r="AZ812" s="1"/>
      <c r="BA812" s="1"/>
      <c r="BB812" s="1"/>
      <c r="BC812" s="1"/>
      <c r="BD812" s="1"/>
      <c r="BE812" s="1"/>
    </row>
    <row r="813" spans="1:57" ht="16.5" customHeight="1">
      <c r="A813" s="2"/>
      <c r="B813" s="2"/>
      <c r="C813" s="2"/>
      <c r="D813" s="2"/>
      <c r="E813" s="2"/>
      <c r="F813" s="1"/>
      <c r="G813" s="1"/>
      <c r="H813" s="1"/>
      <c r="I813" s="3"/>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520"/>
      <c r="AM813" s="1"/>
      <c r="AN813" s="1"/>
      <c r="AO813" s="1"/>
      <c r="AP813" s="1"/>
      <c r="AQ813" s="1"/>
      <c r="AR813" s="1"/>
      <c r="AS813" s="1"/>
      <c r="AT813" s="1"/>
      <c r="AU813" s="1"/>
      <c r="AV813" s="1"/>
      <c r="AW813" s="1"/>
      <c r="AX813" s="1"/>
      <c r="AY813" s="1"/>
      <c r="AZ813" s="1"/>
      <c r="BA813" s="1"/>
      <c r="BB813" s="1"/>
      <c r="BC813" s="1"/>
      <c r="BD813" s="1"/>
      <c r="BE813" s="1"/>
    </row>
    <row r="814" spans="1:57" ht="16.5" customHeight="1">
      <c r="A814" s="2"/>
      <c r="B814" s="2"/>
      <c r="C814" s="2"/>
      <c r="D814" s="2"/>
      <c r="E814" s="2"/>
      <c r="F814" s="1"/>
      <c r="G814" s="1"/>
      <c r="H814" s="1"/>
      <c r="I814" s="3"/>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520"/>
      <c r="AM814" s="1"/>
      <c r="AN814" s="1"/>
      <c r="AO814" s="1"/>
      <c r="AP814" s="1"/>
      <c r="AQ814" s="1"/>
      <c r="AR814" s="1"/>
      <c r="AS814" s="1"/>
      <c r="AT814" s="1"/>
      <c r="AU814" s="1"/>
      <c r="AV814" s="1"/>
      <c r="AW814" s="1"/>
      <c r="AX814" s="1"/>
      <c r="AY814" s="1"/>
      <c r="AZ814" s="1"/>
      <c r="BA814" s="1"/>
      <c r="BB814" s="1"/>
      <c r="BC814" s="1"/>
      <c r="BD814" s="1"/>
      <c r="BE814" s="1"/>
    </row>
    <row r="815" spans="1:57" ht="16.5" customHeight="1">
      <c r="A815" s="2"/>
      <c r="B815" s="2"/>
      <c r="C815" s="2"/>
      <c r="D815" s="2"/>
      <c r="E815" s="2"/>
      <c r="F815" s="1"/>
      <c r="G815" s="1"/>
      <c r="H815" s="1"/>
      <c r="I815" s="3"/>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520"/>
      <c r="AM815" s="1"/>
      <c r="AN815" s="1"/>
      <c r="AO815" s="1"/>
      <c r="AP815" s="1"/>
      <c r="AQ815" s="1"/>
      <c r="AR815" s="1"/>
      <c r="AS815" s="1"/>
      <c r="AT815" s="1"/>
      <c r="AU815" s="1"/>
      <c r="AV815" s="1"/>
      <c r="AW815" s="1"/>
      <c r="AX815" s="1"/>
      <c r="AY815" s="1"/>
      <c r="AZ815" s="1"/>
      <c r="BA815" s="1"/>
      <c r="BB815" s="1"/>
      <c r="BC815" s="1"/>
      <c r="BD815" s="1"/>
      <c r="BE815" s="1"/>
    </row>
    <row r="816" spans="1:57" ht="16.5" customHeight="1">
      <c r="A816" s="2"/>
      <c r="B816" s="2"/>
      <c r="C816" s="2"/>
      <c r="D816" s="2"/>
      <c r="E816" s="2"/>
      <c r="F816" s="1"/>
      <c r="G816" s="1"/>
      <c r="H816" s="1"/>
      <c r="I816" s="3"/>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520"/>
      <c r="AM816" s="1"/>
      <c r="AN816" s="1"/>
      <c r="AO816" s="1"/>
      <c r="AP816" s="1"/>
      <c r="AQ816" s="1"/>
      <c r="AR816" s="1"/>
      <c r="AS816" s="1"/>
      <c r="AT816" s="1"/>
      <c r="AU816" s="1"/>
      <c r="AV816" s="1"/>
      <c r="AW816" s="1"/>
      <c r="AX816" s="1"/>
      <c r="AY816" s="1"/>
      <c r="AZ816" s="1"/>
      <c r="BA816" s="1"/>
      <c r="BB816" s="1"/>
      <c r="BC816" s="1"/>
      <c r="BD816" s="1"/>
      <c r="BE816" s="1"/>
    </row>
    <row r="817" spans="1:57" ht="16.5" customHeight="1">
      <c r="A817" s="2"/>
      <c r="B817" s="2"/>
      <c r="C817" s="2"/>
      <c r="D817" s="2"/>
      <c r="E817" s="2"/>
      <c r="F817" s="1"/>
      <c r="G817" s="1"/>
      <c r="H817" s="1"/>
      <c r="I817" s="3"/>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520"/>
      <c r="AM817" s="1"/>
      <c r="AN817" s="1"/>
      <c r="AO817" s="1"/>
      <c r="AP817" s="1"/>
      <c r="AQ817" s="1"/>
      <c r="AR817" s="1"/>
      <c r="AS817" s="1"/>
      <c r="AT817" s="1"/>
      <c r="AU817" s="1"/>
      <c r="AV817" s="1"/>
      <c r="AW817" s="1"/>
      <c r="AX817" s="1"/>
      <c r="AY817" s="1"/>
      <c r="AZ817" s="1"/>
      <c r="BA817" s="1"/>
      <c r="BB817" s="1"/>
      <c r="BC817" s="1"/>
      <c r="BD817" s="1"/>
      <c r="BE817" s="1"/>
    </row>
    <row r="818" spans="1:57" ht="16.5" customHeight="1">
      <c r="A818" s="2"/>
      <c r="B818" s="2"/>
      <c r="C818" s="2"/>
      <c r="D818" s="2"/>
      <c r="E818" s="2"/>
      <c r="F818" s="1"/>
      <c r="G818" s="1"/>
      <c r="H818" s="1"/>
      <c r="I818" s="3"/>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520"/>
      <c r="AM818" s="1"/>
      <c r="AN818" s="1"/>
      <c r="AO818" s="1"/>
      <c r="AP818" s="1"/>
      <c r="AQ818" s="1"/>
      <c r="AR818" s="1"/>
      <c r="AS818" s="1"/>
      <c r="AT818" s="1"/>
      <c r="AU818" s="1"/>
      <c r="AV818" s="1"/>
      <c r="AW818" s="1"/>
      <c r="AX818" s="1"/>
      <c r="AY818" s="1"/>
      <c r="AZ818" s="1"/>
      <c r="BA818" s="1"/>
      <c r="BB818" s="1"/>
      <c r="BC818" s="1"/>
      <c r="BD818" s="1"/>
      <c r="BE818" s="1"/>
    </row>
    <row r="819" spans="1:57" ht="16.5" customHeight="1">
      <c r="A819" s="2"/>
      <c r="B819" s="2"/>
      <c r="C819" s="2"/>
      <c r="D819" s="2"/>
      <c r="E819" s="2"/>
      <c r="F819" s="1"/>
      <c r="G819" s="1"/>
      <c r="H819" s="1"/>
      <c r="I819" s="3"/>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520"/>
      <c r="AM819" s="1"/>
      <c r="AN819" s="1"/>
      <c r="AO819" s="1"/>
      <c r="AP819" s="1"/>
      <c r="AQ819" s="1"/>
      <c r="AR819" s="1"/>
      <c r="AS819" s="1"/>
      <c r="AT819" s="1"/>
      <c r="AU819" s="1"/>
      <c r="AV819" s="1"/>
      <c r="AW819" s="1"/>
      <c r="AX819" s="1"/>
      <c r="AY819" s="1"/>
      <c r="AZ819" s="1"/>
      <c r="BA819" s="1"/>
      <c r="BB819" s="1"/>
      <c r="BC819" s="1"/>
      <c r="BD819" s="1"/>
      <c r="BE819" s="1"/>
    </row>
    <row r="820" spans="1:57" ht="16.5" customHeight="1">
      <c r="A820" s="2"/>
      <c r="B820" s="2"/>
      <c r="C820" s="2"/>
      <c r="D820" s="2"/>
      <c r="E820" s="2"/>
      <c r="F820" s="1"/>
      <c r="G820" s="1"/>
      <c r="H820" s="1"/>
      <c r="I820" s="3"/>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520"/>
      <c r="AM820" s="1"/>
      <c r="AN820" s="1"/>
      <c r="AO820" s="1"/>
      <c r="AP820" s="1"/>
      <c r="AQ820" s="1"/>
      <c r="AR820" s="1"/>
      <c r="AS820" s="1"/>
      <c r="AT820" s="1"/>
      <c r="AU820" s="1"/>
      <c r="AV820" s="1"/>
      <c r="AW820" s="1"/>
      <c r="AX820" s="1"/>
      <c r="AY820" s="1"/>
      <c r="AZ820" s="1"/>
      <c r="BA820" s="1"/>
      <c r="BB820" s="1"/>
      <c r="BC820" s="1"/>
      <c r="BD820" s="1"/>
      <c r="BE820" s="1"/>
    </row>
    <row r="821" spans="1:57" ht="16.5" customHeight="1">
      <c r="A821" s="2"/>
      <c r="B821" s="2"/>
      <c r="C821" s="2"/>
      <c r="D821" s="2"/>
      <c r="E821" s="2"/>
      <c r="F821" s="1"/>
      <c r="G821" s="1"/>
      <c r="H821" s="1"/>
      <c r="I821" s="3"/>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520"/>
      <c r="AM821" s="1"/>
      <c r="AN821" s="1"/>
      <c r="AO821" s="1"/>
      <c r="AP821" s="1"/>
      <c r="AQ821" s="1"/>
      <c r="AR821" s="1"/>
      <c r="AS821" s="1"/>
      <c r="AT821" s="1"/>
      <c r="AU821" s="1"/>
      <c r="AV821" s="1"/>
      <c r="AW821" s="1"/>
      <c r="AX821" s="1"/>
      <c r="AY821" s="1"/>
      <c r="AZ821" s="1"/>
      <c r="BA821" s="1"/>
      <c r="BB821" s="1"/>
      <c r="BC821" s="1"/>
      <c r="BD821" s="1"/>
      <c r="BE821" s="1"/>
    </row>
    <row r="822" spans="1:57" ht="16.5" customHeight="1">
      <c r="A822" s="2"/>
      <c r="B822" s="2"/>
      <c r="C822" s="2"/>
      <c r="D822" s="2"/>
      <c r="E822" s="2"/>
      <c r="F822" s="1"/>
      <c r="G822" s="1"/>
      <c r="H822" s="1"/>
      <c r="I822" s="3"/>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520"/>
      <c r="AM822" s="1"/>
      <c r="AN822" s="1"/>
      <c r="AO822" s="1"/>
      <c r="AP822" s="1"/>
      <c r="AQ822" s="1"/>
      <c r="AR822" s="1"/>
      <c r="AS822" s="1"/>
      <c r="AT822" s="1"/>
      <c r="AU822" s="1"/>
      <c r="AV822" s="1"/>
      <c r="AW822" s="1"/>
      <c r="AX822" s="1"/>
      <c r="AY822" s="1"/>
      <c r="AZ822" s="1"/>
      <c r="BA822" s="1"/>
      <c r="BB822" s="1"/>
      <c r="BC822" s="1"/>
      <c r="BD822" s="1"/>
      <c r="BE822" s="1"/>
    </row>
    <row r="823" spans="1:57" ht="16.5" customHeight="1">
      <c r="A823" s="2"/>
      <c r="B823" s="2"/>
      <c r="C823" s="2"/>
      <c r="D823" s="2"/>
      <c r="E823" s="2"/>
      <c r="F823" s="1"/>
      <c r="G823" s="1"/>
      <c r="H823" s="1"/>
      <c r="I823" s="3"/>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520"/>
      <c r="AM823" s="1"/>
      <c r="AN823" s="1"/>
      <c r="AO823" s="1"/>
      <c r="AP823" s="1"/>
      <c r="AQ823" s="1"/>
      <c r="AR823" s="1"/>
      <c r="AS823" s="1"/>
      <c r="AT823" s="1"/>
      <c r="AU823" s="1"/>
      <c r="AV823" s="1"/>
      <c r="AW823" s="1"/>
      <c r="AX823" s="1"/>
      <c r="AY823" s="1"/>
      <c r="AZ823" s="1"/>
      <c r="BA823" s="1"/>
      <c r="BB823" s="1"/>
      <c r="BC823" s="1"/>
      <c r="BD823" s="1"/>
      <c r="BE823" s="1"/>
    </row>
    <row r="824" spans="1:57" ht="16.5" customHeight="1">
      <c r="A824" s="2"/>
      <c r="B824" s="2"/>
      <c r="C824" s="2"/>
      <c r="D824" s="2"/>
      <c r="E824" s="2"/>
      <c r="F824" s="1"/>
      <c r="G824" s="1"/>
      <c r="H824" s="1"/>
      <c r="I824" s="3"/>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520"/>
      <c r="AM824" s="1"/>
      <c r="AN824" s="1"/>
      <c r="AO824" s="1"/>
      <c r="AP824" s="1"/>
      <c r="AQ824" s="1"/>
      <c r="AR824" s="1"/>
      <c r="AS824" s="1"/>
      <c r="AT824" s="1"/>
      <c r="AU824" s="1"/>
      <c r="AV824" s="1"/>
      <c r="AW824" s="1"/>
      <c r="AX824" s="1"/>
      <c r="AY824" s="1"/>
      <c r="AZ824" s="1"/>
      <c r="BA824" s="1"/>
      <c r="BB824" s="1"/>
      <c r="BC824" s="1"/>
      <c r="BD824" s="1"/>
      <c r="BE824" s="1"/>
    </row>
    <row r="825" spans="1:57" ht="16.5" customHeight="1">
      <c r="A825" s="2"/>
      <c r="B825" s="2"/>
      <c r="C825" s="2"/>
      <c r="D825" s="2"/>
      <c r="E825" s="2"/>
      <c r="F825" s="1"/>
      <c r="G825" s="1"/>
      <c r="H825" s="1"/>
      <c r="I825" s="3"/>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520"/>
      <c r="AM825" s="1"/>
      <c r="AN825" s="1"/>
      <c r="AO825" s="1"/>
      <c r="AP825" s="1"/>
      <c r="AQ825" s="1"/>
      <c r="AR825" s="1"/>
      <c r="AS825" s="1"/>
      <c r="AT825" s="1"/>
      <c r="AU825" s="1"/>
      <c r="AV825" s="1"/>
      <c r="AW825" s="1"/>
      <c r="AX825" s="1"/>
      <c r="AY825" s="1"/>
      <c r="AZ825" s="1"/>
      <c r="BA825" s="1"/>
      <c r="BB825" s="1"/>
      <c r="BC825" s="1"/>
      <c r="BD825" s="1"/>
      <c r="BE825" s="1"/>
    </row>
    <row r="826" spans="1:57" ht="16.5" customHeight="1">
      <c r="A826" s="2"/>
      <c r="B826" s="2"/>
      <c r="C826" s="2"/>
      <c r="D826" s="2"/>
      <c r="E826" s="2"/>
      <c r="F826" s="1"/>
      <c r="G826" s="1"/>
      <c r="H826" s="1"/>
      <c r="I826" s="3"/>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520"/>
      <c r="AM826" s="1"/>
      <c r="AN826" s="1"/>
      <c r="AO826" s="1"/>
      <c r="AP826" s="1"/>
      <c r="AQ826" s="1"/>
      <c r="AR826" s="1"/>
      <c r="AS826" s="1"/>
      <c r="AT826" s="1"/>
      <c r="AU826" s="1"/>
      <c r="AV826" s="1"/>
      <c r="AW826" s="1"/>
      <c r="AX826" s="1"/>
      <c r="AY826" s="1"/>
      <c r="AZ826" s="1"/>
      <c r="BA826" s="1"/>
      <c r="BB826" s="1"/>
      <c r="BC826" s="1"/>
      <c r="BD826" s="1"/>
      <c r="BE826" s="1"/>
    </row>
    <row r="827" spans="1:57" ht="16.5" customHeight="1">
      <c r="A827" s="2"/>
      <c r="B827" s="2"/>
      <c r="C827" s="2"/>
      <c r="D827" s="2"/>
      <c r="E827" s="2"/>
      <c r="F827" s="1"/>
      <c r="G827" s="1"/>
      <c r="H827" s="1"/>
      <c r="I827" s="3"/>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520"/>
      <c r="AM827" s="1"/>
      <c r="AN827" s="1"/>
      <c r="AO827" s="1"/>
      <c r="AP827" s="1"/>
      <c r="AQ827" s="1"/>
      <c r="AR827" s="1"/>
      <c r="AS827" s="1"/>
      <c r="AT827" s="1"/>
      <c r="AU827" s="1"/>
      <c r="AV827" s="1"/>
      <c r="AW827" s="1"/>
      <c r="AX827" s="1"/>
      <c r="AY827" s="1"/>
      <c r="AZ827" s="1"/>
      <c r="BA827" s="1"/>
      <c r="BB827" s="1"/>
      <c r="BC827" s="1"/>
      <c r="BD827" s="1"/>
      <c r="BE827" s="1"/>
    </row>
    <row r="828" spans="1:57" ht="16.5" customHeight="1">
      <c r="A828" s="2"/>
      <c r="B828" s="2"/>
      <c r="C828" s="2"/>
      <c r="D828" s="2"/>
      <c r="E828" s="2"/>
      <c r="F828" s="1"/>
      <c r="G828" s="1"/>
      <c r="H828" s="1"/>
      <c r="I828" s="3"/>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520"/>
      <c r="AM828" s="1"/>
      <c r="AN828" s="1"/>
      <c r="AO828" s="1"/>
      <c r="AP828" s="1"/>
      <c r="AQ828" s="1"/>
      <c r="AR828" s="1"/>
      <c r="AS828" s="1"/>
      <c r="AT828" s="1"/>
      <c r="AU828" s="1"/>
      <c r="AV828" s="1"/>
      <c r="AW828" s="1"/>
      <c r="AX828" s="1"/>
      <c r="AY828" s="1"/>
      <c r="AZ828" s="1"/>
      <c r="BA828" s="1"/>
      <c r="BB828" s="1"/>
      <c r="BC828" s="1"/>
      <c r="BD828" s="1"/>
      <c r="BE828" s="1"/>
    </row>
    <row r="829" spans="1:57" ht="16.5" customHeight="1">
      <c r="A829" s="2"/>
      <c r="B829" s="2"/>
      <c r="C829" s="2"/>
      <c r="D829" s="2"/>
      <c r="E829" s="2"/>
      <c r="F829" s="1"/>
      <c r="G829" s="1"/>
      <c r="H829" s="1"/>
      <c r="I829" s="3"/>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520"/>
      <c r="AM829" s="1"/>
      <c r="AN829" s="1"/>
      <c r="AO829" s="1"/>
      <c r="AP829" s="1"/>
      <c r="AQ829" s="1"/>
      <c r="AR829" s="1"/>
      <c r="AS829" s="1"/>
      <c r="AT829" s="1"/>
      <c r="AU829" s="1"/>
      <c r="AV829" s="1"/>
      <c r="AW829" s="1"/>
      <c r="AX829" s="1"/>
      <c r="AY829" s="1"/>
      <c r="AZ829" s="1"/>
      <c r="BA829" s="1"/>
      <c r="BB829" s="1"/>
      <c r="BC829" s="1"/>
      <c r="BD829" s="1"/>
      <c r="BE829" s="1"/>
    </row>
    <row r="830" spans="1:57" ht="16.5" customHeight="1">
      <c r="A830" s="2"/>
      <c r="B830" s="2"/>
      <c r="C830" s="2"/>
      <c r="D830" s="2"/>
      <c r="E830" s="2"/>
      <c r="F830" s="1"/>
      <c r="G830" s="1"/>
      <c r="H830" s="1"/>
      <c r="I830" s="3"/>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520"/>
      <c r="AM830" s="1"/>
      <c r="AN830" s="1"/>
      <c r="AO830" s="1"/>
      <c r="AP830" s="1"/>
      <c r="AQ830" s="1"/>
      <c r="AR830" s="1"/>
      <c r="AS830" s="1"/>
      <c r="AT830" s="1"/>
      <c r="AU830" s="1"/>
      <c r="AV830" s="1"/>
      <c r="AW830" s="1"/>
      <c r="AX830" s="1"/>
      <c r="AY830" s="1"/>
      <c r="AZ830" s="1"/>
      <c r="BA830" s="1"/>
      <c r="BB830" s="1"/>
      <c r="BC830" s="1"/>
      <c r="BD830" s="1"/>
      <c r="BE830" s="1"/>
    </row>
    <row r="831" spans="1:57" ht="16.5" customHeight="1">
      <c r="A831" s="2"/>
      <c r="B831" s="2"/>
      <c r="C831" s="2"/>
      <c r="D831" s="2"/>
      <c r="E831" s="2"/>
      <c r="F831" s="1"/>
      <c r="G831" s="1"/>
      <c r="H831" s="1"/>
      <c r="I831" s="3"/>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520"/>
      <c r="AM831" s="1"/>
      <c r="AN831" s="1"/>
      <c r="AO831" s="1"/>
      <c r="AP831" s="1"/>
      <c r="AQ831" s="1"/>
      <c r="AR831" s="1"/>
      <c r="AS831" s="1"/>
      <c r="AT831" s="1"/>
      <c r="AU831" s="1"/>
      <c r="AV831" s="1"/>
      <c r="AW831" s="1"/>
      <c r="AX831" s="1"/>
      <c r="AY831" s="1"/>
      <c r="AZ831" s="1"/>
      <c r="BA831" s="1"/>
      <c r="BB831" s="1"/>
      <c r="BC831" s="1"/>
      <c r="BD831" s="1"/>
      <c r="BE831" s="1"/>
    </row>
    <row r="832" spans="1:57" ht="16.5" customHeight="1">
      <c r="A832" s="2"/>
      <c r="B832" s="2"/>
      <c r="C832" s="2"/>
      <c r="D832" s="2"/>
      <c r="E832" s="2"/>
      <c r="F832" s="1"/>
      <c r="G832" s="1"/>
      <c r="H832" s="1"/>
      <c r="I832" s="3"/>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520"/>
      <c r="AM832" s="1"/>
      <c r="AN832" s="1"/>
      <c r="AO832" s="1"/>
      <c r="AP832" s="1"/>
      <c r="AQ832" s="1"/>
      <c r="AR832" s="1"/>
      <c r="AS832" s="1"/>
      <c r="AT832" s="1"/>
      <c r="AU832" s="1"/>
      <c r="AV832" s="1"/>
      <c r="AW832" s="1"/>
      <c r="AX832" s="1"/>
      <c r="AY832" s="1"/>
      <c r="AZ832" s="1"/>
      <c r="BA832" s="1"/>
      <c r="BB832" s="1"/>
      <c r="BC832" s="1"/>
      <c r="BD832" s="1"/>
      <c r="BE832" s="1"/>
    </row>
    <row r="833" spans="1:57" ht="16.5" customHeight="1">
      <c r="A833" s="2"/>
      <c r="B833" s="2"/>
      <c r="C833" s="2"/>
      <c r="D833" s="2"/>
      <c r="E833" s="2"/>
      <c r="F833" s="1"/>
      <c r="G833" s="1"/>
      <c r="H833" s="1"/>
      <c r="I833" s="3"/>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520"/>
      <c r="AM833" s="1"/>
      <c r="AN833" s="1"/>
      <c r="AO833" s="1"/>
      <c r="AP833" s="1"/>
      <c r="AQ833" s="1"/>
      <c r="AR833" s="1"/>
      <c r="AS833" s="1"/>
      <c r="AT833" s="1"/>
      <c r="AU833" s="1"/>
      <c r="AV833" s="1"/>
      <c r="AW833" s="1"/>
      <c r="AX833" s="1"/>
      <c r="AY833" s="1"/>
      <c r="AZ833" s="1"/>
      <c r="BA833" s="1"/>
      <c r="BB833" s="1"/>
      <c r="BC833" s="1"/>
      <c r="BD833" s="1"/>
      <c r="BE833" s="1"/>
    </row>
    <row r="834" spans="1:57" ht="16.5" customHeight="1">
      <c r="A834" s="2"/>
      <c r="B834" s="2"/>
      <c r="C834" s="2"/>
      <c r="D834" s="2"/>
      <c r="E834" s="2"/>
      <c r="F834" s="1"/>
      <c r="G834" s="1"/>
      <c r="H834" s="1"/>
      <c r="I834" s="3"/>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520"/>
      <c r="AM834" s="1"/>
      <c r="AN834" s="1"/>
      <c r="AO834" s="1"/>
      <c r="AP834" s="1"/>
      <c r="AQ834" s="1"/>
      <c r="AR834" s="1"/>
      <c r="AS834" s="1"/>
      <c r="AT834" s="1"/>
      <c r="AU834" s="1"/>
      <c r="AV834" s="1"/>
      <c r="AW834" s="1"/>
      <c r="AX834" s="1"/>
      <c r="AY834" s="1"/>
      <c r="AZ834" s="1"/>
      <c r="BA834" s="1"/>
      <c r="BB834" s="1"/>
      <c r="BC834" s="1"/>
      <c r="BD834" s="1"/>
      <c r="BE834" s="1"/>
    </row>
    <row r="835" spans="1:57" ht="16.5" customHeight="1">
      <c r="A835" s="2"/>
      <c r="B835" s="2"/>
      <c r="C835" s="2"/>
      <c r="D835" s="2"/>
      <c r="E835" s="2"/>
      <c r="F835" s="1"/>
      <c r="G835" s="1"/>
      <c r="H835" s="1"/>
      <c r="I835" s="3"/>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520"/>
      <c r="AM835" s="1"/>
      <c r="AN835" s="1"/>
      <c r="AO835" s="1"/>
      <c r="AP835" s="1"/>
      <c r="AQ835" s="1"/>
      <c r="AR835" s="1"/>
      <c r="AS835" s="1"/>
      <c r="AT835" s="1"/>
      <c r="AU835" s="1"/>
      <c r="AV835" s="1"/>
      <c r="AW835" s="1"/>
      <c r="AX835" s="1"/>
      <c r="AY835" s="1"/>
      <c r="AZ835" s="1"/>
      <c r="BA835" s="1"/>
      <c r="BB835" s="1"/>
      <c r="BC835" s="1"/>
      <c r="BD835" s="1"/>
      <c r="BE835" s="1"/>
    </row>
    <row r="836" spans="1:57" ht="16.5" customHeight="1">
      <c r="A836" s="2"/>
      <c r="B836" s="2"/>
      <c r="C836" s="2"/>
      <c r="D836" s="2"/>
      <c r="E836" s="2"/>
      <c r="F836" s="1"/>
      <c r="G836" s="1"/>
      <c r="H836" s="1"/>
      <c r="I836" s="3"/>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520"/>
      <c r="AM836" s="1"/>
      <c r="AN836" s="1"/>
      <c r="AO836" s="1"/>
      <c r="AP836" s="1"/>
      <c r="AQ836" s="1"/>
      <c r="AR836" s="1"/>
      <c r="AS836" s="1"/>
      <c r="AT836" s="1"/>
      <c r="AU836" s="1"/>
      <c r="AV836" s="1"/>
      <c r="AW836" s="1"/>
      <c r="AX836" s="1"/>
      <c r="AY836" s="1"/>
      <c r="AZ836" s="1"/>
      <c r="BA836" s="1"/>
      <c r="BB836" s="1"/>
      <c r="BC836" s="1"/>
      <c r="BD836" s="1"/>
      <c r="BE836" s="1"/>
    </row>
    <row r="837" spans="1:57" ht="16.5" customHeight="1">
      <c r="A837" s="2"/>
      <c r="B837" s="2"/>
      <c r="C837" s="2"/>
      <c r="D837" s="2"/>
      <c r="E837" s="2"/>
      <c r="F837" s="1"/>
      <c r="G837" s="1"/>
      <c r="H837" s="1"/>
      <c r="I837" s="3"/>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520"/>
      <c r="AM837" s="1"/>
      <c r="AN837" s="1"/>
      <c r="AO837" s="1"/>
      <c r="AP837" s="1"/>
      <c r="AQ837" s="1"/>
      <c r="AR837" s="1"/>
      <c r="AS837" s="1"/>
      <c r="AT837" s="1"/>
      <c r="AU837" s="1"/>
      <c r="AV837" s="1"/>
      <c r="AW837" s="1"/>
      <c r="AX837" s="1"/>
      <c r="AY837" s="1"/>
      <c r="AZ837" s="1"/>
      <c r="BA837" s="1"/>
      <c r="BB837" s="1"/>
      <c r="BC837" s="1"/>
      <c r="BD837" s="1"/>
      <c r="BE837" s="1"/>
    </row>
    <row r="838" spans="1:57" ht="16.5" customHeight="1">
      <c r="A838" s="2"/>
      <c r="B838" s="2"/>
      <c r="C838" s="2"/>
      <c r="D838" s="2"/>
      <c r="E838" s="2"/>
      <c r="F838" s="1"/>
      <c r="G838" s="1"/>
      <c r="H838" s="1"/>
      <c r="I838" s="3"/>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520"/>
      <c r="AM838" s="1"/>
      <c r="AN838" s="1"/>
      <c r="AO838" s="1"/>
      <c r="AP838" s="1"/>
      <c r="AQ838" s="1"/>
      <c r="AR838" s="1"/>
      <c r="AS838" s="1"/>
      <c r="AT838" s="1"/>
      <c r="AU838" s="1"/>
      <c r="AV838" s="1"/>
      <c r="AW838" s="1"/>
      <c r="AX838" s="1"/>
      <c r="AY838" s="1"/>
      <c r="AZ838" s="1"/>
      <c r="BA838" s="1"/>
      <c r="BB838" s="1"/>
      <c r="BC838" s="1"/>
      <c r="BD838" s="1"/>
      <c r="BE838" s="1"/>
    </row>
    <row r="839" spans="1:57" ht="16.5" customHeight="1">
      <c r="A839" s="2"/>
      <c r="B839" s="2"/>
      <c r="C839" s="2"/>
      <c r="D839" s="2"/>
      <c r="E839" s="2"/>
      <c r="F839" s="1"/>
      <c r="G839" s="1"/>
      <c r="H839" s="1"/>
      <c r="I839" s="3"/>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520"/>
      <c r="AM839" s="1"/>
      <c r="AN839" s="1"/>
      <c r="AO839" s="1"/>
      <c r="AP839" s="1"/>
      <c r="AQ839" s="1"/>
      <c r="AR839" s="1"/>
      <c r="AS839" s="1"/>
      <c r="AT839" s="1"/>
      <c r="AU839" s="1"/>
      <c r="AV839" s="1"/>
      <c r="AW839" s="1"/>
      <c r="AX839" s="1"/>
      <c r="AY839" s="1"/>
      <c r="AZ839" s="1"/>
      <c r="BA839" s="1"/>
      <c r="BB839" s="1"/>
      <c r="BC839" s="1"/>
      <c r="BD839" s="1"/>
      <c r="BE839" s="1"/>
    </row>
    <row r="840" spans="1:57" ht="16.5" customHeight="1">
      <c r="A840" s="2"/>
      <c r="B840" s="2"/>
      <c r="C840" s="2"/>
      <c r="D840" s="2"/>
      <c r="E840" s="2"/>
      <c r="F840" s="1"/>
      <c r="G840" s="1"/>
      <c r="H840" s="1"/>
      <c r="I840" s="3"/>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520"/>
      <c r="AM840" s="1"/>
      <c r="AN840" s="1"/>
      <c r="AO840" s="1"/>
      <c r="AP840" s="1"/>
      <c r="AQ840" s="1"/>
      <c r="AR840" s="1"/>
      <c r="AS840" s="1"/>
      <c r="AT840" s="1"/>
      <c r="AU840" s="1"/>
      <c r="AV840" s="1"/>
      <c r="AW840" s="1"/>
      <c r="AX840" s="1"/>
      <c r="AY840" s="1"/>
      <c r="AZ840" s="1"/>
      <c r="BA840" s="1"/>
      <c r="BB840" s="1"/>
      <c r="BC840" s="1"/>
      <c r="BD840" s="1"/>
      <c r="BE840" s="1"/>
    </row>
    <row r="841" spans="1:57" ht="16.5" customHeight="1">
      <c r="A841" s="2"/>
      <c r="B841" s="2"/>
      <c r="C841" s="2"/>
      <c r="D841" s="2"/>
      <c r="E841" s="2"/>
      <c r="F841" s="1"/>
      <c r="G841" s="1"/>
      <c r="H841" s="1"/>
      <c r="I841" s="3"/>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520"/>
      <c r="AM841" s="1"/>
      <c r="AN841" s="1"/>
      <c r="AO841" s="1"/>
      <c r="AP841" s="1"/>
      <c r="AQ841" s="1"/>
      <c r="AR841" s="1"/>
      <c r="AS841" s="1"/>
      <c r="AT841" s="1"/>
      <c r="AU841" s="1"/>
      <c r="AV841" s="1"/>
      <c r="AW841" s="1"/>
      <c r="AX841" s="1"/>
      <c r="AY841" s="1"/>
      <c r="AZ841" s="1"/>
      <c r="BA841" s="1"/>
      <c r="BB841" s="1"/>
      <c r="BC841" s="1"/>
      <c r="BD841" s="1"/>
      <c r="BE841" s="1"/>
    </row>
    <row r="842" spans="1:57" ht="16.5" customHeight="1">
      <c r="A842" s="2"/>
      <c r="B842" s="2"/>
      <c r="C842" s="2"/>
      <c r="D842" s="2"/>
      <c r="E842" s="2"/>
      <c r="F842" s="1"/>
      <c r="G842" s="1"/>
      <c r="H842" s="1"/>
      <c r="I842" s="3"/>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520"/>
      <c r="AM842" s="1"/>
      <c r="AN842" s="1"/>
      <c r="AO842" s="1"/>
      <c r="AP842" s="1"/>
      <c r="AQ842" s="1"/>
      <c r="AR842" s="1"/>
      <c r="AS842" s="1"/>
      <c r="AT842" s="1"/>
      <c r="AU842" s="1"/>
      <c r="AV842" s="1"/>
      <c r="AW842" s="1"/>
      <c r="AX842" s="1"/>
      <c r="AY842" s="1"/>
      <c r="AZ842" s="1"/>
      <c r="BA842" s="1"/>
      <c r="BB842" s="1"/>
      <c r="BC842" s="1"/>
      <c r="BD842" s="1"/>
      <c r="BE842" s="1"/>
    </row>
    <row r="843" spans="1:57" ht="16.5" customHeight="1">
      <c r="A843" s="2"/>
      <c r="B843" s="2"/>
      <c r="C843" s="2"/>
      <c r="D843" s="2"/>
      <c r="E843" s="2"/>
      <c r="F843" s="1"/>
      <c r="G843" s="1"/>
      <c r="H843" s="1"/>
      <c r="I843" s="3"/>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520"/>
      <c r="AM843" s="1"/>
      <c r="AN843" s="1"/>
      <c r="AO843" s="1"/>
      <c r="AP843" s="1"/>
      <c r="AQ843" s="1"/>
      <c r="AR843" s="1"/>
      <c r="AS843" s="1"/>
      <c r="AT843" s="1"/>
      <c r="AU843" s="1"/>
      <c r="AV843" s="1"/>
      <c r="AW843" s="1"/>
      <c r="AX843" s="1"/>
      <c r="AY843" s="1"/>
      <c r="AZ843" s="1"/>
      <c r="BA843" s="1"/>
      <c r="BB843" s="1"/>
      <c r="BC843" s="1"/>
      <c r="BD843" s="1"/>
      <c r="BE843" s="1"/>
    </row>
    <row r="844" spans="1:57" ht="16.5" customHeight="1">
      <c r="A844" s="2"/>
      <c r="B844" s="2"/>
      <c r="C844" s="2"/>
      <c r="D844" s="2"/>
      <c r="E844" s="2"/>
      <c r="F844" s="1"/>
      <c r="G844" s="1"/>
      <c r="H844" s="1"/>
      <c r="I844" s="3"/>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520"/>
      <c r="AM844" s="1"/>
      <c r="AN844" s="1"/>
      <c r="AO844" s="1"/>
      <c r="AP844" s="1"/>
      <c r="AQ844" s="1"/>
      <c r="AR844" s="1"/>
      <c r="AS844" s="1"/>
      <c r="AT844" s="1"/>
      <c r="AU844" s="1"/>
      <c r="AV844" s="1"/>
      <c r="AW844" s="1"/>
      <c r="AX844" s="1"/>
      <c r="AY844" s="1"/>
      <c r="AZ844" s="1"/>
      <c r="BA844" s="1"/>
      <c r="BB844" s="1"/>
      <c r="BC844" s="1"/>
      <c r="BD844" s="1"/>
      <c r="BE844" s="1"/>
    </row>
    <row r="845" spans="1:57" ht="16.5" customHeight="1">
      <c r="A845" s="2"/>
      <c r="B845" s="2"/>
      <c r="C845" s="2"/>
      <c r="D845" s="2"/>
      <c r="E845" s="2"/>
      <c r="F845" s="1"/>
      <c r="G845" s="1"/>
      <c r="H845" s="1"/>
      <c r="I845" s="3"/>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520"/>
      <c r="AM845" s="1"/>
      <c r="AN845" s="1"/>
      <c r="AO845" s="1"/>
      <c r="AP845" s="1"/>
      <c r="AQ845" s="1"/>
      <c r="AR845" s="1"/>
      <c r="AS845" s="1"/>
      <c r="AT845" s="1"/>
      <c r="AU845" s="1"/>
      <c r="AV845" s="1"/>
      <c r="AW845" s="1"/>
      <c r="AX845" s="1"/>
      <c r="AY845" s="1"/>
      <c r="AZ845" s="1"/>
      <c r="BA845" s="1"/>
      <c r="BB845" s="1"/>
      <c r="BC845" s="1"/>
      <c r="BD845" s="1"/>
      <c r="BE845" s="1"/>
    </row>
    <row r="846" spans="1:57" ht="16.5" customHeight="1">
      <c r="A846" s="2"/>
      <c r="B846" s="2"/>
      <c r="C846" s="2"/>
      <c r="D846" s="2"/>
      <c r="E846" s="2"/>
      <c r="F846" s="1"/>
      <c r="G846" s="1"/>
      <c r="H846" s="1"/>
      <c r="I846" s="3"/>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520"/>
      <c r="AM846" s="1"/>
      <c r="AN846" s="1"/>
      <c r="AO846" s="1"/>
      <c r="AP846" s="1"/>
      <c r="AQ846" s="1"/>
      <c r="AR846" s="1"/>
      <c r="AS846" s="1"/>
      <c r="AT846" s="1"/>
      <c r="AU846" s="1"/>
      <c r="AV846" s="1"/>
      <c r="AW846" s="1"/>
      <c r="AX846" s="1"/>
      <c r="AY846" s="1"/>
      <c r="AZ846" s="1"/>
      <c r="BA846" s="1"/>
      <c r="BB846" s="1"/>
      <c r="BC846" s="1"/>
      <c r="BD846" s="1"/>
      <c r="BE846" s="1"/>
    </row>
    <row r="847" spans="1:57" ht="16.5" customHeight="1">
      <c r="A847" s="2"/>
      <c r="B847" s="2"/>
      <c r="C847" s="2"/>
      <c r="D847" s="2"/>
      <c r="E847" s="2"/>
      <c r="F847" s="1"/>
      <c r="G847" s="1"/>
      <c r="H847" s="1"/>
      <c r="I847" s="3"/>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520"/>
      <c r="AM847" s="1"/>
      <c r="AN847" s="1"/>
      <c r="AO847" s="1"/>
      <c r="AP847" s="1"/>
      <c r="AQ847" s="1"/>
      <c r="AR847" s="1"/>
      <c r="AS847" s="1"/>
      <c r="AT847" s="1"/>
      <c r="AU847" s="1"/>
      <c r="AV847" s="1"/>
      <c r="AW847" s="1"/>
      <c r="AX847" s="1"/>
      <c r="AY847" s="1"/>
      <c r="AZ847" s="1"/>
      <c r="BA847" s="1"/>
      <c r="BB847" s="1"/>
      <c r="BC847" s="1"/>
      <c r="BD847" s="1"/>
      <c r="BE847" s="1"/>
    </row>
    <row r="848" spans="1:57" ht="16.5" customHeight="1">
      <c r="A848" s="2"/>
      <c r="B848" s="2"/>
      <c r="C848" s="2"/>
      <c r="D848" s="2"/>
      <c r="E848" s="2"/>
      <c r="F848" s="1"/>
      <c r="G848" s="1"/>
      <c r="H848" s="1"/>
      <c r="I848" s="3"/>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520"/>
      <c r="AM848" s="1"/>
      <c r="AN848" s="1"/>
      <c r="AO848" s="1"/>
      <c r="AP848" s="1"/>
      <c r="AQ848" s="1"/>
      <c r="AR848" s="1"/>
      <c r="AS848" s="1"/>
      <c r="AT848" s="1"/>
      <c r="AU848" s="1"/>
      <c r="AV848" s="1"/>
      <c r="AW848" s="1"/>
      <c r="AX848" s="1"/>
      <c r="AY848" s="1"/>
      <c r="AZ848" s="1"/>
      <c r="BA848" s="1"/>
      <c r="BB848" s="1"/>
      <c r="BC848" s="1"/>
      <c r="BD848" s="1"/>
      <c r="BE848" s="1"/>
    </row>
    <row r="849" spans="1:57" ht="16.5" customHeight="1">
      <c r="A849" s="2"/>
      <c r="B849" s="2"/>
      <c r="C849" s="2"/>
      <c r="D849" s="2"/>
      <c r="E849" s="2"/>
      <c r="F849" s="1"/>
      <c r="G849" s="1"/>
      <c r="H849" s="1"/>
      <c r="I849" s="3"/>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520"/>
      <c r="AM849" s="1"/>
      <c r="AN849" s="1"/>
      <c r="AO849" s="1"/>
      <c r="AP849" s="1"/>
      <c r="AQ849" s="1"/>
      <c r="AR849" s="1"/>
      <c r="AS849" s="1"/>
      <c r="AT849" s="1"/>
      <c r="AU849" s="1"/>
      <c r="AV849" s="1"/>
      <c r="AW849" s="1"/>
      <c r="AX849" s="1"/>
      <c r="AY849" s="1"/>
      <c r="AZ849" s="1"/>
      <c r="BA849" s="1"/>
      <c r="BB849" s="1"/>
      <c r="BC849" s="1"/>
      <c r="BD849" s="1"/>
      <c r="BE849" s="1"/>
    </row>
    <row r="850" spans="1:57" ht="16.5" customHeight="1">
      <c r="A850" s="2"/>
      <c r="B850" s="2"/>
      <c r="C850" s="2"/>
      <c r="D850" s="2"/>
      <c r="E850" s="2"/>
      <c r="F850" s="1"/>
      <c r="G850" s="1"/>
      <c r="H850" s="1"/>
      <c r="I850" s="3"/>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520"/>
      <c r="AM850" s="1"/>
      <c r="AN850" s="1"/>
      <c r="AO850" s="1"/>
      <c r="AP850" s="1"/>
      <c r="AQ850" s="1"/>
      <c r="AR850" s="1"/>
      <c r="AS850" s="1"/>
      <c r="AT850" s="1"/>
      <c r="AU850" s="1"/>
      <c r="AV850" s="1"/>
      <c r="AW850" s="1"/>
      <c r="AX850" s="1"/>
      <c r="AY850" s="1"/>
      <c r="AZ850" s="1"/>
      <c r="BA850" s="1"/>
      <c r="BB850" s="1"/>
      <c r="BC850" s="1"/>
      <c r="BD850" s="1"/>
      <c r="BE850" s="1"/>
    </row>
    <row r="851" spans="1:57" ht="16.5" customHeight="1">
      <c r="A851" s="2"/>
      <c r="B851" s="2"/>
      <c r="C851" s="2"/>
      <c r="D851" s="2"/>
      <c r="E851" s="2"/>
      <c r="F851" s="1"/>
      <c r="G851" s="1"/>
      <c r="H851" s="1"/>
      <c r="I851" s="3"/>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520"/>
      <c r="AM851" s="1"/>
      <c r="AN851" s="1"/>
      <c r="AO851" s="1"/>
      <c r="AP851" s="1"/>
      <c r="AQ851" s="1"/>
      <c r="AR851" s="1"/>
      <c r="AS851" s="1"/>
      <c r="AT851" s="1"/>
      <c r="AU851" s="1"/>
      <c r="AV851" s="1"/>
      <c r="AW851" s="1"/>
      <c r="AX851" s="1"/>
      <c r="AY851" s="1"/>
      <c r="AZ851" s="1"/>
      <c r="BA851" s="1"/>
      <c r="BB851" s="1"/>
      <c r="BC851" s="1"/>
      <c r="BD851" s="1"/>
      <c r="BE851" s="1"/>
    </row>
    <row r="852" spans="1:57" ht="16.5" customHeight="1">
      <c r="A852" s="2"/>
      <c r="B852" s="2"/>
      <c r="C852" s="2"/>
      <c r="D852" s="2"/>
      <c r="E852" s="2"/>
      <c r="F852" s="1"/>
      <c r="G852" s="1"/>
      <c r="H852" s="1"/>
      <c r="I852" s="3"/>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520"/>
      <c r="AM852" s="1"/>
      <c r="AN852" s="1"/>
      <c r="AO852" s="1"/>
      <c r="AP852" s="1"/>
      <c r="AQ852" s="1"/>
      <c r="AR852" s="1"/>
      <c r="AS852" s="1"/>
      <c r="AT852" s="1"/>
      <c r="AU852" s="1"/>
      <c r="AV852" s="1"/>
      <c r="AW852" s="1"/>
      <c r="AX852" s="1"/>
      <c r="AY852" s="1"/>
      <c r="AZ852" s="1"/>
      <c r="BA852" s="1"/>
      <c r="BB852" s="1"/>
      <c r="BC852" s="1"/>
      <c r="BD852" s="1"/>
      <c r="BE852" s="1"/>
    </row>
    <row r="853" spans="1:57" ht="16.5" customHeight="1">
      <c r="A853" s="2"/>
      <c r="B853" s="2"/>
      <c r="C853" s="2"/>
      <c r="D853" s="2"/>
      <c r="E853" s="2"/>
      <c r="F853" s="1"/>
      <c r="G853" s="1"/>
      <c r="H853" s="1"/>
      <c r="I853" s="3"/>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520"/>
      <c r="AM853" s="1"/>
      <c r="AN853" s="1"/>
      <c r="AO853" s="1"/>
      <c r="AP853" s="1"/>
      <c r="AQ853" s="1"/>
      <c r="AR853" s="1"/>
      <c r="AS853" s="1"/>
      <c r="AT853" s="1"/>
      <c r="AU853" s="1"/>
      <c r="AV853" s="1"/>
      <c r="AW853" s="1"/>
      <c r="AX853" s="1"/>
      <c r="AY853" s="1"/>
      <c r="AZ853" s="1"/>
      <c r="BA853" s="1"/>
      <c r="BB853" s="1"/>
      <c r="BC853" s="1"/>
      <c r="BD853" s="1"/>
      <c r="BE853" s="1"/>
    </row>
    <row r="854" spans="1:57" ht="16.5" customHeight="1">
      <c r="A854" s="2"/>
      <c r="B854" s="2"/>
      <c r="C854" s="2"/>
      <c r="D854" s="2"/>
      <c r="E854" s="2"/>
      <c r="F854" s="1"/>
      <c r="G854" s="1"/>
      <c r="H854" s="1"/>
      <c r="I854" s="3"/>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520"/>
      <c r="AM854" s="1"/>
      <c r="AN854" s="1"/>
      <c r="AO854" s="1"/>
      <c r="AP854" s="1"/>
      <c r="AQ854" s="1"/>
      <c r="AR854" s="1"/>
      <c r="AS854" s="1"/>
      <c r="AT854" s="1"/>
      <c r="AU854" s="1"/>
      <c r="AV854" s="1"/>
      <c r="AW854" s="1"/>
      <c r="AX854" s="1"/>
      <c r="AY854" s="1"/>
      <c r="AZ854" s="1"/>
      <c r="BA854" s="1"/>
      <c r="BB854" s="1"/>
      <c r="BC854" s="1"/>
      <c r="BD854" s="1"/>
      <c r="BE854" s="1"/>
    </row>
    <row r="855" spans="1:57" ht="16.5" customHeight="1">
      <c r="A855" s="2"/>
      <c r="B855" s="2"/>
      <c r="C855" s="2"/>
      <c r="D855" s="2"/>
      <c r="E855" s="2"/>
      <c r="F855" s="1"/>
      <c r="G855" s="1"/>
      <c r="H855" s="1"/>
      <c r="I855" s="3"/>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520"/>
      <c r="AM855" s="1"/>
      <c r="AN855" s="1"/>
      <c r="AO855" s="1"/>
      <c r="AP855" s="1"/>
      <c r="AQ855" s="1"/>
      <c r="AR855" s="1"/>
      <c r="AS855" s="1"/>
      <c r="AT855" s="1"/>
      <c r="AU855" s="1"/>
      <c r="AV855" s="1"/>
      <c r="AW855" s="1"/>
      <c r="AX855" s="1"/>
      <c r="AY855" s="1"/>
      <c r="AZ855" s="1"/>
      <c r="BA855" s="1"/>
      <c r="BB855" s="1"/>
      <c r="BC855" s="1"/>
      <c r="BD855" s="1"/>
      <c r="BE855" s="1"/>
    </row>
    <row r="856" spans="1:57" ht="16.5" customHeight="1">
      <c r="A856" s="2"/>
      <c r="B856" s="2"/>
      <c r="C856" s="2"/>
      <c r="D856" s="2"/>
      <c r="E856" s="2"/>
      <c r="F856" s="1"/>
      <c r="G856" s="1"/>
      <c r="H856" s="1"/>
      <c r="I856" s="3"/>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520"/>
      <c r="AM856" s="1"/>
      <c r="AN856" s="1"/>
      <c r="AO856" s="1"/>
      <c r="AP856" s="1"/>
      <c r="AQ856" s="1"/>
      <c r="AR856" s="1"/>
      <c r="AS856" s="1"/>
      <c r="AT856" s="1"/>
      <c r="AU856" s="1"/>
      <c r="AV856" s="1"/>
      <c r="AW856" s="1"/>
      <c r="AX856" s="1"/>
      <c r="AY856" s="1"/>
      <c r="AZ856" s="1"/>
      <c r="BA856" s="1"/>
      <c r="BB856" s="1"/>
      <c r="BC856" s="1"/>
      <c r="BD856" s="1"/>
      <c r="BE856" s="1"/>
    </row>
    <row r="857" spans="1:57" ht="16.5" customHeight="1">
      <c r="A857" s="2"/>
      <c r="B857" s="2"/>
      <c r="C857" s="2"/>
      <c r="D857" s="2"/>
      <c r="E857" s="2"/>
      <c r="F857" s="1"/>
      <c r="G857" s="1"/>
      <c r="H857" s="1"/>
      <c r="I857" s="3"/>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520"/>
      <c r="AM857" s="1"/>
      <c r="AN857" s="1"/>
      <c r="AO857" s="1"/>
      <c r="AP857" s="1"/>
      <c r="AQ857" s="1"/>
      <c r="AR857" s="1"/>
      <c r="AS857" s="1"/>
      <c r="AT857" s="1"/>
      <c r="AU857" s="1"/>
      <c r="AV857" s="1"/>
      <c r="AW857" s="1"/>
      <c r="AX857" s="1"/>
      <c r="AY857" s="1"/>
      <c r="AZ857" s="1"/>
      <c r="BA857" s="1"/>
      <c r="BB857" s="1"/>
      <c r="BC857" s="1"/>
      <c r="BD857" s="1"/>
      <c r="BE857" s="1"/>
    </row>
    <row r="858" spans="1:57" ht="16.5" customHeight="1">
      <c r="A858" s="2"/>
      <c r="B858" s="2"/>
      <c r="C858" s="2"/>
      <c r="D858" s="2"/>
      <c r="E858" s="2"/>
      <c r="F858" s="1"/>
      <c r="G858" s="1"/>
      <c r="H858" s="1"/>
      <c r="I858" s="3"/>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520"/>
      <c r="AM858" s="1"/>
      <c r="AN858" s="1"/>
      <c r="AO858" s="1"/>
      <c r="AP858" s="1"/>
      <c r="AQ858" s="1"/>
      <c r="AR858" s="1"/>
      <c r="AS858" s="1"/>
      <c r="AT858" s="1"/>
      <c r="AU858" s="1"/>
      <c r="AV858" s="1"/>
      <c r="AW858" s="1"/>
      <c r="AX858" s="1"/>
      <c r="AY858" s="1"/>
      <c r="AZ858" s="1"/>
      <c r="BA858" s="1"/>
      <c r="BB858" s="1"/>
      <c r="BC858" s="1"/>
      <c r="BD858" s="1"/>
      <c r="BE858" s="1"/>
    </row>
    <row r="859" spans="1:57" ht="16.5" customHeight="1">
      <c r="A859" s="2"/>
      <c r="B859" s="2"/>
      <c r="C859" s="2"/>
      <c r="D859" s="2"/>
      <c r="E859" s="2"/>
      <c r="F859" s="1"/>
      <c r="G859" s="1"/>
      <c r="H859" s="1"/>
      <c r="I859" s="3"/>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520"/>
      <c r="AM859" s="1"/>
      <c r="AN859" s="1"/>
      <c r="AO859" s="1"/>
      <c r="AP859" s="1"/>
      <c r="AQ859" s="1"/>
      <c r="AR859" s="1"/>
      <c r="AS859" s="1"/>
      <c r="AT859" s="1"/>
      <c r="AU859" s="1"/>
      <c r="AV859" s="1"/>
      <c r="AW859" s="1"/>
      <c r="AX859" s="1"/>
      <c r="AY859" s="1"/>
      <c r="AZ859" s="1"/>
      <c r="BA859" s="1"/>
      <c r="BB859" s="1"/>
      <c r="BC859" s="1"/>
      <c r="BD859" s="1"/>
      <c r="BE859" s="1"/>
    </row>
    <row r="860" spans="1:57" ht="16.5" customHeight="1">
      <c r="A860" s="2"/>
      <c r="B860" s="2"/>
      <c r="C860" s="2"/>
      <c r="D860" s="2"/>
      <c r="E860" s="2"/>
      <c r="F860" s="1"/>
      <c r="G860" s="1"/>
      <c r="H860" s="1"/>
      <c r="I860" s="3"/>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520"/>
      <c r="AM860" s="1"/>
      <c r="AN860" s="1"/>
      <c r="AO860" s="1"/>
      <c r="AP860" s="1"/>
      <c r="AQ860" s="1"/>
      <c r="AR860" s="1"/>
      <c r="AS860" s="1"/>
      <c r="AT860" s="1"/>
      <c r="AU860" s="1"/>
      <c r="AV860" s="1"/>
      <c r="AW860" s="1"/>
      <c r="AX860" s="1"/>
      <c r="AY860" s="1"/>
      <c r="AZ860" s="1"/>
      <c r="BA860" s="1"/>
      <c r="BB860" s="1"/>
      <c r="BC860" s="1"/>
      <c r="BD860" s="1"/>
      <c r="BE860" s="1"/>
    </row>
    <row r="861" spans="1:57" ht="16.5" customHeight="1">
      <c r="A861" s="2"/>
      <c r="B861" s="2"/>
      <c r="C861" s="2"/>
      <c r="D861" s="2"/>
      <c r="E861" s="2"/>
      <c r="F861" s="1"/>
      <c r="G861" s="1"/>
      <c r="H861" s="1"/>
      <c r="I861" s="3"/>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520"/>
      <c r="AM861" s="1"/>
      <c r="AN861" s="1"/>
      <c r="AO861" s="1"/>
      <c r="AP861" s="1"/>
      <c r="AQ861" s="1"/>
      <c r="AR861" s="1"/>
      <c r="AS861" s="1"/>
      <c r="AT861" s="1"/>
      <c r="AU861" s="1"/>
      <c r="AV861" s="1"/>
      <c r="AW861" s="1"/>
      <c r="AX861" s="1"/>
      <c r="AY861" s="1"/>
      <c r="AZ861" s="1"/>
      <c r="BA861" s="1"/>
      <c r="BB861" s="1"/>
      <c r="BC861" s="1"/>
      <c r="BD861" s="1"/>
      <c r="BE861" s="1"/>
    </row>
    <row r="862" spans="1:57" ht="16.5" customHeight="1">
      <c r="A862" s="2"/>
      <c r="B862" s="2"/>
      <c r="C862" s="2"/>
      <c r="D862" s="2"/>
      <c r="E862" s="2"/>
      <c r="F862" s="1"/>
      <c r="G862" s="1"/>
      <c r="H862" s="1"/>
      <c r="I862" s="3"/>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520"/>
      <c r="AM862" s="1"/>
      <c r="AN862" s="1"/>
      <c r="AO862" s="1"/>
      <c r="AP862" s="1"/>
      <c r="AQ862" s="1"/>
      <c r="AR862" s="1"/>
      <c r="AS862" s="1"/>
      <c r="AT862" s="1"/>
      <c r="AU862" s="1"/>
      <c r="AV862" s="1"/>
      <c r="AW862" s="1"/>
      <c r="AX862" s="1"/>
      <c r="AY862" s="1"/>
      <c r="AZ862" s="1"/>
      <c r="BA862" s="1"/>
      <c r="BB862" s="1"/>
      <c r="BC862" s="1"/>
      <c r="BD862" s="1"/>
      <c r="BE862" s="1"/>
    </row>
    <row r="863" spans="1:57" ht="16.5" customHeight="1">
      <c r="A863" s="2"/>
      <c r="B863" s="2"/>
      <c r="C863" s="2"/>
      <c r="D863" s="2"/>
      <c r="E863" s="2"/>
      <c r="F863" s="1"/>
      <c r="G863" s="1"/>
      <c r="H863" s="1"/>
      <c r="I863" s="3"/>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520"/>
      <c r="AM863" s="1"/>
      <c r="AN863" s="1"/>
      <c r="AO863" s="1"/>
      <c r="AP863" s="1"/>
      <c r="AQ863" s="1"/>
      <c r="AR863" s="1"/>
      <c r="AS863" s="1"/>
      <c r="AT863" s="1"/>
      <c r="AU863" s="1"/>
      <c r="AV863" s="1"/>
      <c r="AW863" s="1"/>
      <c r="AX863" s="1"/>
      <c r="AY863" s="1"/>
      <c r="AZ863" s="1"/>
      <c r="BA863" s="1"/>
      <c r="BB863" s="1"/>
      <c r="BC863" s="1"/>
      <c r="BD863" s="1"/>
      <c r="BE863" s="1"/>
    </row>
    <row r="864" spans="1:57" ht="16.5" customHeight="1">
      <c r="A864" s="2"/>
      <c r="B864" s="2"/>
      <c r="C864" s="2"/>
      <c r="D864" s="2"/>
      <c r="E864" s="2"/>
      <c r="F864" s="1"/>
      <c r="G864" s="1"/>
      <c r="H864" s="1"/>
      <c r="I864" s="3"/>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520"/>
      <c r="AM864" s="1"/>
      <c r="AN864" s="1"/>
      <c r="AO864" s="1"/>
      <c r="AP864" s="1"/>
      <c r="AQ864" s="1"/>
      <c r="AR864" s="1"/>
      <c r="AS864" s="1"/>
      <c r="AT864" s="1"/>
      <c r="AU864" s="1"/>
      <c r="AV864" s="1"/>
      <c r="AW864" s="1"/>
      <c r="AX864" s="1"/>
      <c r="AY864" s="1"/>
      <c r="AZ864" s="1"/>
      <c r="BA864" s="1"/>
      <c r="BB864" s="1"/>
      <c r="BC864" s="1"/>
      <c r="BD864" s="1"/>
      <c r="BE864" s="1"/>
    </row>
    <row r="865" spans="1:57" ht="16.5" customHeight="1">
      <c r="A865" s="2"/>
      <c r="B865" s="2"/>
      <c r="C865" s="2"/>
      <c r="D865" s="2"/>
      <c r="E865" s="2"/>
      <c r="F865" s="1"/>
      <c r="G865" s="1"/>
      <c r="H865" s="1"/>
      <c r="I865" s="3"/>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520"/>
      <c r="AM865" s="1"/>
      <c r="AN865" s="1"/>
      <c r="AO865" s="1"/>
      <c r="AP865" s="1"/>
      <c r="AQ865" s="1"/>
      <c r="AR865" s="1"/>
      <c r="AS865" s="1"/>
      <c r="AT865" s="1"/>
      <c r="AU865" s="1"/>
      <c r="AV865" s="1"/>
      <c r="AW865" s="1"/>
      <c r="AX865" s="1"/>
      <c r="AY865" s="1"/>
      <c r="AZ865" s="1"/>
      <c r="BA865" s="1"/>
      <c r="BB865" s="1"/>
      <c r="BC865" s="1"/>
      <c r="BD865" s="1"/>
      <c r="BE865" s="1"/>
    </row>
    <row r="866" spans="1:57" ht="16.5" customHeight="1">
      <c r="A866" s="2"/>
      <c r="B866" s="2"/>
      <c r="C866" s="2"/>
      <c r="D866" s="2"/>
      <c r="E866" s="2"/>
      <c r="F866" s="1"/>
      <c r="G866" s="1"/>
      <c r="H866" s="1"/>
      <c r="I866" s="3"/>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520"/>
      <c r="AM866" s="1"/>
      <c r="AN866" s="1"/>
      <c r="AO866" s="1"/>
      <c r="AP866" s="1"/>
      <c r="AQ866" s="1"/>
      <c r="AR866" s="1"/>
      <c r="AS866" s="1"/>
      <c r="AT866" s="1"/>
      <c r="AU866" s="1"/>
      <c r="AV866" s="1"/>
      <c r="AW866" s="1"/>
      <c r="AX866" s="1"/>
      <c r="AY866" s="1"/>
      <c r="AZ866" s="1"/>
      <c r="BA866" s="1"/>
      <c r="BB866" s="1"/>
      <c r="BC866" s="1"/>
      <c r="BD866" s="1"/>
      <c r="BE866" s="1"/>
    </row>
    <row r="867" spans="1:57" ht="16.5" customHeight="1">
      <c r="A867" s="2"/>
      <c r="B867" s="2"/>
      <c r="C867" s="2"/>
      <c r="D867" s="2"/>
      <c r="E867" s="2"/>
      <c r="F867" s="1"/>
      <c r="G867" s="1"/>
      <c r="H867" s="1"/>
      <c r="I867" s="3"/>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520"/>
      <c r="AM867" s="1"/>
      <c r="AN867" s="1"/>
      <c r="AO867" s="1"/>
      <c r="AP867" s="1"/>
      <c r="AQ867" s="1"/>
      <c r="AR867" s="1"/>
      <c r="AS867" s="1"/>
      <c r="AT867" s="1"/>
      <c r="AU867" s="1"/>
      <c r="AV867" s="1"/>
      <c r="AW867" s="1"/>
      <c r="AX867" s="1"/>
      <c r="AY867" s="1"/>
      <c r="AZ867" s="1"/>
      <c r="BA867" s="1"/>
      <c r="BB867" s="1"/>
      <c r="BC867" s="1"/>
      <c r="BD867" s="1"/>
      <c r="BE867" s="1"/>
    </row>
    <row r="868" spans="1:57" ht="16.5" customHeight="1">
      <c r="A868" s="2"/>
      <c r="B868" s="2"/>
      <c r="C868" s="2"/>
      <c r="D868" s="2"/>
      <c r="E868" s="2"/>
      <c r="F868" s="1"/>
      <c r="G868" s="1"/>
      <c r="H868" s="1"/>
      <c r="I868" s="3"/>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520"/>
      <c r="AM868" s="1"/>
      <c r="AN868" s="1"/>
      <c r="AO868" s="1"/>
      <c r="AP868" s="1"/>
      <c r="AQ868" s="1"/>
      <c r="AR868" s="1"/>
      <c r="AS868" s="1"/>
      <c r="AT868" s="1"/>
      <c r="AU868" s="1"/>
      <c r="AV868" s="1"/>
      <c r="AW868" s="1"/>
      <c r="AX868" s="1"/>
      <c r="AY868" s="1"/>
      <c r="AZ868" s="1"/>
      <c r="BA868" s="1"/>
      <c r="BB868" s="1"/>
      <c r="BC868" s="1"/>
      <c r="BD868" s="1"/>
      <c r="BE868" s="1"/>
    </row>
    <row r="869" spans="1:57" ht="16.5" customHeight="1">
      <c r="A869" s="2"/>
      <c r="B869" s="2"/>
      <c r="C869" s="2"/>
      <c r="D869" s="2"/>
      <c r="E869" s="2"/>
      <c r="F869" s="1"/>
      <c r="G869" s="1"/>
      <c r="H869" s="1"/>
      <c r="I869" s="3"/>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520"/>
      <c r="AM869" s="1"/>
      <c r="AN869" s="1"/>
      <c r="AO869" s="1"/>
      <c r="AP869" s="1"/>
      <c r="AQ869" s="1"/>
      <c r="AR869" s="1"/>
      <c r="AS869" s="1"/>
      <c r="AT869" s="1"/>
      <c r="AU869" s="1"/>
      <c r="AV869" s="1"/>
      <c r="AW869" s="1"/>
      <c r="AX869" s="1"/>
      <c r="AY869" s="1"/>
      <c r="AZ869" s="1"/>
      <c r="BA869" s="1"/>
      <c r="BB869" s="1"/>
      <c r="BC869" s="1"/>
      <c r="BD869" s="1"/>
      <c r="BE869" s="1"/>
    </row>
    <row r="870" spans="1:57" ht="16.5" customHeight="1">
      <c r="A870" s="2"/>
      <c r="B870" s="2"/>
      <c r="C870" s="2"/>
      <c r="D870" s="2"/>
      <c r="E870" s="2"/>
      <c r="F870" s="1"/>
      <c r="G870" s="1"/>
      <c r="H870" s="1"/>
      <c r="I870" s="3"/>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520"/>
      <c r="AM870" s="1"/>
      <c r="AN870" s="1"/>
      <c r="AO870" s="1"/>
      <c r="AP870" s="1"/>
      <c r="AQ870" s="1"/>
      <c r="AR870" s="1"/>
      <c r="AS870" s="1"/>
      <c r="AT870" s="1"/>
      <c r="AU870" s="1"/>
      <c r="AV870" s="1"/>
      <c r="AW870" s="1"/>
      <c r="AX870" s="1"/>
      <c r="AY870" s="1"/>
      <c r="AZ870" s="1"/>
      <c r="BA870" s="1"/>
      <c r="BB870" s="1"/>
      <c r="BC870" s="1"/>
      <c r="BD870" s="1"/>
      <c r="BE870" s="1"/>
    </row>
    <row r="871" spans="1:57" ht="16.5" customHeight="1">
      <c r="A871" s="2"/>
      <c r="B871" s="2"/>
      <c r="C871" s="2"/>
      <c r="D871" s="2"/>
      <c r="E871" s="2"/>
      <c r="F871" s="1"/>
      <c r="G871" s="1"/>
      <c r="H871" s="1"/>
      <c r="I871" s="3"/>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520"/>
      <c r="AM871" s="1"/>
      <c r="AN871" s="1"/>
      <c r="AO871" s="1"/>
      <c r="AP871" s="1"/>
      <c r="AQ871" s="1"/>
      <c r="AR871" s="1"/>
      <c r="AS871" s="1"/>
      <c r="AT871" s="1"/>
      <c r="AU871" s="1"/>
      <c r="AV871" s="1"/>
      <c r="AW871" s="1"/>
      <c r="AX871" s="1"/>
      <c r="AY871" s="1"/>
      <c r="AZ871" s="1"/>
      <c r="BA871" s="1"/>
      <c r="BB871" s="1"/>
      <c r="BC871" s="1"/>
      <c r="BD871" s="1"/>
      <c r="BE871" s="1"/>
    </row>
    <row r="872" spans="1:57" ht="16.5" customHeight="1">
      <c r="A872" s="2"/>
      <c r="B872" s="2"/>
      <c r="C872" s="2"/>
      <c r="D872" s="2"/>
      <c r="E872" s="2"/>
      <c r="F872" s="1"/>
      <c r="G872" s="1"/>
      <c r="H872" s="1"/>
      <c r="I872" s="3"/>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520"/>
      <c r="AM872" s="1"/>
      <c r="AN872" s="1"/>
      <c r="AO872" s="1"/>
      <c r="AP872" s="1"/>
      <c r="AQ872" s="1"/>
      <c r="AR872" s="1"/>
      <c r="AS872" s="1"/>
      <c r="AT872" s="1"/>
      <c r="AU872" s="1"/>
      <c r="AV872" s="1"/>
      <c r="AW872" s="1"/>
      <c r="AX872" s="1"/>
      <c r="AY872" s="1"/>
      <c r="AZ872" s="1"/>
      <c r="BA872" s="1"/>
      <c r="BB872" s="1"/>
      <c r="BC872" s="1"/>
      <c r="BD872" s="1"/>
      <c r="BE872" s="1"/>
    </row>
    <row r="873" spans="1:57" ht="16.5" customHeight="1">
      <c r="A873" s="2"/>
      <c r="B873" s="2"/>
      <c r="C873" s="2"/>
      <c r="D873" s="2"/>
      <c r="E873" s="2"/>
      <c r="F873" s="1"/>
      <c r="G873" s="1"/>
      <c r="H873" s="1"/>
      <c r="I873" s="3"/>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520"/>
      <c r="AM873" s="1"/>
      <c r="AN873" s="1"/>
      <c r="AO873" s="1"/>
      <c r="AP873" s="1"/>
      <c r="AQ873" s="1"/>
      <c r="AR873" s="1"/>
      <c r="AS873" s="1"/>
      <c r="AT873" s="1"/>
      <c r="AU873" s="1"/>
      <c r="AV873" s="1"/>
      <c r="AW873" s="1"/>
      <c r="AX873" s="1"/>
      <c r="AY873" s="1"/>
      <c r="AZ873" s="1"/>
      <c r="BA873" s="1"/>
      <c r="BB873" s="1"/>
      <c r="BC873" s="1"/>
      <c r="BD873" s="1"/>
      <c r="BE873" s="1"/>
    </row>
    <row r="874" spans="1:57" ht="16.5" customHeight="1">
      <c r="A874" s="2"/>
      <c r="B874" s="2"/>
      <c r="C874" s="2"/>
      <c r="D874" s="2"/>
      <c r="E874" s="2"/>
      <c r="F874" s="1"/>
      <c r="G874" s="1"/>
      <c r="H874" s="1"/>
      <c r="I874" s="3"/>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520"/>
      <c r="AM874" s="1"/>
      <c r="AN874" s="1"/>
      <c r="AO874" s="1"/>
      <c r="AP874" s="1"/>
      <c r="AQ874" s="1"/>
      <c r="AR874" s="1"/>
      <c r="AS874" s="1"/>
      <c r="AT874" s="1"/>
      <c r="AU874" s="1"/>
      <c r="AV874" s="1"/>
      <c r="AW874" s="1"/>
      <c r="AX874" s="1"/>
      <c r="AY874" s="1"/>
      <c r="AZ874" s="1"/>
      <c r="BA874" s="1"/>
      <c r="BB874" s="1"/>
      <c r="BC874" s="1"/>
      <c r="BD874" s="1"/>
      <c r="BE874" s="1"/>
    </row>
    <row r="875" spans="1:57" ht="16.5" customHeight="1">
      <c r="A875" s="2"/>
      <c r="B875" s="2"/>
      <c r="C875" s="2"/>
      <c r="D875" s="2"/>
      <c r="E875" s="2"/>
      <c r="F875" s="1"/>
      <c r="G875" s="1"/>
      <c r="H875" s="1"/>
      <c r="I875" s="3"/>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520"/>
      <c r="AM875" s="1"/>
      <c r="AN875" s="1"/>
      <c r="AO875" s="1"/>
      <c r="AP875" s="1"/>
      <c r="AQ875" s="1"/>
      <c r="AR875" s="1"/>
      <c r="AS875" s="1"/>
      <c r="AT875" s="1"/>
      <c r="AU875" s="1"/>
      <c r="AV875" s="1"/>
      <c r="AW875" s="1"/>
      <c r="AX875" s="1"/>
      <c r="AY875" s="1"/>
      <c r="AZ875" s="1"/>
      <c r="BA875" s="1"/>
      <c r="BB875" s="1"/>
      <c r="BC875" s="1"/>
      <c r="BD875" s="1"/>
      <c r="BE875" s="1"/>
    </row>
    <row r="876" spans="1:57" ht="16.5" customHeight="1">
      <c r="A876" s="2"/>
      <c r="B876" s="2"/>
      <c r="C876" s="2"/>
      <c r="D876" s="2"/>
      <c r="E876" s="2"/>
      <c r="F876" s="1"/>
      <c r="G876" s="1"/>
      <c r="H876" s="1"/>
      <c r="I876" s="3"/>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520"/>
      <c r="AM876" s="1"/>
      <c r="AN876" s="1"/>
      <c r="AO876" s="1"/>
      <c r="AP876" s="1"/>
      <c r="AQ876" s="1"/>
      <c r="AR876" s="1"/>
      <c r="AS876" s="1"/>
      <c r="AT876" s="1"/>
      <c r="AU876" s="1"/>
      <c r="AV876" s="1"/>
      <c r="AW876" s="1"/>
      <c r="AX876" s="1"/>
      <c r="AY876" s="1"/>
      <c r="AZ876" s="1"/>
      <c r="BA876" s="1"/>
      <c r="BB876" s="1"/>
      <c r="BC876" s="1"/>
      <c r="BD876" s="1"/>
      <c r="BE876" s="1"/>
    </row>
    <row r="877" spans="1:57" ht="16.5" customHeight="1">
      <c r="A877" s="2"/>
      <c r="B877" s="2"/>
      <c r="C877" s="2"/>
      <c r="D877" s="2"/>
      <c r="E877" s="2"/>
      <c r="F877" s="1"/>
      <c r="G877" s="1"/>
      <c r="H877" s="1"/>
      <c r="I877" s="3"/>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520"/>
      <c r="AM877" s="1"/>
      <c r="AN877" s="1"/>
      <c r="AO877" s="1"/>
      <c r="AP877" s="1"/>
      <c r="AQ877" s="1"/>
      <c r="AR877" s="1"/>
      <c r="AS877" s="1"/>
      <c r="AT877" s="1"/>
      <c r="AU877" s="1"/>
      <c r="AV877" s="1"/>
      <c r="AW877" s="1"/>
      <c r="AX877" s="1"/>
      <c r="AY877" s="1"/>
      <c r="AZ877" s="1"/>
      <c r="BA877" s="1"/>
      <c r="BB877" s="1"/>
      <c r="BC877" s="1"/>
      <c r="BD877" s="1"/>
      <c r="BE877" s="1"/>
    </row>
    <row r="878" spans="1:57" ht="16.5" customHeight="1">
      <c r="A878" s="2"/>
      <c r="B878" s="2"/>
      <c r="C878" s="2"/>
      <c r="D878" s="2"/>
      <c r="E878" s="2"/>
      <c r="F878" s="1"/>
      <c r="G878" s="1"/>
      <c r="H878" s="1"/>
      <c r="I878" s="3"/>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520"/>
      <c r="AM878" s="1"/>
      <c r="AN878" s="1"/>
      <c r="AO878" s="1"/>
      <c r="AP878" s="1"/>
      <c r="AQ878" s="1"/>
      <c r="AR878" s="1"/>
      <c r="AS878" s="1"/>
      <c r="AT878" s="1"/>
      <c r="AU878" s="1"/>
      <c r="AV878" s="1"/>
      <c r="AW878" s="1"/>
      <c r="AX878" s="1"/>
      <c r="AY878" s="1"/>
      <c r="AZ878" s="1"/>
      <c r="BA878" s="1"/>
      <c r="BB878" s="1"/>
      <c r="BC878" s="1"/>
      <c r="BD878" s="1"/>
      <c r="BE878" s="1"/>
    </row>
    <row r="879" spans="1:57" ht="16.5" customHeight="1">
      <c r="A879" s="2"/>
      <c r="B879" s="2"/>
      <c r="C879" s="2"/>
      <c r="D879" s="2"/>
      <c r="E879" s="2"/>
      <c r="F879" s="1"/>
      <c r="G879" s="1"/>
      <c r="H879" s="1"/>
      <c r="I879" s="3"/>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520"/>
      <c r="AM879" s="1"/>
      <c r="AN879" s="1"/>
      <c r="AO879" s="1"/>
      <c r="AP879" s="1"/>
      <c r="AQ879" s="1"/>
      <c r="AR879" s="1"/>
      <c r="AS879" s="1"/>
      <c r="AT879" s="1"/>
      <c r="AU879" s="1"/>
      <c r="AV879" s="1"/>
      <c r="AW879" s="1"/>
      <c r="AX879" s="1"/>
      <c r="AY879" s="1"/>
      <c r="AZ879" s="1"/>
      <c r="BA879" s="1"/>
      <c r="BB879" s="1"/>
      <c r="BC879" s="1"/>
      <c r="BD879" s="1"/>
      <c r="BE879" s="1"/>
    </row>
    <row r="880" spans="1:57" ht="16.5" customHeight="1">
      <c r="A880" s="2"/>
      <c r="B880" s="2"/>
      <c r="C880" s="2"/>
      <c r="D880" s="2"/>
      <c r="E880" s="2"/>
      <c r="F880" s="1"/>
      <c r="G880" s="1"/>
      <c r="H880" s="1"/>
      <c r="I880" s="3"/>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520"/>
      <c r="AM880" s="1"/>
      <c r="AN880" s="1"/>
      <c r="AO880" s="1"/>
      <c r="AP880" s="1"/>
      <c r="AQ880" s="1"/>
      <c r="AR880" s="1"/>
      <c r="AS880" s="1"/>
      <c r="AT880" s="1"/>
      <c r="AU880" s="1"/>
      <c r="AV880" s="1"/>
      <c r="AW880" s="1"/>
      <c r="AX880" s="1"/>
      <c r="AY880" s="1"/>
      <c r="AZ880" s="1"/>
      <c r="BA880" s="1"/>
      <c r="BB880" s="1"/>
      <c r="BC880" s="1"/>
      <c r="BD880" s="1"/>
      <c r="BE880" s="1"/>
    </row>
    <row r="881" spans="1:57" ht="16.5" customHeight="1">
      <c r="A881" s="2"/>
      <c r="B881" s="2"/>
      <c r="C881" s="2"/>
      <c r="D881" s="2"/>
      <c r="E881" s="2"/>
      <c r="F881" s="1"/>
      <c r="G881" s="1"/>
      <c r="H881" s="1"/>
      <c r="I881" s="3"/>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520"/>
      <c r="AM881" s="1"/>
      <c r="AN881" s="1"/>
      <c r="AO881" s="1"/>
      <c r="AP881" s="1"/>
      <c r="AQ881" s="1"/>
      <c r="AR881" s="1"/>
      <c r="AS881" s="1"/>
      <c r="AT881" s="1"/>
      <c r="AU881" s="1"/>
      <c r="AV881" s="1"/>
      <c r="AW881" s="1"/>
      <c r="AX881" s="1"/>
      <c r="AY881" s="1"/>
      <c r="AZ881" s="1"/>
      <c r="BA881" s="1"/>
      <c r="BB881" s="1"/>
      <c r="BC881" s="1"/>
      <c r="BD881" s="1"/>
      <c r="BE881" s="1"/>
    </row>
    <row r="882" spans="1:57" ht="16.5" customHeight="1">
      <c r="A882" s="2"/>
      <c r="B882" s="2"/>
      <c r="C882" s="2"/>
      <c r="D882" s="2"/>
      <c r="E882" s="2"/>
      <c r="F882" s="1"/>
      <c r="G882" s="1"/>
      <c r="H882" s="1"/>
      <c r="I882" s="3"/>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520"/>
      <c r="AM882" s="1"/>
      <c r="AN882" s="1"/>
      <c r="AO882" s="1"/>
      <c r="AP882" s="1"/>
      <c r="AQ882" s="1"/>
      <c r="AR882" s="1"/>
      <c r="AS882" s="1"/>
      <c r="AT882" s="1"/>
      <c r="AU882" s="1"/>
      <c r="AV882" s="1"/>
      <c r="AW882" s="1"/>
      <c r="AX882" s="1"/>
      <c r="AY882" s="1"/>
      <c r="AZ882" s="1"/>
      <c r="BA882" s="1"/>
      <c r="BB882" s="1"/>
      <c r="BC882" s="1"/>
      <c r="BD882" s="1"/>
      <c r="BE882" s="1"/>
    </row>
    <row r="883" spans="1:57" ht="16.5" customHeight="1">
      <c r="A883" s="2"/>
      <c r="B883" s="2"/>
      <c r="C883" s="2"/>
      <c r="D883" s="2"/>
      <c r="E883" s="2"/>
      <c r="F883" s="1"/>
      <c r="G883" s="1"/>
      <c r="H883" s="1"/>
      <c r="I883" s="3"/>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520"/>
      <c r="AM883" s="1"/>
      <c r="AN883" s="1"/>
      <c r="AO883" s="1"/>
      <c r="AP883" s="1"/>
      <c r="AQ883" s="1"/>
      <c r="AR883" s="1"/>
      <c r="AS883" s="1"/>
      <c r="AT883" s="1"/>
      <c r="AU883" s="1"/>
      <c r="AV883" s="1"/>
      <c r="AW883" s="1"/>
      <c r="AX883" s="1"/>
      <c r="AY883" s="1"/>
      <c r="AZ883" s="1"/>
      <c r="BA883" s="1"/>
      <c r="BB883" s="1"/>
      <c r="BC883" s="1"/>
      <c r="BD883" s="1"/>
      <c r="BE883" s="1"/>
    </row>
    <row r="884" spans="1:57" ht="16.5" customHeight="1">
      <c r="A884" s="2"/>
      <c r="B884" s="2"/>
      <c r="C884" s="2"/>
      <c r="D884" s="2"/>
      <c r="E884" s="2"/>
      <c r="F884" s="1"/>
      <c r="G884" s="1"/>
      <c r="H884" s="1"/>
      <c r="I884" s="3"/>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520"/>
      <c r="AM884" s="1"/>
      <c r="AN884" s="1"/>
      <c r="AO884" s="1"/>
      <c r="AP884" s="1"/>
      <c r="AQ884" s="1"/>
      <c r="AR884" s="1"/>
      <c r="AS884" s="1"/>
      <c r="AT884" s="1"/>
      <c r="AU884" s="1"/>
      <c r="AV884" s="1"/>
      <c r="AW884" s="1"/>
      <c r="AX884" s="1"/>
      <c r="AY884" s="1"/>
      <c r="AZ884" s="1"/>
      <c r="BA884" s="1"/>
      <c r="BB884" s="1"/>
      <c r="BC884" s="1"/>
      <c r="BD884" s="1"/>
      <c r="BE884" s="1"/>
    </row>
    <row r="885" spans="1:57" ht="16.5" customHeight="1">
      <c r="A885" s="2"/>
      <c r="B885" s="2"/>
      <c r="C885" s="2"/>
      <c r="D885" s="2"/>
      <c r="E885" s="2"/>
      <c r="F885" s="1"/>
      <c r="G885" s="1"/>
      <c r="H885" s="1"/>
      <c r="I885" s="3"/>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520"/>
      <c r="AM885" s="1"/>
      <c r="AN885" s="1"/>
      <c r="AO885" s="1"/>
      <c r="AP885" s="1"/>
      <c r="AQ885" s="1"/>
      <c r="AR885" s="1"/>
      <c r="AS885" s="1"/>
      <c r="AT885" s="1"/>
      <c r="AU885" s="1"/>
      <c r="AV885" s="1"/>
      <c r="AW885" s="1"/>
      <c r="AX885" s="1"/>
      <c r="AY885" s="1"/>
      <c r="AZ885" s="1"/>
      <c r="BA885" s="1"/>
      <c r="BB885" s="1"/>
      <c r="BC885" s="1"/>
      <c r="BD885" s="1"/>
      <c r="BE885" s="1"/>
    </row>
    <row r="886" spans="1:57" ht="16.5" customHeight="1">
      <c r="A886" s="2"/>
      <c r="B886" s="2"/>
      <c r="C886" s="2"/>
      <c r="D886" s="2"/>
      <c r="E886" s="2"/>
      <c r="F886" s="1"/>
      <c r="G886" s="1"/>
      <c r="H886" s="1"/>
      <c r="I886" s="3"/>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520"/>
      <c r="AM886" s="1"/>
      <c r="AN886" s="1"/>
      <c r="AO886" s="1"/>
      <c r="AP886" s="1"/>
      <c r="AQ886" s="1"/>
      <c r="AR886" s="1"/>
      <c r="AS886" s="1"/>
      <c r="AT886" s="1"/>
      <c r="AU886" s="1"/>
      <c r="AV886" s="1"/>
      <c r="AW886" s="1"/>
      <c r="AX886" s="1"/>
      <c r="AY886" s="1"/>
      <c r="AZ886" s="1"/>
      <c r="BA886" s="1"/>
      <c r="BB886" s="1"/>
      <c r="BC886" s="1"/>
      <c r="BD886" s="1"/>
      <c r="BE886" s="1"/>
    </row>
    <row r="887" spans="1:57" ht="16.5" customHeight="1">
      <c r="A887" s="2"/>
      <c r="B887" s="2"/>
      <c r="C887" s="2"/>
      <c r="D887" s="2"/>
      <c r="E887" s="2"/>
      <c r="F887" s="1"/>
      <c r="G887" s="1"/>
      <c r="H887" s="1"/>
      <c r="I887" s="3"/>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520"/>
      <c r="AM887" s="1"/>
      <c r="AN887" s="1"/>
      <c r="AO887" s="1"/>
      <c r="AP887" s="1"/>
      <c r="AQ887" s="1"/>
      <c r="AR887" s="1"/>
      <c r="AS887" s="1"/>
      <c r="AT887" s="1"/>
      <c r="AU887" s="1"/>
      <c r="AV887" s="1"/>
      <c r="AW887" s="1"/>
      <c r="AX887" s="1"/>
      <c r="AY887" s="1"/>
      <c r="AZ887" s="1"/>
      <c r="BA887" s="1"/>
      <c r="BB887" s="1"/>
      <c r="BC887" s="1"/>
      <c r="BD887" s="1"/>
      <c r="BE887" s="1"/>
    </row>
    <row r="888" spans="1:57" ht="16.5" customHeight="1">
      <c r="A888" s="2"/>
      <c r="B888" s="2"/>
      <c r="C888" s="2"/>
      <c r="D888" s="2"/>
      <c r="E888" s="2"/>
      <c r="F888" s="1"/>
      <c r="G888" s="1"/>
      <c r="H888" s="1"/>
      <c r="I888" s="3"/>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520"/>
      <c r="AM888" s="1"/>
      <c r="AN888" s="1"/>
      <c r="AO888" s="1"/>
      <c r="AP888" s="1"/>
      <c r="AQ888" s="1"/>
      <c r="AR888" s="1"/>
      <c r="AS888" s="1"/>
      <c r="AT888" s="1"/>
      <c r="AU888" s="1"/>
      <c r="AV888" s="1"/>
      <c r="AW888" s="1"/>
      <c r="AX888" s="1"/>
      <c r="AY888" s="1"/>
      <c r="AZ888" s="1"/>
      <c r="BA888" s="1"/>
      <c r="BB888" s="1"/>
      <c r="BC888" s="1"/>
      <c r="BD888" s="1"/>
      <c r="BE888" s="1"/>
    </row>
    <row r="889" spans="1:57" ht="16.5" customHeight="1">
      <c r="A889" s="2"/>
      <c r="B889" s="2"/>
      <c r="C889" s="2"/>
      <c r="D889" s="2"/>
      <c r="E889" s="2"/>
      <c r="F889" s="1"/>
      <c r="G889" s="1"/>
      <c r="H889" s="1"/>
      <c r="I889" s="3"/>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520"/>
      <c r="AM889" s="1"/>
      <c r="AN889" s="1"/>
      <c r="AO889" s="1"/>
      <c r="AP889" s="1"/>
      <c r="AQ889" s="1"/>
      <c r="AR889" s="1"/>
      <c r="AS889" s="1"/>
      <c r="AT889" s="1"/>
      <c r="AU889" s="1"/>
      <c r="AV889" s="1"/>
      <c r="AW889" s="1"/>
      <c r="AX889" s="1"/>
      <c r="AY889" s="1"/>
      <c r="AZ889" s="1"/>
      <c r="BA889" s="1"/>
      <c r="BB889" s="1"/>
      <c r="BC889" s="1"/>
      <c r="BD889" s="1"/>
      <c r="BE889" s="1"/>
    </row>
    <row r="890" spans="1:57" ht="16.5" customHeight="1">
      <c r="A890" s="2"/>
      <c r="B890" s="2"/>
      <c r="C890" s="2"/>
      <c r="D890" s="2"/>
      <c r="E890" s="2"/>
      <c r="F890" s="1"/>
      <c r="G890" s="1"/>
      <c r="H890" s="1"/>
      <c r="I890" s="3"/>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520"/>
      <c r="AM890" s="1"/>
      <c r="AN890" s="1"/>
      <c r="AO890" s="1"/>
      <c r="AP890" s="1"/>
      <c r="AQ890" s="1"/>
      <c r="AR890" s="1"/>
      <c r="AS890" s="1"/>
      <c r="AT890" s="1"/>
      <c r="AU890" s="1"/>
      <c r="AV890" s="1"/>
      <c r="AW890" s="1"/>
      <c r="AX890" s="1"/>
      <c r="AY890" s="1"/>
      <c r="AZ890" s="1"/>
      <c r="BA890" s="1"/>
      <c r="BB890" s="1"/>
      <c r="BC890" s="1"/>
      <c r="BD890" s="1"/>
      <c r="BE890" s="1"/>
    </row>
    <row r="891" spans="1:57" ht="16.5" customHeight="1">
      <c r="A891" s="2"/>
      <c r="B891" s="2"/>
      <c r="C891" s="2"/>
      <c r="D891" s="2"/>
      <c r="E891" s="2"/>
      <c r="F891" s="1"/>
      <c r="G891" s="1"/>
      <c r="H891" s="1"/>
      <c r="I891" s="3"/>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520"/>
      <c r="AM891" s="1"/>
      <c r="AN891" s="1"/>
      <c r="AO891" s="1"/>
      <c r="AP891" s="1"/>
      <c r="AQ891" s="1"/>
      <c r="AR891" s="1"/>
      <c r="AS891" s="1"/>
      <c r="AT891" s="1"/>
      <c r="AU891" s="1"/>
      <c r="AV891" s="1"/>
      <c r="AW891" s="1"/>
      <c r="AX891" s="1"/>
      <c r="AY891" s="1"/>
      <c r="AZ891" s="1"/>
      <c r="BA891" s="1"/>
      <c r="BB891" s="1"/>
      <c r="BC891" s="1"/>
      <c r="BD891" s="1"/>
      <c r="BE891" s="1"/>
    </row>
    <row r="892" spans="1:57" ht="16.5" customHeight="1">
      <c r="A892" s="2"/>
      <c r="B892" s="2"/>
      <c r="C892" s="2"/>
      <c r="D892" s="2"/>
      <c r="E892" s="2"/>
      <c r="F892" s="1"/>
      <c r="G892" s="1"/>
      <c r="H892" s="1"/>
      <c r="I892" s="3"/>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520"/>
      <c r="AM892" s="1"/>
      <c r="AN892" s="1"/>
      <c r="AO892" s="1"/>
      <c r="AP892" s="1"/>
      <c r="AQ892" s="1"/>
      <c r="AR892" s="1"/>
      <c r="AS892" s="1"/>
      <c r="AT892" s="1"/>
      <c r="AU892" s="1"/>
      <c r="AV892" s="1"/>
      <c r="AW892" s="1"/>
      <c r="AX892" s="1"/>
      <c r="AY892" s="1"/>
      <c r="AZ892" s="1"/>
      <c r="BA892" s="1"/>
      <c r="BB892" s="1"/>
      <c r="BC892" s="1"/>
      <c r="BD892" s="1"/>
      <c r="BE892" s="1"/>
    </row>
    <row r="893" spans="1:57" ht="16.5" customHeight="1">
      <c r="A893" s="2"/>
      <c r="B893" s="2"/>
      <c r="C893" s="2"/>
      <c r="D893" s="2"/>
      <c r="E893" s="2"/>
      <c r="F893" s="1"/>
      <c r="G893" s="1"/>
      <c r="H893" s="1"/>
      <c r="I893" s="3"/>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520"/>
      <c r="AM893" s="1"/>
      <c r="AN893" s="1"/>
      <c r="AO893" s="1"/>
      <c r="AP893" s="1"/>
      <c r="AQ893" s="1"/>
      <c r="AR893" s="1"/>
      <c r="AS893" s="1"/>
      <c r="AT893" s="1"/>
      <c r="AU893" s="1"/>
      <c r="AV893" s="1"/>
      <c r="AW893" s="1"/>
      <c r="AX893" s="1"/>
      <c r="AY893" s="1"/>
      <c r="AZ893" s="1"/>
      <c r="BA893" s="1"/>
      <c r="BB893" s="1"/>
      <c r="BC893" s="1"/>
      <c r="BD893" s="1"/>
      <c r="BE893" s="1"/>
    </row>
    <row r="894" spans="1:57" ht="16.5" customHeight="1">
      <c r="A894" s="2"/>
      <c r="B894" s="2"/>
      <c r="C894" s="2"/>
      <c r="D894" s="2"/>
      <c r="E894" s="2"/>
      <c r="F894" s="1"/>
      <c r="G894" s="1"/>
      <c r="H894" s="1"/>
      <c r="I894" s="3"/>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520"/>
      <c r="AM894" s="1"/>
      <c r="AN894" s="1"/>
      <c r="AO894" s="1"/>
      <c r="AP894" s="1"/>
      <c r="AQ894" s="1"/>
      <c r="AR894" s="1"/>
      <c r="AS894" s="1"/>
      <c r="AT894" s="1"/>
      <c r="AU894" s="1"/>
      <c r="AV894" s="1"/>
      <c r="AW894" s="1"/>
      <c r="AX894" s="1"/>
      <c r="AY894" s="1"/>
      <c r="AZ894" s="1"/>
      <c r="BA894" s="1"/>
      <c r="BB894" s="1"/>
      <c r="BC894" s="1"/>
      <c r="BD894" s="1"/>
      <c r="BE894" s="1"/>
    </row>
    <row r="895" spans="1:57" ht="16.5" customHeight="1">
      <c r="A895" s="2"/>
      <c r="B895" s="2"/>
      <c r="C895" s="2"/>
      <c r="D895" s="2"/>
      <c r="E895" s="2"/>
      <c r="F895" s="1"/>
      <c r="G895" s="1"/>
      <c r="H895" s="1"/>
      <c r="I895" s="3"/>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520"/>
      <c r="AM895" s="1"/>
      <c r="AN895" s="1"/>
      <c r="AO895" s="1"/>
      <c r="AP895" s="1"/>
      <c r="AQ895" s="1"/>
      <c r="AR895" s="1"/>
      <c r="AS895" s="1"/>
      <c r="AT895" s="1"/>
      <c r="AU895" s="1"/>
      <c r="AV895" s="1"/>
      <c r="AW895" s="1"/>
      <c r="AX895" s="1"/>
      <c r="AY895" s="1"/>
      <c r="AZ895" s="1"/>
      <c r="BA895" s="1"/>
      <c r="BB895" s="1"/>
      <c r="BC895" s="1"/>
      <c r="BD895" s="1"/>
      <c r="BE895" s="1"/>
    </row>
    <row r="896" spans="1:57" ht="16.5" customHeight="1">
      <c r="A896" s="2"/>
      <c r="B896" s="2"/>
      <c r="C896" s="2"/>
      <c r="D896" s="2"/>
      <c r="E896" s="2"/>
      <c r="F896" s="1"/>
      <c r="G896" s="1"/>
      <c r="H896" s="1"/>
      <c r="I896" s="3"/>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520"/>
      <c r="AM896" s="1"/>
      <c r="AN896" s="1"/>
      <c r="AO896" s="1"/>
      <c r="AP896" s="1"/>
      <c r="AQ896" s="1"/>
      <c r="AR896" s="1"/>
      <c r="AS896" s="1"/>
      <c r="AT896" s="1"/>
      <c r="AU896" s="1"/>
      <c r="AV896" s="1"/>
      <c r="AW896" s="1"/>
      <c r="AX896" s="1"/>
      <c r="AY896" s="1"/>
      <c r="AZ896" s="1"/>
      <c r="BA896" s="1"/>
      <c r="BB896" s="1"/>
      <c r="BC896" s="1"/>
      <c r="BD896" s="1"/>
      <c r="BE896" s="1"/>
    </row>
    <row r="897" spans="1:57" ht="16.5" customHeight="1">
      <c r="A897" s="2"/>
      <c r="B897" s="2"/>
      <c r="C897" s="2"/>
      <c r="D897" s="2"/>
      <c r="E897" s="2"/>
      <c r="F897" s="1"/>
      <c r="G897" s="1"/>
      <c r="H897" s="1"/>
      <c r="I897" s="3"/>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520"/>
      <c r="AM897" s="1"/>
      <c r="AN897" s="1"/>
      <c r="AO897" s="1"/>
      <c r="AP897" s="1"/>
      <c r="AQ897" s="1"/>
      <c r="AR897" s="1"/>
      <c r="AS897" s="1"/>
      <c r="AT897" s="1"/>
      <c r="AU897" s="1"/>
      <c r="AV897" s="1"/>
      <c r="AW897" s="1"/>
      <c r="AX897" s="1"/>
      <c r="AY897" s="1"/>
      <c r="AZ897" s="1"/>
      <c r="BA897" s="1"/>
      <c r="BB897" s="1"/>
      <c r="BC897" s="1"/>
      <c r="BD897" s="1"/>
      <c r="BE897" s="1"/>
    </row>
    <row r="898" spans="1:57" ht="16.5" customHeight="1">
      <c r="A898" s="2"/>
      <c r="B898" s="2"/>
      <c r="C898" s="2"/>
      <c r="D898" s="2"/>
      <c r="E898" s="2"/>
      <c r="F898" s="1"/>
      <c r="G898" s="1"/>
      <c r="H898" s="1"/>
      <c r="I898" s="3"/>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520"/>
      <c r="AM898" s="1"/>
      <c r="AN898" s="1"/>
      <c r="AO898" s="1"/>
      <c r="AP898" s="1"/>
      <c r="AQ898" s="1"/>
      <c r="AR898" s="1"/>
      <c r="AS898" s="1"/>
      <c r="AT898" s="1"/>
      <c r="AU898" s="1"/>
      <c r="AV898" s="1"/>
      <c r="AW898" s="1"/>
      <c r="AX898" s="1"/>
      <c r="AY898" s="1"/>
      <c r="AZ898" s="1"/>
      <c r="BA898" s="1"/>
      <c r="BB898" s="1"/>
      <c r="BC898" s="1"/>
      <c r="BD898" s="1"/>
      <c r="BE898" s="1"/>
    </row>
    <row r="899" spans="1:57" ht="16.5" customHeight="1">
      <c r="A899" s="2"/>
      <c r="B899" s="2"/>
      <c r="C899" s="2"/>
      <c r="D899" s="2"/>
      <c r="E899" s="2"/>
      <c r="F899" s="1"/>
      <c r="G899" s="1"/>
      <c r="H899" s="1"/>
      <c r="I899" s="3"/>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520"/>
      <c r="AM899" s="1"/>
      <c r="AN899" s="1"/>
      <c r="AO899" s="1"/>
      <c r="AP899" s="1"/>
      <c r="AQ899" s="1"/>
      <c r="AR899" s="1"/>
      <c r="AS899" s="1"/>
      <c r="AT899" s="1"/>
      <c r="AU899" s="1"/>
      <c r="AV899" s="1"/>
      <c r="AW899" s="1"/>
      <c r="AX899" s="1"/>
      <c r="AY899" s="1"/>
      <c r="AZ899" s="1"/>
      <c r="BA899" s="1"/>
      <c r="BB899" s="1"/>
      <c r="BC899" s="1"/>
      <c r="BD899" s="1"/>
      <c r="BE899" s="1"/>
    </row>
    <row r="900" spans="1:57" ht="16.5" customHeight="1">
      <c r="A900" s="2"/>
      <c r="B900" s="2"/>
      <c r="C900" s="2"/>
      <c r="D900" s="2"/>
      <c r="E900" s="2"/>
      <c r="F900" s="1"/>
      <c r="G900" s="1"/>
      <c r="H900" s="1"/>
      <c r="I900" s="3"/>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520"/>
      <c r="AM900" s="1"/>
      <c r="AN900" s="1"/>
      <c r="AO900" s="1"/>
      <c r="AP900" s="1"/>
      <c r="AQ900" s="1"/>
      <c r="AR900" s="1"/>
      <c r="AS900" s="1"/>
      <c r="AT900" s="1"/>
      <c r="AU900" s="1"/>
      <c r="AV900" s="1"/>
      <c r="AW900" s="1"/>
      <c r="AX900" s="1"/>
      <c r="AY900" s="1"/>
      <c r="AZ900" s="1"/>
      <c r="BA900" s="1"/>
      <c r="BB900" s="1"/>
      <c r="BC900" s="1"/>
      <c r="BD900" s="1"/>
      <c r="BE900" s="1"/>
    </row>
    <row r="901" spans="1:57" ht="16.5" customHeight="1">
      <c r="A901" s="2"/>
      <c r="B901" s="2"/>
      <c r="C901" s="2"/>
      <c r="D901" s="2"/>
      <c r="E901" s="2"/>
      <c r="F901" s="1"/>
      <c r="G901" s="1"/>
      <c r="H901" s="1"/>
      <c r="I901" s="3"/>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520"/>
      <c r="AM901" s="1"/>
      <c r="AN901" s="1"/>
      <c r="AO901" s="1"/>
      <c r="AP901" s="1"/>
      <c r="AQ901" s="1"/>
      <c r="AR901" s="1"/>
      <c r="AS901" s="1"/>
      <c r="AT901" s="1"/>
      <c r="AU901" s="1"/>
      <c r="AV901" s="1"/>
      <c r="AW901" s="1"/>
      <c r="AX901" s="1"/>
      <c r="AY901" s="1"/>
      <c r="AZ901" s="1"/>
      <c r="BA901" s="1"/>
      <c r="BB901" s="1"/>
      <c r="BC901" s="1"/>
      <c r="BD901" s="1"/>
      <c r="BE901" s="1"/>
    </row>
    <row r="902" spans="1:57" ht="16.5" customHeight="1">
      <c r="A902" s="2"/>
      <c r="B902" s="2"/>
      <c r="C902" s="2"/>
      <c r="D902" s="2"/>
      <c r="E902" s="2"/>
      <c r="F902" s="1"/>
      <c r="G902" s="1"/>
      <c r="H902" s="1"/>
      <c r="I902" s="3"/>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520"/>
      <c r="AM902" s="1"/>
      <c r="AN902" s="1"/>
      <c r="AO902" s="1"/>
      <c r="AP902" s="1"/>
      <c r="AQ902" s="1"/>
      <c r="AR902" s="1"/>
      <c r="AS902" s="1"/>
      <c r="AT902" s="1"/>
      <c r="AU902" s="1"/>
      <c r="AV902" s="1"/>
      <c r="AW902" s="1"/>
      <c r="AX902" s="1"/>
      <c r="AY902" s="1"/>
      <c r="AZ902" s="1"/>
      <c r="BA902" s="1"/>
      <c r="BB902" s="1"/>
      <c r="BC902" s="1"/>
      <c r="BD902" s="1"/>
      <c r="BE902" s="1"/>
    </row>
    <row r="903" spans="1:57" ht="16.5" customHeight="1">
      <c r="A903" s="2"/>
      <c r="B903" s="2"/>
      <c r="C903" s="2"/>
      <c r="D903" s="2"/>
      <c r="E903" s="2"/>
      <c r="F903" s="1"/>
      <c r="G903" s="1"/>
      <c r="H903" s="1"/>
      <c r="I903" s="3"/>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520"/>
      <c r="AM903" s="1"/>
      <c r="AN903" s="1"/>
      <c r="AO903" s="1"/>
      <c r="AP903" s="1"/>
      <c r="AQ903" s="1"/>
      <c r="AR903" s="1"/>
      <c r="AS903" s="1"/>
      <c r="AT903" s="1"/>
      <c r="AU903" s="1"/>
      <c r="AV903" s="1"/>
      <c r="AW903" s="1"/>
      <c r="AX903" s="1"/>
      <c r="AY903" s="1"/>
      <c r="AZ903" s="1"/>
      <c r="BA903" s="1"/>
      <c r="BB903" s="1"/>
      <c r="BC903" s="1"/>
      <c r="BD903" s="1"/>
      <c r="BE903" s="1"/>
    </row>
    <row r="904" spans="1:57" ht="16.5" customHeight="1">
      <c r="A904" s="2"/>
      <c r="B904" s="2"/>
      <c r="C904" s="2"/>
      <c r="D904" s="2"/>
      <c r="E904" s="2"/>
      <c r="F904" s="1"/>
      <c r="G904" s="1"/>
      <c r="H904" s="1"/>
      <c r="I904" s="3"/>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520"/>
      <c r="AM904" s="1"/>
      <c r="AN904" s="1"/>
      <c r="AO904" s="1"/>
      <c r="AP904" s="1"/>
      <c r="AQ904" s="1"/>
      <c r="AR904" s="1"/>
      <c r="AS904" s="1"/>
      <c r="AT904" s="1"/>
      <c r="AU904" s="1"/>
      <c r="AV904" s="1"/>
      <c r="AW904" s="1"/>
      <c r="AX904" s="1"/>
      <c r="AY904" s="1"/>
      <c r="AZ904" s="1"/>
      <c r="BA904" s="1"/>
      <c r="BB904" s="1"/>
      <c r="BC904" s="1"/>
      <c r="BD904" s="1"/>
      <c r="BE904" s="1"/>
    </row>
    <row r="905" spans="1:57" ht="16.5" customHeight="1">
      <c r="A905" s="2"/>
      <c r="B905" s="2"/>
      <c r="C905" s="2"/>
      <c r="D905" s="2"/>
      <c r="E905" s="2"/>
      <c r="F905" s="1"/>
      <c r="G905" s="1"/>
      <c r="H905" s="1"/>
      <c r="I905" s="3"/>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520"/>
      <c r="AM905" s="1"/>
      <c r="AN905" s="1"/>
      <c r="AO905" s="1"/>
      <c r="AP905" s="1"/>
      <c r="AQ905" s="1"/>
      <c r="AR905" s="1"/>
      <c r="AS905" s="1"/>
      <c r="AT905" s="1"/>
      <c r="AU905" s="1"/>
      <c r="AV905" s="1"/>
      <c r="AW905" s="1"/>
      <c r="AX905" s="1"/>
      <c r="AY905" s="1"/>
      <c r="AZ905" s="1"/>
      <c r="BA905" s="1"/>
      <c r="BB905" s="1"/>
      <c r="BC905" s="1"/>
      <c r="BD905" s="1"/>
      <c r="BE905" s="1"/>
    </row>
    <row r="906" spans="1:57" ht="16.5" customHeight="1">
      <c r="A906" s="2"/>
      <c r="B906" s="2"/>
      <c r="C906" s="2"/>
      <c r="D906" s="2"/>
      <c r="E906" s="2"/>
      <c r="F906" s="1"/>
      <c r="G906" s="1"/>
      <c r="H906" s="1"/>
      <c r="I906" s="3"/>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520"/>
      <c r="AM906" s="1"/>
      <c r="AN906" s="1"/>
      <c r="AO906" s="1"/>
      <c r="AP906" s="1"/>
      <c r="AQ906" s="1"/>
      <c r="AR906" s="1"/>
      <c r="AS906" s="1"/>
      <c r="AT906" s="1"/>
      <c r="AU906" s="1"/>
      <c r="AV906" s="1"/>
      <c r="AW906" s="1"/>
      <c r="AX906" s="1"/>
      <c r="AY906" s="1"/>
      <c r="AZ906" s="1"/>
      <c r="BA906" s="1"/>
      <c r="BB906" s="1"/>
      <c r="BC906" s="1"/>
      <c r="BD906" s="1"/>
      <c r="BE906" s="1"/>
    </row>
    <row r="907" spans="1:57" ht="16.5" customHeight="1">
      <c r="A907" s="2"/>
      <c r="B907" s="2"/>
      <c r="C907" s="2"/>
      <c r="D907" s="2"/>
      <c r="E907" s="2"/>
      <c r="F907" s="1"/>
      <c r="G907" s="1"/>
      <c r="H907" s="1"/>
      <c r="I907" s="3"/>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520"/>
      <c r="AM907" s="1"/>
      <c r="AN907" s="1"/>
      <c r="AO907" s="1"/>
      <c r="AP907" s="1"/>
      <c r="AQ907" s="1"/>
      <c r="AR907" s="1"/>
      <c r="AS907" s="1"/>
      <c r="AT907" s="1"/>
      <c r="AU907" s="1"/>
      <c r="AV907" s="1"/>
      <c r="AW907" s="1"/>
      <c r="AX907" s="1"/>
      <c r="AY907" s="1"/>
      <c r="AZ907" s="1"/>
      <c r="BA907" s="1"/>
      <c r="BB907" s="1"/>
      <c r="BC907" s="1"/>
      <c r="BD907" s="1"/>
      <c r="BE907" s="1"/>
    </row>
    <row r="908" spans="1:57" ht="16.5" customHeight="1">
      <c r="A908" s="2"/>
      <c r="B908" s="2"/>
      <c r="C908" s="2"/>
      <c r="D908" s="2"/>
      <c r="E908" s="2"/>
      <c r="F908" s="1"/>
      <c r="G908" s="1"/>
      <c r="H908" s="1"/>
      <c r="I908" s="3"/>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520"/>
      <c r="AM908" s="1"/>
      <c r="AN908" s="1"/>
      <c r="AO908" s="1"/>
      <c r="AP908" s="1"/>
      <c r="AQ908" s="1"/>
      <c r="AR908" s="1"/>
      <c r="AS908" s="1"/>
      <c r="AT908" s="1"/>
      <c r="AU908" s="1"/>
      <c r="AV908" s="1"/>
      <c r="AW908" s="1"/>
      <c r="AX908" s="1"/>
      <c r="AY908" s="1"/>
      <c r="AZ908" s="1"/>
      <c r="BA908" s="1"/>
      <c r="BB908" s="1"/>
      <c r="BC908" s="1"/>
      <c r="BD908" s="1"/>
      <c r="BE908" s="1"/>
    </row>
    <row r="909" spans="1:57" ht="16.5" customHeight="1">
      <c r="A909" s="2"/>
      <c r="B909" s="2"/>
      <c r="C909" s="2"/>
      <c r="D909" s="2"/>
      <c r="E909" s="2"/>
      <c r="F909" s="1"/>
      <c r="G909" s="1"/>
      <c r="H909" s="1"/>
      <c r="I909" s="3"/>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520"/>
      <c r="AM909" s="1"/>
      <c r="AN909" s="1"/>
      <c r="AO909" s="1"/>
      <c r="AP909" s="1"/>
      <c r="AQ909" s="1"/>
      <c r="AR909" s="1"/>
      <c r="AS909" s="1"/>
      <c r="AT909" s="1"/>
      <c r="AU909" s="1"/>
      <c r="AV909" s="1"/>
      <c r="AW909" s="1"/>
      <c r="AX909" s="1"/>
      <c r="AY909" s="1"/>
      <c r="AZ909" s="1"/>
      <c r="BA909" s="1"/>
      <c r="BB909" s="1"/>
      <c r="BC909" s="1"/>
      <c r="BD909" s="1"/>
      <c r="BE909" s="1"/>
    </row>
    <row r="910" spans="1:57" ht="16.5" customHeight="1">
      <c r="A910" s="2"/>
      <c r="B910" s="2"/>
      <c r="C910" s="2"/>
      <c r="D910" s="2"/>
      <c r="E910" s="2"/>
      <c r="F910" s="1"/>
      <c r="G910" s="1"/>
      <c r="H910" s="1"/>
      <c r="I910" s="3"/>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520"/>
      <c r="AM910" s="1"/>
      <c r="AN910" s="1"/>
      <c r="AO910" s="1"/>
      <c r="AP910" s="1"/>
      <c r="AQ910" s="1"/>
      <c r="AR910" s="1"/>
      <c r="AS910" s="1"/>
      <c r="AT910" s="1"/>
      <c r="AU910" s="1"/>
      <c r="AV910" s="1"/>
      <c r="AW910" s="1"/>
      <c r="AX910" s="1"/>
      <c r="AY910" s="1"/>
      <c r="AZ910" s="1"/>
      <c r="BA910" s="1"/>
      <c r="BB910" s="1"/>
      <c r="BC910" s="1"/>
      <c r="BD910" s="1"/>
      <c r="BE910" s="1"/>
    </row>
    <row r="911" spans="1:57" ht="16.5" customHeight="1">
      <c r="A911" s="2"/>
      <c r="B911" s="2"/>
      <c r="C911" s="2"/>
      <c r="D911" s="2"/>
      <c r="E911" s="2"/>
      <c r="F911" s="1"/>
      <c r="G911" s="1"/>
      <c r="H911" s="1"/>
      <c r="I911" s="3"/>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520"/>
      <c r="AM911" s="1"/>
      <c r="AN911" s="1"/>
      <c r="AO911" s="1"/>
      <c r="AP911" s="1"/>
      <c r="AQ911" s="1"/>
      <c r="AR911" s="1"/>
      <c r="AS911" s="1"/>
      <c r="AT911" s="1"/>
      <c r="AU911" s="1"/>
      <c r="AV911" s="1"/>
      <c r="AW911" s="1"/>
      <c r="AX911" s="1"/>
      <c r="AY911" s="1"/>
      <c r="AZ911" s="1"/>
      <c r="BA911" s="1"/>
      <c r="BB911" s="1"/>
      <c r="BC911" s="1"/>
      <c r="BD911" s="1"/>
      <c r="BE911" s="1"/>
    </row>
    <row r="912" spans="1:57" ht="16.5" customHeight="1">
      <c r="A912" s="2"/>
      <c r="B912" s="2"/>
      <c r="C912" s="2"/>
      <c r="D912" s="2"/>
      <c r="E912" s="2"/>
      <c r="F912" s="1"/>
      <c r="G912" s="1"/>
      <c r="H912" s="1"/>
      <c r="I912" s="3"/>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520"/>
      <c r="AM912" s="1"/>
      <c r="AN912" s="1"/>
      <c r="AO912" s="1"/>
      <c r="AP912" s="1"/>
      <c r="AQ912" s="1"/>
      <c r="AR912" s="1"/>
      <c r="AS912" s="1"/>
      <c r="AT912" s="1"/>
      <c r="AU912" s="1"/>
      <c r="AV912" s="1"/>
      <c r="AW912" s="1"/>
      <c r="AX912" s="1"/>
      <c r="AY912" s="1"/>
      <c r="AZ912" s="1"/>
      <c r="BA912" s="1"/>
      <c r="BB912" s="1"/>
      <c r="BC912" s="1"/>
      <c r="BD912" s="1"/>
      <c r="BE912" s="1"/>
    </row>
    <row r="913" spans="1:57" ht="16.5" customHeight="1">
      <c r="A913" s="2"/>
      <c r="B913" s="2"/>
      <c r="C913" s="2"/>
      <c r="D913" s="2"/>
      <c r="E913" s="2"/>
      <c r="F913" s="1"/>
      <c r="G913" s="1"/>
      <c r="H913" s="1"/>
      <c r="I913" s="3"/>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520"/>
      <c r="AM913" s="1"/>
      <c r="AN913" s="1"/>
      <c r="AO913" s="1"/>
      <c r="AP913" s="1"/>
      <c r="AQ913" s="1"/>
      <c r="AR913" s="1"/>
      <c r="AS913" s="1"/>
      <c r="AT913" s="1"/>
      <c r="AU913" s="1"/>
      <c r="AV913" s="1"/>
      <c r="AW913" s="1"/>
      <c r="AX913" s="1"/>
      <c r="AY913" s="1"/>
      <c r="AZ913" s="1"/>
      <c r="BA913" s="1"/>
      <c r="BB913" s="1"/>
      <c r="BC913" s="1"/>
      <c r="BD913" s="1"/>
      <c r="BE913" s="1"/>
    </row>
    <row r="914" spans="1:57" ht="16.5" customHeight="1">
      <c r="A914" s="2"/>
      <c r="B914" s="2"/>
      <c r="C914" s="2"/>
      <c r="D914" s="2"/>
      <c r="E914" s="2"/>
      <c r="F914" s="1"/>
      <c r="G914" s="1"/>
      <c r="H914" s="1"/>
      <c r="I914" s="3"/>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520"/>
      <c r="AM914" s="1"/>
      <c r="AN914" s="1"/>
      <c r="AO914" s="1"/>
      <c r="AP914" s="1"/>
      <c r="AQ914" s="1"/>
      <c r="AR914" s="1"/>
      <c r="AS914" s="1"/>
      <c r="AT914" s="1"/>
      <c r="AU914" s="1"/>
      <c r="AV914" s="1"/>
      <c r="AW914" s="1"/>
      <c r="AX914" s="1"/>
      <c r="AY914" s="1"/>
      <c r="AZ914" s="1"/>
      <c r="BA914" s="1"/>
      <c r="BB914" s="1"/>
      <c r="BC914" s="1"/>
      <c r="BD914" s="1"/>
      <c r="BE914" s="1"/>
    </row>
    <row r="915" spans="1:57" ht="16.5" customHeight="1">
      <c r="A915" s="2"/>
      <c r="B915" s="2"/>
      <c r="C915" s="2"/>
      <c r="D915" s="2"/>
      <c r="E915" s="2"/>
      <c r="F915" s="1"/>
      <c r="G915" s="1"/>
      <c r="H915" s="1"/>
      <c r="I915" s="3"/>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520"/>
      <c r="AM915" s="1"/>
      <c r="AN915" s="1"/>
      <c r="AO915" s="1"/>
      <c r="AP915" s="1"/>
      <c r="AQ915" s="1"/>
      <c r="AR915" s="1"/>
      <c r="AS915" s="1"/>
      <c r="AT915" s="1"/>
      <c r="AU915" s="1"/>
      <c r="AV915" s="1"/>
      <c r="AW915" s="1"/>
      <c r="AX915" s="1"/>
      <c r="AY915" s="1"/>
      <c r="AZ915" s="1"/>
      <c r="BA915" s="1"/>
      <c r="BB915" s="1"/>
      <c r="BC915" s="1"/>
      <c r="BD915" s="1"/>
      <c r="BE915" s="1"/>
    </row>
    <row r="916" spans="1:57" ht="16.5" customHeight="1">
      <c r="A916" s="2"/>
      <c r="B916" s="2"/>
      <c r="C916" s="2"/>
      <c r="D916" s="2"/>
      <c r="E916" s="2"/>
      <c r="F916" s="1"/>
      <c r="G916" s="1"/>
      <c r="H916" s="1"/>
      <c r="I916" s="3"/>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520"/>
      <c r="AM916" s="1"/>
      <c r="AN916" s="1"/>
      <c r="AO916" s="1"/>
      <c r="AP916" s="1"/>
      <c r="AQ916" s="1"/>
      <c r="AR916" s="1"/>
      <c r="AS916" s="1"/>
      <c r="AT916" s="1"/>
      <c r="AU916" s="1"/>
      <c r="AV916" s="1"/>
      <c r="AW916" s="1"/>
      <c r="AX916" s="1"/>
      <c r="AY916" s="1"/>
      <c r="AZ916" s="1"/>
      <c r="BA916" s="1"/>
      <c r="BB916" s="1"/>
      <c r="BC916" s="1"/>
      <c r="BD916" s="1"/>
      <c r="BE916" s="1"/>
    </row>
    <row r="917" spans="1:57" ht="16.5" customHeight="1">
      <c r="A917" s="2"/>
      <c r="B917" s="2"/>
      <c r="C917" s="2"/>
      <c r="D917" s="2"/>
      <c r="E917" s="2"/>
      <c r="F917" s="1"/>
      <c r="G917" s="1"/>
      <c r="H917" s="1"/>
      <c r="I917" s="3"/>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520"/>
      <c r="AM917" s="1"/>
      <c r="AN917" s="1"/>
      <c r="AO917" s="1"/>
      <c r="AP917" s="1"/>
      <c r="AQ917" s="1"/>
      <c r="AR917" s="1"/>
      <c r="AS917" s="1"/>
      <c r="AT917" s="1"/>
      <c r="AU917" s="1"/>
      <c r="AV917" s="1"/>
      <c r="AW917" s="1"/>
      <c r="AX917" s="1"/>
      <c r="AY917" s="1"/>
      <c r="AZ917" s="1"/>
      <c r="BA917" s="1"/>
      <c r="BB917" s="1"/>
      <c r="BC917" s="1"/>
      <c r="BD917" s="1"/>
      <c r="BE917" s="1"/>
    </row>
    <row r="918" spans="1:57" ht="16.5" customHeight="1">
      <c r="A918" s="2"/>
      <c r="B918" s="2"/>
      <c r="C918" s="2"/>
      <c r="D918" s="2"/>
      <c r="E918" s="2"/>
      <c r="F918" s="1"/>
      <c r="G918" s="1"/>
      <c r="H918" s="1"/>
      <c r="I918" s="3"/>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520"/>
      <c r="AM918" s="1"/>
      <c r="AN918" s="1"/>
      <c r="AO918" s="1"/>
      <c r="AP918" s="1"/>
      <c r="AQ918" s="1"/>
      <c r="AR918" s="1"/>
      <c r="AS918" s="1"/>
      <c r="AT918" s="1"/>
      <c r="AU918" s="1"/>
      <c r="AV918" s="1"/>
      <c r="AW918" s="1"/>
      <c r="AX918" s="1"/>
      <c r="AY918" s="1"/>
      <c r="AZ918" s="1"/>
      <c r="BA918" s="1"/>
      <c r="BB918" s="1"/>
      <c r="BC918" s="1"/>
      <c r="BD918" s="1"/>
      <c r="BE918" s="1"/>
    </row>
    <row r="919" spans="1:57" ht="16.5" customHeight="1">
      <c r="A919" s="2"/>
      <c r="B919" s="2"/>
      <c r="C919" s="2"/>
      <c r="D919" s="2"/>
      <c r="E919" s="2"/>
      <c r="F919" s="1"/>
      <c r="G919" s="1"/>
      <c r="H919" s="1"/>
      <c r="I919" s="3"/>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520"/>
      <c r="AM919" s="1"/>
      <c r="AN919" s="1"/>
      <c r="AO919" s="1"/>
      <c r="AP919" s="1"/>
      <c r="AQ919" s="1"/>
      <c r="AR919" s="1"/>
      <c r="AS919" s="1"/>
      <c r="AT919" s="1"/>
      <c r="AU919" s="1"/>
      <c r="AV919" s="1"/>
      <c r="AW919" s="1"/>
      <c r="AX919" s="1"/>
      <c r="AY919" s="1"/>
      <c r="AZ919" s="1"/>
      <c r="BA919" s="1"/>
      <c r="BB919" s="1"/>
      <c r="BC919" s="1"/>
      <c r="BD919" s="1"/>
      <c r="BE919" s="1"/>
    </row>
    <row r="920" spans="1:57" ht="16.5" customHeight="1">
      <c r="A920" s="2"/>
      <c r="B920" s="2"/>
      <c r="C920" s="2"/>
      <c r="D920" s="2"/>
      <c r="E920" s="2"/>
      <c r="F920" s="1"/>
      <c r="G920" s="1"/>
      <c r="H920" s="1"/>
      <c r="I920" s="3"/>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520"/>
      <c r="AM920" s="1"/>
      <c r="AN920" s="1"/>
      <c r="AO920" s="1"/>
      <c r="AP920" s="1"/>
      <c r="AQ920" s="1"/>
      <c r="AR920" s="1"/>
      <c r="AS920" s="1"/>
      <c r="AT920" s="1"/>
      <c r="AU920" s="1"/>
      <c r="AV920" s="1"/>
      <c r="AW920" s="1"/>
      <c r="AX920" s="1"/>
      <c r="AY920" s="1"/>
      <c r="AZ920" s="1"/>
      <c r="BA920" s="1"/>
      <c r="BB920" s="1"/>
      <c r="BC920" s="1"/>
      <c r="BD920" s="1"/>
      <c r="BE920" s="1"/>
    </row>
    <row r="921" spans="1:57" ht="16.5" customHeight="1">
      <c r="A921" s="2"/>
      <c r="B921" s="2"/>
      <c r="C921" s="2"/>
      <c r="D921" s="2"/>
      <c r="E921" s="2"/>
      <c r="F921" s="1"/>
      <c r="G921" s="1"/>
      <c r="H921" s="1"/>
      <c r="I921" s="3"/>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520"/>
      <c r="AM921" s="1"/>
      <c r="AN921" s="1"/>
      <c r="AO921" s="1"/>
      <c r="AP921" s="1"/>
      <c r="AQ921" s="1"/>
      <c r="AR921" s="1"/>
      <c r="AS921" s="1"/>
      <c r="AT921" s="1"/>
      <c r="AU921" s="1"/>
      <c r="AV921" s="1"/>
      <c r="AW921" s="1"/>
      <c r="AX921" s="1"/>
      <c r="AY921" s="1"/>
      <c r="AZ921" s="1"/>
      <c r="BA921" s="1"/>
      <c r="BB921" s="1"/>
      <c r="BC921" s="1"/>
      <c r="BD921" s="1"/>
      <c r="BE921" s="1"/>
    </row>
    <row r="922" spans="1:57" ht="16.5" customHeight="1">
      <c r="A922" s="2"/>
      <c r="B922" s="2"/>
      <c r="C922" s="2"/>
      <c r="D922" s="2"/>
      <c r="E922" s="2"/>
      <c r="F922" s="1"/>
      <c r="G922" s="1"/>
      <c r="H922" s="1"/>
      <c r="I922" s="3"/>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520"/>
      <c r="AM922" s="1"/>
      <c r="AN922" s="1"/>
      <c r="AO922" s="1"/>
      <c r="AP922" s="1"/>
      <c r="AQ922" s="1"/>
      <c r="AR922" s="1"/>
      <c r="AS922" s="1"/>
      <c r="AT922" s="1"/>
      <c r="AU922" s="1"/>
      <c r="AV922" s="1"/>
      <c r="AW922" s="1"/>
      <c r="AX922" s="1"/>
      <c r="AY922" s="1"/>
      <c r="AZ922" s="1"/>
      <c r="BA922" s="1"/>
      <c r="BB922" s="1"/>
      <c r="BC922" s="1"/>
      <c r="BD922" s="1"/>
      <c r="BE922" s="1"/>
    </row>
    <row r="923" spans="1:57" ht="16.5" customHeight="1">
      <c r="A923" s="2"/>
      <c r="B923" s="2"/>
      <c r="C923" s="2"/>
      <c r="D923" s="2"/>
      <c r="E923" s="2"/>
      <c r="F923" s="1"/>
      <c r="G923" s="1"/>
      <c r="H923" s="1"/>
      <c r="I923" s="3"/>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520"/>
      <c r="AM923" s="1"/>
      <c r="AN923" s="1"/>
      <c r="AO923" s="1"/>
      <c r="AP923" s="1"/>
      <c r="AQ923" s="1"/>
      <c r="AR923" s="1"/>
      <c r="AS923" s="1"/>
      <c r="AT923" s="1"/>
      <c r="AU923" s="1"/>
      <c r="AV923" s="1"/>
      <c r="AW923" s="1"/>
      <c r="AX923" s="1"/>
      <c r="AY923" s="1"/>
      <c r="AZ923" s="1"/>
      <c r="BA923" s="1"/>
      <c r="BB923" s="1"/>
      <c r="BC923" s="1"/>
      <c r="BD923" s="1"/>
      <c r="BE923" s="1"/>
    </row>
    <row r="924" spans="1:57" ht="16.5" customHeight="1">
      <c r="A924" s="2"/>
      <c r="B924" s="2"/>
      <c r="C924" s="2"/>
      <c r="D924" s="2"/>
      <c r="E924" s="2"/>
      <c r="F924" s="1"/>
      <c r="G924" s="1"/>
      <c r="H924" s="1"/>
      <c r="I924" s="3"/>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520"/>
      <c r="AM924" s="1"/>
      <c r="AN924" s="1"/>
      <c r="AO924" s="1"/>
      <c r="AP924" s="1"/>
      <c r="AQ924" s="1"/>
      <c r="AR924" s="1"/>
      <c r="AS924" s="1"/>
      <c r="AT924" s="1"/>
      <c r="AU924" s="1"/>
      <c r="AV924" s="1"/>
      <c r="AW924" s="1"/>
      <c r="AX924" s="1"/>
      <c r="AY924" s="1"/>
      <c r="AZ924" s="1"/>
      <c r="BA924" s="1"/>
      <c r="BB924" s="1"/>
      <c r="BC924" s="1"/>
      <c r="BD924" s="1"/>
      <c r="BE924" s="1"/>
    </row>
    <row r="925" spans="1:57" ht="16.5" customHeight="1">
      <c r="A925" s="2"/>
      <c r="B925" s="2"/>
      <c r="C925" s="2"/>
      <c r="D925" s="2"/>
      <c r="E925" s="2"/>
      <c r="F925" s="1"/>
      <c r="G925" s="1"/>
      <c r="H925" s="1"/>
      <c r="I925" s="3"/>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520"/>
      <c r="AM925" s="1"/>
      <c r="AN925" s="1"/>
      <c r="AO925" s="1"/>
      <c r="AP925" s="1"/>
      <c r="AQ925" s="1"/>
      <c r="AR925" s="1"/>
      <c r="AS925" s="1"/>
      <c r="AT925" s="1"/>
      <c r="AU925" s="1"/>
      <c r="AV925" s="1"/>
      <c r="AW925" s="1"/>
      <c r="AX925" s="1"/>
      <c r="AY925" s="1"/>
      <c r="AZ925" s="1"/>
      <c r="BA925" s="1"/>
      <c r="BB925" s="1"/>
      <c r="BC925" s="1"/>
      <c r="BD925" s="1"/>
      <c r="BE925" s="1"/>
    </row>
    <row r="926" spans="1:57" ht="16.5" customHeight="1">
      <c r="A926" s="2"/>
      <c r="B926" s="2"/>
      <c r="C926" s="2"/>
      <c r="D926" s="2"/>
      <c r="E926" s="2"/>
      <c r="F926" s="1"/>
      <c r="G926" s="1"/>
      <c r="H926" s="1"/>
      <c r="I926" s="3"/>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520"/>
      <c r="AM926" s="1"/>
      <c r="AN926" s="1"/>
      <c r="AO926" s="1"/>
      <c r="AP926" s="1"/>
      <c r="AQ926" s="1"/>
      <c r="AR926" s="1"/>
      <c r="AS926" s="1"/>
      <c r="AT926" s="1"/>
      <c r="AU926" s="1"/>
      <c r="AV926" s="1"/>
      <c r="AW926" s="1"/>
      <c r="AX926" s="1"/>
      <c r="AY926" s="1"/>
      <c r="AZ926" s="1"/>
      <c r="BA926" s="1"/>
      <c r="BB926" s="1"/>
      <c r="BC926" s="1"/>
      <c r="BD926" s="1"/>
      <c r="BE926" s="1"/>
    </row>
    <row r="927" spans="1:57" ht="16.5" customHeight="1">
      <c r="A927" s="2"/>
      <c r="B927" s="2"/>
      <c r="C927" s="2"/>
      <c r="D927" s="2"/>
      <c r="E927" s="2"/>
      <c r="F927" s="1"/>
      <c r="G927" s="1"/>
      <c r="H927" s="1"/>
      <c r="I927" s="3"/>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520"/>
      <c r="AM927" s="1"/>
      <c r="AN927" s="1"/>
      <c r="AO927" s="1"/>
      <c r="AP927" s="1"/>
      <c r="AQ927" s="1"/>
      <c r="AR927" s="1"/>
      <c r="AS927" s="1"/>
      <c r="AT927" s="1"/>
      <c r="AU927" s="1"/>
      <c r="AV927" s="1"/>
      <c r="AW927" s="1"/>
      <c r="AX927" s="1"/>
      <c r="AY927" s="1"/>
      <c r="AZ927" s="1"/>
      <c r="BA927" s="1"/>
      <c r="BB927" s="1"/>
      <c r="BC927" s="1"/>
      <c r="BD927" s="1"/>
      <c r="BE927" s="1"/>
    </row>
    <row r="928" spans="1:57" ht="16.5" customHeight="1">
      <c r="A928" s="2"/>
      <c r="B928" s="2"/>
      <c r="C928" s="2"/>
      <c r="D928" s="2"/>
      <c r="E928" s="2"/>
      <c r="F928" s="1"/>
      <c r="G928" s="1"/>
      <c r="H928" s="1"/>
      <c r="I928" s="3"/>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520"/>
      <c r="AM928" s="1"/>
      <c r="AN928" s="1"/>
      <c r="AO928" s="1"/>
      <c r="AP928" s="1"/>
      <c r="AQ928" s="1"/>
      <c r="AR928" s="1"/>
      <c r="AS928" s="1"/>
      <c r="AT928" s="1"/>
      <c r="AU928" s="1"/>
      <c r="AV928" s="1"/>
      <c r="AW928" s="1"/>
      <c r="AX928" s="1"/>
      <c r="AY928" s="1"/>
      <c r="AZ928" s="1"/>
      <c r="BA928" s="1"/>
      <c r="BB928" s="1"/>
      <c r="BC928" s="1"/>
      <c r="BD928" s="1"/>
      <c r="BE928" s="1"/>
    </row>
    <row r="929" spans="1:57" ht="16.5" customHeight="1">
      <c r="A929" s="2"/>
      <c r="B929" s="2"/>
      <c r="C929" s="2"/>
      <c r="D929" s="2"/>
      <c r="E929" s="2"/>
      <c r="F929" s="1"/>
      <c r="G929" s="1"/>
      <c r="H929" s="1"/>
      <c r="I929" s="3"/>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520"/>
      <c r="AM929" s="1"/>
      <c r="AN929" s="1"/>
      <c r="AO929" s="1"/>
      <c r="AP929" s="1"/>
      <c r="AQ929" s="1"/>
      <c r="AR929" s="1"/>
      <c r="AS929" s="1"/>
      <c r="AT929" s="1"/>
      <c r="AU929" s="1"/>
      <c r="AV929" s="1"/>
      <c r="AW929" s="1"/>
      <c r="AX929" s="1"/>
      <c r="AY929" s="1"/>
      <c r="AZ929" s="1"/>
      <c r="BA929" s="1"/>
      <c r="BB929" s="1"/>
      <c r="BC929" s="1"/>
      <c r="BD929" s="1"/>
      <c r="BE929" s="1"/>
    </row>
    <row r="930" spans="1:57" ht="16.5" customHeight="1">
      <c r="A930" s="2"/>
      <c r="B930" s="2"/>
      <c r="C930" s="2"/>
      <c r="D930" s="2"/>
      <c r="E930" s="2"/>
      <c r="F930" s="1"/>
      <c r="G930" s="1"/>
      <c r="H930" s="1"/>
      <c r="I930" s="3"/>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520"/>
      <c r="AM930" s="1"/>
      <c r="AN930" s="1"/>
      <c r="AO930" s="1"/>
      <c r="AP930" s="1"/>
      <c r="AQ930" s="1"/>
      <c r="AR930" s="1"/>
      <c r="AS930" s="1"/>
      <c r="AT930" s="1"/>
      <c r="AU930" s="1"/>
      <c r="AV930" s="1"/>
      <c r="AW930" s="1"/>
      <c r="AX930" s="1"/>
      <c r="AY930" s="1"/>
      <c r="AZ930" s="1"/>
      <c r="BA930" s="1"/>
      <c r="BB930" s="1"/>
      <c r="BC930" s="1"/>
      <c r="BD930" s="1"/>
      <c r="BE930" s="1"/>
    </row>
    <row r="931" spans="1:57" ht="16.5" customHeight="1">
      <c r="A931" s="2"/>
      <c r="B931" s="2"/>
      <c r="C931" s="2"/>
      <c r="D931" s="2"/>
      <c r="E931" s="2"/>
      <c r="F931" s="1"/>
      <c r="G931" s="1"/>
      <c r="H931" s="1"/>
      <c r="I931" s="3"/>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520"/>
      <c r="AM931" s="1"/>
      <c r="AN931" s="1"/>
      <c r="AO931" s="1"/>
      <c r="AP931" s="1"/>
      <c r="AQ931" s="1"/>
      <c r="AR931" s="1"/>
      <c r="AS931" s="1"/>
      <c r="AT931" s="1"/>
      <c r="AU931" s="1"/>
      <c r="AV931" s="1"/>
      <c r="AW931" s="1"/>
      <c r="AX931" s="1"/>
      <c r="AY931" s="1"/>
      <c r="AZ931" s="1"/>
      <c r="BA931" s="1"/>
      <c r="BB931" s="1"/>
      <c r="BC931" s="1"/>
      <c r="BD931" s="1"/>
      <c r="BE931" s="1"/>
    </row>
    <row r="932" spans="1:57" ht="16.5" customHeight="1">
      <c r="A932" s="2"/>
      <c r="B932" s="2"/>
      <c r="C932" s="2"/>
      <c r="D932" s="2"/>
      <c r="E932" s="2"/>
      <c r="F932" s="1"/>
      <c r="G932" s="1"/>
      <c r="H932" s="1"/>
      <c r="I932" s="3"/>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520"/>
      <c r="AM932" s="1"/>
      <c r="AN932" s="1"/>
      <c r="AO932" s="1"/>
      <c r="AP932" s="1"/>
      <c r="AQ932" s="1"/>
      <c r="AR932" s="1"/>
      <c r="AS932" s="1"/>
      <c r="AT932" s="1"/>
      <c r="AU932" s="1"/>
      <c r="AV932" s="1"/>
      <c r="AW932" s="1"/>
      <c r="AX932" s="1"/>
      <c r="AY932" s="1"/>
      <c r="AZ932" s="1"/>
      <c r="BA932" s="1"/>
      <c r="BB932" s="1"/>
      <c r="BC932" s="1"/>
      <c r="BD932" s="1"/>
      <c r="BE932" s="1"/>
    </row>
    <row r="933" spans="1:57" ht="16.5" customHeight="1">
      <c r="A933" s="2"/>
      <c r="B933" s="2"/>
      <c r="C933" s="2"/>
      <c r="D933" s="2"/>
      <c r="E933" s="2"/>
      <c r="F933" s="1"/>
      <c r="G933" s="1"/>
      <c r="H933" s="1"/>
      <c r="I933" s="3"/>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520"/>
      <c r="AM933" s="1"/>
      <c r="AN933" s="1"/>
      <c r="AO933" s="1"/>
      <c r="AP933" s="1"/>
      <c r="AQ933" s="1"/>
      <c r="AR933" s="1"/>
      <c r="AS933" s="1"/>
      <c r="AT933" s="1"/>
      <c r="AU933" s="1"/>
      <c r="AV933" s="1"/>
      <c r="AW933" s="1"/>
      <c r="AX933" s="1"/>
      <c r="AY933" s="1"/>
      <c r="AZ933" s="1"/>
      <c r="BA933" s="1"/>
      <c r="BB933" s="1"/>
      <c r="BC933" s="1"/>
      <c r="BD933" s="1"/>
      <c r="BE933" s="1"/>
    </row>
    <row r="934" spans="1:57" ht="16.5" customHeight="1">
      <c r="A934" s="2"/>
      <c r="B934" s="2"/>
      <c r="C934" s="2"/>
      <c r="D934" s="2"/>
      <c r="E934" s="2"/>
      <c r="F934" s="1"/>
      <c r="G934" s="1"/>
      <c r="H934" s="1"/>
      <c r="I934" s="3"/>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520"/>
      <c r="AM934" s="1"/>
      <c r="AN934" s="1"/>
      <c r="AO934" s="1"/>
      <c r="AP934" s="1"/>
      <c r="AQ934" s="1"/>
      <c r="AR934" s="1"/>
      <c r="AS934" s="1"/>
      <c r="AT934" s="1"/>
      <c r="AU934" s="1"/>
      <c r="AV934" s="1"/>
      <c r="AW934" s="1"/>
      <c r="AX934" s="1"/>
      <c r="AY934" s="1"/>
      <c r="AZ934" s="1"/>
      <c r="BA934" s="1"/>
      <c r="BB934" s="1"/>
      <c r="BC934" s="1"/>
      <c r="BD934" s="1"/>
      <c r="BE934" s="1"/>
    </row>
    <row r="935" spans="1:57" ht="16.5" customHeight="1">
      <c r="A935" s="2"/>
      <c r="B935" s="2"/>
      <c r="C935" s="2"/>
      <c r="D935" s="2"/>
      <c r="E935" s="2"/>
      <c r="F935" s="1"/>
      <c r="G935" s="1"/>
      <c r="H935" s="1"/>
      <c r="I935" s="3"/>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520"/>
      <c r="AM935" s="1"/>
      <c r="AN935" s="1"/>
      <c r="AO935" s="1"/>
      <c r="AP935" s="1"/>
      <c r="AQ935" s="1"/>
      <c r="AR935" s="1"/>
      <c r="AS935" s="1"/>
      <c r="AT935" s="1"/>
      <c r="AU935" s="1"/>
      <c r="AV935" s="1"/>
      <c r="AW935" s="1"/>
      <c r="AX935" s="1"/>
      <c r="AY935" s="1"/>
      <c r="AZ935" s="1"/>
      <c r="BA935" s="1"/>
      <c r="BB935" s="1"/>
      <c r="BC935" s="1"/>
      <c r="BD935" s="1"/>
      <c r="BE935" s="1"/>
    </row>
    <row r="936" spans="1:57" ht="16.5" customHeight="1">
      <c r="A936" s="2"/>
      <c r="B936" s="2"/>
      <c r="C936" s="2"/>
      <c r="D936" s="2"/>
      <c r="E936" s="2"/>
      <c r="F936" s="1"/>
      <c r="G936" s="1"/>
      <c r="H936" s="1"/>
      <c r="I936" s="3"/>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520"/>
      <c r="AM936" s="1"/>
      <c r="AN936" s="1"/>
      <c r="AO936" s="1"/>
      <c r="AP936" s="1"/>
      <c r="AQ936" s="1"/>
      <c r="AR936" s="1"/>
      <c r="AS936" s="1"/>
      <c r="AT936" s="1"/>
      <c r="AU936" s="1"/>
      <c r="AV936" s="1"/>
      <c r="AW936" s="1"/>
      <c r="AX936" s="1"/>
      <c r="AY936" s="1"/>
      <c r="AZ936" s="1"/>
      <c r="BA936" s="1"/>
      <c r="BB936" s="1"/>
      <c r="BC936" s="1"/>
      <c r="BD936" s="1"/>
      <c r="BE936" s="1"/>
    </row>
    <row r="937" spans="1:57" ht="16.5" customHeight="1">
      <c r="A937" s="2"/>
      <c r="B937" s="2"/>
      <c r="C937" s="2"/>
      <c r="D937" s="2"/>
      <c r="E937" s="2"/>
      <c r="F937" s="1"/>
      <c r="G937" s="1"/>
      <c r="H937" s="1"/>
      <c r="I937" s="3"/>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520"/>
      <c r="AM937" s="1"/>
      <c r="AN937" s="1"/>
      <c r="AO937" s="1"/>
      <c r="AP937" s="1"/>
      <c r="AQ937" s="1"/>
      <c r="AR937" s="1"/>
      <c r="AS937" s="1"/>
      <c r="AT937" s="1"/>
      <c r="AU937" s="1"/>
      <c r="AV937" s="1"/>
      <c r="AW937" s="1"/>
      <c r="AX937" s="1"/>
      <c r="AY937" s="1"/>
      <c r="AZ937" s="1"/>
      <c r="BA937" s="1"/>
      <c r="BB937" s="1"/>
      <c r="BC937" s="1"/>
      <c r="BD937" s="1"/>
      <c r="BE937" s="1"/>
    </row>
    <row r="938" spans="1:57" ht="16.5" customHeight="1">
      <c r="A938" s="2"/>
      <c r="B938" s="2"/>
      <c r="C938" s="2"/>
      <c r="D938" s="2"/>
      <c r="E938" s="2"/>
      <c r="F938" s="1"/>
      <c r="G938" s="1"/>
      <c r="H938" s="1"/>
      <c r="I938" s="3"/>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520"/>
      <c r="AM938" s="1"/>
      <c r="AN938" s="1"/>
      <c r="AO938" s="1"/>
      <c r="AP938" s="1"/>
      <c r="AQ938" s="1"/>
      <c r="AR938" s="1"/>
      <c r="AS938" s="1"/>
      <c r="AT938" s="1"/>
      <c r="AU938" s="1"/>
      <c r="AV938" s="1"/>
      <c r="AW938" s="1"/>
      <c r="AX938" s="1"/>
      <c r="AY938" s="1"/>
      <c r="AZ938" s="1"/>
      <c r="BA938" s="1"/>
      <c r="BB938" s="1"/>
      <c r="BC938" s="1"/>
      <c r="BD938" s="1"/>
      <c r="BE938" s="1"/>
    </row>
    <row r="939" spans="1:57" ht="16.5" customHeight="1">
      <c r="A939" s="2"/>
      <c r="B939" s="2"/>
      <c r="C939" s="2"/>
      <c r="D939" s="2"/>
      <c r="E939" s="2"/>
      <c r="F939" s="1"/>
      <c r="G939" s="1"/>
      <c r="H939" s="1"/>
      <c r="I939" s="3"/>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520"/>
      <c r="AM939" s="1"/>
      <c r="AN939" s="1"/>
      <c r="AO939" s="1"/>
      <c r="AP939" s="1"/>
      <c r="AQ939" s="1"/>
      <c r="AR939" s="1"/>
      <c r="AS939" s="1"/>
      <c r="AT939" s="1"/>
      <c r="AU939" s="1"/>
      <c r="AV939" s="1"/>
      <c r="AW939" s="1"/>
      <c r="AX939" s="1"/>
      <c r="AY939" s="1"/>
      <c r="AZ939" s="1"/>
      <c r="BA939" s="1"/>
      <c r="BB939" s="1"/>
      <c r="BC939" s="1"/>
      <c r="BD939" s="1"/>
      <c r="BE939" s="1"/>
    </row>
    <row r="940" spans="1:57" ht="16.5" customHeight="1">
      <c r="A940" s="2"/>
      <c r="B940" s="2"/>
      <c r="C940" s="2"/>
      <c r="D940" s="2"/>
      <c r="E940" s="2"/>
      <c r="F940" s="1"/>
      <c r="G940" s="1"/>
      <c r="H940" s="1"/>
      <c r="I940" s="3"/>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520"/>
      <c r="AM940" s="1"/>
      <c r="AN940" s="1"/>
      <c r="AO940" s="1"/>
      <c r="AP940" s="1"/>
      <c r="AQ940" s="1"/>
      <c r="AR940" s="1"/>
      <c r="AS940" s="1"/>
      <c r="AT940" s="1"/>
      <c r="AU940" s="1"/>
      <c r="AV940" s="1"/>
      <c r="AW940" s="1"/>
      <c r="AX940" s="1"/>
      <c r="AY940" s="1"/>
      <c r="AZ940" s="1"/>
      <c r="BA940" s="1"/>
      <c r="BB940" s="1"/>
      <c r="BC940" s="1"/>
      <c r="BD940" s="1"/>
      <c r="BE940" s="1"/>
    </row>
    <row r="941" spans="1:57" ht="16.5" customHeight="1">
      <c r="A941" s="2"/>
      <c r="B941" s="2"/>
      <c r="C941" s="2"/>
      <c r="D941" s="2"/>
      <c r="E941" s="2"/>
      <c r="F941" s="1"/>
      <c r="G941" s="1"/>
      <c r="H941" s="1"/>
      <c r="I941" s="3"/>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520"/>
      <c r="AM941" s="1"/>
      <c r="AN941" s="1"/>
      <c r="AO941" s="1"/>
      <c r="AP941" s="1"/>
      <c r="AQ941" s="1"/>
      <c r="AR941" s="1"/>
      <c r="AS941" s="1"/>
      <c r="AT941" s="1"/>
      <c r="AU941" s="1"/>
      <c r="AV941" s="1"/>
      <c r="AW941" s="1"/>
      <c r="AX941" s="1"/>
      <c r="AY941" s="1"/>
      <c r="AZ941" s="1"/>
      <c r="BA941" s="1"/>
      <c r="BB941" s="1"/>
      <c r="BC941" s="1"/>
      <c r="BD941" s="1"/>
      <c r="BE941" s="1"/>
    </row>
    <row r="942" spans="1:57" ht="16.5" customHeight="1">
      <c r="A942" s="2"/>
      <c r="B942" s="2"/>
      <c r="C942" s="2"/>
      <c r="D942" s="2"/>
      <c r="E942" s="2"/>
      <c r="F942" s="1"/>
      <c r="G942" s="1"/>
      <c r="H942" s="1"/>
      <c r="I942" s="3"/>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520"/>
      <c r="AM942" s="1"/>
      <c r="AN942" s="1"/>
      <c r="AO942" s="1"/>
      <c r="AP942" s="1"/>
      <c r="AQ942" s="1"/>
      <c r="AR942" s="1"/>
      <c r="AS942" s="1"/>
      <c r="AT942" s="1"/>
      <c r="AU942" s="1"/>
      <c r="AV942" s="1"/>
      <c r="AW942" s="1"/>
      <c r="AX942" s="1"/>
      <c r="AY942" s="1"/>
      <c r="AZ942" s="1"/>
      <c r="BA942" s="1"/>
      <c r="BB942" s="1"/>
      <c r="BC942" s="1"/>
      <c r="BD942" s="1"/>
      <c r="BE942" s="1"/>
    </row>
    <row r="943" spans="1:57" ht="16.5" customHeight="1">
      <c r="A943" s="2"/>
      <c r="B943" s="2"/>
      <c r="C943" s="2"/>
      <c r="D943" s="2"/>
      <c r="E943" s="2"/>
      <c r="F943" s="1"/>
      <c r="G943" s="1"/>
      <c r="H943" s="1"/>
      <c r="I943" s="3"/>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520"/>
      <c r="AM943" s="1"/>
      <c r="AN943" s="1"/>
      <c r="AO943" s="1"/>
      <c r="AP943" s="1"/>
      <c r="AQ943" s="1"/>
      <c r="AR943" s="1"/>
      <c r="AS943" s="1"/>
      <c r="AT943" s="1"/>
      <c r="AU943" s="1"/>
      <c r="AV943" s="1"/>
      <c r="AW943" s="1"/>
      <c r="AX943" s="1"/>
      <c r="AY943" s="1"/>
      <c r="AZ943" s="1"/>
      <c r="BA943" s="1"/>
      <c r="BB943" s="1"/>
      <c r="BC943" s="1"/>
      <c r="BD943" s="1"/>
      <c r="BE943" s="1"/>
    </row>
    <row r="944" spans="1:57" ht="16.5" customHeight="1">
      <c r="A944" s="2"/>
      <c r="B944" s="2"/>
      <c r="C944" s="2"/>
      <c r="D944" s="2"/>
      <c r="E944" s="2"/>
      <c r="F944" s="1"/>
      <c r="G944" s="1"/>
      <c r="H944" s="1"/>
      <c r="I944" s="3"/>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520"/>
      <c r="AM944" s="1"/>
      <c r="AN944" s="1"/>
      <c r="AO944" s="1"/>
      <c r="AP944" s="1"/>
      <c r="AQ944" s="1"/>
      <c r="AR944" s="1"/>
      <c r="AS944" s="1"/>
      <c r="AT944" s="1"/>
      <c r="AU944" s="1"/>
      <c r="AV944" s="1"/>
      <c r="AW944" s="1"/>
      <c r="AX944" s="1"/>
      <c r="AY944" s="1"/>
      <c r="AZ944" s="1"/>
      <c r="BA944" s="1"/>
      <c r="BB944" s="1"/>
      <c r="BC944" s="1"/>
      <c r="BD944" s="1"/>
      <c r="BE944" s="1"/>
    </row>
    <row r="945" spans="1:57" ht="16.5" customHeight="1">
      <c r="A945" s="2"/>
      <c r="B945" s="2"/>
      <c r="C945" s="2"/>
      <c r="D945" s="2"/>
      <c r="E945" s="2"/>
      <c r="F945" s="1"/>
      <c r="G945" s="1"/>
      <c r="H945" s="1"/>
      <c r="I945" s="3"/>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520"/>
      <c r="AM945" s="1"/>
      <c r="AN945" s="1"/>
      <c r="AO945" s="1"/>
      <c r="AP945" s="1"/>
      <c r="AQ945" s="1"/>
      <c r="AR945" s="1"/>
      <c r="AS945" s="1"/>
      <c r="AT945" s="1"/>
      <c r="AU945" s="1"/>
      <c r="AV945" s="1"/>
      <c r="AW945" s="1"/>
      <c r="AX945" s="1"/>
      <c r="AY945" s="1"/>
      <c r="AZ945" s="1"/>
      <c r="BA945" s="1"/>
      <c r="BB945" s="1"/>
      <c r="BC945" s="1"/>
      <c r="BD945" s="1"/>
      <c r="BE945" s="1"/>
    </row>
    <row r="946" spans="1:57" ht="16.5" customHeight="1">
      <c r="A946" s="2"/>
      <c r="B946" s="2"/>
      <c r="C946" s="2"/>
      <c r="D946" s="2"/>
      <c r="E946" s="2"/>
      <c r="F946" s="1"/>
      <c r="G946" s="1"/>
      <c r="H946" s="1"/>
      <c r="I946" s="3"/>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520"/>
      <c r="AM946" s="1"/>
      <c r="AN946" s="1"/>
      <c r="AO946" s="1"/>
      <c r="AP946" s="1"/>
      <c r="AQ946" s="1"/>
      <c r="AR946" s="1"/>
      <c r="AS946" s="1"/>
      <c r="AT946" s="1"/>
      <c r="AU946" s="1"/>
      <c r="AV946" s="1"/>
      <c r="AW946" s="1"/>
      <c r="AX946" s="1"/>
      <c r="AY946" s="1"/>
      <c r="AZ946" s="1"/>
      <c r="BA946" s="1"/>
      <c r="BB946" s="1"/>
      <c r="BC946" s="1"/>
      <c r="BD946" s="1"/>
      <c r="BE946" s="1"/>
    </row>
    <row r="947" spans="1:57" ht="16.5" customHeight="1">
      <c r="A947" s="2"/>
      <c r="B947" s="2"/>
      <c r="C947" s="2"/>
      <c r="D947" s="2"/>
      <c r="E947" s="2"/>
      <c r="F947" s="1"/>
      <c r="G947" s="1"/>
      <c r="H947" s="1"/>
      <c r="I947" s="3"/>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520"/>
      <c r="AM947" s="1"/>
      <c r="AN947" s="1"/>
      <c r="AO947" s="1"/>
      <c r="AP947" s="1"/>
      <c r="AQ947" s="1"/>
      <c r="AR947" s="1"/>
      <c r="AS947" s="1"/>
      <c r="AT947" s="1"/>
      <c r="AU947" s="1"/>
      <c r="AV947" s="1"/>
      <c r="AW947" s="1"/>
      <c r="AX947" s="1"/>
      <c r="AY947" s="1"/>
      <c r="AZ947" s="1"/>
      <c r="BA947" s="1"/>
      <c r="BB947" s="1"/>
      <c r="BC947" s="1"/>
      <c r="BD947" s="1"/>
      <c r="BE947" s="1"/>
    </row>
    <row r="948" spans="1:57" ht="16.5" customHeight="1">
      <c r="A948" s="2"/>
      <c r="B948" s="2"/>
      <c r="C948" s="2"/>
      <c r="D948" s="2"/>
      <c r="E948" s="2"/>
      <c r="F948" s="1"/>
      <c r="G948" s="1"/>
      <c r="H948" s="1"/>
      <c r="I948" s="3"/>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520"/>
      <c r="AM948" s="1"/>
      <c r="AN948" s="1"/>
      <c r="AO948" s="1"/>
      <c r="AP948" s="1"/>
      <c r="AQ948" s="1"/>
      <c r="AR948" s="1"/>
      <c r="AS948" s="1"/>
      <c r="AT948" s="1"/>
      <c r="AU948" s="1"/>
      <c r="AV948" s="1"/>
      <c r="AW948" s="1"/>
      <c r="AX948" s="1"/>
      <c r="AY948" s="1"/>
      <c r="AZ948" s="1"/>
      <c r="BA948" s="1"/>
      <c r="BB948" s="1"/>
      <c r="BC948" s="1"/>
      <c r="BD948" s="1"/>
      <c r="BE948" s="1"/>
    </row>
    <row r="949" spans="1:57" ht="16.5" customHeight="1">
      <c r="A949" s="2"/>
      <c r="B949" s="2"/>
      <c r="C949" s="2"/>
      <c r="D949" s="2"/>
      <c r="E949" s="2"/>
      <c r="F949" s="1"/>
      <c r="G949" s="1"/>
      <c r="H949" s="1"/>
      <c r="I949" s="3"/>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520"/>
      <c r="AM949" s="1"/>
      <c r="AN949" s="1"/>
      <c r="AO949" s="1"/>
      <c r="AP949" s="1"/>
      <c r="AQ949" s="1"/>
      <c r="AR949" s="1"/>
      <c r="AS949" s="1"/>
      <c r="AT949" s="1"/>
      <c r="AU949" s="1"/>
      <c r="AV949" s="1"/>
      <c r="AW949" s="1"/>
      <c r="AX949" s="1"/>
      <c r="AY949" s="1"/>
      <c r="AZ949" s="1"/>
      <c r="BA949" s="1"/>
      <c r="BB949" s="1"/>
      <c r="BC949" s="1"/>
      <c r="BD949" s="1"/>
      <c r="BE949" s="1"/>
    </row>
    <row r="950" spans="1:57" ht="16.5" customHeight="1">
      <c r="A950" s="2"/>
      <c r="B950" s="2"/>
      <c r="C950" s="2"/>
      <c r="D950" s="2"/>
      <c r="E950" s="2"/>
      <c r="F950" s="1"/>
      <c r="G950" s="1"/>
      <c r="H950" s="1"/>
      <c r="I950" s="3"/>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520"/>
      <c r="AM950" s="1"/>
      <c r="AN950" s="1"/>
      <c r="AO950" s="1"/>
      <c r="AP950" s="1"/>
      <c r="AQ950" s="1"/>
      <c r="AR950" s="1"/>
      <c r="AS950" s="1"/>
      <c r="AT950" s="1"/>
      <c r="AU950" s="1"/>
      <c r="AV950" s="1"/>
      <c r="AW950" s="1"/>
      <c r="AX950" s="1"/>
      <c r="AY950" s="1"/>
      <c r="AZ950" s="1"/>
      <c r="BA950" s="1"/>
      <c r="BB950" s="1"/>
      <c r="BC950" s="1"/>
      <c r="BD950" s="1"/>
      <c r="BE950" s="1"/>
    </row>
    <row r="951" spans="1:57" ht="16.5" customHeight="1">
      <c r="A951" s="2"/>
      <c r="B951" s="2"/>
      <c r="C951" s="2"/>
      <c r="D951" s="2"/>
      <c r="E951" s="2"/>
      <c r="F951" s="1"/>
      <c r="G951" s="1"/>
      <c r="H951" s="1"/>
      <c r="I951" s="3"/>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520"/>
      <c r="AM951" s="1"/>
      <c r="AN951" s="1"/>
      <c r="AO951" s="1"/>
      <c r="AP951" s="1"/>
      <c r="AQ951" s="1"/>
      <c r="AR951" s="1"/>
      <c r="AS951" s="1"/>
      <c r="AT951" s="1"/>
      <c r="AU951" s="1"/>
      <c r="AV951" s="1"/>
      <c r="AW951" s="1"/>
      <c r="AX951" s="1"/>
      <c r="AY951" s="1"/>
      <c r="AZ951" s="1"/>
      <c r="BA951" s="1"/>
      <c r="BB951" s="1"/>
      <c r="BC951" s="1"/>
      <c r="BD951" s="1"/>
      <c r="BE951" s="1"/>
    </row>
    <row r="952" spans="1:57" ht="16.5" customHeight="1">
      <c r="A952" s="2"/>
      <c r="B952" s="2"/>
      <c r="C952" s="2"/>
      <c r="D952" s="2"/>
      <c r="E952" s="2"/>
      <c r="F952" s="1"/>
      <c r="G952" s="1"/>
      <c r="H952" s="1"/>
      <c r="I952" s="3"/>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520"/>
      <c r="AM952" s="1"/>
      <c r="AN952" s="1"/>
      <c r="AO952" s="1"/>
      <c r="AP952" s="1"/>
      <c r="AQ952" s="1"/>
      <c r="AR952" s="1"/>
      <c r="AS952" s="1"/>
      <c r="AT952" s="1"/>
      <c r="AU952" s="1"/>
      <c r="AV952" s="1"/>
      <c r="AW952" s="1"/>
      <c r="AX952" s="1"/>
      <c r="AY952" s="1"/>
      <c r="AZ952" s="1"/>
      <c r="BA952" s="1"/>
      <c r="BB952" s="1"/>
      <c r="BC952" s="1"/>
      <c r="BD952" s="1"/>
      <c r="BE952" s="1"/>
    </row>
    <row r="953" spans="1:57" ht="16.5" customHeight="1">
      <c r="A953" s="2"/>
      <c r="B953" s="2"/>
      <c r="C953" s="2"/>
      <c r="D953" s="2"/>
      <c r="E953" s="2"/>
      <c r="F953" s="1"/>
      <c r="G953" s="1"/>
      <c r="H953" s="1"/>
      <c r="I953" s="3"/>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520"/>
      <c r="AM953" s="1"/>
      <c r="AN953" s="1"/>
      <c r="AO953" s="1"/>
      <c r="AP953" s="1"/>
      <c r="AQ953" s="1"/>
      <c r="AR953" s="1"/>
      <c r="AS953" s="1"/>
      <c r="AT953" s="1"/>
      <c r="AU953" s="1"/>
      <c r="AV953" s="1"/>
      <c r="AW953" s="1"/>
      <c r="AX953" s="1"/>
      <c r="AY953" s="1"/>
      <c r="AZ953" s="1"/>
      <c r="BA953" s="1"/>
      <c r="BB953" s="1"/>
      <c r="BC953" s="1"/>
      <c r="BD953" s="1"/>
      <c r="BE953" s="1"/>
    </row>
    <row r="954" spans="1:57" ht="16.5" customHeight="1">
      <c r="A954" s="2"/>
      <c r="B954" s="2"/>
      <c r="C954" s="2"/>
      <c r="D954" s="2"/>
      <c r="E954" s="2"/>
      <c r="F954" s="1"/>
      <c r="G954" s="1"/>
      <c r="H954" s="1"/>
      <c r="I954" s="3"/>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520"/>
      <c r="AM954" s="1"/>
      <c r="AN954" s="1"/>
      <c r="AO954" s="1"/>
      <c r="AP954" s="1"/>
      <c r="AQ954" s="1"/>
      <c r="AR954" s="1"/>
      <c r="AS954" s="1"/>
      <c r="AT954" s="1"/>
      <c r="AU954" s="1"/>
      <c r="AV954" s="1"/>
      <c r="AW954" s="1"/>
      <c r="AX954" s="1"/>
      <c r="AY954" s="1"/>
      <c r="AZ954" s="1"/>
      <c r="BA954" s="1"/>
      <c r="BB954" s="1"/>
      <c r="BC954" s="1"/>
      <c r="BD954" s="1"/>
      <c r="BE954" s="1"/>
    </row>
    <row r="955" spans="1:57" ht="16.5" customHeight="1">
      <c r="A955" s="2"/>
      <c r="B955" s="2"/>
      <c r="C955" s="2"/>
      <c r="D955" s="2"/>
      <c r="E955" s="2"/>
      <c r="F955" s="1"/>
      <c r="G955" s="1"/>
      <c r="H955" s="1"/>
      <c r="I955" s="3"/>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520"/>
      <c r="AM955" s="1"/>
      <c r="AN955" s="1"/>
      <c r="AO955" s="1"/>
      <c r="AP955" s="1"/>
      <c r="AQ955" s="1"/>
      <c r="AR955" s="1"/>
      <c r="AS955" s="1"/>
      <c r="AT955" s="1"/>
      <c r="AU955" s="1"/>
      <c r="AV955" s="1"/>
      <c r="AW955" s="1"/>
      <c r="AX955" s="1"/>
      <c r="AY955" s="1"/>
      <c r="AZ955" s="1"/>
      <c r="BA955" s="1"/>
      <c r="BB955" s="1"/>
      <c r="BC955" s="1"/>
      <c r="BD955" s="1"/>
      <c r="BE955" s="1"/>
    </row>
    <row r="956" spans="1:57" ht="16.5" customHeight="1">
      <c r="A956" s="2"/>
      <c r="B956" s="2"/>
      <c r="C956" s="2"/>
      <c r="D956" s="2"/>
      <c r="E956" s="2"/>
      <c r="F956" s="1"/>
      <c r="G956" s="1"/>
      <c r="H956" s="1"/>
      <c r="I956" s="3"/>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520"/>
      <c r="AM956" s="1"/>
      <c r="AN956" s="1"/>
      <c r="AO956" s="1"/>
      <c r="AP956" s="1"/>
      <c r="AQ956" s="1"/>
      <c r="AR956" s="1"/>
      <c r="AS956" s="1"/>
      <c r="AT956" s="1"/>
      <c r="AU956" s="1"/>
      <c r="AV956" s="1"/>
      <c r="AW956" s="1"/>
      <c r="AX956" s="1"/>
      <c r="AY956" s="1"/>
      <c r="AZ956" s="1"/>
      <c r="BA956" s="1"/>
      <c r="BB956" s="1"/>
      <c r="BC956" s="1"/>
      <c r="BD956" s="1"/>
      <c r="BE956" s="1"/>
    </row>
    <row r="957" spans="1:57" ht="16.5" customHeight="1">
      <c r="A957" s="2"/>
      <c r="B957" s="2"/>
      <c r="C957" s="2"/>
      <c r="D957" s="2"/>
      <c r="E957" s="2"/>
      <c r="F957" s="1"/>
      <c r="G957" s="1"/>
      <c r="H957" s="1"/>
      <c r="I957" s="3"/>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520"/>
      <c r="AM957" s="1"/>
      <c r="AN957" s="1"/>
      <c r="AO957" s="1"/>
      <c r="AP957" s="1"/>
      <c r="AQ957" s="1"/>
      <c r="AR957" s="1"/>
      <c r="AS957" s="1"/>
      <c r="AT957" s="1"/>
      <c r="AU957" s="1"/>
      <c r="AV957" s="1"/>
      <c r="AW957" s="1"/>
      <c r="AX957" s="1"/>
      <c r="AY957" s="1"/>
      <c r="AZ957" s="1"/>
      <c r="BA957" s="1"/>
      <c r="BB957" s="1"/>
      <c r="BC957" s="1"/>
      <c r="BD957" s="1"/>
      <c r="BE957" s="1"/>
    </row>
    <row r="958" spans="1:57" ht="16.5" customHeight="1">
      <c r="A958" s="2"/>
      <c r="B958" s="2"/>
      <c r="C958" s="2"/>
      <c r="D958" s="2"/>
      <c r="E958" s="2"/>
      <c r="F958" s="1"/>
      <c r="G958" s="1"/>
      <c r="H958" s="1"/>
      <c r="I958" s="3"/>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520"/>
      <c r="AM958" s="1"/>
      <c r="AN958" s="1"/>
      <c r="AO958" s="1"/>
      <c r="AP958" s="1"/>
      <c r="AQ958" s="1"/>
      <c r="AR958" s="1"/>
      <c r="AS958" s="1"/>
      <c r="AT958" s="1"/>
      <c r="AU958" s="1"/>
      <c r="AV958" s="1"/>
      <c r="AW958" s="1"/>
      <c r="AX958" s="1"/>
      <c r="AY958" s="1"/>
      <c r="AZ958" s="1"/>
      <c r="BA958" s="1"/>
      <c r="BB958" s="1"/>
      <c r="BC958" s="1"/>
      <c r="BD958" s="1"/>
      <c r="BE958" s="1"/>
    </row>
    <row r="959" spans="1:57" ht="16.5" customHeight="1">
      <c r="A959" s="2"/>
      <c r="B959" s="2"/>
      <c r="C959" s="2"/>
      <c r="D959" s="2"/>
      <c r="E959" s="2"/>
      <c r="F959" s="1"/>
      <c r="G959" s="1"/>
      <c r="H959" s="1"/>
      <c r="I959" s="3"/>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520"/>
      <c r="AM959" s="1"/>
      <c r="AN959" s="1"/>
      <c r="AO959" s="1"/>
      <c r="AP959" s="1"/>
      <c r="AQ959" s="1"/>
      <c r="AR959" s="1"/>
      <c r="AS959" s="1"/>
      <c r="AT959" s="1"/>
      <c r="AU959" s="1"/>
      <c r="AV959" s="1"/>
      <c r="AW959" s="1"/>
      <c r="AX959" s="1"/>
      <c r="AY959" s="1"/>
      <c r="AZ959" s="1"/>
      <c r="BA959" s="1"/>
      <c r="BB959" s="1"/>
      <c r="BC959" s="1"/>
      <c r="BD959" s="1"/>
      <c r="BE959" s="1"/>
    </row>
    <row r="960" spans="1:57" ht="16.5" customHeight="1">
      <c r="A960" s="2"/>
      <c r="B960" s="2"/>
      <c r="C960" s="2"/>
      <c r="D960" s="2"/>
      <c r="E960" s="2"/>
      <c r="F960" s="1"/>
      <c r="G960" s="1"/>
      <c r="H960" s="1"/>
      <c r="I960" s="3"/>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520"/>
      <c r="AM960" s="1"/>
      <c r="AN960" s="1"/>
      <c r="AO960" s="1"/>
      <c r="AP960" s="1"/>
      <c r="AQ960" s="1"/>
      <c r="AR960" s="1"/>
      <c r="AS960" s="1"/>
      <c r="AT960" s="1"/>
      <c r="AU960" s="1"/>
      <c r="AV960" s="1"/>
      <c r="AW960" s="1"/>
      <c r="AX960" s="1"/>
      <c r="AY960" s="1"/>
      <c r="AZ960" s="1"/>
      <c r="BA960" s="1"/>
      <c r="BB960" s="1"/>
      <c r="BC960" s="1"/>
      <c r="BD960" s="1"/>
      <c r="BE960" s="1"/>
    </row>
    <row r="961" spans="1:57" ht="16.5" customHeight="1">
      <c r="A961" s="2"/>
      <c r="B961" s="2"/>
      <c r="C961" s="2"/>
      <c r="D961" s="2"/>
      <c r="E961" s="2"/>
      <c r="F961" s="1"/>
      <c r="G961" s="1"/>
      <c r="H961" s="1"/>
      <c r="I961" s="3"/>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520"/>
      <c r="AM961" s="1"/>
      <c r="AN961" s="1"/>
      <c r="AO961" s="1"/>
      <c r="AP961" s="1"/>
      <c r="AQ961" s="1"/>
      <c r="AR961" s="1"/>
      <c r="AS961" s="1"/>
      <c r="AT961" s="1"/>
      <c r="AU961" s="1"/>
      <c r="AV961" s="1"/>
      <c r="AW961" s="1"/>
      <c r="AX961" s="1"/>
      <c r="AY961" s="1"/>
      <c r="AZ961" s="1"/>
      <c r="BA961" s="1"/>
      <c r="BB961" s="1"/>
      <c r="BC961" s="1"/>
      <c r="BD961" s="1"/>
      <c r="BE961" s="1"/>
    </row>
    <row r="962" spans="1:57" ht="16.5" customHeight="1">
      <c r="A962" s="2"/>
      <c r="B962" s="2"/>
      <c r="C962" s="2"/>
      <c r="D962" s="2"/>
      <c r="E962" s="2"/>
      <c r="F962" s="1"/>
      <c r="G962" s="1"/>
      <c r="H962" s="1"/>
      <c r="I962" s="3"/>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520"/>
      <c r="AM962" s="1"/>
      <c r="AN962" s="1"/>
      <c r="AO962" s="1"/>
      <c r="AP962" s="1"/>
      <c r="AQ962" s="1"/>
      <c r="AR962" s="1"/>
      <c r="AS962" s="1"/>
      <c r="AT962" s="1"/>
      <c r="AU962" s="1"/>
      <c r="AV962" s="1"/>
      <c r="AW962" s="1"/>
      <c r="AX962" s="1"/>
      <c r="AY962" s="1"/>
      <c r="AZ962" s="1"/>
      <c r="BA962" s="1"/>
      <c r="BB962" s="1"/>
      <c r="BC962" s="1"/>
      <c r="BD962" s="1"/>
      <c r="BE962" s="1"/>
    </row>
    <row r="963" spans="1:57" ht="16.5" customHeight="1">
      <c r="A963" s="2"/>
      <c r="B963" s="2"/>
      <c r="C963" s="2"/>
      <c r="D963" s="2"/>
      <c r="E963" s="2"/>
      <c r="F963" s="1"/>
      <c r="G963" s="1"/>
      <c r="H963" s="1"/>
      <c r="I963" s="3"/>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520"/>
      <c r="AM963" s="1"/>
      <c r="AN963" s="1"/>
      <c r="AO963" s="1"/>
      <c r="AP963" s="1"/>
      <c r="AQ963" s="1"/>
      <c r="AR963" s="1"/>
      <c r="AS963" s="1"/>
      <c r="AT963" s="1"/>
      <c r="AU963" s="1"/>
      <c r="AV963" s="1"/>
      <c r="AW963" s="1"/>
      <c r="AX963" s="1"/>
      <c r="AY963" s="1"/>
      <c r="AZ963" s="1"/>
      <c r="BA963" s="1"/>
      <c r="BB963" s="1"/>
      <c r="BC963" s="1"/>
      <c r="BD963" s="1"/>
      <c r="BE963" s="1"/>
    </row>
    <row r="964" spans="1:57" ht="16.5" customHeight="1">
      <c r="A964" s="2"/>
      <c r="B964" s="2"/>
      <c r="C964" s="2"/>
      <c r="D964" s="2"/>
      <c r="E964" s="2"/>
      <c r="F964" s="1"/>
      <c r="G964" s="1"/>
      <c r="H964" s="1"/>
      <c r="I964" s="3"/>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520"/>
      <c r="AM964" s="1"/>
      <c r="AN964" s="1"/>
      <c r="AO964" s="1"/>
      <c r="AP964" s="1"/>
      <c r="AQ964" s="1"/>
      <c r="AR964" s="1"/>
      <c r="AS964" s="1"/>
      <c r="AT964" s="1"/>
      <c r="AU964" s="1"/>
      <c r="AV964" s="1"/>
      <c r="AW964" s="1"/>
      <c r="AX964" s="1"/>
      <c r="AY964" s="1"/>
      <c r="AZ964" s="1"/>
      <c r="BA964" s="1"/>
      <c r="BB964" s="1"/>
      <c r="BC964" s="1"/>
      <c r="BD964" s="1"/>
      <c r="BE964" s="1"/>
    </row>
    <row r="965" spans="1:57" ht="16.5" customHeight="1">
      <c r="A965" s="2"/>
      <c r="B965" s="2"/>
      <c r="C965" s="2"/>
      <c r="D965" s="2"/>
      <c r="E965" s="2"/>
      <c r="F965" s="1"/>
      <c r="G965" s="1"/>
      <c r="H965" s="1"/>
      <c r="I965" s="3"/>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520"/>
      <c r="AM965" s="1"/>
      <c r="AN965" s="1"/>
      <c r="AO965" s="1"/>
      <c r="AP965" s="1"/>
      <c r="AQ965" s="1"/>
      <c r="AR965" s="1"/>
      <c r="AS965" s="1"/>
      <c r="AT965" s="1"/>
      <c r="AU965" s="1"/>
      <c r="AV965" s="1"/>
      <c r="AW965" s="1"/>
      <c r="AX965" s="1"/>
      <c r="AY965" s="1"/>
      <c r="AZ965" s="1"/>
      <c r="BA965" s="1"/>
      <c r="BB965" s="1"/>
      <c r="BC965" s="1"/>
      <c r="BD965" s="1"/>
      <c r="BE965" s="1"/>
    </row>
    <row r="966" spans="1:57" ht="16.5" customHeight="1">
      <c r="A966" s="2"/>
      <c r="B966" s="2"/>
      <c r="C966" s="2"/>
      <c r="D966" s="2"/>
      <c r="E966" s="2"/>
      <c r="F966" s="1"/>
      <c r="G966" s="1"/>
      <c r="H966" s="1"/>
      <c r="I966" s="3"/>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520"/>
      <c r="AM966" s="1"/>
      <c r="AN966" s="1"/>
      <c r="AO966" s="1"/>
      <c r="AP966" s="1"/>
      <c r="AQ966" s="1"/>
      <c r="AR966" s="1"/>
      <c r="AS966" s="1"/>
      <c r="AT966" s="1"/>
      <c r="AU966" s="1"/>
      <c r="AV966" s="1"/>
      <c r="AW966" s="1"/>
      <c r="AX966" s="1"/>
      <c r="AY966" s="1"/>
      <c r="AZ966" s="1"/>
      <c r="BA966" s="1"/>
      <c r="BB966" s="1"/>
      <c r="BC966" s="1"/>
      <c r="BD966" s="1"/>
      <c r="BE966" s="1"/>
    </row>
    <row r="967" spans="1:57" ht="16.5" customHeight="1">
      <c r="A967" s="2"/>
      <c r="B967" s="2"/>
      <c r="C967" s="2"/>
      <c r="D967" s="2"/>
      <c r="E967" s="2"/>
      <c r="F967" s="1"/>
      <c r="G967" s="1"/>
      <c r="H967" s="1"/>
      <c r="I967" s="3"/>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520"/>
      <c r="AM967" s="1"/>
      <c r="AN967" s="1"/>
      <c r="AO967" s="1"/>
      <c r="AP967" s="1"/>
      <c r="AQ967" s="1"/>
      <c r="AR967" s="1"/>
      <c r="AS967" s="1"/>
      <c r="AT967" s="1"/>
      <c r="AU967" s="1"/>
      <c r="AV967" s="1"/>
      <c r="AW967" s="1"/>
      <c r="AX967" s="1"/>
      <c r="AY967" s="1"/>
      <c r="AZ967" s="1"/>
      <c r="BA967" s="1"/>
      <c r="BB967" s="1"/>
      <c r="BC967" s="1"/>
      <c r="BD967" s="1"/>
      <c r="BE967" s="1"/>
    </row>
    <row r="968" spans="1:57" ht="16.5" customHeight="1">
      <c r="A968" s="2"/>
      <c r="B968" s="2"/>
      <c r="C968" s="2"/>
      <c r="D968" s="2"/>
      <c r="E968" s="2"/>
      <c r="F968" s="1"/>
      <c r="G968" s="1"/>
      <c r="H968" s="1"/>
      <c r="I968" s="3"/>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520"/>
      <c r="AM968" s="1"/>
      <c r="AN968" s="1"/>
      <c r="AO968" s="1"/>
      <c r="AP968" s="1"/>
      <c r="AQ968" s="1"/>
      <c r="AR968" s="1"/>
      <c r="AS968" s="1"/>
      <c r="AT968" s="1"/>
      <c r="AU968" s="1"/>
      <c r="AV968" s="1"/>
      <c r="AW968" s="1"/>
      <c r="AX968" s="1"/>
      <c r="AY968" s="1"/>
      <c r="AZ968" s="1"/>
      <c r="BA968" s="1"/>
      <c r="BB968" s="1"/>
      <c r="BC968" s="1"/>
      <c r="BD968" s="1"/>
      <c r="BE968" s="1"/>
    </row>
    <row r="969" spans="1:57" ht="16.5" customHeight="1">
      <c r="A969" s="2"/>
      <c r="B969" s="2"/>
      <c r="C969" s="2"/>
      <c r="D969" s="2"/>
      <c r="E969" s="2"/>
      <c r="F969" s="1"/>
      <c r="G969" s="1"/>
      <c r="H969" s="1"/>
      <c r="I969" s="3"/>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520"/>
      <c r="AM969" s="1"/>
      <c r="AN969" s="1"/>
      <c r="AO969" s="1"/>
      <c r="AP969" s="1"/>
      <c r="AQ969" s="1"/>
      <c r="AR969" s="1"/>
      <c r="AS969" s="1"/>
      <c r="AT969" s="1"/>
      <c r="AU969" s="1"/>
      <c r="AV969" s="1"/>
      <c r="AW969" s="1"/>
      <c r="AX969" s="1"/>
      <c r="AY969" s="1"/>
      <c r="AZ969" s="1"/>
      <c r="BA969" s="1"/>
      <c r="BB969" s="1"/>
      <c r="BC969" s="1"/>
      <c r="BD969" s="1"/>
      <c r="BE969" s="1"/>
    </row>
    <row r="970" spans="1:57" ht="16.5" customHeight="1">
      <c r="A970" s="2"/>
      <c r="B970" s="2"/>
      <c r="C970" s="2"/>
      <c r="D970" s="2"/>
      <c r="E970" s="2"/>
      <c r="F970" s="1"/>
      <c r="G970" s="1"/>
      <c r="H970" s="1"/>
      <c r="I970" s="3"/>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520"/>
      <c r="AM970" s="1"/>
      <c r="AN970" s="1"/>
      <c r="AO970" s="1"/>
      <c r="AP970" s="1"/>
      <c r="AQ970" s="1"/>
      <c r="AR970" s="1"/>
      <c r="AS970" s="1"/>
      <c r="AT970" s="1"/>
      <c r="AU970" s="1"/>
      <c r="AV970" s="1"/>
      <c r="AW970" s="1"/>
      <c r="AX970" s="1"/>
      <c r="AY970" s="1"/>
      <c r="AZ970" s="1"/>
      <c r="BA970" s="1"/>
      <c r="BB970" s="1"/>
      <c r="BC970" s="1"/>
      <c r="BD970" s="1"/>
      <c r="BE970" s="1"/>
    </row>
    <row r="971" spans="1:57" ht="16.5" customHeight="1">
      <c r="A971" s="2"/>
      <c r="B971" s="2"/>
      <c r="C971" s="2"/>
      <c r="D971" s="2"/>
      <c r="E971" s="2"/>
      <c r="F971" s="1"/>
      <c r="G971" s="1"/>
      <c r="H971" s="1"/>
      <c r="I971" s="3"/>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520"/>
      <c r="AM971" s="1"/>
      <c r="AN971" s="1"/>
      <c r="AO971" s="1"/>
      <c r="AP971" s="1"/>
      <c r="AQ971" s="1"/>
      <c r="AR971" s="1"/>
      <c r="AS971" s="1"/>
      <c r="AT971" s="1"/>
      <c r="AU971" s="1"/>
      <c r="AV971" s="1"/>
      <c r="AW971" s="1"/>
      <c r="AX971" s="1"/>
      <c r="AY971" s="1"/>
      <c r="AZ971" s="1"/>
      <c r="BA971" s="1"/>
      <c r="BB971" s="1"/>
      <c r="BC971" s="1"/>
      <c r="BD971" s="1"/>
      <c r="BE971" s="1"/>
    </row>
    <row r="972" spans="1:57" ht="16.5" customHeight="1">
      <c r="A972" s="2"/>
      <c r="B972" s="2"/>
      <c r="C972" s="2"/>
      <c r="D972" s="2"/>
      <c r="E972" s="2"/>
      <c r="F972" s="1"/>
      <c r="G972" s="1"/>
      <c r="H972" s="1"/>
      <c r="I972" s="3"/>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520"/>
      <c r="AM972" s="1"/>
      <c r="AN972" s="1"/>
      <c r="AO972" s="1"/>
      <c r="AP972" s="1"/>
      <c r="AQ972" s="1"/>
      <c r="AR972" s="1"/>
      <c r="AS972" s="1"/>
      <c r="AT972" s="1"/>
      <c r="AU972" s="1"/>
      <c r="AV972" s="1"/>
      <c r="AW972" s="1"/>
      <c r="AX972" s="1"/>
      <c r="AY972" s="1"/>
      <c r="AZ972" s="1"/>
      <c r="BA972" s="1"/>
      <c r="BB972" s="1"/>
      <c r="BC972" s="1"/>
      <c r="BD972" s="1"/>
      <c r="BE972" s="1"/>
    </row>
    <row r="973" spans="1:57" ht="16.5" customHeight="1">
      <c r="A973" s="2"/>
      <c r="B973" s="2"/>
      <c r="C973" s="2"/>
      <c r="D973" s="2"/>
      <c r="E973" s="2"/>
      <c r="F973" s="1"/>
      <c r="G973" s="1"/>
      <c r="H973" s="1"/>
      <c r="I973" s="3"/>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520"/>
      <c r="AM973" s="1"/>
      <c r="AN973" s="1"/>
      <c r="AO973" s="1"/>
      <c r="AP973" s="1"/>
      <c r="AQ973" s="1"/>
      <c r="AR973" s="1"/>
      <c r="AS973" s="1"/>
      <c r="AT973" s="1"/>
      <c r="AU973" s="1"/>
      <c r="AV973" s="1"/>
      <c r="AW973" s="1"/>
      <c r="AX973" s="1"/>
      <c r="AY973" s="1"/>
      <c r="AZ973" s="1"/>
      <c r="BA973" s="1"/>
      <c r="BB973" s="1"/>
      <c r="BC973" s="1"/>
      <c r="BD973" s="1"/>
      <c r="BE973" s="1"/>
    </row>
    <row r="974" spans="1:57" ht="16.5" customHeight="1">
      <c r="A974" s="2"/>
      <c r="B974" s="2"/>
      <c r="C974" s="2"/>
      <c r="D974" s="2"/>
      <c r="E974" s="2"/>
      <c r="F974" s="1"/>
      <c r="G974" s="1"/>
      <c r="H974" s="1"/>
      <c r="I974" s="3"/>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520"/>
      <c r="AM974" s="1"/>
      <c r="AN974" s="1"/>
      <c r="AO974" s="1"/>
      <c r="AP974" s="1"/>
      <c r="AQ974" s="1"/>
      <c r="AR974" s="1"/>
      <c r="AS974" s="1"/>
      <c r="AT974" s="1"/>
      <c r="AU974" s="1"/>
      <c r="AV974" s="1"/>
      <c r="AW974" s="1"/>
      <c r="AX974" s="1"/>
      <c r="AY974" s="1"/>
      <c r="AZ974" s="1"/>
      <c r="BA974" s="1"/>
      <c r="BB974" s="1"/>
      <c r="BC974" s="1"/>
      <c r="BD974" s="1"/>
      <c r="BE974" s="1"/>
    </row>
    <row r="975" spans="1:57" ht="16.5" customHeight="1">
      <c r="A975" s="2"/>
      <c r="B975" s="2"/>
      <c r="C975" s="2"/>
      <c r="D975" s="2"/>
      <c r="E975" s="2"/>
      <c r="F975" s="1"/>
      <c r="G975" s="1"/>
      <c r="H975" s="1"/>
      <c r="I975" s="3"/>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520"/>
      <c r="AM975" s="1"/>
      <c r="AN975" s="1"/>
      <c r="AO975" s="1"/>
      <c r="AP975" s="1"/>
      <c r="AQ975" s="1"/>
      <c r="AR975" s="1"/>
      <c r="AS975" s="1"/>
      <c r="AT975" s="1"/>
      <c r="AU975" s="1"/>
      <c r="AV975" s="1"/>
      <c r="AW975" s="1"/>
      <c r="AX975" s="1"/>
      <c r="AY975" s="1"/>
      <c r="AZ975" s="1"/>
      <c r="BA975" s="1"/>
      <c r="BB975" s="1"/>
      <c r="BC975" s="1"/>
      <c r="BD975" s="1"/>
      <c r="BE975" s="1"/>
    </row>
    <row r="976" spans="1:57" ht="16.5" customHeight="1">
      <c r="A976" s="2"/>
      <c r="B976" s="2"/>
      <c r="C976" s="2"/>
      <c r="D976" s="2"/>
      <c r="E976" s="2"/>
      <c r="F976" s="1"/>
      <c r="G976" s="1"/>
      <c r="H976" s="1"/>
      <c r="I976" s="3"/>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520"/>
      <c r="AM976" s="1"/>
      <c r="AN976" s="1"/>
      <c r="AO976" s="1"/>
      <c r="AP976" s="1"/>
      <c r="AQ976" s="1"/>
      <c r="AR976" s="1"/>
      <c r="AS976" s="1"/>
      <c r="AT976" s="1"/>
      <c r="AU976" s="1"/>
      <c r="AV976" s="1"/>
      <c r="AW976" s="1"/>
      <c r="AX976" s="1"/>
      <c r="AY976" s="1"/>
      <c r="AZ976" s="1"/>
      <c r="BA976" s="1"/>
      <c r="BB976" s="1"/>
      <c r="BC976" s="1"/>
      <c r="BD976" s="1"/>
      <c r="BE976" s="1"/>
    </row>
    <row r="977" spans="1:57" ht="16.5" customHeight="1">
      <c r="A977" s="2"/>
      <c r="B977" s="2"/>
      <c r="C977" s="2"/>
      <c r="D977" s="2"/>
      <c r="E977" s="2"/>
      <c r="F977" s="1"/>
      <c r="G977" s="1"/>
      <c r="H977" s="1"/>
      <c r="I977" s="3"/>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520"/>
      <c r="AM977" s="1"/>
      <c r="AN977" s="1"/>
      <c r="AO977" s="1"/>
      <c r="AP977" s="1"/>
      <c r="AQ977" s="1"/>
      <c r="AR977" s="1"/>
      <c r="AS977" s="1"/>
      <c r="AT977" s="1"/>
      <c r="AU977" s="1"/>
      <c r="AV977" s="1"/>
      <c r="AW977" s="1"/>
      <c r="AX977" s="1"/>
      <c r="AY977" s="1"/>
      <c r="AZ977" s="1"/>
      <c r="BA977" s="1"/>
      <c r="BB977" s="1"/>
      <c r="BC977" s="1"/>
      <c r="BD977" s="1"/>
      <c r="BE977" s="1"/>
    </row>
    <row r="978" spans="1:57" ht="16.5" customHeight="1">
      <c r="A978" s="2"/>
      <c r="B978" s="2"/>
      <c r="C978" s="2"/>
      <c r="D978" s="2"/>
      <c r="E978" s="2"/>
      <c r="F978" s="1"/>
      <c r="G978" s="1"/>
      <c r="H978" s="1"/>
      <c r="I978" s="3"/>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520"/>
      <c r="AM978" s="1"/>
      <c r="AN978" s="1"/>
      <c r="AO978" s="1"/>
      <c r="AP978" s="1"/>
      <c r="AQ978" s="1"/>
      <c r="AR978" s="1"/>
      <c r="AS978" s="1"/>
      <c r="AT978" s="1"/>
      <c r="AU978" s="1"/>
      <c r="AV978" s="1"/>
      <c r="AW978" s="1"/>
      <c r="AX978" s="1"/>
      <c r="AY978" s="1"/>
      <c r="AZ978" s="1"/>
      <c r="BA978" s="1"/>
      <c r="BB978" s="1"/>
      <c r="BC978" s="1"/>
      <c r="BD978" s="1"/>
      <c r="BE978" s="1"/>
    </row>
    <row r="979" spans="1:57" ht="16.5" customHeight="1">
      <c r="A979" s="2"/>
      <c r="B979" s="2"/>
      <c r="C979" s="2"/>
      <c r="D979" s="2"/>
      <c r="E979" s="2"/>
      <c r="F979" s="1"/>
      <c r="G979" s="1"/>
      <c r="H979" s="1"/>
      <c r="I979" s="3"/>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520"/>
      <c r="AM979" s="1"/>
      <c r="AN979" s="1"/>
      <c r="AO979" s="1"/>
      <c r="AP979" s="1"/>
      <c r="AQ979" s="1"/>
      <c r="AR979" s="1"/>
      <c r="AS979" s="1"/>
      <c r="AT979" s="1"/>
      <c r="AU979" s="1"/>
      <c r="AV979" s="1"/>
      <c r="AW979" s="1"/>
      <c r="AX979" s="1"/>
      <c r="AY979" s="1"/>
      <c r="AZ979" s="1"/>
      <c r="BA979" s="1"/>
      <c r="BB979" s="1"/>
      <c r="BC979" s="1"/>
      <c r="BD979" s="1"/>
      <c r="BE979" s="1"/>
    </row>
    <row r="980" spans="1:57" ht="16.5" customHeight="1">
      <c r="A980" s="2"/>
      <c r="B980" s="2"/>
      <c r="C980" s="2"/>
      <c r="D980" s="2"/>
      <c r="E980" s="2"/>
      <c r="F980" s="1"/>
      <c r="G980" s="1"/>
      <c r="H980" s="1"/>
      <c r="I980" s="3"/>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520"/>
      <c r="AM980" s="1"/>
      <c r="AN980" s="1"/>
      <c r="AO980" s="1"/>
      <c r="AP980" s="1"/>
      <c r="AQ980" s="1"/>
      <c r="AR980" s="1"/>
      <c r="AS980" s="1"/>
      <c r="AT980" s="1"/>
      <c r="AU980" s="1"/>
      <c r="AV980" s="1"/>
      <c r="AW980" s="1"/>
      <c r="AX980" s="1"/>
      <c r="AY980" s="1"/>
      <c r="AZ980" s="1"/>
      <c r="BA980" s="1"/>
      <c r="BB980" s="1"/>
      <c r="BC980" s="1"/>
      <c r="BD980" s="1"/>
      <c r="BE980" s="1"/>
    </row>
    <row r="981" spans="1:57" ht="16.5" customHeight="1">
      <c r="A981" s="2"/>
      <c r="B981" s="2"/>
      <c r="C981" s="2"/>
      <c r="D981" s="2"/>
      <c r="E981" s="2"/>
      <c r="F981" s="1"/>
      <c r="G981" s="1"/>
      <c r="H981" s="1"/>
      <c r="I981" s="3"/>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520"/>
      <c r="AM981" s="1"/>
      <c r="AN981" s="1"/>
      <c r="AO981" s="1"/>
      <c r="AP981" s="1"/>
      <c r="AQ981" s="1"/>
      <c r="AR981" s="1"/>
      <c r="AS981" s="1"/>
      <c r="AT981" s="1"/>
      <c r="AU981" s="1"/>
      <c r="AV981" s="1"/>
      <c r="AW981" s="1"/>
      <c r="AX981" s="1"/>
      <c r="AY981" s="1"/>
      <c r="AZ981" s="1"/>
      <c r="BA981" s="1"/>
      <c r="BB981" s="1"/>
      <c r="BC981" s="1"/>
      <c r="BD981" s="1"/>
      <c r="BE981" s="1"/>
    </row>
    <row r="982" spans="1:57" ht="16.5" customHeight="1">
      <c r="A982" s="2"/>
      <c r="B982" s="2"/>
      <c r="C982" s="2"/>
      <c r="D982" s="2"/>
      <c r="E982" s="2"/>
      <c r="F982" s="1"/>
      <c r="G982" s="1"/>
      <c r="H982" s="1"/>
      <c r="I982" s="3"/>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520"/>
      <c r="AM982" s="1"/>
      <c r="AN982" s="1"/>
      <c r="AO982" s="1"/>
      <c r="AP982" s="1"/>
      <c r="AQ982" s="1"/>
      <c r="AR982" s="1"/>
      <c r="AS982" s="1"/>
      <c r="AT982" s="1"/>
      <c r="AU982" s="1"/>
      <c r="AV982" s="1"/>
      <c r="AW982" s="1"/>
      <c r="AX982" s="1"/>
      <c r="AY982" s="1"/>
      <c r="AZ982" s="1"/>
      <c r="BA982" s="1"/>
      <c r="BB982" s="1"/>
      <c r="BC982" s="1"/>
      <c r="BD982" s="1"/>
      <c r="BE982" s="1"/>
    </row>
    <row r="983" spans="1:57" ht="16.5" customHeight="1">
      <c r="A983" s="2"/>
      <c r="B983" s="2"/>
      <c r="C983" s="2"/>
      <c r="D983" s="2"/>
      <c r="E983" s="2"/>
      <c r="F983" s="1"/>
      <c r="G983" s="1"/>
      <c r="H983" s="1"/>
      <c r="I983" s="3"/>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520"/>
      <c r="AM983" s="1"/>
      <c r="AN983" s="1"/>
      <c r="AO983" s="1"/>
      <c r="AP983" s="1"/>
      <c r="AQ983" s="1"/>
      <c r="AR983" s="1"/>
      <c r="AS983" s="1"/>
      <c r="AT983" s="1"/>
      <c r="AU983" s="1"/>
      <c r="AV983" s="1"/>
      <c r="AW983" s="1"/>
      <c r="AX983" s="1"/>
      <c r="AY983" s="1"/>
      <c r="AZ983" s="1"/>
      <c r="BA983" s="1"/>
      <c r="BB983" s="1"/>
      <c r="BC983" s="1"/>
      <c r="BD983" s="1"/>
      <c r="BE983" s="1"/>
    </row>
    <row r="984" spans="1:57" ht="16.5" customHeight="1">
      <c r="A984" s="2"/>
      <c r="B984" s="2"/>
      <c r="C984" s="2"/>
      <c r="D984" s="2"/>
      <c r="E984" s="2"/>
      <c r="F984" s="1"/>
      <c r="G984" s="1"/>
      <c r="H984" s="1"/>
      <c r="I984" s="3"/>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520"/>
      <c r="AM984" s="1"/>
      <c r="AN984" s="1"/>
      <c r="AO984" s="1"/>
      <c r="AP984" s="1"/>
      <c r="AQ984" s="1"/>
      <c r="AR984" s="1"/>
      <c r="AS984" s="1"/>
      <c r="AT984" s="1"/>
      <c r="AU984" s="1"/>
      <c r="AV984" s="1"/>
      <c r="AW984" s="1"/>
      <c r="AX984" s="1"/>
      <c r="AY984" s="1"/>
      <c r="AZ984" s="1"/>
      <c r="BA984" s="1"/>
      <c r="BB984" s="1"/>
      <c r="BC984" s="1"/>
      <c r="BD984" s="1"/>
      <c r="BE984" s="1"/>
    </row>
    <row r="985" spans="1:57" ht="16.5" customHeight="1">
      <c r="A985" s="2"/>
      <c r="B985" s="2"/>
      <c r="C985" s="2"/>
      <c r="D985" s="2"/>
      <c r="E985" s="2"/>
      <c r="F985" s="1"/>
      <c r="G985" s="1"/>
      <c r="H985" s="1"/>
      <c r="I985" s="3"/>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520"/>
      <c r="AM985" s="1"/>
      <c r="AN985" s="1"/>
      <c r="AO985" s="1"/>
      <c r="AP985" s="1"/>
      <c r="AQ985" s="1"/>
      <c r="AR985" s="1"/>
      <c r="AS985" s="1"/>
      <c r="AT985" s="1"/>
      <c r="AU985" s="1"/>
      <c r="AV985" s="1"/>
      <c r="AW985" s="1"/>
      <c r="AX985" s="1"/>
      <c r="AY985" s="1"/>
      <c r="AZ985" s="1"/>
      <c r="BA985" s="1"/>
      <c r="BB985" s="1"/>
      <c r="BC985" s="1"/>
      <c r="BD985" s="1"/>
      <c r="BE985" s="1"/>
    </row>
    <row r="986" spans="1:57" ht="16.5" customHeight="1">
      <c r="A986" s="2"/>
      <c r="B986" s="2"/>
      <c r="C986" s="2"/>
      <c r="D986" s="2"/>
      <c r="E986" s="2"/>
      <c r="F986" s="1"/>
      <c r="G986" s="1"/>
      <c r="H986" s="1"/>
      <c r="I986" s="3"/>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520"/>
      <c r="AM986" s="1"/>
      <c r="AN986" s="1"/>
      <c r="AO986" s="1"/>
      <c r="AP986" s="1"/>
      <c r="AQ986" s="1"/>
      <c r="AR986" s="1"/>
      <c r="AS986" s="1"/>
      <c r="AT986" s="1"/>
      <c r="AU986" s="1"/>
      <c r="AV986" s="1"/>
      <c r="AW986" s="1"/>
      <c r="AX986" s="1"/>
      <c r="AY986" s="1"/>
      <c r="AZ986" s="1"/>
      <c r="BA986" s="1"/>
      <c r="BB986" s="1"/>
      <c r="BC986" s="1"/>
      <c r="BD986" s="1"/>
      <c r="BE986" s="1"/>
    </row>
    <row r="987" spans="1:57" ht="16.5" customHeight="1">
      <c r="A987" s="2"/>
      <c r="B987" s="2"/>
      <c r="C987" s="2"/>
      <c r="D987" s="2"/>
      <c r="E987" s="2"/>
      <c r="F987" s="1"/>
      <c r="G987" s="1"/>
      <c r="H987" s="1"/>
      <c r="I987" s="3"/>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520"/>
      <c r="AM987" s="1"/>
      <c r="AN987" s="1"/>
      <c r="AO987" s="1"/>
      <c r="AP987" s="1"/>
      <c r="AQ987" s="1"/>
      <c r="AR987" s="1"/>
      <c r="AS987" s="1"/>
      <c r="AT987" s="1"/>
      <c r="AU987" s="1"/>
      <c r="AV987" s="1"/>
      <c r="AW987" s="1"/>
      <c r="AX987" s="1"/>
      <c r="AY987" s="1"/>
      <c r="AZ987" s="1"/>
      <c r="BA987" s="1"/>
      <c r="BB987" s="1"/>
      <c r="BC987" s="1"/>
      <c r="BD987" s="1"/>
      <c r="BE987" s="1"/>
    </row>
    <row r="988" spans="1:57" ht="16.5" customHeight="1">
      <c r="A988" s="2"/>
      <c r="B988" s="2"/>
      <c r="C988" s="2"/>
      <c r="D988" s="2"/>
      <c r="E988" s="2"/>
      <c r="F988" s="1"/>
      <c r="G988" s="1"/>
      <c r="H988" s="1"/>
      <c r="I988" s="3"/>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520"/>
      <c r="AM988" s="1"/>
      <c r="AN988" s="1"/>
      <c r="AO988" s="1"/>
      <c r="AP988" s="1"/>
      <c r="AQ988" s="1"/>
      <c r="AR988" s="1"/>
      <c r="AS988" s="1"/>
      <c r="AT988" s="1"/>
      <c r="AU988" s="1"/>
      <c r="AV988" s="1"/>
      <c r="AW988" s="1"/>
      <c r="AX988" s="1"/>
      <c r="AY988" s="1"/>
      <c r="AZ988" s="1"/>
      <c r="BA988" s="1"/>
      <c r="BB988" s="1"/>
      <c r="BC988" s="1"/>
      <c r="BD988" s="1"/>
      <c r="BE988" s="1"/>
    </row>
    <row r="989" spans="1:57" ht="16.5" customHeight="1">
      <c r="A989" s="2"/>
      <c r="B989" s="2"/>
      <c r="C989" s="2"/>
      <c r="D989" s="2"/>
      <c r="E989" s="2"/>
      <c r="F989" s="1"/>
      <c r="G989" s="1"/>
      <c r="H989" s="1"/>
      <c r="I989" s="3"/>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520"/>
      <c r="AM989" s="1"/>
      <c r="AN989" s="1"/>
      <c r="AO989" s="1"/>
      <c r="AP989" s="1"/>
      <c r="AQ989" s="1"/>
      <c r="AR989" s="1"/>
      <c r="AS989" s="1"/>
      <c r="AT989" s="1"/>
      <c r="AU989" s="1"/>
      <c r="AV989" s="1"/>
      <c r="AW989" s="1"/>
      <c r="AX989" s="1"/>
      <c r="AY989" s="1"/>
      <c r="AZ989" s="1"/>
      <c r="BA989" s="1"/>
      <c r="BB989" s="1"/>
      <c r="BC989" s="1"/>
      <c r="BD989" s="1"/>
      <c r="BE989" s="1"/>
    </row>
    <row r="990" spans="1:57" ht="16.5" customHeight="1">
      <c r="A990" s="2"/>
      <c r="B990" s="2"/>
      <c r="C990" s="2"/>
      <c r="D990" s="2"/>
      <c r="E990" s="2"/>
      <c r="F990" s="1"/>
      <c r="G990" s="1"/>
      <c r="H990" s="1"/>
      <c r="I990" s="3"/>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520"/>
      <c r="AM990" s="1"/>
      <c r="AN990" s="1"/>
      <c r="AO990" s="1"/>
      <c r="AP990" s="1"/>
      <c r="AQ990" s="1"/>
      <c r="AR990" s="1"/>
      <c r="AS990" s="1"/>
      <c r="AT990" s="1"/>
      <c r="AU990" s="1"/>
      <c r="AV990" s="1"/>
      <c r="AW990" s="1"/>
      <c r="AX990" s="1"/>
      <c r="AY990" s="1"/>
      <c r="AZ990" s="1"/>
      <c r="BA990" s="1"/>
      <c r="BB990" s="1"/>
      <c r="BC990" s="1"/>
      <c r="BD990" s="1"/>
      <c r="BE990" s="1"/>
    </row>
    <row r="991" spans="1:57" ht="16.5" customHeight="1">
      <c r="A991" s="2"/>
      <c r="B991" s="2"/>
      <c r="C991" s="2"/>
      <c r="D991" s="2"/>
      <c r="E991" s="2"/>
      <c r="F991" s="1"/>
      <c r="G991" s="1"/>
      <c r="H991" s="1"/>
      <c r="I991" s="3"/>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520"/>
      <c r="AM991" s="1"/>
      <c r="AN991" s="1"/>
      <c r="AO991" s="1"/>
      <c r="AP991" s="1"/>
      <c r="AQ991" s="1"/>
      <c r="AR991" s="1"/>
      <c r="AS991" s="1"/>
      <c r="AT991" s="1"/>
      <c r="AU991" s="1"/>
      <c r="AV991" s="1"/>
      <c r="AW991" s="1"/>
      <c r="AX991" s="1"/>
      <c r="AY991" s="1"/>
      <c r="AZ991" s="1"/>
      <c r="BA991" s="1"/>
      <c r="BB991" s="1"/>
      <c r="BC991" s="1"/>
      <c r="BD991" s="1"/>
      <c r="BE991" s="1"/>
    </row>
    <row r="992" spans="1:57" ht="16.5" customHeight="1">
      <c r="A992" s="2"/>
      <c r="B992" s="2"/>
      <c r="C992" s="2"/>
      <c r="D992" s="2"/>
      <c r="E992" s="2"/>
      <c r="F992" s="1"/>
      <c r="G992" s="1"/>
      <c r="H992" s="1"/>
      <c r="I992" s="3"/>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520"/>
      <c r="AM992" s="1"/>
      <c r="AN992" s="1"/>
      <c r="AO992" s="1"/>
      <c r="AP992" s="1"/>
      <c r="AQ992" s="1"/>
      <c r="AR992" s="1"/>
      <c r="AS992" s="1"/>
      <c r="AT992" s="1"/>
      <c r="AU992" s="1"/>
      <c r="AV992" s="1"/>
      <c r="AW992" s="1"/>
      <c r="AX992" s="1"/>
      <c r="AY992" s="1"/>
      <c r="AZ992" s="1"/>
      <c r="BA992" s="1"/>
      <c r="BB992" s="1"/>
      <c r="BC992" s="1"/>
      <c r="BD992" s="1"/>
      <c r="BE992" s="1"/>
    </row>
    <row r="993" spans="1:57" ht="16.5" customHeight="1">
      <c r="A993" s="2"/>
      <c r="B993" s="2"/>
      <c r="C993" s="2"/>
      <c r="D993" s="2"/>
      <c r="E993" s="2"/>
      <c r="F993" s="1"/>
      <c r="G993" s="1"/>
      <c r="H993" s="1"/>
      <c r="I993" s="3"/>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520"/>
      <c r="AM993" s="1"/>
      <c r="AN993" s="1"/>
      <c r="AO993" s="1"/>
      <c r="AP993" s="1"/>
      <c r="AQ993" s="1"/>
      <c r="AR993" s="1"/>
      <c r="AS993" s="1"/>
      <c r="AT993" s="1"/>
      <c r="AU993" s="1"/>
      <c r="AV993" s="1"/>
      <c r="AW993" s="1"/>
      <c r="AX993" s="1"/>
      <c r="AY993" s="1"/>
      <c r="AZ993" s="1"/>
      <c r="BA993" s="1"/>
      <c r="BB993" s="1"/>
      <c r="BC993" s="1"/>
      <c r="BD993" s="1"/>
      <c r="BE993" s="1"/>
    </row>
    <row r="994" spans="1:57" ht="16.5" customHeight="1">
      <c r="A994" s="2"/>
      <c r="B994" s="2"/>
      <c r="C994" s="2"/>
      <c r="D994" s="2"/>
      <c r="E994" s="2"/>
      <c r="F994" s="1"/>
      <c r="G994" s="1"/>
      <c r="H994" s="1"/>
      <c r="I994" s="3"/>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520"/>
      <c r="AM994" s="1"/>
      <c r="AN994" s="1"/>
      <c r="AO994" s="1"/>
      <c r="AP994" s="1"/>
      <c r="AQ994" s="1"/>
      <c r="AR994" s="1"/>
      <c r="AS994" s="1"/>
      <c r="AT994" s="1"/>
      <c r="AU994" s="1"/>
      <c r="AV994" s="1"/>
      <c r="AW994" s="1"/>
      <c r="AX994" s="1"/>
      <c r="AY994" s="1"/>
      <c r="AZ994" s="1"/>
      <c r="BA994" s="1"/>
      <c r="BB994" s="1"/>
      <c r="BC994" s="1"/>
      <c r="BD994" s="1"/>
      <c r="BE994" s="1"/>
    </row>
    <row r="995" spans="1:57" ht="16.5" customHeight="1">
      <c r="A995" s="2"/>
      <c r="B995" s="2"/>
      <c r="C995" s="2"/>
      <c r="D995" s="2"/>
      <c r="E995" s="2"/>
      <c r="F995" s="1"/>
      <c r="G995" s="1"/>
      <c r="H995" s="1"/>
      <c r="I995" s="3"/>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520"/>
      <c r="AM995" s="1"/>
      <c r="AN995" s="1"/>
      <c r="AO995" s="1"/>
      <c r="AP995" s="1"/>
      <c r="AQ995" s="1"/>
      <c r="AR995" s="1"/>
      <c r="AS995" s="1"/>
      <c r="AT995" s="1"/>
      <c r="AU995" s="1"/>
      <c r="AV995" s="1"/>
      <c r="AW995" s="1"/>
      <c r="AX995" s="1"/>
      <c r="AY995" s="1"/>
      <c r="AZ995" s="1"/>
      <c r="BA995" s="1"/>
      <c r="BB995" s="1"/>
      <c r="BC995" s="1"/>
      <c r="BD995" s="1"/>
      <c r="BE995" s="1"/>
    </row>
  </sheetData>
  <mergeCells count="284">
    <mergeCell ref="AO1:AS2"/>
    <mergeCell ref="AT1:BA2"/>
    <mergeCell ref="BB1:BI2"/>
    <mergeCell ref="A3:A4"/>
    <mergeCell ref="B3:B4"/>
    <mergeCell ref="C3:C4"/>
    <mergeCell ref="D3:D4"/>
    <mergeCell ref="E3:E4"/>
    <mergeCell ref="F3:F4"/>
    <mergeCell ref="G3:G4"/>
    <mergeCell ref="A1:J2"/>
    <mergeCell ref="K1:Q2"/>
    <mergeCell ref="R1:Z2"/>
    <mergeCell ref="AA1:AG2"/>
    <mergeCell ref="AH1:AK2"/>
    <mergeCell ref="AL1:AN2"/>
    <mergeCell ref="N3:N4"/>
    <mergeCell ref="O3:O4"/>
    <mergeCell ref="P3:P4"/>
    <mergeCell ref="Q3:Q4"/>
    <mergeCell ref="R3:R4"/>
    <mergeCell ref="S3:S4"/>
    <mergeCell ref="H3:H4"/>
    <mergeCell ref="I3:I4"/>
    <mergeCell ref="J3:J4"/>
    <mergeCell ref="K3:K4"/>
    <mergeCell ref="L3:L4"/>
    <mergeCell ref="M3:M4"/>
    <mergeCell ref="AE3:AE4"/>
    <mergeCell ref="AF3:AF4"/>
    <mergeCell ref="AG3:AG4"/>
    <mergeCell ref="AH3:AH4"/>
    <mergeCell ref="AI3:AI4"/>
    <mergeCell ref="AJ3:AJ4"/>
    <mergeCell ref="T3:T4"/>
    <mergeCell ref="U3:Z3"/>
    <mergeCell ref="AA3:AA4"/>
    <mergeCell ref="AB3:AB4"/>
    <mergeCell ref="AC3:AC4"/>
    <mergeCell ref="AD3:AD4"/>
    <mergeCell ref="AS3:AS4"/>
    <mergeCell ref="AT3:AT4"/>
    <mergeCell ref="AU3:AU4"/>
    <mergeCell ref="AV3:AV4"/>
    <mergeCell ref="AK3:AK4"/>
    <mergeCell ref="AL3:AL4"/>
    <mergeCell ref="AM3:AM4"/>
    <mergeCell ref="AN3:AN4"/>
    <mergeCell ref="AO3:AO4"/>
    <mergeCell ref="AP3:AP4"/>
    <mergeCell ref="BI3:BI4"/>
    <mergeCell ref="A5:A6"/>
    <mergeCell ref="B5:B6"/>
    <mergeCell ref="C5:C6"/>
    <mergeCell ref="D5:D6"/>
    <mergeCell ref="F5:F6"/>
    <mergeCell ref="G5:G6"/>
    <mergeCell ref="J5:J6"/>
    <mergeCell ref="K5:K6"/>
    <mergeCell ref="L5:L6"/>
    <mergeCell ref="BC3:BC4"/>
    <mergeCell ref="BD3:BD4"/>
    <mergeCell ref="BE3:BE4"/>
    <mergeCell ref="BF3:BF4"/>
    <mergeCell ref="BG3:BG4"/>
    <mergeCell ref="BH3:BH4"/>
    <mergeCell ref="AW3:AW4"/>
    <mergeCell ref="AX3:AX4"/>
    <mergeCell ref="AY3:AY4"/>
    <mergeCell ref="AZ3:AZ4"/>
    <mergeCell ref="BA3:BA4"/>
    <mergeCell ref="BB3:BB4"/>
    <mergeCell ref="AQ3:AQ4"/>
    <mergeCell ref="AR3:AR4"/>
    <mergeCell ref="T5:T6"/>
    <mergeCell ref="U5:U6"/>
    <mergeCell ref="V5:V6"/>
    <mergeCell ref="W5:W6"/>
    <mergeCell ref="X5:X6"/>
    <mergeCell ref="Y5:Y6"/>
    <mergeCell ref="M5:M6"/>
    <mergeCell ref="N5:N10"/>
    <mergeCell ref="O5:O6"/>
    <mergeCell ref="P5:P6"/>
    <mergeCell ref="Q5:Q10"/>
    <mergeCell ref="S5:S6"/>
    <mergeCell ref="O9:O11"/>
    <mergeCell ref="A7:A8"/>
    <mergeCell ref="F7:F8"/>
    <mergeCell ref="G7:G8"/>
    <mergeCell ref="H7:H8"/>
    <mergeCell ref="I7:I8"/>
    <mergeCell ref="J7:J8"/>
    <mergeCell ref="K7:K8"/>
    <mergeCell ref="AZ5:AZ6"/>
    <mergeCell ref="BA5:BA6"/>
    <mergeCell ref="AT5:AT6"/>
    <mergeCell ref="AU5:AU6"/>
    <mergeCell ref="AV5:AV6"/>
    <mergeCell ref="AW5:AW6"/>
    <mergeCell ref="AX5:AX6"/>
    <mergeCell ref="AY5:AY6"/>
    <mergeCell ref="AL5:AL6"/>
    <mergeCell ref="AO5:AO11"/>
    <mergeCell ref="AP5:AP6"/>
    <mergeCell ref="AQ5:AQ11"/>
    <mergeCell ref="AR5:AR11"/>
    <mergeCell ref="AS5:AS6"/>
    <mergeCell ref="AL9:AL11"/>
    <mergeCell ref="AP9:AP11"/>
    <mergeCell ref="AF5:AF6"/>
    <mergeCell ref="L7:L8"/>
    <mergeCell ref="M7:M8"/>
    <mergeCell ref="O7:O8"/>
    <mergeCell ref="T7:T8"/>
    <mergeCell ref="U7:U8"/>
    <mergeCell ref="V7:V8"/>
    <mergeCell ref="BF5:BF6"/>
    <mergeCell ref="BG5:BG6"/>
    <mergeCell ref="BH5:BH6"/>
    <mergeCell ref="BB5:BB7"/>
    <mergeCell ref="BC5:BC6"/>
    <mergeCell ref="BD5:BD6"/>
    <mergeCell ref="BE5:BE6"/>
    <mergeCell ref="AG5:AG6"/>
    <mergeCell ref="AH5:AH6"/>
    <mergeCell ref="AI5:AI6"/>
    <mergeCell ref="AJ5:AJ6"/>
    <mergeCell ref="AK5:AK6"/>
    <mergeCell ref="Z5:Z6"/>
    <mergeCell ref="AA5:AA6"/>
    <mergeCell ref="AB5:AB6"/>
    <mergeCell ref="AC5:AC6"/>
    <mergeCell ref="AD5:AD6"/>
    <mergeCell ref="AE5:AE6"/>
    <mergeCell ref="AJ7:AJ8"/>
    <mergeCell ref="AK7:AK8"/>
    <mergeCell ref="AL7:AL8"/>
    <mergeCell ref="AP7:AP8"/>
    <mergeCell ref="AS7:AS8"/>
    <mergeCell ref="BH7:BH8"/>
    <mergeCell ref="W7:W8"/>
    <mergeCell ref="X7:X8"/>
    <mergeCell ref="Y7:Y8"/>
    <mergeCell ref="Z7:Z8"/>
    <mergeCell ref="AH7:AH8"/>
    <mergeCell ref="AI7:AI8"/>
    <mergeCell ref="BH9:BH11"/>
    <mergeCell ref="BI9:BI11"/>
    <mergeCell ref="N11:N16"/>
    <mergeCell ref="C13:E13"/>
    <mergeCell ref="A17:A22"/>
    <mergeCell ref="B17:B22"/>
    <mergeCell ref="C17:C22"/>
    <mergeCell ref="D17:D22"/>
    <mergeCell ref="F17:F22"/>
    <mergeCell ref="G17:G22"/>
    <mergeCell ref="H9:H11"/>
    <mergeCell ref="I9:I11"/>
    <mergeCell ref="J9:J11"/>
    <mergeCell ref="K9:K11"/>
    <mergeCell ref="L9:L11"/>
    <mergeCell ref="M9:M11"/>
    <mergeCell ref="A9:A11"/>
    <mergeCell ref="B9:B11"/>
    <mergeCell ref="C9:C11"/>
    <mergeCell ref="D9:D11"/>
    <mergeCell ref="F9:F11"/>
    <mergeCell ref="G9:G11"/>
    <mergeCell ref="O17:O22"/>
    <mergeCell ref="P17:P22"/>
    <mergeCell ref="Q17:Q22"/>
    <mergeCell ref="A23:A28"/>
    <mergeCell ref="B23:B28"/>
    <mergeCell ref="C23:C28"/>
    <mergeCell ref="D23:D28"/>
    <mergeCell ref="F23:F28"/>
    <mergeCell ref="G23:G28"/>
    <mergeCell ref="I23:I28"/>
    <mergeCell ref="I17:I22"/>
    <mergeCell ref="J17:J22"/>
    <mergeCell ref="K17:K22"/>
    <mergeCell ref="L17:L22"/>
    <mergeCell ref="M17:M22"/>
    <mergeCell ref="N17:N22"/>
    <mergeCell ref="P23:P28"/>
    <mergeCell ref="Q23:Q28"/>
    <mergeCell ref="A29:A34"/>
    <mergeCell ref="B29:B34"/>
    <mergeCell ref="C29:C34"/>
    <mergeCell ref="D29:D34"/>
    <mergeCell ref="F29:F34"/>
    <mergeCell ref="G29:G34"/>
    <mergeCell ref="I29:I34"/>
    <mergeCell ref="J29:J34"/>
    <mergeCell ref="J23:J28"/>
    <mergeCell ref="K23:K28"/>
    <mergeCell ref="L23:L28"/>
    <mergeCell ref="M23:M28"/>
    <mergeCell ref="N23:N28"/>
    <mergeCell ref="O23:O28"/>
    <mergeCell ref="L35:L40"/>
    <mergeCell ref="M35:M40"/>
    <mergeCell ref="N35:N40"/>
    <mergeCell ref="O35:O40"/>
    <mergeCell ref="P35:P40"/>
    <mergeCell ref="Q35:Q40"/>
    <mergeCell ref="Q29:Q34"/>
    <mergeCell ref="A35:A40"/>
    <mergeCell ref="B35:B40"/>
    <mergeCell ref="C35:C40"/>
    <mergeCell ref="D35:D40"/>
    <mergeCell ref="F35:F40"/>
    <mergeCell ref="G35:G40"/>
    <mergeCell ref="I35:I40"/>
    <mergeCell ref="J35:J40"/>
    <mergeCell ref="K35:K40"/>
    <mergeCell ref="K29:K34"/>
    <mergeCell ref="L29:L34"/>
    <mergeCell ref="M29:M34"/>
    <mergeCell ref="N29:N34"/>
    <mergeCell ref="O29:O34"/>
    <mergeCell ref="P29:P34"/>
    <mergeCell ref="O41:O46"/>
    <mergeCell ref="P41:P46"/>
    <mergeCell ref="Q41:Q46"/>
    <mergeCell ref="A47:A52"/>
    <mergeCell ref="B47:B52"/>
    <mergeCell ref="C47:C52"/>
    <mergeCell ref="D47:D52"/>
    <mergeCell ref="F47:F52"/>
    <mergeCell ref="G47:G52"/>
    <mergeCell ref="I47:I52"/>
    <mergeCell ref="I41:I46"/>
    <mergeCell ref="J41:J46"/>
    <mergeCell ref="K41:K46"/>
    <mergeCell ref="L41:L46"/>
    <mergeCell ref="M41:M46"/>
    <mergeCell ref="N41:N46"/>
    <mergeCell ref="A41:A46"/>
    <mergeCell ref="B41:B46"/>
    <mergeCell ref="C41:C46"/>
    <mergeCell ref="D41:D46"/>
    <mergeCell ref="F41:F46"/>
    <mergeCell ref="G41:G46"/>
    <mergeCell ref="P47:P52"/>
    <mergeCell ref="Q47:Q52"/>
    <mergeCell ref="A53:A58"/>
    <mergeCell ref="B53:B58"/>
    <mergeCell ref="C53:C58"/>
    <mergeCell ref="D53:D58"/>
    <mergeCell ref="F53:F58"/>
    <mergeCell ref="G53:G58"/>
    <mergeCell ref="I53:I58"/>
    <mergeCell ref="J53:J58"/>
    <mergeCell ref="J47:J52"/>
    <mergeCell ref="K47:K52"/>
    <mergeCell ref="L47:L52"/>
    <mergeCell ref="M47:M52"/>
    <mergeCell ref="N47:N52"/>
    <mergeCell ref="O47:O52"/>
    <mergeCell ref="B65:AK65"/>
    <mergeCell ref="L59:L64"/>
    <mergeCell ref="M59:M64"/>
    <mergeCell ref="N59:N64"/>
    <mergeCell ref="O59:O64"/>
    <mergeCell ref="P59:P64"/>
    <mergeCell ref="Q59:Q64"/>
    <mergeCell ref="Q53:Q58"/>
    <mergeCell ref="A59:A64"/>
    <mergeCell ref="B59:B64"/>
    <mergeCell ref="C59:C64"/>
    <mergeCell ref="D59:D64"/>
    <mergeCell ref="F59:F64"/>
    <mergeCell ref="G59:G64"/>
    <mergeCell ref="I59:I64"/>
    <mergeCell ref="J59:J64"/>
    <mergeCell ref="K59:K64"/>
    <mergeCell ref="K53:K58"/>
    <mergeCell ref="L53:L58"/>
    <mergeCell ref="M53:M58"/>
    <mergeCell ref="N53:N58"/>
    <mergeCell ref="O53:O58"/>
    <mergeCell ref="P53:P58"/>
  </mergeCells>
  <conditionalFormatting sqref="K5 K17 K23 K29 K35 K41 K47 K53 K59">
    <cfRule type="cellIs" dxfId="1123" priority="1" operator="equal">
      <formula>"Muy Alta"</formula>
    </cfRule>
    <cfRule type="cellIs" dxfId="1122" priority="2" operator="equal">
      <formula>"Alta"</formula>
    </cfRule>
    <cfRule type="cellIs" dxfId="1121" priority="3" operator="equal">
      <formula>"Media"</formula>
    </cfRule>
    <cfRule type="cellIs" dxfId="1120" priority="4" operator="equal">
      <formula>"Baja"</formula>
    </cfRule>
    <cfRule type="cellIs" dxfId="1119" priority="5" operator="equal">
      <formula>"Muy Baja"</formula>
    </cfRule>
  </conditionalFormatting>
  <conditionalFormatting sqref="K7">
    <cfRule type="cellIs" dxfId="1118" priority="7" operator="equal">
      <formula>"Muy Alta"</formula>
    </cfRule>
    <cfRule type="cellIs" dxfId="1117" priority="8" operator="equal">
      <formula>"Alta"</formula>
    </cfRule>
    <cfRule type="cellIs" dxfId="1116" priority="9" operator="equal">
      <formula>"Media"</formula>
    </cfRule>
    <cfRule type="cellIs" dxfId="1115" priority="10" operator="equal">
      <formula>"Baja"</formula>
    </cfRule>
    <cfRule type="cellIs" dxfId="1114" priority="11" operator="equal">
      <formula>"Muy Baja"</formula>
    </cfRule>
  </conditionalFormatting>
  <conditionalFormatting sqref="K9">
    <cfRule type="cellIs" dxfId="1113" priority="12" operator="equal">
      <formula>"Muy Alta"</formula>
    </cfRule>
    <cfRule type="cellIs" dxfId="1112" priority="13" operator="equal">
      <formula>"Alta"</formula>
    </cfRule>
    <cfRule type="cellIs" dxfId="1111" priority="14" operator="equal">
      <formula>"Media"</formula>
    </cfRule>
    <cfRule type="cellIs" dxfId="1110" priority="15" operator="equal">
      <formula>"Baja"</formula>
    </cfRule>
    <cfRule type="cellIs" dxfId="1109" priority="16" operator="equal">
      <formula>"Muy Baja"</formula>
    </cfRule>
  </conditionalFormatting>
  <conditionalFormatting sqref="N5:N64">
    <cfRule type="containsText" dxfId="1108" priority="6" operator="containsText" text="❌">
      <formula>NOT(ISERROR(SEARCH(("❌"),(N5))))</formula>
    </cfRule>
  </conditionalFormatting>
  <dataValidations count="4">
    <dataValidation type="list" allowBlank="1" showErrorMessage="1" sqref="G5 G7 G9 G12:G17 G23 G29 G35 G41 G47 G53 G59">
      <formula1>"Gestión,FISCAL"</formula1>
    </dataValidation>
    <dataValidation type="list" allowBlank="1" showInputMessage="1" showErrorMessage="1" sqref="AN5:AN11">
      <formula1>"Sin avance,En curso,Finalizado"</formula1>
    </dataValidation>
    <dataValidation type="list" allowBlank="1" showInputMessage="1" showErrorMessage="1" sqref="BC5 BC7:BC11">
      <formula1>"Si,No, No aplica porque el riesgo no se materializo"</formula1>
    </dataValidation>
    <dataValidation type="list" allowBlank="1" showInputMessage="1" showErrorMessage="1" sqref="BB5:BB11 AT5:AY5 AT7:AY11">
      <formula1>"Si,No"</formula1>
    </dataValidation>
  </dataValidations>
  <pageMargins left="0.7" right="0.7" top="0.75" bottom="0.75" header="0" footer="0"/>
  <pageSetup orientation="portrait" r:id="rId1"/>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prompt="Recuerde que las acciones se generan bajo la medida de mitigar el riesgo">
          <x14:formula1>
            <xm:f>IF(OR(AG5='C:\Users\VISITANTE\Desktop\ARCHIVOS CARLOS MACHADO\CONTROL INTERNO 2024\RIESGOS 2024\RIESGOS AGOSTO 2024\GESTION SALUD\[SEGUIMEINTO RIESGOS DE GESTION Y FICALES  AGOSTO 2024 SALUD.xlsx]Opciones Tratamiento'!#REF!,AG5='C:\Users\VISITANTE\Desktop\ARCHIVOS CARLOS MACHADO\CONTROL INTERNO 2024\RIESGOS 2024\RIESGOS AGOSTO 2024\GESTION SALUD\[SEGUIMEINTO RIESGOS DE GESTION Y FICALES  AGOSTO 2024 SALUD.xlsx]Opciones Tratamiento'!#REF!,AG5='C:\Users\VISITANTE\Desktop\ARCHIVOS CARLOS MACHADO\CONTROL INTERNO 2024\RIESGOS 2024\RIESGOS AGOSTO 2024\GESTION SALUD\[SEGUIMEINTO RIESGOS DE GESTION Y FICALES  AGOSTO 2024 SALUD.xlsx]Opciones Tratamiento'!#REF!),ISBLANK(AG5),ISTEXT(AG5))</xm:f>
          </x14:formula1>
          <xm:sqref>AK9:AK64 AK5 AK7</xm:sqref>
        </x14:dataValidation>
        <x14:dataValidation type="custom" allowBlank="1" showInputMessage="1" showErrorMessage="1" prompt="Recuerde que las acciones se generan bajo la medida de mitigar el riesgo">
          <x14:formula1>
            <xm:f>IF(OR(AG5='C:\Users\VISITANTE\Desktop\ARCHIVOS CARLOS MACHADO\CONTROL INTERNO 2024\RIESGOS 2024\RIESGOS AGOSTO 2024\GESTION SALUD\[SEGUIMEINTO RIESGOS DE GESTION Y FICALES  AGOSTO 2024 SALUD.xlsx]Opciones Tratamiento'!#REF!,AG5='C:\Users\VISITANTE\Desktop\ARCHIVOS CARLOS MACHADO\CONTROL INTERNO 2024\RIESGOS 2024\RIESGOS AGOSTO 2024\GESTION SALUD\[SEGUIMEINTO RIESGOS DE GESTION Y FICALES  AGOSTO 2024 SALUD.xlsx]Opciones Tratamiento'!#REF!,AG5='C:\Users\VISITANTE\Desktop\ARCHIVOS CARLOS MACHADO\CONTROL INTERNO 2024\RIESGOS 2024\RIESGOS AGOSTO 2024\GESTION SALUD\[SEGUIMEINTO RIESGOS DE GESTION Y FICALES  AGOSTO 2024 SALUD.xlsx]Opciones Tratamiento'!#REF!),ISBLANK(AG5),ISTEXT(AG5))</xm:f>
          </x14:formula1>
          <xm:sqref>AI9:AI64 AI5 AI7</xm:sqref>
        </x14:dataValidation>
        <x14:dataValidation type="list" allowBlank="1" showErrorMessage="1">
          <x14:formula1>
            <xm:f>'C:\Users\VISITANTE\Desktop\ARCHIVOS CARLOS MACHADO\CONTROL INTERNO 2024\RIESGOS 2024\RIESGOS AGOSTO 2024\GESTION SALUD\[SEGUIMEINTO RIESGOS DE GESTION Y FICALES  AGOSTO 2024 SALUD.xlsx]Tabla Impacto'!#REF!</xm:f>
          </x14:formula1>
          <xm:sqref>M5 M7 M9 M12:M17 M23 M29 M35 M41 M47 M53 M59</xm:sqref>
        </x14:dataValidation>
        <x14:dataValidation type="custom" allowBlank="1" showInputMessage="1" showErrorMessage="1" prompt="Recuerde que las acciones se generan bajo la medida de mitigar el riesgo">
          <x14:formula1>
            <xm:f>IF(OR(AG5='C:\Users\VISITANTE\Desktop\ARCHIVOS CARLOS MACHADO\CONTROL INTERNO 2024\RIESGOS 2024\RIESGOS AGOSTO 2024\GESTION SALUD\[SEGUIMEINTO RIESGOS DE GESTION Y FICALES  AGOSTO 2024 SALUD.xlsx]Opciones Tratamiento'!#REF!,AG5='C:\Users\VISITANTE\Desktop\ARCHIVOS CARLOS MACHADO\CONTROL INTERNO 2024\RIESGOS 2024\RIESGOS AGOSTO 2024\GESTION SALUD\[SEGUIMEINTO RIESGOS DE GESTION Y FICALES  AGOSTO 2024 SALUD.xlsx]Opciones Tratamiento'!#REF!,AG5='C:\Users\VISITANTE\Desktop\ARCHIVOS CARLOS MACHADO\CONTROL INTERNO 2024\RIESGOS 2024\RIESGOS AGOSTO 2024\GESTION SALUD\[SEGUIMEINTO RIESGOS DE GESTION Y FICALES  AGOSTO 2024 SALUD.xlsx]Opciones Tratamiento'!#REF!),ISBLANK(AG5),ISTEXT(AG5))</xm:f>
          </x14:formula1>
          <xm:sqref>AJ9:AJ64 AJ5 AJ7</xm:sqref>
        </x14:dataValidation>
        <x14:dataValidation type="list" allowBlank="1" showErrorMessage="1">
          <x14:formula1>
            <xm:f>'C:\Users\VISITANTE\Desktop\ARCHIVOS CARLOS MACHADO\CONTROL INTERNO 2024\RIESGOS 2024\RIESGOS AGOSTO 2024\GESTION SALUD\[SEGUIMEINTO RIESGOS DE GESTION Y FICALES  AGOSTO 2024 SALUD.xlsx]Tabla Valoración controles'!#REF!</xm:f>
          </x14:formula1>
          <xm:sqref>X5:Z5 X7:Z7 X9:Z64 U5:V5 U7:V7 U9:V64</xm:sqref>
        </x14:dataValidation>
        <x14:dataValidation type="list" allowBlank="1" showErrorMessage="1">
          <x14:formula1>
            <xm:f>'C:\Users\VISITANTE\Desktop\ARCHIVOS CARLOS MACHADO\CONTROL INTERNO 2024\RIESGOS 2024\RIESGOS AGOSTO 2024\GESTION SALUD\[SEGUIMEINTO RIESGOS DE GESTION Y FICALES  AGOSTO 2024 SALUD.xlsx]Opciones Tratamiento'!#REF!</xm:f>
          </x14:formula1>
          <xm:sqref>AG5 AG7:AG11 AG13:AG17 AG19:AG23 AG25:AG29 AG31:AG35 AG37:AG41 AG43:AG47 AG49:AG53 AG55:AG59 AG61:AG64 I5:I7 I9 I12:I17 I23 I29 I35 I41 I47 I53 I59 B5 B7:B9 B12:B17 B23 B29 B35 B41 B47 B53 B59</xm:sqref>
        </x14:dataValidation>
        <x14:dataValidation type="custom" allowBlank="1" showInputMessage="1" showErrorMessage="1" prompt="Recuerde que las acciones se generan bajo la medida de mitigar el riesgo">
          <x14:formula1>
            <xm:f>IF(OR(AG7='C:\Users\VISITANTE\Desktop\ARCHIVOS CARLOS MACHADO\CONTROL INTERNO 2024\RIESGOS 2024\RIESGOS AGOSTO 2024\GESTION SALUD\[SEGUIMEINTO RIESGOS DE GESTION Y FICALES  AGOSTO 2024 SALUD.xlsx]Opciones Tratamiento'!#REF!,AG7='C:\Users\VISITANTE\Desktop\ARCHIVOS CARLOS MACHADO\CONTROL INTERNO 2024\RIESGOS 2024\RIESGOS AGOSTO 2024\GESTION SALUD\[SEGUIMEINTO RIESGOS DE GESTION Y FICALES  AGOSTO 2024 SALUD.xlsx]Opciones Tratamiento'!#REF!,AG7='C:\Users\VISITANTE\Desktop\ARCHIVOS CARLOS MACHADO\CONTROL INTERNO 2024\RIESGOS 2024\RIESGOS AGOSTO 2024\GESTION SALUD\[SEGUIMEINTO RIESGOS DE GESTION Y FICALES  AGOSTO 2024 SALUD.xlsx]Opciones Tratamiento'!#REF!),ISBLANK(AG7),ISTEXT(AG7))</xm:f>
          </x14:formula1>
          <xm:sqref>AH9:AH64 AH7</xm:sqref>
        </x14:dataValidation>
        <x14:dataValidation type="custom" allowBlank="1" showInputMessage="1" showErrorMessage="1" prompt="Recuerde que las acciones se generan bajo la medida de mitigar el riesgo">
          <x14:formula1>
            <xm:f>IF(OR(AG6='C:\Users\VISITANTE\Desktop\ARCHIVOS CARLOS MACHADO\CONTROL INTERNO 2024\RIESGOS 2024\RIESGOS AGOSTO 2024\GESTION SALUD\[SEGUIMEINTO RIESGOS DE GESTION Y FICALES  AGOSTO 2024 SALUD.xlsx]Opciones Tratamiento'!#REF!,AG6='C:\Users\VISITANTE\Desktop\ARCHIVOS CARLOS MACHADO\CONTROL INTERNO 2024\RIESGOS 2024\RIESGOS AGOSTO 2024\GESTION SALUD\[SEGUIMEINTO RIESGOS DE GESTION Y FICALES  AGOSTO 2024 SALUD.xlsx]Opciones Tratamiento'!#REF!,AG6='C:\Users\VISITANTE\Desktop\ARCHIVOS CARLOS MACHADO\CONTROL INTERNO 2024\RIESGOS 2024\RIESGOS AGOSTO 2024\GESTION SALUD\[SEGUIMEINTO RIESGOS DE GESTION Y FICALES  AGOSTO 2024 SALUD.xlsx]Opciones Tratamiento'!#REF!),ISBLANK(AG6),ISTEXT(AG6))</xm:f>
          </x14:formula1>
          <xm:sqref>AH5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U3"/>
  <sheetViews>
    <sheetView zoomScale="50" zoomScaleNormal="50" workbookViewId="0">
      <selection activeCell="Y30" sqref="X30:Y30"/>
    </sheetView>
  </sheetViews>
  <sheetFormatPr baseColWidth="10" defaultColWidth="11.42578125" defaultRowHeight="16.5"/>
  <cols>
    <col min="1" max="1" width="42.85546875" style="2" customWidth="1"/>
    <col min="2" max="2" width="31.140625" style="2" customWidth="1"/>
    <col min="3" max="3" width="42.5703125" style="2" customWidth="1"/>
    <col min="4" max="4" width="19" style="2" customWidth="1"/>
    <col min="5" max="5" width="11.42578125" style="2"/>
    <col min="6" max="6" width="11.42578125" style="1"/>
    <col min="7" max="8" width="11.42578125" style="3"/>
    <col min="9" max="68" width="11.42578125" style="1"/>
    <col min="69" max="99" width="11.42578125" style="28"/>
    <col min="100" max="16384" width="11.42578125" style="1"/>
  </cols>
  <sheetData>
    <row r="1" spans="1:4" ht="63.75" customHeight="1">
      <c r="A1" s="1052" t="s">
        <v>362</v>
      </c>
      <c r="B1" s="1052"/>
      <c r="C1" s="1052"/>
      <c r="D1" s="1052"/>
    </row>
    <row r="2" spans="1:4" ht="35.25" customHeight="1">
      <c r="A2" s="1052"/>
      <c r="B2" s="1052"/>
      <c r="C2" s="1052"/>
      <c r="D2" s="1052"/>
    </row>
    <row r="3" spans="1:4" ht="46.5" customHeight="1">
      <c r="A3" s="1052"/>
      <c r="B3" s="1052"/>
      <c r="C3" s="1052"/>
      <c r="D3" s="1052"/>
    </row>
  </sheetData>
  <dataConsolidate/>
  <mergeCells count="1">
    <mergeCell ref="A1:D3"/>
  </mergeCells>
  <printOptions horizontalCentered="1" verticalCentered="1"/>
  <pageMargins left="0.70866141732283472" right="0.70866141732283472" top="0.74803149606299213" bottom="0.74803149606299213" header="0.31496062992125984" footer="0.31496062992125984"/>
  <pageSetup paperSize="14" scale="80"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F13"/>
  <sheetViews>
    <sheetView zoomScale="50" zoomScaleNormal="50" workbookViewId="0">
      <selection activeCell="Z4" sqref="Y4:Z4"/>
    </sheetView>
  </sheetViews>
  <sheetFormatPr baseColWidth="10" defaultColWidth="11.42578125" defaultRowHeight="16.5"/>
  <cols>
    <col min="1" max="1" width="4" style="2" bestFit="1" customWidth="1"/>
    <col min="2" max="3" width="16.5703125" style="2" customWidth="1"/>
    <col min="4" max="4" width="27" style="2" customWidth="1"/>
    <col min="5" max="5" width="30.28515625" style="2" customWidth="1"/>
    <col min="6" max="6" width="35" style="25" customWidth="1"/>
    <col min="7" max="7" width="29" style="25" customWidth="1"/>
    <col min="8" max="8" width="35" style="25" customWidth="1"/>
    <col min="9" max="9" width="29.7109375" style="2" customWidth="1"/>
    <col min="10" max="10" width="23.28515625" style="25" customWidth="1"/>
    <col min="11" max="11" width="12" style="25" customWidth="1"/>
    <col min="12" max="12" width="6.28515625" style="25" bestFit="1" customWidth="1"/>
    <col min="13" max="13" width="24.42578125" style="25" bestFit="1" customWidth="1"/>
    <col min="14" max="14" width="28.28515625" style="25" hidden="1" customWidth="1"/>
    <col min="15" max="15" width="17.5703125" style="25" customWidth="1"/>
    <col min="16" max="16" width="6.28515625" style="25" bestFit="1" customWidth="1"/>
    <col min="17" max="17" width="16" style="25" customWidth="1"/>
    <col min="18" max="18" width="5.85546875" style="25" customWidth="1"/>
    <col min="19" max="19" width="55" style="25" customWidth="1"/>
    <col min="20" max="20" width="15.140625" style="25" bestFit="1" customWidth="1"/>
    <col min="21" max="21" width="6.85546875" style="25" customWidth="1"/>
    <col min="22" max="22" width="5" style="25" customWidth="1"/>
    <col min="23" max="23" width="5.5703125" style="25" customWidth="1"/>
    <col min="24" max="24" width="7.140625" style="25" customWidth="1"/>
    <col min="25" max="25" width="6.7109375" style="25" customWidth="1"/>
    <col min="26" max="26" width="4.7109375" style="25" bestFit="1" customWidth="1"/>
    <col min="27" max="27" width="7.85546875" style="25" customWidth="1"/>
    <col min="28" max="28" width="8.7109375" style="25" customWidth="1"/>
    <col min="29" max="29" width="10.42578125" style="25" customWidth="1"/>
    <col min="30" max="30" width="9.28515625" style="25" customWidth="1"/>
    <col min="31" max="31" width="9.140625" style="25" customWidth="1"/>
    <col min="32" max="32" width="8.42578125" style="25" customWidth="1"/>
    <col min="33" max="33" width="7.28515625" style="25" customWidth="1"/>
    <col min="34" max="34" width="35.28515625" style="25" customWidth="1"/>
    <col min="35" max="35" width="23" style="25" customWidth="1"/>
    <col min="36" max="36" width="25.85546875" style="25" customWidth="1"/>
    <col min="37" max="37" width="18.28515625" style="25" customWidth="1"/>
    <col min="38" max="38" width="67.28515625" style="25" customWidth="1"/>
    <col min="39" max="39" width="11.42578125" style="25"/>
    <col min="40" max="40" width="24.42578125" style="25" customWidth="1"/>
    <col min="41" max="41" width="65.42578125" style="25" customWidth="1"/>
    <col min="42" max="42" width="49.28515625" style="25" customWidth="1"/>
    <col min="43" max="43" width="40.5703125" style="25" customWidth="1"/>
    <col min="44" max="44" width="37.5703125" style="25" customWidth="1"/>
    <col min="45" max="48" width="11.42578125" style="25"/>
    <col min="49" max="49" width="20.5703125" style="25" customWidth="1"/>
    <col min="50" max="50" width="11.42578125" style="25"/>
    <col min="51" max="51" width="32.7109375" style="25" customWidth="1"/>
    <col min="52" max="52" width="42.42578125" style="25" customWidth="1"/>
    <col min="53" max="53" width="17" style="25" customWidth="1"/>
    <col min="54" max="54" width="21" style="25" customWidth="1"/>
    <col min="55" max="55" width="17.140625" style="25" customWidth="1"/>
    <col min="56" max="56" width="17.7109375" style="25" customWidth="1"/>
    <col min="57" max="57" width="18.42578125" style="25" customWidth="1"/>
    <col min="58" max="58" width="21" style="25" customWidth="1"/>
    <col min="59" max="59" width="25.85546875" style="25" customWidth="1"/>
    <col min="60" max="60" width="33.140625" style="25" customWidth="1"/>
    <col min="61" max="61" width="11.42578125" style="25"/>
    <col min="62" max="84" width="11.42578125" style="30"/>
    <col min="85" max="16384" width="11.42578125" style="25"/>
  </cols>
  <sheetData>
    <row r="1" spans="1:84" ht="13.9" customHeight="1">
      <c r="A1" s="1124" t="s">
        <v>38</v>
      </c>
      <c r="B1" s="1125"/>
      <c r="C1" s="1126"/>
      <c r="D1" s="1126"/>
      <c r="E1" s="1126"/>
      <c r="F1" s="1126"/>
      <c r="G1" s="1126"/>
      <c r="H1" s="1127"/>
      <c r="I1" s="1126"/>
      <c r="J1" s="1128"/>
      <c r="K1" s="910" t="s">
        <v>39</v>
      </c>
      <c r="L1" s="1126"/>
      <c r="M1" s="1126"/>
      <c r="N1" s="1127"/>
      <c r="O1" s="1126"/>
      <c r="P1" s="1126"/>
      <c r="Q1" s="1128"/>
      <c r="R1" s="910" t="s">
        <v>40</v>
      </c>
      <c r="S1" s="1126"/>
      <c r="T1" s="1126"/>
      <c r="U1" s="1127"/>
      <c r="V1" s="1127"/>
      <c r="W1" s="1127"/>
      <c r="X1" s="1127"/>
      <c r="Y1" s="1127"/>
      <c r="Z1" s="1129"/>
      <c r="AA1" s="910" t="s">
        <v>41</v>
      </c>
      <c r="AB1" s="1126"/>
      <c r="AC1" s="1126"/>
      <c r="AD1" s="1126"/>
      <c r="AE1" s="1126"/>
      <c r="AF1" s="1126"/>
      <c r="AG1" s="1128"/>
      <c r="AH1" s="910" t="s">
        <v>42</v>
      </c>
      <c r="AI1" s="1130"/>
      <c r="AJ1" s="1130"/>
      <c r="AK1" s="1131" t="s">
        <v>43</v>
      </c>
      <c r="AL1" s="1131"/>
      <c r="AM1" s="1132"/>
      <c r="AN1" s="1108" t="s">
        <v>44</v>
      </c>
      <c r="AO1" s="1109"/>
      <c r="AP1" s="1109"/>
      <c r="AQ1" s="1109"/>
      <c r="AR1" s="1110"/>
      <c r="AS1" s="1114" t="s">
        <v>45</v>
      </c>
      <c r="AT1" s="1115"/>
      <c r="AU1" s="1115"/>
      <c r="AV1" s="1115"/>
      <c r="AW1" s="1115"/>
      <c r="AX1" s="1115"/>
      <c r="AY1" s="1115"/>
      <c r="AZ1" s="1116"/>
      <c r="BA1" s="1108" t="s">
        <v>46</v>
      </c>
      <c r="BB1" s="1109"/>
      <c r="BC1" s="1109"/>
      <c r="BD1" s="1109"/>
      <c r="BE1" s="1109"/>
      <c r="BF1" s="1109"/>
      <c r="BG1" s="1109"/>
      <c r="BH1" s="1110"/>
      <c r="BI1" s="325"/>
    </row>
    <row r="2" spans="1:84" ht="16.5" customHeight="1" thickBot="1">
      <c r="A2" s="1120" t="s">
        <v>47</v>
      </c>
      <c r="B2" s="1122" t="s">
        <v>24</v>
      </c>
      <c r="C2" s="1122" t="s">
        <v>48</v>
      </c>
      <c r="D2" s="1122" t="s">
        <v>49</v>
      </c>
      <c r="E2" s="1122" t="s">
        <v>50</v>
      </c>
      <c r="F2" s="1122" t="s">
        <v>51</v>
      </c>
      <c r="G2" s="1122" t="s">
        <v>477</v>
      </c>
      <c r="H2" s="1122" t="s">
        <v>52</v>
      </c>
      <c r="I2" s="1122" t="s">
        <v>53</v>
      </c>
      <c r="J2" s="1100" t="s">
        <v>54</v>
      </c>
      <c r="K2" s="1091" t="s">
        <v>55</v>
      </c>
      <c r="L2" s="1104" t="s">
        <v>56</v>
      </c>
      <c r="M2" s="1091" t="s">
        <v>57</v>
      </c>
      <c r="N2" s="1106" t="s">
        <v>58</v>
      </c>
      <c r="O2" s="1100" t="s">
        <v>59</v>
      </c>
      <c r="P2" s="1104" t="s">
        <v>56</v>
      </c>
      <c r="Q2" s="1100" t="s">
        <v>60</v>
      </c>
      <c r="R2" s="1098" t="s">
        <v>61</v>
      </c>
      <c r="S2" s="1100" t="s">
        <v>62</v>
      </c>
      <c r="T2" s="1100" t="s">
        <v>63</v>
      </c>
      <c r="U2" s="1102" t="s">
        <v>64</v>
      </c>
      <c r="V2" s="912"/>
      <c r="W2" s="912"/>
      <c r="X2" s="912"/>
      <c r="Y2" s="912"/>
      <c r="Z2" s="1103"/>
      <c r="AA2" s="1096" t="s">
        <v>65</v>
      </c>
      <c r="AB2" s="1096" t="s">
        <v>66</v>
      </c>
      <c r="AC2" s="1096" t="s">
        <v>56</v>
      </c>
      <c r="AD2" s="1096" t="s">
        <v>67</v>
      </c>
      <c r="AE2" s="1096" t="s">
        <v>56</v>
      </c>
      <c r="AF2" s="1096" t="s">
        <v>68</v>
      </c>
      <c r="AG2" s="1098" t="s">
        <v>69</v>
      </c>
      <c r="AH2" s="1091" t="s">
        <v>42</v>
      </c>
      <c r="AI2" s="1091" t="s">
        <v>25</v>
      </c>
      <c r="AJ2" s="1091" t="s">
        <v>478</v>
      </c>
      <c r="AK2" s="1133"/>
      <c r="AL2" s="1133"/>
      <c r="AM2" s="1134"/>
      <c r="AN2" s="1111"/>
      <c r="AO2" s="1112"/>
      <c r="AP2" s="1112"/>
      <c r="AQ2" s="1112"/>
      <c r="AR2" s="1113"/>
      <c r="AS2" s="1117"/>
      <c r="AT2" s="1118"/>
      <c r="AU2" s="1118"/>
      <c r="AV2" s="1118"/>
      <c r="AW2" s="1118"/>
      <c r="AX2" s="1118"/>
      <c r="AY2" s="1118"/>
      <c r="AZ2" s="1119"/>
      <c r="BA2" s="1111"/>
      <c r="BB2" s="1112"/>
      <c r="BC2" s="1112"/>
      <c r="BD2" s="1112"/>
      <c r="BE2" s="1112"/>
      <c r="BF2" s="1112"/>
      <c r="BG2" s="1112"/>
      <c r="BH2" s="1113"/>
      <c r="BI2" s="325"/>
    </row>
    <row r="3" spans="1:84" s="49" customFormat="1" ht="126" customHeight="1">
      <c r="A3" s="1121"/>
      <c r="B3" s="1123"/>
      <c r="C3" s="1123"/>
      <c r="D3" s="1123"/>
      <c r="E3" s="1123"/>
      <c r="F3" s="1123"/>
      <c r="G3" s="1123"/>
      <c r="H3" s="1123"/>
      <c r="I3" s="1123"/>
      <c r="J3" s="1101"/>
      <c r="K3" s="1092"/>
      <c r="L3" s="1105"/>
      <c r="M3" s="1092"/>
      <c r="N3" s="1107"/>
      <c r="O3" s="1101"/>
      <c r="P3" s="1105"/>
      <c r="Q3" s="1101"/>
      <c r="R3" s="1099"/>
      <c r="S3" s="1101"/>
      <c r="T3" s="1101"/>
      <c r="U3" s="326" t="s">
        <v>88</v>
      </c>
      <c r="V3" s="326" t="s">
        <v>89</v>
      </c>
      <c r="W3" s="326" t="s">
        <v>90</v>
      </c>
      <c r="X3" s="326" t="s">
        <v>91</v>
      </c>
      <c r="Y3" s="326" t="s">
        <v>92</v>
      </c>
      <c r="Z3" s="327" t="s">
        <v>93</v>
      </c>
      <c r="AA3" s="1097"/>
      <c r="AB3" s="1097"/>
      <c r="AC3" s="1097"/>
      <c r="AD3" s="1097"/>
      <c r="AE3" s="1097"/>
      <c r="AF3" s="1097"/>
      <c r="AG3" s="1099"/>
      <c r="AH3" s="1092"/>
      <c r="AI3" s="1092"/>
      <c r="AJ3" s="1092"/>
      <c r="AK3" s="328" t="s">
        <v>72</v>
      </c>
      <c r="AL3" s="329" t="s">
        <v>73</v>
      </c>
      <c r="AM3" s="330" t="s">
        <v>74</v>
      </c>
      <c r="AN3" s="331" t="s">
        <v>26</v>
      </c>
      <c r="AO3" s="332" t="s">
        <v>186</v>
      </c>
      <c r="AP3" s="333" t="s">
        <v>76</v>
      </c>
      <c r="AQ3" s="333" t="s">
        <v>144</v>
      </c>
      <c r="AR3" s="334" t="s">
        <v>187</v>
      </c>
      <c r="AS3" s="335" t="s">
        <v>27</v>
      </c>
      <c r="AT3" s="336" t="s">
        <v>28</v>
      </c>
      <c r="AU3" s="336" t="s">
        <v>29</v>
      </c>
      <c r="AV3" s="336" t="s">
        <v>79</v>
      </c>
      <c r="AW3" s="336" t="s">
        <v>30</v>
      </c>
      <c r="AX3" s="336" t="s">
        <v>80</v>
      </c>
      <c r="AY3" s="337" t="s">
        <v>126</v>
      </c>
      <c r="AZ3" s="338" t="s">
        <v>31</v>
      </c>
      <c r="BA3" s="339" t="s">
        <v>81</v>
      </c>
      <c r="BB3" s="340" t="s">
        <v>82</v>
      </c>
      <c r="BC3" s="340" t="s">
        <v>83</v>
      </c>
      <c r="BD3" s="340" t="s">
        <v>84</v>
      </c>
      <c r="BE3" s="340" t="s">
        <v>85</v>
      </c>
      <c r="BF3" s="340" t="s">
        <v>122</v>
      </c>
      <c r="BG3" s="340" t="s">
        <v>86</v>
      </c>
      <c r="BH3" s="341" t="s">
        <v>143</v>
      </c>
      <c r="BI3" s="342"/>
      <c r="BJ3" s="29"/>
      <c r="BK3" s="29"/>
      <c r="BL3" s="29"/>
      <c r="BM3" s="29"/>
      <c r="BN3" s="29"/>
      <c r="BO3" s="29"/>
      <c r="BP3" s="29"/>
      <c r="BQ3" s="29"/>
      <c r="BR3" s="29"/>
      <c r="BS3" s="29"/>
      <c r="BT3" s="29"/>
      <c r="BU3" s="29"/>
      <c r="BV3" s="29"/>
      <c r="BW3" s="29"/>
      <c r="BX3" s="29"/>
      <c r="BY3" s="29"/>
      <c r="BZ3" s="29"/>
      <c r="CA3" s="29"/>
      <c r="CB3" s="29"/>
      <c r="CC3" s="29"/>
      <c r="CD3" s="29"/>
      <c r="CE3" s="29"/>
      <c r="CF3" s="29"/>
    </row>
    <row r="4" spans="1:84" ht="235.9" customHeight="1">
      <c r="A4" s="641">
        <v>1</v>
      </c>
      <c r="B4" s="675" t="s">
        <v>118</v>
      </c>
      <c r="C4" s="687" t="s">
        <v>479</v>
      </c>
      <c r="D4" s="1094" t="s">
        <v>480</v>
      </c>
      <c r="E4" s="711" t="s">
        <v>481</v>
      </c>
      <c r="F4" s="800" t="s">
        <v>482</v>
      </c>
      <c r="G4" s="641" t="s">
        <v>377</v>
      </c>
      <c r="H4" s="681" t="s">
        <v>483</v>
      </c>
      <c r="I4" s="681" t="s">
        <v>138</v>
      </c>
      <c r="J4" s="742">
        <v>360</v>
      </c>
      <c r="K4" s="735" t="s">
        <v>231</v>
      </c>
      <c r="L4" s="731">
        <v>0.6</v>
      </c>
      <c r="M4" s="733" t="s">
        <v>127</v>
      </c>
      <c r="N4" s="1090" t="s">
        <v>127</v>
      </c>
      <c r="O4" s="735" t="s">
        <v>227</v>
      </c>
      <c r="P4" s="731">
        <v>0.8</v>
      </c>
      <c r="Q4" s="737" t="s">
        <v>141</v>
      </c>
      <c r="R4" s="26" t="s">
        <v>484</v>
      </c>
      <c r="S4" s="344" t="s">
        <v>485</v>
      </c>
      <c r="T4" s="5" t="s">
        <v>137</v>
      </c>
      <c r="U4" s="286" t="s">
        <v>99</v>
      </c>
      <c r="V4" s="286" t="s">
        <v>35</v>
      </c>
      <c r="W4" s="287" t="s">
        <v>229</v>
      </c>
      <c r="X4" s="286" t="s">
        <v>100</v>
      </c>
      <c r="Y4" s="286" t="s">
        <v>111</v>
      </c>
      <c r="Z4" s="286" t="s">
        <v>102</v>
      </c>
      <c r="AA4" s="288">
        <v>0.36</v>
      </c>
      <c r="AB4" s="289" t="s">
        <v>232</v>
      </c>
      <c r="AC4" s="290">
        <v>0.36</v>
      </c>
      <c r="AD4" s="289" t="s">
        <v>227</v>
      </c>
      <c r="AE4" s="290">
        <v>0.8</v>
      </c>
      <c r="AF4" s="291" t="s">
        <v>141</v>
      </c>
      <c r="AG4" s="1086" t="s">
        <v>112</v>
      </c>
      <c r="AH4" s="345" t="s">
        <v>486</v>
      </c>
      <c r="AI4" s="345" t="s">
        <v>487</v>
      </c>
      <c r="AJ4" s="346">
        <v>45292</v>
      </c>
      <c r="AK4" s="1089">
        <v>45195</v>
      </c>
      <c r="AL4" s="347" t="s">
        <v>488</v>
      </c>
      <c r="AM4" s="348" t="s">
        <v>103</v>
      </c>
      <c r="AN4" s="1085" t="s">
        <v>489</v>
      </c>
      <c r="AO4" s="1084" t="s">
        <v>490</v>
      </c>
      <c r="AP4" s="1085" t="s">
        <v>389</v>
      </c>
      <c r="AQ4" s="1085" t="s">
        <v>491</v>
      </c>
      <c r="AR4" s="349" t="s">
        <v>36</v>
      </c>
      <c r="AS4" s="350" t="s">
        <v>32</v>
      </c>
      <c r="AT4" s="350" t="s">
        <v>32</v>
      </c>
      <c r="AU4" s="350" t="s">
        <v>32</v>
      </c>
      <c r="AV4" s="350" t="s">
        <v>32</v>
      </c>
      <c r="AW4" s="350" t="s">
        <v>37</v>
      </c>
      <c r="AX4" s="350" t="s">
        <v>32</v>
      </c>
      <c r="AY4" s="1084" t="s">
        <v>492</v>
      </c>
      <c r="AZ4" s="1084" t="s">
        <v>493</v>
      </c>
      <c r="BA4" s="351" t="s">
        <v>37</v>
      </c>
      <c r="BB4" s="351" t="s">
        <v>106</v>
      </c>
      <c r="BC4" s="1074">
        <v>0</v>
      </c>
      <c r="BD4" s="1074">
        <v>360</v>
      </c>
      <c r="BE4" s="1074">
        <v>0</v>
      </c>
      <c r="BF4" s="1077" t="s">
        <v>414</v>
      </c>
      <c r="BG4" s="1077" t="s">
        <v>494</v>
      </c>
      <c r="BH4" s="1077" t="s">
        <v>512</v>
      </c>
      <c r="BI4" s="325"/>
    </row>
    <row r="5" spans="1:84" ht="288.60000000000002" customHeight="1">
      <c r="A5" s="642"/>
      <c r="B5" s="676"/>
      <c r="C5" s="1093"/>
      <c r="D5" s="1095"/>
      <c r="E5" s="712"/>
      <c r="F5" s="801"/>
      <c r="G5" s="642"/>
      <c r="H5" s="681"/>
      <c r="I5" s="681"/>
      <c r="J5" s="743"/>
      <c r="K5" s="736"/>
      <c r="L5" s="732"/>
      <c r="M5" s="734"/>
      <c r="N5" s="1090">
        <v>0</v>
      </c>
      <c r="O5" s="736"/>
      <c r="P5" s="732"/>
      <c r="Q5" s="738"/>
      <c r="R5" s="26">
        <v>2</v>
      </c>
      <c r="S5" s="344" t="s">
        <v>495</v>
      </c>
      <c r="T5" s="5" t="s">
        <v>137</v>
      </c>
      <c r="U5" s="286" t="s">
        <v>123</v>
      </c>
      <c r="V5" s="286" t="s">
        <v>35</v>
      </c>
      <c r="W5" s="287" t="s">
        <v>228</v>
      </c>
      <c r="X5" s="286" t="s">
        <v>100</v>
      </c>
      <c r="Y5" s="286" t="s">
        <v>111</v>
      </c>
      <c r="Z5" s="286" t="s">
        <v>102</v>
      </c>
      <c r="AA5" s="288">
        <v>0.252</v>
      </c>
      <c r="AB5" s="289" t="s">
        <v>232</v>
      </c>
      <c r="AC5" s="290">
        <v>0.252</v>
      </c>
      <c r="AD5" s="289" t="s">
        <v>227</v>
      </c>
      <c r="AE5" s="290">
        <v>0.8</v>
      </c>
      <c r="AF5" s="291" t="s">
        <v>141</v>
      </c>
      <c r="AG5" s="1087"/>
      <c r="AH5" s="354" t="s">
        <v>496</v>
      </c>
      <c r="AI5" s="354" t="s">
        <v>487</v>
      </c>
      <c r="AJ5" s="346">
        <v>45292</v>
      </c>
      <c r="AK5" s="1089"/>
      <c r="AL5" s="347" t="s">
        <v>497</v>
      </c>
      <c r="AM5" s="348" t="s">
        <v>103</v>
      </c>
      <c r="AN5" s="1085"/>
      <c r="AO5" s="1084"/>
      <c r="AP5" s="1085"/>
      <c r="AQ5" s="1085"/>
      <c r="AR5" s="349" t="s">
        <v>36</v>
      </c>
      <c r="AS5" s="350" t="s">
        <v>32</v>
      </c>
      <c r="AT5" s="350" t="s">
        <v>32</v>
      </c>
      <c r="AU5" s="350" t="s">
        <v>32</v>
      </c>
      <c r="AV5" s="350" t="s">
        <v>32</v>
      </c>
      <c r="AW5" s="350" t="s">
        <v>37</v>
      </c>
      <c r="AX5" s="350" t="s">
        <v>32</v>
      </c>
      <c r="AY5" s="1084"/>
      <c r="AZ5" s="1084"/>
      <c r="BA5" s="351" t="s">
        <v>37</v>
      </c>
      <c r="BB5" s="351" t="s">
        <v>106</v>
      </c>
      <c r="BC5" s="1075"/>
      <c r="BD5" s="1075"/>
      <c r="BE5" s="1075"/>
      <c r="BF5" s="1077"/>
      <c r="BG5" s="1077"/>
      <c r="BH5" s="1077"/>
      <c r="BI5" s="325"/>
    </row>
    <row r="6" spans="1:84" ht="357.75" customHeight="1">
      <c r="A6" s="642"/>
      <c r="B6" s="676"/>
      <c r="C6" s="1093"/>
      <c r="D6" s="1095"/>
      <c r="E6" s="355" t="s">
        <v>498</v>
      </c>
      <c r="F6" s="801"/>
      <c r="G6" s="642"/>
      <c r="H6" s="681"/>
      <c r="I6" s="681"/>
      <c r="J6" s="743"/>
      <c r="K6" s="736"/>
      <c r="L6" s="732"/>
      <c r="M6" s="734"/>
      <c r="N6" s="1090">
        <v>0</v>
      </c>
      <c r="O6" s="736"/>
      <c r="P6" s="732"/>
      <c r="Q6" s="738"/>
      <c r="R6" s="26">
        <v>3</v>
      </c>
      <c r="S6" s="344" t="s">
        <v>499</v>
      </c>
      <c r="T6" s="5" t="s">
        <v>137</v>
      </c>
      <c r="U6" s="286" t="s">
        <v>123</v>
      </c>
      <c r="V6" s="286" t="s">
        <v>35</v>
      </c>
      <c r="W6" s="287" t="s">
        <v>228</v>
      </c>
      <c r="X6" s="286" t="s">
        <v>121</v>
      </c>
      <c r="Y6" s="286" t="s">
        <v>111</v>
      </c>
      <c r="Z6" s="286" t="s">
        <v>102</v>
      </c>
      <c r="AA6" s="288">
        <v>0.1764</v>
      </c>
      <c r="AB6" s="289" t="s">
        <v>665</v>
      </c>
      <c r="AC6" s="290">
        <v>0.1764</v>
      </c>
      <c r="AD6" s="289" t="s">
        <v>227</v>
      </c>
      <c r="AE6" s="290">
        <v>0.8</v>
      </c>
      <c r="AF6" s="291" t="s">
        <v>141</v>
      </c>
      <c r="AG6" s="1088"/>
      <c r="AH6" s="354" t="s">
        <v>500</v>
      </c>
      <c r="AI6" s="354" t="s">
        <v>501</v>
      </c>
      <c r="AJ6" s="346">
        <v>45292</v>
      </c>
      <c r="AK6" s="1089"/>
      <c r="AL6" s="347" t="s">
        <v>502</v>
      </c>
      <c r="AM6" s="348" t="s">
        <v>103</v>
      </c>
      <c r="AN6" s="1085"/>
      <c r="AO6" s="1084"/>
      <c r="AP6" s="1085"/>
      <c r="AQ6" s="1085"/>
      <c r="AR6" s="349" t="s">
        <v>36</v>
      </c>
      <c r="AS6" s="350" t="s">
        <v>32</v>
      </c>
      <c r="AT6" s="350" t="s">
        <v>32</v>
      </c>
      <c r="AU6" s="350" t="s">
        <v>37</v>
      </c>
      <c r="AV6" s="350" t="s">
        <v>32</v>
      </c>
      <c r="AW6" s="350" t="s">
        <v>37</v>
      </c>
      <c r="AX6" s="350" t="s">
        <v>32</v>
      </c>
      <c r="AY6" s="1084"/>
      <c r="AZ6" s="1084"/>
      <c r="BA6" s="351" t="s">
        <v>37</v>
      </c>
      <c r="BB6" s="351" t="s">
        <v>106</v>
      </c>
      <c r="BC6" s="1076"/>
      <c r="BD6" s="1076"/>
      <c r="BE6" s="1076"/>
      <c r="BF6" s="1077"/>
      <c r="BG6" s="1077"/>
      <c r="BH6" s="1077"/>
      <c r="BI6" s="325"/>
    </row>
    <row r="7" spans="1:84" ht="231" customHeight="1">
      <c r="A7" s="641">
        <v>2</v>
      </c>
      <c r="B7" s="644" t="s">
        <v>118</v>
      </c>
      <c r="C7" s="1078" t="s">
        <v>503</v>
      </c>
      <c r="D7" s="1080" t="s">
        <v>504</v>
      </c>
      <c r="E7" s="356" t="s">
        <v>505</v>
      </c>
      <c r="F7" s="1082" t="s">
        <v>506</v>
      </c>
      <c r="G7" s="800" t="s">
        <v>377</v>
      </c>
      <c r="H7" s="667" t="s">
        <v>507</v>
      </c>
      <c r="I7" s="653" t="s">
        <v>138</v>
      </c>
      <c r="J7" s="742">
        <v>180</v>
      </c>
      <c r="K7" s="735" t="s">
        <v>231</v>
      </c>
      <c r="L7" s="731">
        <v>0.6</v>
      </c>
      <c r="M7" s="733" t="s">
        <v>127</v>
      </c>
      <c r="N7" s="1072" t="s">
        <v>127</v>
      </c>
      <c r="O7" s="735" t="s">
        <v>227</v>
      </c>
      <c r="P7" s="731">
        <v>0.8</v>
      </c>
      <c r="Q7" s="737" t="s">
        <v>141</v>
      </c>
      <c r="R7" s="26">
        <v>1</v>
      </c>
      <c r="S7" s="344" t="s">
        <v>508</v>
      </c>
      <c r="T7" s="5" t="s">
        <v>24</v>
      </c>
      <c r="U7" s="286" t="s">
        <v>426</v>
      </c>
      <c r="V7" s="286" t="s">
        <v>35</v>
      </c>
      <c r="W7" s="287" t="s">
        <v>593</v>
      </c>
      <c r="X7" s="286" t="s">
        <v>100</v>
      </c>
      <c r="Y7" s="286" t="s">
        <v>101</v>
      </c>
      <c r="Z7" s="286" t="s">
        <v>102</v>
      </c>
      <c r="AA7" s="288">
        <v>0.6</v>
      </c>
      <c r="AB7" s="289" t="s">
        <v>231</v>
      </c>
      <c r="AC7" s="290">
        <v>0.6</v>
      </c>
      <c r="AD7" s="289" t="s">
        <v>254</v>
      </c>
      <c r="AE7" s="290">
        <v>0.60000000000000009</v>
      </c>
      <c r="AF7" s="291" t="s">
        <v>254</v>
      </c>
      <c r="AG7" s="703" t="s">
        <v>112</v>
      </c>
      <c r="AH7" s="354" t="s">
        <v>509</v>
      </c>
      <c r="AI7" s="354" t="s">
        <v>510</v>
      </c>
      <c r="AJ7" s="360">
        <v>45292</v>
      </c>
      <c r="AK7" s="1089"/>
      <c r="AL7" s="347" t="s">
        <v>511</v>
      </c>
      <c r="AM7" s="348" t="s">
        <v>103</v>
      </c>
      <c r="AN7" s="1085"/>
      <c r="AO7" s="1084"/>
      <c r="AP7" s="1085"/>
      <c r="AQ7" s="1085"/>
      <c r="AR7" s="349" t="s">
        <v>36</v>
      </c>
      <c r="AS7" s="350" t="s">
        <v>32</v>
      </c>
      <c r="AT7" s="350" t="s">
        <v>37</v>
      </c>
      <c r="AU7" s="350" t="s">
        <v>32</v>
      </c>
      <c r="AV7" s="350" t="s">
        <v>37</v>
      </c>
      <c r="AW7" s="350" t="s">
        <v>37</v>
      </c>
      <c r="AX7" s="350" t="s">
        <v>32</v>
      </c>
      <c r="AY7" s="1084"/>
      <c r="AZ7" s="1084"/>
      <c r="BA7" s="361" t="s">
        <v>37</v>
      </c>
      <c r="BB7" s="361" t="s">
        <v>106</v>
      </c>
      <c r="BC7" s="1053">
        <v>0</v>
      </c>
      <c r="BD7" s="1053">
        <v>180</v>
      </c>
      <c r="BE7" s="1053">
        <v>0</v>
      </c>
      <c r="BF7" s="1054" t="s">
        <v>414</v>
      </c>
      <c r="BG7" s="1055" t="s">
        <v>494</v>
      </c>
      <c r="BH7" s="1054" t="s">
        <v>512</v>
      </c>
      <c r="BI7" s="325"/>
    </row>
    <row r="8" spans="1:84" ht="210" customHeight="1">
      <c r="A8" s="642"/>
      <c r="B8" s="645"/>
      <c r="C8" s="1079"/>
      <c r="D8" s="1081"/>
      <c r="E8" s="356" t="s">
        <v>513</v>
      </c>
      <c r="F8" s="1083"/>
      <c r="G8" s="801"/>
      <c r="H8" s="668"/>
      <c r="I8" s="654"/>
      <c r="J8" s="743"/>
      <c r="K8" s="736"/>
      <c r="L8" s="732"/>
      <c r="M8" s="734"/>
      <c r="N8" s="1073">
        <v>0</v>
      </c>
      <c r="O8" s="736"/>
      <c r="P8" s="732"/>
      <c r="Q8" s="738"/>
      <c r="R8" s="26">
        <v>2</v>
      </c>
      <c r="S8" s="344" t="s">
        <v>514</v>
      </c>
      <c r="T8" s="5" t="s">
        <v>137</v>
      </c>
      <c r="U8" s="286" t="s">
        <v>123</v>
      </c>
      <c r="V8" s="286" t="s">
        <v>35</v>
      </c>
      <c r="W8" s="287" t="s">
        <v>228</v>
      </c>
      <c r="X8" s="286" t="s">
        <v>100</v>
      </c>
      <c r="Y8" s="286" t="s">
        <v>111</v>
      </c>
      <c r="Z8" s="286" t="s">
        <v>102</v>
      </c>
      <c r="AA8" s="288">
        <v>0.42</v>
      </c>
      <c r="AB8" s="289" t="s">
        <v>231</v>
      </c>
      <c r="AC8" s="290">
        <v>0.42</v>
      </c>
      <c r="AD8" s="289" t="s">
        <v>254</v>
      </c>
      <c r="AE8" s="290">
        <v>0.60000000000000009</v>
      </c>
      <c r="AF8" s="291" t="s">
        <v>254</v>
      </c>
      <c r="AG8" s="704"/>
      <c r="AH8" s="354" t="s">
        <v>515</v>
      </c>
      <c r="AI8" s="354" t="s">
        <v>510</v>
      </c>
      <c r="AJ8" s="360">
        <v>45292</v>
      </c>
      <c r="AK8" s="1089"/>
      <c r="AL8" s="347" t="s">
        <v>516</v>
      </c>
      <c r="AM8" s="348" t="s">
        <v>103</v>
      </c>
      <c r="AN8" s="1085"/>
      <c r="AO8" s="1084"/>
      <c r="AP8" s="1085"/>
      <c r="AQ8" s="1085"/>
      <c r="AR8" s="349" t="s">
        <v>36</v>
      </c>
      <c r="AS8" s="350" t="s">
        <v>32</v>
      </c>
      <c r="AT8" s="350" t="s">
        <v>32</v>
      </c>
      <c r="AU8" s="350" t="s">
        <v>32</v>
      </c>
      <c r="AV8" s="350" t="s">
        <v>32</v>
      </c>
      <c r="AW8" s="350" t="s">
        <v>37</v>
      </c>
      <c r="AX8" s="350" t="s">
        <v>32</v>
      </c>
      <c r="AY8" s="1084"/>
      <c r="AZ8" s="1084"/>
      <c r="BA8" s="362" t="s">
        <v>37</v>
      </c>
      <c r="BB8" s="362" t="s">
        <v>106</v>
      </c>
      <c r="BC8" s="1053"/>
      <c r="BD8" s="1053"/>
      <c r="BE8" s="1053"/>
      <c r="BF8" s="1054"/>
      <c r="BG8" s="1055"/>
      <c r="BH8" s="1054"/>
      <c r="BI8" s="325"/>
    </row>
    <row r="9" spans="1:84" ht="210" customHeight="1">
      <c r="A9" s="641"/>
      <c r="B9" s="1070" t="s">
        <v>94</v>
      </c>
      <c r="C9" s="1066" t="s">
        <v>503</v>
      </c>
      <c r="D9" s="1066" t="s">
        <v>517</v>
      </c>
      <c r="E9" s="363" t="s">
        <v>518</v>
      </c>
      <c r="F9" s="659" t="s">
        <v>519</v>
      </c>
      <c r="G9" s="1066" t="s">
        <v>520</v>
      </c>
      <c r="H9" s="1066" t="s">
        <v>521</v>
      </c>
      <c r="I9" s="1066" t="s">
        <v>138</v>
      </c>
      <c r="J9" s="1066">
        <v>180</v>
      </c>
      <c r="K9" s="1068" t="s">
        <v>231</v>
      </c>
      <c r="L9" s="731">
        <v>0.6</v>
      </c>
      <c r="M9" s="1056" t="s">
        <v>127</v>
      </c>
      <c r="N9" s="635" t="s">
        <v>127</v>
      </c>
      <c r="O9" s="1058" t="s">
        <v>227</v>
      </c>
      <c r="P9" s="1060">
        <v>0.8</v>
      </c>
      <c r="Q9" s="1062" t="s">
        <v>141</v>
      </c>
      <c r="R9" s="26">
        <v>1</v>
      </c>
      <c r="S9" s="306"/>
      <c r="T9" s="5" t="s">
        <v>137</v>
      </c>
      <c r="U9" s="286" t="s">
        <v>99</v>
      </c>
      <c r="V9" s="286"/>
      <c r="W9" s="287" t="s">
        <v>671</v>
      </c>
      <c r="X9" s="286"/>
      <c r="Y9" s="286"/>
      <c r="Z9" s="286"/>
      <c r="AA9" s="288" t="s">
        <v>671</v>
      </c>
      <c r="AB9" s="289" t="s">
        <v>671</v>
      </c>
      <c r="AC9" s="290" t="s">
        <v>671</v>
      </c>
      <c r="AD9" s="289" t="s">
        <v>227</v>
      </c>
      <c r="AE9" s="290">
        <v>0.8</v>
      </c>
      <c r="AF9" s="291" t="s">
        <v>671</v>
      </c>
      <c r="AG9" s="292"/>
      <c r="AH9" s="354"/>
      <c r="AI9" s="354"/>
      <c r="AJ9" s="360"/>
      <c r="AK9" s="1064"/>
      <c r="AL9" s="347"/>
      <c r="AM9" s="364"/>
      <c r="AN9" s="1085"/>
      <c r="AO9" s="1084"/>
      <c r="AP9" s="1085"/>
      <c r="AQ9" s="1085"/>
      <c r="AR9" s="349" t="s">
        <v>36</v>
      </c>
      <c r="AS9" s="350" t="s">
        <v>37</v>
      </c>
      <c r="AT9" s="350" t="s">
        <v>37</v>
      </c>
      <c r="AU9" s="350" t="s">
        <v>37</v>
      </c>
      <c r="AV9" s="350" t="s">
        <v>37</v>
      </c>
      <c r="AW9" s="350" t="s">
        <v>37</v>
      </c>
      <c r="AX9" s="350" t="s">
        <v>37</v>
      </c>
      <c r="AY9" s="1077"/>
      <c r="AZ9" s="1077"/>
      <c r="BA9" s="361" t="s">
        <v>37</v>
      </c>
      <c r="BB9" s="361" t="s">
        <v>37</v>
      </c>
      <c r="BC9" s="1053">
        <v>0</v>
      </c>
      <c r="BD9" s="1053">
        <v>0</v>
      </c>
      <c r="BE9" s="1053" t="e">
        <v>#DIV/0!</v>
      </c>
      <c r="BF9" s="1054" t="e">
        <v>#DIV/0!</v>
      </c>
      <c r="BG9" s="1055" t="s">
        <v>494</v>
      </c>
      <c r="BH9" s="1054" t="s">
        <v>522</v>
      </c>
      <c r="BI9" s="325"/>
    </row>
    <row r="10" spans="1:84" ht="210" customHeight="1">
      <c r="A10" s="642"/>
      <c r="B10" s="1071"/>
      <c r="C10" s="1067"/>
      <c r="D10" s="1067"/>
      <c r="E10" s="363" t="s">
        <v>523</v>
      </c>
      <c r="F10" s="659"/>
      <c r="G10" s="1067"/>
      <c r="H10" s="1067"/>
      <c r="I10" s="1067"/>
      <c r="J10" s="1067"/>
      <c r="K10" s="1069"/>
      <c r="L10" s="732"/>
      <c r="M10" s="1057"/>
      <c r="N10" s="636">
        <v>0</v>
      </c>
      <c r="O10" s="1059"/>
      <c r="P10" s="1061"/>
      <c r="Q10" s="1063"/>
      <c r="R10" s="26">
        <v>2</v>
      </c>
      <c r="S10" s="306"/>
      <c r="T10" s="5" t="s">
        <v>671</v>
      </c>
      <c r="U10" s="286"/>
      <c r="V10" s="286"/>
      <c r="W10" s="287" t="s">
        <v>671</v>
      </c>
      <c r="X10" s="286"/>
      <c r="Y10" s="286"/>
      <c r="Z10" s="286"/>
      <c r="AA10" s="288" t="s">
        <v>671</v>
      </c>
      <c r="AB10" s="289" t="s">
        <v>671</v>
      </c>
      <c r="AC10" s="290" t="s">
        <v>671</v>
      </c>
      <c r="AD10" s="289" t="s">
        <v>671</v>
      </c>
      <c r="AE10" s="290" t="s">
        <v>671</v>
      </c>
      <c r="AF10" s="291" t="s">
        <v>671</v>
      </c>
      <c r="AG10" s="292"/>
      <c r="AH10" s="354"/>
      <c r="AI10" s="354"/>
      <c r="AJ10" s="360"/>
      <c r="AK10" s="1065"/>
      <c r="AL10" s="347"/>
      <c r="AM10" s="364"/>
      <c r="AN10" s="1085"/>
      <c r="AO10" s="1084"/>
      <c r="AP10" s="1085"/>
      <c r="AQ10" s="1085"/>
      <c r="AR10" s="349" t="s">
        <v>36</v>
      </c>
      <c r="AS10" s="350" t="s">
        <v>37</v>
      </c>
      <c r="AT10" s="350" t="s">
        <v>37</v>
      </c>
      <c r="AU10" s="350" t="s">
        <v>37</v>
      </c>
      <c r="AV10" s="350" t="s">
        <v>37</v>
      </c>
      <c r="AW10" s="350" t="s">
        <v>37</v>
      </c>
      <c r="AX10" s="350" t="s">
        <v>37</v>
      </c>
      <c r="AY10" s="1077"/>
      <c r="AZ10" s="1077"/>
      <c r="BA10" s="362" t="s">
        <v>37</v>
      </c>
      <c r="BB10" s="362" t="s">
        <v>37</v>
      </c>
      <c r="BC10" s="1053"/>
      <c r="BD10" s="1053"/>
      <c r="BE10" s="1053"/>
      <c r="BF10" s="1054"/>
      <c r="BG10" s="1055"/>
      <c r="BH10" s="1054"/>
      <c r="BI10" s="325"/>
    </row>
    <row r="11" spans="1:84">
      <c r="A11" s="365"/>
    </row>
    <row r="13" spans="1:84">
      <c r="B13" s="4" t="s">
        <v>108</v>
      </c>
    </row>
  </sheetData>
  <dataConsolidate/>
  <mergeCells count="119">
    <mergeCell ref="BA1:BH2"/>
    <mergeCell ref="A2:A3"/>
    <mergeCell ref="B2:B3"/>
    <mergeCell ref="C2:C3"/>
    <mergeCell ref="D2:D3"/>
    <mergeCell ref="E2:E3"/>
    <mergeCell ref="F2:F3"/>
    <mergeCell ref="G2:G3"/>
    <mergeCell ref="A1:J1"/>
    <mergeCell ref="K1:Q1"/>
    <mergeCell ref="R1:Z1"/>
    <mergeCell ref="AA1:AG1"/>
    <mergeCell ref="AH1:AJ1"/>
    <mergeCell ref="AK1:AM2"/>
    <mergeCell ref="H2:H3"/>
    <mergeCell ref="I2:I3"/>
    <mergeCell ref="J2:J3"/>
    <mergeCell ref="K2:K3"/>
    <mergeCell ref="AB2:AB3"/>
    <mergeCell ref="L2:L3"/>
    <mergeCell ref="M2:M3"/>
    <mergeCell ref="N2:N3"/>
    <mergeCell ref="O2:O3"/>
    <mergeCell ref="P2:P3"/>
    <mergeCell ref="Q2:Q3"/>
    <mergeCell ref="AN1:AR2"/>
    <mergeCell ref="AS1:AZ2"/>
    <mergeCell ref="L4:L6"/>
    <mergeCell ref="M4:M6"/>
    <mergeCell ref="N4:N6"/>
    <mergeCell ref="AI2:AI3"/>
    <mergeCell ref="AJ2:AJ3"/>
    <mergeCell ref="A4:A6"/>
    <mergeCell ref="B4:B6"/>
    <mergeCell ref="C4:C6"/>
    <mergeCell ref="D4:D6"/>
    <mergeCell ref="E4:E5"/>
    <mergeCell ref="F4:F6"/>
    <mergeCell ref="G4:G6"/>
    <mergeCell ref="H4:H6"/>
    <mergeCell ref="AC2:AC3"/>
    <mergeCell ref="AD2:AD3"/>
    <mergeCell ref="AE2:AE3"/>
    <mergeCell ref="AF2:AF3"/>
    <mergeCell ref="AG2:AG3"/>
    <mergeCell ref="AH2:AH3"/>
    <mergeCell ref="R2:R3"/>
    <mergeCell ref="S2:S3"/>
    <mergeCell ref="T2:T3"/>
    <mergeCell ref="U2:Z2"/>
    <mergeCell ref="AA2:AA3"/>
    <mergeCell ref="BD4:BD6"/>
    <mergeCell ref="BE4:BE6"/>
    <mergeCell ref="BF4:BF6"/>
    <mergeCell ref="BG4:BG6"/>
    <mergeCell ref="BH4:BH6"/>
    <mergeCell ref="A7:A8"/>
    <mergeCell ref="B7:B8"/>
    <mergeCell ref="C7:C8"/>
    <mergeCell ref="D7:D8"/>
    <mergeCell ref="F7:F8"/>
    <mergeCell ref="AO4:AO10"/>
    <mergeCell ref="AP4:AP10"/>
    <mergeCell ref="AQ4:AQ10"/>
    <mergeCell ref="AY4:AY8"/>
    <mergeCell ref="AZ4:AZ8"/>
    <mergeCell ref="BC4:BC6"/>
    <mergeCell ref="BC7:BC8"/>
    <mergeCell ref="AY9:AY10"/>
    <mergeCell ref="AZ9:AZ10"/>
    <mergeCell ref="BC9:BC10"/>
    <mergeCell ref="O4:O6"/>
    <mergeCell ref="P4:P6"/>
    <mergeCell ref="Q4:Q6"/>
    <mergeCell ref="AG4:AG6"/>
    <mergeCell ref="BG7:BG8"/>
    <mergeCell ref="BH7:BH8"/>
    <mergeCell ref="A9:A10"/>
    <mergeCell ref="B9:B10"/>
    <mergeCell ref="C9:C10"/>
    <mergeCell ref="D9:D10"/>
    <mergeCell ref="F9:F10"/>
    <mergeCell ref="M7:M8"/>
    <mergeCell ref="N7:N8"/>
    <mergeCell ref="O7:O8"/>
    <mergeCell ref="P7:P8"/>
    <mergeCell ref="Q7:Q8"/>
    <mergeCell ref="AG7:AG8"/>
    <mergeCell ref="G7:G8"/>
    <mergeCell ref="H7:H8"/>
    <mergeCell ref="I7:I8"/>
    <mergeCell ref="J7:J8"/>
    <mergeCell ref="K7:K8"/>
    <mergeCell ref="L7:L8"/>
    <mergeCell ref="AK4:AK8"/>
    <mergeCell ref="AN4:AN10"/>
    <mergeCell ref="I4:I6"/>
    <mergeCell ref="J4:J6"/>
    <mergeCell ref="K4:K6"/>
    <mergeCell ref="G9:G10"/>
    <mergeCell ref="H9:H10"/>
    <mergeCell ref="I9:I10"/>
    <mergeCell ref="J9:J10"/>
    <mergeCell ref="K9:K10"/>
    <mergeCell ref="L9:L10"/>
    <mergeCell ref="BD7:BD8"/>
    <mergeCell ref="BE7:BE8"/>
    <mergeCell ref="BF7:BF8"/>
    <mergeCell ref="BD9:BD10"/>
    <mergeCell ref="BE9:BE10"/>
    <mergeCell ref="BF9:BF10"/>
    <mergeCell ref="BG9:BG10"/>
    <mergeCell ref="BH9:BH10"/>
    <mergeCell ref="M9:M10"/>
    <mergeCell ref="N9:N10"/>
    <mergeCell ref="O9:O10"/>
    <mergeCell ref="P9:P10"/>
    <mergeCell ref="Q9:Q10"/>
    <mergeCell ref="AK9:AK10"/>
  </mergeCells>
  <conditionalFormatting sqref="N4:N8">
    <cfRule type="containsText" dxfId="1107" priority="128" operator="containsText" text="❌">
      <formula>NOT(ISERROR(SEARCH("❌",N4)))</formula>
    </cfRule>
  </conditionalFormatting>
  <conditionalFormatting sqref="AF8">
    <cfRule type="cellIs" dxfId="1106" priority="30" operator="equal">
      <formula>"Extremo"</formula>
    </cfRule>
    <cfRule type="cellIs" dxfId="1105" priority="31" operator="equal">
      <formula>"Alto"</formula>
    </cfRule>
    <cfRule type="cellIs" dxfId="1104" priority="32" operator="equal">
      <formula>"Moderado"</formula>
    </cfRule>
    <cfRule type="cellIs" dxfId="1103" priority="33" operator="equal">
      <formula>"Bajo"</formula>
    </cfRule>
  </conditionalFormatting>
  <conditionalFormatting sqref="K4">
    <cfRule type="cellIs" dxfId="1102" priority="123" operator="equal">
      <formula>"Muy Alta"</formula>
    </cfRule>
    <cfRule type="cellIs" dxfId="1101" priority="124" operator="equal">
      <formula>"Alta"</formula>
    </cfRule>
    <cfRule type="cellIs" dxfId="1100" priority="125" operator="equal">
      <formula>"Media"</formula>
    </cfRule>
    <cfRule type="cellIs" dxfId="1099" priority="126" operator="equal">
      <formula>"Baja"</formula>
    </cfRule>
    <cfRule type="cellIs" dxfId="1098" priority="127" operator="equal">
      <formula>"Muy Baja"</formula>
    </cfRule>
  </conditionalFormatting>
  <conditionalFormatting sqref="O4">
    <cfRule type="cellIs" dxfId="1097" priority="118" operator="equal">
      <formula>"Catastrófico"</formula>
    </cfRule>
    <cfRule type="cellIs" dxfId="1096" priority="119" operator="equal">
      <formula>"Mayor"</formula>
    </cfRule>
    <cfRule type="cellIs" dxfId="1095" priority="120" operator="equal">
      <formula>"Moderado"</formula>
    </cfRule>
    <cfRule type="cellIs" dxfId="1094" priority="121" operator="equal">
      <formula>"Menor"</formula>
    </cfRule>
    <cfRule type="cellIs" dxfId="1093" priority="122" operator="equal">
      <formula>"Leve"</formula>
    </cfRule>
  </conditionalFormatting>
  <conditionalFormatting sqref="Q4">
    <cfRule type="cellIs" dxfId="1092" priority="114" operator="equal">
      <formula>"Extremo"</formula>
    </cfRule>
    <cfRule type="cellIs" dxfId="1091" priority="115" operator="equal">
      <formula>"Alto"</formula>
    </cfRule>
    <cfRule type="cellIs" dxfId="1090" priority="116" operator="equal">
      <formula>"Moderado"</formula>
    </cfRule>
    <cfRule type="cellIs" dxfId="1089" priority="117" operator="equal">
      <formula>"Bajo"</formula>
    </cfRule>
  </conditionalFormatting>
  <conditionalFormatting sqref="AB4">
    <cfRule type="cellIs" dxfId="1088" priority="109" operator="equal">
      <formula>"Muy Alta"</formula>
    </cfRule>
    <cfRule type="cellIs" dxfId="1087" priority="110" operator="equal">
      <formula>"Alta"</formula>
    </cfRule>
    <cfRule type="cellIs" dxfId="1086" priority="111" operator="equal">
      <formula>"Media"</formula>
    </cfRule>
    <cfRule type="cellIs" dxfId="1085" priority="112" operator="equal">
      <formula>"Baja"</formula>
    </cfRule>
    <cfRule type="cellIs" dxfId="1084" priority="113" operator="equal">
      <formula>"Muy Baja"</formula>
    </cfRule>
  </conditionalFormatting>
  <conditionalFormatting sqref="AD4">
    <cfRule type="cellIs" dxfId="1083" priority="104" operator="equal">
      <formula>"Catastrófico"</formula>
    </cfRule>
    <cfRule type="cellIs" dxfId="1082" priority="105" operator="equal">
      <formula>"Mayor"</formula>
    </cfRule>
    <cfRule type="cellIs" dxfId="1081" priority="106" operator="equal">
      <formula>"Moderado"</formula>
    </cfRule>
    <cfRule type="cellIs" dxfId="1080" priority="107" operator="equal">
      <formula>"Menor"</formula>
    </cfRule>
    <cfRule type="cellIs" dxfId="1079" priority="108" operator="equal">
      <formula>"Leve"</formula>
    </cfRule>
  </conditionalFormatting>
  <conditionalFormatting sqref="AF4">
    <cfRule type="cellIs" dxfId="1078" priority="100" operator="equal">
      <formula>"Extremo"</formula>
    </cfRule>
    <cfRule type="cellIs" dxfId="1077" priority="101" operator="equal">
      <formula>"Alto"</formula>
    </cfRule>
    <cfRule type="cellIs" dxfId="1076" priority="102" operator="equal">
      <formula>"Moderado"</formula>
    </cfRule>
    <cfRule type="cellIs" dxfId="1075" priority="103" operator="equal">
      <formula>"Bajo"</formula>
    </cfRule>
  </conditionalFormatting>
  <conditionalFormatting sqref="AB5">
    <cfRule type="cellIs" dxfId="1074" priority="95" operator="equal">
      <formula>"Muy Alta"</formula>
    </cfRule>
    <cfRule type="cellIs" dxfId="1073" priority="96" operator="equal">
      <formula>"Alta"</formula>
    </cfRule>
    <cfRule type="cellIs" dxfId="1072" priority="97" operator="equal">
      <formula>"Media"</formula>
    </cfRule>
    <cfRule type="cellIs" dxfId="1071" priority="98" operator="equal">
      <formula>"Baja"</formula>
    </cfRule>
    <cfRule type="cellIs" dxfId="1070" priority="99" operator="equal">
      <formula>"Muy Baja"</formula>
    </cfRule>
  </conditionalFormatting>
  <conditionalFormatting sqref="AD5">
    <cfRule type="cellIs" dxfId="1069" priority="90" operator="equal">
      <formula>"Catastrófico"</formula>
    </cfRule>
    <cfRule type="cellIs" dxfId="1068" priority="91" operator="equal">
      <formula>"Mayor"</formula>
    </cfRule>
    <cfRule type="cellIs" dxfId="1067" priority="92" operator="equal">
      <formula>"Moderado"</formula>
    </cfRule>
    <cfRule type="cellIs" dxfId="1066" priority="93" operator="equal">
      <formula>"Menor"</formula>
    </cfRule>
    <cfRule type="cellIs" dxfId="1065" priority="94" operator="equal">
      <formula>"Leve"</formula>
    </cfRule>
  </conditionalFormatting>
  <conditionalFormatting sqref="AF5">
    <cfRule type="cellIs" dxfId="1064" priority="86" operator="equal">
      <formula>"Extremo"</formula>
    </cfRule>
    <cfRule type="cellIs" dxfId="1063" priority="87" operator="equal">
      <formula>"Alto"</formula>
    </cfRule>
    <cfRule type="cellIs" dxfId="1062" priority="88" operator="equal">
      <formula>"Moderado"</formula>
    </cfRule>
    <cfRule type="cellIs" dxfId="1061" priority="89" operator="equal">
      <formula>"Bajo"</formula>
    </cfRule>
  </conditionalFormatting>
  <conditionalFormatting sqref="AB6">
    <cfRule type="cellIs" dxfId="1060" priority="81" operator="equal">
      <formula>"Muy Alta"</formula>
    </cfRule>
    <cfRule type="cellIs" dxfId="1059" priority="82" operator="equal">
      <formula>"Alta"</formula>
    </cfRule>
    <cfRule type="cellIs" dxfId="1058" priority="83" operator="equal">
      <formula>"Media"</formula>
    </cfRule>
    <cfRule type="cellIs" dxfId="1057" priority="84" operator="equal">
      <formula>"Baja"</formula>
    </cfRule>
    <cfRule type="cellIs" dxfId="1056" priority="85" operator="equal">
      <formula>"Muy Baja"</formula>
    </cfRule>
  </conditionalFormatting>
  <conditionalFormatting sqref="AD6">
    <cfRule type="cellIs" dxfId="1055" priority="76" operator="equal">
      <formula>"Catastrófico"</formula>
    </cfRule>
    <cfRule type="cellIs" dxfId="1054" priority="77" operator="equal">
      <formula>"Mayor"</formula>
    </cfRule>
    <cfRule type="cellIs" dxfId="1053" priority="78" operator="equal">
      <formula>"Moderado"</formula>
    </cfRule>
    <cfRule type="cellIs" dxfId="1052" priority="79" operator="equal">
      <formula>"Menor"</formula>
    </cfRule>
    <cfRule type="cellIs" dxfId="1051" priority="80" operator="equal">
      <formula>"Leve"</formula>
    </cfRule>
  </conditionalFormatting>
  <conditionalFormatting sqref="AF6">
    <cfRule type="cellIs" dxfId="1050" priority="72" operator="equal">
      <formula>"Extremo"</formula>
    </cfRule>
    <cfRule type="cellIs" dxfId="1049" priority="73" operator="equal">
      <formula>"Alto"</formula>
    </cfRule>
    <cfRule type="cellIs" dxfId="1048" priority="74" operator="equal">
      <formula>"Moderado"</formula>
    </cfRule>
    <cfRule type="cellIs" dxfId="1047" priority="75" operator="equal">
      <formula>"Bajo"</formula>
    </cfRule>
  </conditionalFormatting>
  <conditionalFormatting sqref="AB7">
    <cfRule type="cellIs" dxfId="1046" priority="67" operator="equal">
      <formula>"Muy Alta"</formula>
    </cfRule>
    <cfRule type="cellIs" dxfId="1045" priority="68" operator="equal">
      <formula>"Alta"</formula>
    </cfRule>
    <cfRule type="cellIs" dxfId="1044" priority="69" operator="equal">
      <formula>"Media"</formula>
    </cfRule>
    <cfRule type="cellIs" dxfId="1043" priority="70" operator="equal">
      <formula>"Baja"</formula>
    </cfRule>
    <cfRule type="cellIs" dxfId="1042" priority="71" operator="equal">
      <formula>"Muy Baja"</formula>
    </cfRule>
  </conditionalFormatting>
  <conditionalFormatting sqref="AD7">
    <cfRule type="cellIs" dxfId="1041" priority="62" operator="equal">
      <formula>"Catastrófico"</formula>
    </cfRule>
    <cfRule type="cellIs" dxfId="1040" priority="63" operator="equal">
      <formula>"Mayor"</formula>
    </cfRule>
    <cfRule type="cellIs" dxfId="1039" priority="64" operator="equal">
      <formula>"Moderado"</formula>
    </cfRule>
    <cfRule type="cellIs" dxfId="1038" priority="65" operator="equal">
      <formula>"Menor"</formula>
    </cfRule>
    <cfRule type="cellIs" dxfId="1037" priority="66" operator="equal">
      <formula>"Leve"</formula>
    </cfRule>
  </conditionalFormatting>
  <conditionalFormatting sqref="AF7">
    <cfRule type="cellIs" dxfId="1036" priority="58" operator="equal">
      <formula>"Extremo"</formula>
    </cfRule>
    <cfRule type="cellIs" dxfId="1035" priority="59" operator="equal">
      <formula>"Alto"</formula>
    </cfRule>
    <cfRule type="cellIs" dxfId="1034" priority="60" operator="equal">
      <formula>"Moderado"</formula>
    </cfRule>
    <cfRule type="cellIs" dxfId="1033" priority="61" operator="equal">
      <formula>"Bajo"</formula>
    </cfRule>
  </conditionalFormatting>
  <conditionalFormatting sqref="K7">
    <cfRule type="cellIs" dxfId="1032" priority="53" operator="equal">
      <formula>"Muy Alta"</formula>
    </cfRule>
    <cfRule type="cellIs" dxfId="1031" priority="54" operator="equal">
      <formula>"Alta"</formula>
    </cfRule>
    <cfRule type="cellIs" dxfId="1030" priority="55" operator="equal">
      <formula>"Media"</formula>
    </cfRule>
    <cfRule type="cellIs" dxfId="1029" priority="56" operator="equal">
      <formula>"Baja"</formula>
    </cfRule>
    <cfRule type="cellIs" dxfId="1028" priority="57" operator="equal">
      <formula>"Muy Baja"</formula>
    </cfRule>
  </conditionalFormatting>
  <conditionalFormatting sqref="O7">
    <cfRule type="cellIs" dxfId="1027" priority="48" operator="equal">
      <formula>"Catastrófico"</formula>
    </cfRule>
    <cfRule type="cellIs" dxfId="1026" priority="49" operator="equal">
      <formula>"Mayor"</formula>
    </cfRule>
    <cfRule type="cellIs" dxfId="1025" priority="50" operator="equal">
      <formula>"Moderado"</formula>
    </cfRule>
    <cfRule type="cellIs" dxfId="1024" priority="51" operator="equal">
      <formula>"Menor"</formula>
    </cfRule>
    <cfRule type="cellIs" dxfId="1023" priority="52" operator="equal">
      <formula>"Leve"</formula>
    </cfRule>
  </conditionalFormatting>
  <conditionalFormatting sqref="Q7">
    <cfRule type="cellIs" dxfId="1022" priority="44" operator="equal">
      <formula>"Extremo"</formula>
    </cfRule>
    <cfRule type="cellIs" dxfId="1021" priority="45" operator="equal">
      <formula>"Alto"</formula>
    </cfRule>
    <cfRule type="cellIs" dxfId="1020" priority="46" operator="equal">
      <formula>"Moderado"</formula>
    </cfRule>
    <cfRule type="cellIs" dxfId="1019" priority="47" operator="equal">
      <formula>"Bajo"</formula>
    </cfRule>
  </conditionalFormatting>
  <conditionalFormatting sqref="AB8">
    <cfRule type="cellIs" dxfId="1018" priority="39" operator="equal">
      <formula>"Muy Alta"</formula>
    </cfRule>
    <cfRule type="cellIs" dxfId="1017" priority="40" operator="equal">
      <formula>"Alta"</formula>
    </cfRule>
    <cfRule type="cellIs" dxfId="1016" priority="41" operator="equal">
      <formula>"Media"</formula>
    </cfRule>
    <cfRule type="cellIs" dxfId="1015" priority="42" operator="equal">
      <formula>"Baja"</formula>
    </cfRule>
    <cfRule type="cellIs" dxfId="1014" priority="43" operator="equal">
      <formula>"Muy Baja"</formula>
    </cfRule>
  </conditionalFormatting>
  <conditionalFormatting sqref="AD8">
    <cfRule type="cellIs" dxfId="1013" priority="34" operator="equal">
      <formula>"Catastrófico"</formula>
    </cfRule>
    <cfRule type="cellIs" dxfId="1012" priority="35" operator="equal">
      <formula>"Mayor"</formula>
    </cfRule>
    <cfRule type="cellIs" dxfId="1011" priority="36" operator="equal">
      <formula>"Moderado"</formula>
    </cfRule>
    <cfRule type="cellIs" dxfId="1010" priority="37" operator="equal">
      <formula>"Menor"</formula>
    </cfRule>
    <cfRule type="cellIs" dxfId="1009" priority="38" operator="equal">
      <formula>"Leve"</formula>
    </cfRule>
  </conditionalFormatting>
  <conditionalFormatting sqref="AF9:AF10">
    <cfRule type="cellIs" dxfId="1008" priority="1" operator="equal">
      <formula>"Extremo"</formula>
    </cfRule>
    <cfRule type="cellIs" dxfId="1007" priority="2" operator="equal">
      <formula>"Alto"</formula>
    </cfRule>
    <cfRule type="cellIs" dxfId="1006" priority="3" operator="equal">
      <formula>"Moderado"</formula>
    </cfRule>
    <cfRule type="cellIs" dxfId="1005" priority="4" operator="equal">
      <formula>"Bajo"</formula>
    </cfRule>
  </conditionalFormatting>
  <conditionalFormatting sqref="K9">
    <cfRule type="cellIs" dxfId="1004" priority="25" operator="equal">
      <formula>"Muy Alta"</formula>
    </cfRule>
    <cfRule type="cellIs" dxfId="1003" priority="26" operator="equal">
      <formula>"Alta"</formula>
    </cfRule>
    <cfRule type="cellIs" dxfId="1002" priority="27" operator="equal">
      <formula>"Media"</formula>
    </cfRule>
    <cfRule type="cellIs" dxfId="1001" priority="28" operator="equal">
      <formula>"Baja"</formula>
    </cfRule>
    <cfRule type="cellIs" dxfId="1000" priority="29" operator="equal">
      <formula>"Muy Baja"</formula>
    </cfRule>
  </conditionalFormatting>
  <conditionalFormatting sqref="N9:N10">
    <cfRule type="containsText" dxfId="999" priority="15" operator="containsText" text="❌">
      <formula>NOT(ISERROR(SEARCH("❌",N9)))</formula>
    </cfRule>
  </conditionalFormatting>
  <conditionalFormatting sqref="O9">
    <cfRule type="cellIs" dxfId="998" priority="20" operator="equal">
      <formula>"Catastrófico"</formula>
    </cfRule>
    <cfRule type="cellIs" dxfId="997" priority="21" operator="equal">
      <formula>"Mayor"</formula>
    </cfRule>
    <cfRule type="cellIs" dxfId="996" priority="22" operator="equal">
      <formula>"Moderado"</formula>
    </cfRule>
    <cfRule type="cellIs" dxfId="995" priority="23" operator="equal">
      <formula>"Menor"</formula>
    </cfRule>
    <cfRule type="cellIs" dxfId="994" priority="24" operator="equal">
      <formula>"Leve"</formula>
    </cfRule>
  </conditionalFormatting>
  <conditionalFormatting sqref="Q9">
    <cfRule type="cellIs" dxfId="993" priority="16" operator="equal">
      <formula>"Extremo"</formula>
    </cfRule>
    <cfRule type="cellIs" dxfId="992" priority="17" operator="equal">
      <formula>"Alto"</formula>
    </cfRule>
    <cfRule type="cellIs" dxfId="991" priority="18" operator="equal">
      <formula>"Moderado"</formula>
    </cfRule>
    <cfRule type="cellIs" dxfId="990" priority="19" operator="equal">
      <formula>"Bajo"</formula>
    </cfRule>
  </conditionalFormatting>
  <conditionalFormatting sqref="AB9:AB10">
    <cfRule type="cellIs" dxfId="989" priority="10" operator="equal">
      <formula>"Muy Alta"</formula>
    </cfRule>
    <cfRule type="cellIs" dxfId="988" priority="11" operator="equal">
      <formula>"Alta"</formula>
    </cfRule>
    <cfRule type="cellIs" dxfId="987" priority="12" operator="equal">
      <formula>"Media"</formula>
    </cfRule>
    <cfRule type="cellIs" dxfId="986" priority="13" operator="equal">
      <formula>"Baja"</formula>
    </cfRule>
    <cfRule type="cellIs" dxfId="985" priority="14" operator="equal">
      <formula>"Muy Baja"</formula>
    </cfRule>
  </conditionalFormatting>
  <conditionalFormatting sqref="AD9:AD10">
    <cfRule type="cellIs" dxfId="984" priority="5" operator="equal">
      <formula>"Catastrófico"</formula>
    </cfRule>
    <cfRule type="cellIs" dxfId="983" priority="6" operator="equal">
      <formula>"Mayor"</formula>
    </cfRule>
    <cfRule type="cellIs" dxfId="982" priority="7" operator="equal">
      <formula>"Moderado"</formula>
    </cfRule>
    <cfRule type="cellIs" dxfId="981" priority="8" operator="equal">
      <formula>"Menor"</formula>
    </cfRule>
    <cfRule type="cellIs" dxfId="980" priority="9" operator="equal">
      <formula>"Leve"</formula>
    </cfRule>
  </conditionalFormatting>
  <dataValidations count="4">
    <dataValidation type="list" allowBlank="1" showInputMessage="1" showErrorMessage="1" sqref="G4:G9">
      <formula1>"Gestión, FISCAL,"</formula1>
    </dataValidation>
    <dataValidation type="list" allowBlank="1" showInputMessage="1" showErrorMessage="1" sqref="AS4:AX10 BA4:BA10">
      <formula1>"Si,No"</formula1>
    </dataValidation>
    <dataValidation type="list" allowBlank="1" showInputMessage="1" showErrorMessage="1" sqref="AM4:AM10">
      <formula1>"Sin  avance,En curso,Finalizado "</formula1>
    </dataValidation>
    <dataValidation type="list" allowBlank="1" showInputMessage="1" showErrorMessage="1" sqref="BB4:BB10">
      <formula1>"Si,No, No aplica porque el riesgo no se materializo"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'C:\Users\HOME\Downloads\[Formato Matriz de Riesgos 2021 (1).xlsx]Opciones Tratamiento'!#REF!</xm:f>
          </x14:formula1>
          <xm:sqref>AG10</xm:sqref>
        </x14:dataValidation>
        <x14:dataValidation type="list" allowBlank="1" showInputMessage="1" showErrorMessage="1">
          <x14:formula1>
            <xm:f>'C:\Users\IRMA\Desktop\2024\SEGUIMIENTO RIESGOS DE GESTIÓN SEPT 2024\educacion\[mapa de riesgos de gestión educación actualizado de mayo - junio 2024.xlsx]Tabla Valoración controles'!#REF!</xm:f>
          </x14:formula1>
          <xm:sqref>U9:V10 X9:Z10</xm:sqref>
        </x14:dataValidation>
        <x14:dataValidation type="list" allowBlank="1" showInputMessage="1" showErrorMessage="1">
          <x14:formula1>
            <xm:f>'C:\Users\IRMA\Desktop\2024\SEGUIMIENTO RIESGOS DE GESTIÓN SEPT 2024\educacion\[mapa de riesgos de gestión educación actualizado de mayo - junio 2024.xlsx]Tabla Impacto'!#REF!</xm:f>
          </x14:formula1>
          <xm:sqref>M9</xm:sqref>
        </x14:dataValidation>
        <x14:dataValidation type="list" allowBlank="1" showInputMessage="1" showErrorMessage="1">
          <x14:formula1>
            <xm:f>'C:\Users\IRMA\Desktop\2024\SEGUIMIENTO RIESGOS DE GESTIÓN SEPT 2024\educacion\[mapa de riesgos de gestión educación actualizado de mayo - junio 2024.xlsx]Opciones Tratamiento'!#REF!</xm:f>
          </x14:formula1>
          <xm:sqref>I9 B9 AG7 AG9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vt:i4>
      </vt:variant>
    </vt:vector>
  </HeadingPairs>
  <TitlesOfParts>
    <vt:vector size="29" baseType="lpstr">
      <vt:lpstr>INDICE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'10'!Área_de_impresión</vt:lpstr>
      <vt:lpstr>'3'!Área_de_impresión</vt:lpstr>
      <vt:lpstr>'10'!Títulos_a_imprimir</vt:lpstr>
    </vt:vector>
  </TitlesOfParts>
  <Company>alcaldia de ibague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HACIENDA4</dc:creator>
  <cp:lastModifiedBy>user</cp:lastModifiedBy>
  <dcterms:created xsi:type="dcterms:W3CDTF">2020-01-14T20:48:30Z</dcterms:created>
  <dcterms:modified xsi:type="dcterms:W3CDTF">2024-10-05T03:48:03Z</dcterms:modified>
</cp:coreProperties>
</file>