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6.xml" ContentType="application/vnd.openxmlformats-officedocument.drawingml.chart+xml"/>
  <Override PartName="/xl/drawings/drawing16.xml" ContentType="application/vnd.openxmlformats-officedocument.drawing+xml"/>
  <Override PartName="/xl/charts/chart17.xml" ContentType="application/vnd.openxmlformats-officedocument.drawingml.chart+xml"/>
  <Override PartName="/xl/drawings/drawing17.xml" ContentType="application/vnd.openxmlformats-officedocument.drawing+xml"/>
  <Override PartName="/xl/charts/chart18.xml" ContentType="application/vnd.openxmlformats-officedocument.drawingml.chart+xml"/>
  <Override PartName="/xl/drawings/drawing18.xml" ContentType="application/vnd.openxmlformats-officedocument.drawing+xml"/>
  <Override PartName="/xl/charts/chart19.xml" ContentType="application/vnd.openxmlformats-officedocument.drawingml.chart+xml"/>
  <Override PartName="/xl/drawings/drawing19.xml" ContentType="application/vnd.openxmlformats-officedocument.drawing+xml"/>
  <Override PartName="/xl/charts/chart20.xml" ContentType="application/vnd.openxmlformats-officedocument.drawingml.chart+xml"/>
  <Override PartName="/xl/drawings/drawing20.xml" ContentType="application/vnd.openxmlformats-officedocument.drawing+xml"/>
  <Override PartName="/xl/charts/chart21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22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1.xml" ContentType="application/vnd.openxmlformats-officedocument.drawing+xml"/>
  <Override PartName="/xl/charts/chart23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24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harts/chart25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26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4.xml" ContentType="application/vnd.openxmlformats-officedocument.drawing+xml"/>
  <Override PartName="/xl/charts/chart27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7314\Desktop\Alcaldia SDS\Observatorio\CIFRAS\"/>
    </mc:Choice>
  </mc:AlternateContent>
  <xr:revisionPtr revIDLastSave="0" documentId="13_ncr:1_{FC97AAD9-74B0-4EDD-878A-6BCC308656B3}" xr6:coauthVersionLast="47" xr6:coauthVersionMax="47" xr10:uidLastSave="{00000000-0000-0000-0000-000000000000}"/>
  <bookViews>
    <workbookView xWindow="-110" yWindow="-110" windowWidth="19420" windowHeight="10300" tabRatio="880" firstSheet="18" activeTab="23" xr2:uid="{00000000-000D-0000-FFFF-FFFF00000000}"/>
  </bookViews>
  <sheets>
    <sheet name="Batería de indicadores OMEG" sheetId="30" r:id="rId1"/>
    <sheet name="Población según sexo" sheetId="8" r:id="rId2"/>
    <sheet name="Nacimientos" sheetId="9" r:id="rId3"/>
    <sheet name="Nacimientos según área" sheetId="21" r:id="rId4"/>
    <sheet name="Nacimientos según sitio" sheetId="23" r:id="rId5"/>
    <sheet name="Nacimientos edad madre" sheetId="22" r:id="rId6"/>
    <sheet name="Embarazo adolescente" sheetId="38" r:id="rId7"/>
    <sheet name="Defunciones no fetales" sheetId="25" r:id="rId8"/>
    <sheet name="Bajo peso al nacer" sheetId="39" r:id="rId9"/>
    <sheet name="Atención al parto" sheetId="12" r:id="rId10"/>
    <sheet name="Mortalidad Materna" sheetId="36" r:id="rId11"/>
    <sheet name="Suicidio" sheetId="7" r:id="rId12"/>
    <sheet name="Mercado Laboral" sheetId="40" r:id="rId13"/>
    <sheet name="Violencia Interpersonal" sheetId="6" r:id="rId14"/>
    <sheet name="Violencia Intrafamiliar" sheetId="1" r:id="rId15"/>
    <sheet name="Violencia de NNA" sheetId="33" r:id="rId16"/>
    <sheet name="Violencia Adulto Mayor" sheetId="34" r:id="rId17"/>
    <sheet name="Violencia Otros Familiares" sheetId="35" r:id="rId18"/>
    <sheet name="Violencia de Pareja" sheetId="4" r:id="rId19"/>
    <sheet name="Delito Sexual" sheetId="5" r:id="rId20"/>
    <sheet name="Víctimas Conflicto Armado " sheetId="29" r:id="rId21"/>
    <sheet name="Hechos victimizantes" sheetId="15" r:id="rId22"/>
    <sheet name="Participación ciudadana" sheetId="31" r:id="rId23"/>
    <sheet name="Educación" sheetId="19" r:id="rId24"/>
    <sheet name="Hoja1" sheetId="41" r:id="rId25"/>
  </sheets>
  <definedNames>
    <definedName name="_xlnm._FilterDatabase" localSheetId="21" hidden="1">'Hechos victimizantes'!$B$8:$F$113</definedName>
    <definedName name="_xlnm._FilterDatabase" localSheetId="22" hidden="1">'Participación ciudadana'!$B$9:$I$114</definedName>
    <definedName name="_xlnm.Print_Area" localSheetId="9">'Atención al parto'!$A$1:$H$50</definedName>
    <definedName name="_xlnm.Print_Area" localSheetId="8">'Bajo peso al nacer'!$A$1:$H$28</definedName>
    <definedName name="_xlnm.Print_Area" localSheetId="7">'Defunciones no fetales'!$A$1:$F$21</definedName>
    <definedName name="_xlnm.Print_Area" localSheetId="19">'Delito Sexual'!$A$1:$M$49</definedName>
    <definedName name="_xlnm.Print_Area" localSheetId="23">Educación!$A$1:$O$40</definedName>
    <definedName name="_xlnm.Print_Area" localSheetId="6">'Embarazo adolescente'!$A$1:$G$45</definedName>
    <definedName name="_xlnm.Print_Area" localSheetId="21">'Hechos victimizantes'!$A$1:$G$137</definedName>
    <definedName name="_xlnm.Print_Area" localSheetId="12">'Mercado Laboral'!$A$1:$AA$34</definedName>
    <definedName name="_xlnm.Print_Area" localSheetId="10">'Mortalidad Materna'!$A$1:$H$24</definedName>
    <definedName name="_xlnm.Print_Area" localSheetId="2">Nacimientos!$A$1:$H$43</definedName>
    <definedName name="_xlnm.Print_Area" localSheetId="5">'Nacimientos edad madre'!$A$1:$K$21</definedName>
    <definedName name="_xlnm.Print_Area" localSheetId="4">'Nacimientos según sitio'!$A$1:$G$21</definedName>
    <definedName name="_xlnm.Print_Area" localSheetId="22">'Participación ciudadana'!$A$1:$J$115</definedName>
    <definedName name="_xlnm.Print_Area" localSheetId="1">'Población según sexo'!$A$1:$M$52</definedName>
    <definedName name="_xlnm.Print_Area" localSheetId="11">Suicidio!$A$1:$K$48</definedName>
    <definedName name="_xlnm.Print_Area" localSheetId="20">'Víctimas Conflicto Armado '!$A$1:$O$44</definedName>
    <definedName name="_xlnm.Print_Area" localSheetId="16">'Violencia Adulto Mayor'!$A$1:$L$26</definedName>
    <definedName name="_xlnm.Print_Area" localSheetId="15">'Violencia de NNA'!$A$1:$L$26</definedName>
    <definedName name="_xlnm.Print_Area" localSheetId="18">'Violencia de Pareja'!$A$1:$L$27</definedName>
    <definedName name="_xlnm.Print_Area" localSheetId="13">'Violencia Interpersonal'!$A$1:$L$48</definedName>
    <definedName name="_xlnm.Print_Area" localSheetId="14">'Violencia Intrafamiliar'!$A$1:$J$48</definedName>
    <definedName name="_xlnm.Print_Area" localSheetId="17">'Violencia Otros Familiares'!$A$1:$L$28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6" i="7" l="1"/>
  <c r="D46" i="7"/>
  <c r="C47" i="7"/>
  <c r="D47" i="7"/>
  <c r="C45" i="7"/>
  <c r="D45" i="7"/>
  <c r="E47" i="7"/>
  <c r="E46" i="7"/>
  <c r="E45" i="7"/>
  <c r="C43" i="38" l="1"/>
  <c r="C42" i="38"/>
  <c r="C23" i="38"/>
  <c r="C22" i="38"/>
  <c r="F21" i="9"/>
  <c r="E49" i="8"/>
  <c r="E50" i="8"/>
  <c r="E48" i="8"/>
  <c r="D49" i="8"/>
  <c r="D50" i="8"/>
  <c r="D48" i="8"/>
  <c r="C49" i="8"/>
  <c r="C50" i="8"/>
  <c r="C48" i="8"/>
  <c r="E47" i="8"/>
  <c r="D47" i="8"/>
  <c r="C47" i="8"/>
  <c r="E46" i="8"/>
  <c r="D46" i="8"/>
  <c r="C46" i="8"/>
  <c r="E45" i="8"/>
  <c r="D45" i="8"/>
  <c r="C45" i="8"/>
  <c r="E42" i="7"/>
  <c r="E41" i="7"/>
  <c r="E40" i="7" l="1"/>
  <c r="E136" i="15"/>
  <c r="D136" i="15"/>
  <c r="F125" i="15"/>
  <c r="F126" i="15"/>
  <c r="F127" i="15"/>
  <c r="F128" i="15"/>
  <c r="F129" i="15"/>
  <c r="F130" i="15"/>
  <c r="F131" i="15"/>
  <c r="F132" i="15"/>
  <c r="F133" i="15"/>
  <c r="F134" i="15"/>
  <c r="F135" i="15"/>
  <c r="F124" i="15"/>
  <c r="D27" i="29"/>
  <c r="D26" i="29"/>
  <c r="E19" i="5"/>
  <c r="E19" i="4"/>
  <c r="E20" i="35"/>
  <c r="E20" i="34"/>
  <c r="E20" i="33"/>
  <c r="F136" i="15" l="1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D38" i="1"/>
  <c r="C38" i="1"/>
  <c r="E123" i="15"/>
  <c r="D123" i="15"/>
  <c r="F122" i="15"/>
  <c r="F121" i="15"/>
  <c r="F123" i="15" l="1"/>
  <c r="E38" i="1"/>
  <c r="E18" i="5"/>
  <c r="E18" i="4"/>
  <c r="E19" i="34"/>
  <c r="E19" i="35"/>
  <c r="E19" i="33"/>
  <c r="E39" i="7"/>
  <c r="D25" i="29" l="1"/>
  <c r="F119" i="15"/>
  <c r="F118" i="15"/>
  <c r="E120" i="15"/>
  <c r="D120" i="15"/>
  <c r="F120" i="15" l="1"/>
  <c r="E17" i="5"/>
  <c r="E17" i="4"/>
  <c r="E18" i="35"/>
  <c r="E18" i="34"/>
  <c r="E18" i="33"/>
  <c r="E37" i="1"/>
  <c r="E41" i="6"/>
  <c r="E38" i="7"/>
  <c r="E7" i="8" l="1"/>
  <c r="B16" i="25" l="1"/>
  <c r="E37" i="7" l="1"/>
  <c r="E16" i="5"/>
  <c r="E16" i="4"/>
  <c r="E17" i="35"/>
  <c r="E17" i="34"/>
  <c r="E17" i="33"/>
  <c r="E36" i="1"/>
  <c r="E40" i="6"/>
  <c r="D24" i="29" l="1"/>
  <c r="E117" i="15"/>
  <c r="D117" i="15"/>
  <c r="F116" i="15"/>
  <c r="F115" i="15"/>
  <c r="F114" i="15"/>
  <c r="F117" i="15" l="1"/>
  <c r="B15" i="25"/>
  <c r="D44" i="8" l="1"/>
  <c r="E19" i="8"/>
  <c r="C43" i="8" s="1"/>
  <c r="E18" i="8"/>
  <c r="D42" i="8" s="1"/>
  <c r="E17" i="8"/>
  <c r="D41" i="8" s="1"/>
  <c r="E16" i="8"/>
  <c r="D40" i="8" s="1"/>
  <c r="E15" i="8"/>
  <c r="C39" i="8" s="1"/>
  <c r="E14" i="8"/>
  <c r="D38" i="8" s="1"/>
  <c r="E13" i="8"/>
  <c r="D37" i="8" s="1"/>
  <c r="E12" i="8"/>
  <c r="D36" i="8" s="1"/>
  <c r="E11" i="8"/>
  <c r="C35" i="8" s="1"/>
  <c r="E10" i="8"/>
  <c r="D34" i="8" s="1"/>
  <c r="E9" i="8"/>
  <c r="D33" i="8" s="1"/>
  <c r="E8" i="8"/>
  <c r="D32" i="8" s="1"/>
  <c r="C31" i="8"/>
  <c r="C34" i="8" l="1"/>
  <c r="E34" i="8" s="1"/>
  <c r="C38" i="8"/>
  <c r="E38" i="8" s="1"/>
  <c r="C42" i="8"/>
  <c r="E42" i="8" s="1"/>
  <c r="D43" i="8"/>
  <c r="E43" i="8" s="1"/>
  <c r="C33" i="8"/>
  <c r="E33" i="8" s="1"/>
  <c r="C37" i="8"/>
  <c r="E37" i="8" s="1"/>
  <c r="C41" i="8"/>
  <c r="E41" i="8" s="1"/>
  <c r="D31" i="8"/>
  <c r="E31" i="8" s="1"/>
  <c r="D35" i="8"/>
  <c r="E35" i="8" s="1"/>
  <c r="C32" i="8"/>
  <c r="E32" i="8" s="1"/>
  <c r="C36" i="8"/>
  <c r="E36" i="8" s="1"/>
  <c r="C40" i="8"/>
  <c r="E40" i="8" s="1"/>
  <c r="C44" i="8"/>
  <c r="E44" i="8" s="1"/>
  <c r="D39" i="8"/>
  <c r="E39" i="8" s="1"/>
  <c r="E36" i="7"/>
  <c r="E15" i="5"/>
  <c r="E15" i="4"/>
  <c r="E16" i="35"/>
  <c r="E16" i="34"/>
  <c r="E16" i="33"/>
  <c r="E35" i="1"/>
  <c r="E39" i="6"/>
  <c r="E15" i="35" l="1"/>
  <c r="E14" i="35"/>
  <c r="E13" i="35"/>
  <c r="E12" i="35"/>
  <c r="E11" i="35"/>
  <c r="E10" i="35"/>
  <c r="E9" i="35"/>
  <c r="E15" i="34"/>
  <c r="E14" i="34"/>
  <c r="E13" i="34"/>
  <c r="E12" i="34"/>
  <c r="E11" i="34"/>
  <c r="E10" i="34"/>
  <c r="E9" i="34"/>
  <c r="E10" i="33"/>
  <c r="E11" i="33"/>
  <c r="E12" i="33"/>
  <c r="E13" i="33"/>
  <c r="E14" i="33"/>
  <c r="E15" i="33"/>
  <c r="E9" i="33"/>
  <c r="E38" i="6"/>
  <c r="D12" i="29"/>
  <c r="D13" i="29"/>
  <c r="D14" i="29"/>
  <c r="D15" i="29"/>
  <c r="D16" i="29"/>
  <c r="D17" i="29"/>
  <c r="D18" i="29"/>
  <c r="D19" i="29"/>
  <c r="D20" i="29"/>
  <c r="D21" i="29"/>
  <c r="D22" i="29"/>
  <c r="D23" i="29"/>
  <c r="D11" i="29"/>
  <c r="F101" i="15"/>
  <c r="E34" i="1"/>
  <c r="E33" i="1"/>
  <c r="E32" i="1"/>
  <c r="E35" i="7"/>
  <c r="E14" i="5"/>
  <c r="E14" i="4"/>
  <c r="E113" i="15"/>
  <c r="D113" i="15"/>
  <c r="F112" i="15"/>
  <c r="F111" i="15"/>
  <c r="F110" i="15"/>
  <c r="F109" i="15"/>
  <c r="F108" i="15"/>
  <c r="F103" i="15"/>
  <c r="E13" i="4"/>
  <c r="E38" i="15"/>
  <c r="D38" i="15"/>
  <c r="F10" i="15"/>
  <c r="F11" i="15"/>
  <c r="F12" i="15"/>
  <c r="F13" i="15"/>
  <c r="F14" i="15"/>
  <c r="F15" i="15"/>
  <c r="F16" i="15"/>
  <c r="F17" i="15"/>
  <c r="F19" i="15"/>
  <c r="F20" i="15"/>
  <c r="F21" i="15"/>
  <c r="F22" i="15"/>
  <c r="F23" i="15"/>
  <c r="F24" i="15"/>
  <c r="F25" i="15"/>
  <c r="F26" i="15"/>
  <c r="F27" i="15"/>
  <c r="F29" i="15"/>
  <c r="F30" i="15"/>
  <c r="F31" i="15"/>
  <c r="F32" i="15"/>
  <c r="F33" i="15"/>
  <c r="F34" i="15"/>
  <c r="F35" i="15"/>
  <c r="F36" i="15"/>
  <c r="F37" i="15"/>
  <c r="F39" i="15"/>
  <c r="F40" i="15"/>
  <c r="F41" i="15"/>
  <c r="F42" i="15"/>
  <c r="F43" i="15"/>
  <c r="F44" i="15"/>
  <c r="F45" i="15"/>
  <c r="F46" i="15"/>
  <c r="F47" i="15"/>
  <c r="F49" i="15"/>
  <c r="F50" i="15"/>
  <c r="F51" i="15"/>
  <c r="F52" i="15"/>
  <c r="F53" i="15"/>
  <c r="F54" i="15"/>
  <c r="F56" i="15"/>
  <c r="F57" i="15"/>
  <c r="F58" i="15"/>
  <c r="F59" i="15"/>
  <c r="F60" i="15"/>
  <c r="F61" i="15"/>
  <c r="F62" i="15"/>
  <c r="F63" i="15"/>
  <c r="F65" i="15"/>
  <c r="F66" i="15"/>
  <c r="F67" i="15"/>
  <c r="F68" i="15"/>
  <c r="F69" i="15"/>
  <c r="F70" i="15"/>
  <c r="F71" i="15"/>
  <c r="F73" i="15"/>
  <c r="F74" i="15"/>
  <c r="F75" i="15"/>
  <c r="F76" i="15"/>
  <c r="F77" i="15"/>
  <c r="F78" i="15"/>
  <c r="F79" i="15"/>
  <c r="F81" i="15"/>
  <c r="F82" i="15"/>
  <c r="F83" i="15"/>
  <c r="F84" i="15"/>
  <c r="F85" i="15"/>
  <c r="F86" i="15"/>
  <c r="F88" i="15"/>
  <c r="F89" i="15"/>
  <c r="F90" i="15"/>
  <c r="F91" i="15"/>
  <c r="F92" i="15"/>
  <c r="F93" i="15"/>
  <c r="F95" i="15"/>
  <c r="F96" i="15"/>
  <c r="F97" i="15"/>
  <c r="F98" i="15"/>
  <c r="F99" i="15"/>
  <c r="F102" i="15"/>
  <c r="F104" i="15"/>
  <c r="F105" i="15"/>
  <c r="F106" i="15"/>
  <c r="F9" i="15"/>
  <c r="E107" i="15"/>
  <c r="D107" i="15"/>
  <c r="E100" i="15"/>
  <c r="D100" i="15"/>
  <c r="E94" i="15"/>
  <c r="D94" i="15"/>
  <c r="E87" i="15"/>
  <c r="D87" i="15"/>
  <c r="E80" i="15"/>
  <c r="D80" i="15"/>
  <c r="E72" i="15"/>
  <c r="D72" i="15"/>
  <c r="E64" i="15"/>
  <c r="D64" i="15"/>
  <c r="E55" i="15"/>
  <c r="D55" i="15"/>
  <c r="E48" i="15"/>
  <c r="D48" i="15"/>
  <c r="E28" i="15"/>
  <c r="D28" i="15"/>
  <c r="E18" i="15"/>
  <c r="D18" i="15"/>
  <c r="F7" i="9"/>
  <c r="E30" i="7"/>
  <c r="E31" i="7"/>
  <c r="E32" i="7"/>
  <c r="E33" i="7"/>
  <c r="E34" i="7"/>
  <c r="E29" i="7"/>
  <c r="E33" i="6"/>
  <c r="E34" i="6"/>
  <c r="E35" i="6"/>
  <c r="E36" i="6"/>
  <c r="E37" i="6"/>
  <c r="E32" i="6"/>
  <c r="E29" i="1"/>
  <c r="E30" i="1"/>
  <c r="E31" i="1"/>
  <c r="E28" i="1"/>
  <c r="E9" i="5"/>
  <c r="E10" i="5"/>
  <c r="E11" i="5"/>
  <c r="E12" i="5"/>
  <c r="E13" i="5"/>
  <c r="E8" i="5"/>
  <c r="F38" i="15" l="1"/>
  <c r="F64" i="15"/>
  <c r="F94" i="15"/>
  <c r="F87" i="15"/>
  <c r="F80" i="15"/>
  <c r="F107" i="15"/>
  <c r="F48" i="15"/>
  <c r="F113" i="15"/>
  <c r="F55" i="15"/>
  <c r="F18" i="15"/>
  <c r="F28" i="15"/>
  <c r="F72" i="15"/>
  <c r="F100" i="15"/>
</calcChain>
</file>

<file path=xl/sharedStrings.xml><?xml version="1.0" encoding="utf-8"?>
<sst xmlns="http://schemas.openxmlformats.org/spreadsheetml/2006/main" count="481" uniqueCount="166">
  <si>
    <t>Concepto</t>
  </si>
  <si>
    <t xml:space="preserve">% población en edad de trabajar </t>
  </si>
  <si>
    <t>TGP</t>
  </si>
  <si>
    <t>TO</t>
  </si>
  <si>
    <t>TD</t>
  </si>
  <si>
    <t>Población total</t>
  </si>
  <si>
    <t>Población en edad de trabajar</t>
  </si>
  <si>
    <t>Población económicamente activa</t>
  </si>
  <si>
    <t>Ocupados</t>
  </si>
  <si>
    <t>Desocupados</t>
  </si>
  <si>
    <t>Mujeres</t>
  </si>
  <si>
    <t>Hombres</t>
  </si>
  <si>
    <t>Total</t>
  </si>
  <si>
    <t>Año</t>
  </si>
  <si>
    <t>Fuente: Instituto Colombiano de Medicina Legal - Forensis</t>
  </si>
  <si>
    <t xml:space="preserve">Distribución porcentual de la población según sexo. </t>
  </si>
  <si>
    <t>2005</t>
  </si>
  <si>
    <t>2006</t>
  </si>
  <si>
    <t>2007</t>
  </si>
  <si>
    <t>2010</t>
  </si>
  <si>
    <t>2011</t>
  </si>
  <si>
    <t>2012</t>
  </si>
  <si>
    <t>2013</t>
  </si>
  <si>
    <t>2014</t>
  </si>
  <si>
    <t>Porcentaje</t>
  </si>
  <si>
    <t>Fuente: DANE - Estadísticas Vitales</t>
  </si>
  <si>
    <t>Hechos victimizantes</t>
  </si>
  <si>
    <t>Homicidio</t>
  </si>
  <si>
    <t>Perdida de Bienes Muebles o Inmuebles</t>
  </si>
  <si>
    <t>Desaparición forzada</t>
  </si>
  <si>
    <t>Secuestro</t>
  </si>
  <si>
    <t>Delitos contra la libertad y la integridad sexual</t>
  </si>
  <si>
    <t>Vinculación de Niños Niñas y Adolescentes</t>
  </si>
  <si>
    <t>Acto terrorista/Atentados/ Combates/Hostigamientos</t>
  </si>
  <si>
    <t>Amenaza</t>
  </si>
  <si>
    <t>Desplazamiento</t>
  </si>
  <si>
    <t>Mujer</t>
  </si>
  <si>
    <t>Hombre</t>
  </si>
  <si>
    <t>TOTAL</t>
  </si>
  <si>
    <t>Tortura</t>
  </si>
  <si>
    <t>Minas antipersonal/Munición sin explotar/Artefacto explosivo</t>
  </si>
  <si>
    <t>Nombre del indicador</t>
  </si>
  <si>
    <t>Unidad de medida</t>
  </si>
  <si>
    <t>Número de nacimientos</t>
  </si>
  <si>
    <t>Sector</t>
  </si>
  <si>
    <t>Demografía</t>
  </si>
  <si>
    <t xml:space="preserve">Fuente </t>
  </si>
  <si>
    <t>DANE - Estadísticas vitales registro de nacimientos</t>
  </si>
  <si>
    <t>Cabecera municipal</t>
  </si>
  <si>
    <t>Centro poblado</t>
  </si>
  <si>
    <t>Rural disperso</t>
  </si>
  <si>
    <t>Sin información</t>
  </si>
  <si>
    <t xml:space="preserve">Hombres </t>
  </si>
  <si>
    <t>De 10-14 Años</t>
  </si>
  <si>
    <t>De 15-19 Años</t>
  </si>
  <si>
    <t>De 20-24 Años</t>
  </si>
  <si>
    <t>De 25-29 Años</t>
  </si>
  <si>
    <t>De 30-34 Años</t>
  </si>
  <si>
    <t>De 35-39 Años</t>
  </si>
  <si>
    <t>De 40-44 Años</t>
  </si>
  <si>
    <t>De 45-49 Años</t>
  </si>
  <si>
    <t>De 50-54 Años</t>
  </si>
  <si>
    <t>Institución de salud</t>
  </si>
  <si>
    <t>Domicilio</t>
  </si>
  <si>
    <t>Otro</t>
  </si>
  <si>
    <t>Fuente: Cálculos CIMPP a partir de la GEIH</t>
  </si>
  <si>
    <t>Hecho victimizante por lugar de ocurrencia</t>
  </si>
  <si>
    <t>Otros</t>
  </si>
  <si>
    <t>Número de defunciones</t>
  </si>
  <si>
    <t>Salud</t>
  </si>
  <si>
    <t>Mercado laboral</t>
  </si>
  <si>
    <t>Violencias</t>
  </si>
  <si>
    <t xml:space="preserve">Participación ciudadana </t>
  </si>
  <si>
    <t>Sexo</t>
  </si>
  <si>
    <t>Fuente: Registraduría Nacional del Estado Civil</t>
  </si>
  <si>
    <t>2008-2011</t>
  </si>
  <si>
    <t>2012-2015</t>
  </si>
  <si>
    <t>2016 - 2019</t>
  </si>
  <si>
    <t>Fuente: Secretaría de Administrativa</t>
  </si>
  <si>
    <t>Educación</t>
  </si>
  <si>
    <t>Fuente: SIMAT</t>
  </si>
  <si>
    <t>No de matriculas</t>
  </si>
  <si>
    <t>Casos</t>
  </si>
  <si>
    <t>Fuente: SIVIGILA - DANE - SSM</t>
  </si>
  <si>
    <t xml:space="preserve">Número de defunciones no fetales por sexo según area de residencia </t>
  </si>
  <si>
    <t>Mercado Laboral - Hombres (cifras en miles) - Promedio Enero - Diciembre</t>
  </si>
  <si>
    <t>Mercado Laboral - Mujeres (cifras en miles) - Promedio Enero - Diciembre</t>
  </si>
  <si>
    <t>DANE - Estadísticas vitales registro de defunciones</t>
  </si>
  <si>
    <t>Batería de indicadores del Observatorio de Los Derechos de la Mujer y Equidad de Género</t>
  </si>
  <si>
    <t>2020 - 2023</t>
  </si>
  <si>
    <t>Número de concejalas y concejales elegidos, Ibagué 2008 - 2023</t>
  </si>
  <si>
    <t>Número de Concejalas y Concejales elegidos, Ibagué 2008 - 2023</t>
  </si>
  <si>
    <t xml:space="preserve">Fuente: Censo Nacional de Población y Vivienda 2018 - Dane - Proyecciones de población </t>
  </si>
  <si>
    <t>Fuente: DANE - Estadísticas Vitales - Censo Nacional de Población y Vivienda 2018</t>
  </si>
  <si>
    <t>Porcentaje de nacidos vivos con bajo peso al nacer. Ibagué, 2005 - 2019p</t>
  </si>
  <si>
    <t>Fuente: Instituto Colombiano de Medicina Legal - Forensis        Censo Nacional de Población y Vivienda 2018 - Dane</t>
  </si>
  <si>
    <t>Fuente: Instituto Colombiano de Medicina Legal - Forensis                                             Censo Nacional de Población y Vivienda 2018 - Dane</t>
  </si>
  <si>
    <t xml:space="preserve">Fuente: Instituto Colombiano de Medicina Legal - Forensis                                          </t>
  </si>
  <si>
    <t xml:space="preserve">Fuente: Instituto Colombiano de Medicina Legal - Forensis        </t>
  </si>
  <si>
    <t>Abandono o Despojo Forzado de Tierras</t>
  </si>
  <si>
    <t>Fuente: DANE - Estadísticas vitales registro de nacimientos</t>
  </si>
  <si>
    <t>Fuente: Censo Nacional de Población y Vivienda 2018 - Dane - Proyecciones de población</t>
  </si>
  <si>
    <t>Número de habitantes según sexo. Ibagué 2005 - 2021</t>
  </si>
  <si>
    <t>Porcentaje de atención institucional al parto. Ibagué, 2005-2020p</t>
  </si>
  <si>
    <t>Porcentaje de partos atendidos por personal calificado (Médico y enfermero(a)). Ibagué, 2005-2020p</t>
  </si>
  <si>
    <t xml:space="preserve">Desplazamiento Forzado </t>
  </si>
  <si>
    <t>FUENTE: Red Nacional de Información - Unidad para las víctimas.  Ultima actualizacion: martes, 31 de agosto de 2021</t>
  </si>
  <si>
    <t>LGBTI</t>
  </si>
  <si>
    <t>FUENTE: Red Nacional de Información - Unidad para las víctimas. Última actualización: martes, 31 de agosto de 2021</t>
  </si>
  <si>
    <t>Número de nacimientos según rango de edad de la madre - Ibagué 2008 - 2020p</t>
  </si>
  <si>
    <t>2021pr</t>
  </si>
  <si>
    <t>Número de nacimientos según sexo. Ibagué, 2008 - 2021pr</t>
  </si>
  <si>
    <t>Número de nacimientos según área de ocurrencia - Ibagué 2008 - 2021pr</t>
  </si>
  <si>
    <t>Número de nacimientos según sitio - Ibagué 2008 - 2021pr</t>
  </si>
  <si>
    <t>Tasa de violencia interpersonal por 100.000 habitantes, según sexo. Ibagué 2010 - 2021</t>
  </si>
  <si>
    <t>Número de casos de violencia interpersonal según sexo. Ibagué 2010 - 2021</t>
  </si>
  <si>
    <t>Número de casos de violencia Intrafamiliar según sexo. Ibagué 2010 - 2021</t>
  </si>
  <si>
    <t>Tasa de violencia Intrafamiliar según sexo, por 100.000 habitantes. Ibagué 2010 - 2021</t>
  </si>
  <si>
    <t>Número de casos de violencia contra niños, niñas y adolescentes según sexo. Ibagué 2010 - 2021</t>
  </si>
  <si>
    <t>Número de casos de violencia contra la población adulta mayor según sexo. Ibagué 2010 - 2021</t>
  </si>
  <si>
    <t>Número de casos de violencia entre otros familiares según sexo. Ibagué 2010 - 2021</t>
  </si>
  <si>
    <t>Número de casos de violencia de pareja según sexo. Ibagué 2010 - 2021</t>
  </si>
  <si>
    <t>Número de casos de exámenes médico legales por presunto delito sexual según sexo. Ibagué 2010 - 2021</t>
  </si>
  <si>
    <t>Tasa de exámenes médico legales por presunto delito sexual por 100.000 habitantes según sexo. Ibagué 2010 - 2021</t>
  </si>
  <si>
    <t>Número de víctimas en el conflicto armado según sexo, Ibagué 2005 - 2021</t>
  </si>
  <si>
    <t>Confinamiento</t>
  </si>
  <si>
    <t>Delitos contra la libertad y la integridad sexual en desarrollo del conflicto armado</t>
  </si>
  <si>
    <t>Lesiones Personales Fisicas</t>
  </si>
  <si>
    <t>Minas Antipersonal, Munición sin Explotar y Artefacto Explosivo improvisado</t>
  </si>
  <si>
    <t>Porcentaje de ocupación de cargos decisorios (secretarías y direcciones) según sexo en la administración Municipal, Ibagué 2016 - 2021</t>
  </si>
  <si>
    <t>2021p</t>
  </si>
  <si>
    <t>Tasa de fecundidad específica en mujeres de 10 a 19 años. Ibagué, 2005 - 2021p</t>
  </si>
  <si>
    <t>Tasa de fecundidad específica en mujeres de 10 a 14 años. Ibagué, 2005 - 2021p</t>
  </si>
  <si>
    <t>Razón de Mortalidad Materna Temprana (causas directas e indirectas), Ibagué, Tolima, 2007-2021p</t>
  </si>
  <si>
    <t>Número de nacimientos según sexo. Ibagué, 2008 - 2021p</t>
  </si>
  <si>
    <t>Número de nacimientos según área de ocurrencia - Ibagué 2008 - 2021p</t>
  </si>
  <si>
    <t>Número de nacimientos según sitio - Ibagué 2008 - 2021p</t>
  </si>
  <si>
    <t>Número de nacimientos según rango de edad de la madre - Ibagué 2008 - 2021p</t>
  </si>
  <si>
    <t>Porcentaje de nacimientos de mujeres. Ibagué, 2005 - 2021p</t>
  </si>
  <si>
    <t>Número de defunciones no fetales, Ibague 2008 - 2021p</t>
  </si>
  <si>
    <t>Bajo peso al nacer, Ibague 2005 - 2021p</t>
  </si>
  <si>
    <t>Atención al parto, Ibagué 2005 - 2021p</t>
  </si>
  <si>
    <t>Mortalidad materna, Ibagué  2005 - 2021p</t>
  </si>
  <si>
    <t>Suicidio según sexo, Ibagué 2010 - 2021</t>
  </si>
  <si>
    <t>Mercado laboral según sexo, Ibagué 2007 - 2021</t>
  </si>
  <si>
    <t>Violencia interpersonal según sexo, Ibagué 2010 - 2021p</t>
  </si>
  <si>
    <t>Violencia intrafamiliar según sexo, Ibagué 2010 - 2021p</t>
  </si>
  <si>
    <t>Violencia de niños, niñas y adolescentes, Ibagué 2010 - 2021p</t>
  </si>
  <si>
    <t>Violencia contra la población adulta según sexo, Ibagué 2010 - 2021p</t>
  </si>
  <si>
    <t>Violencia entre otros familiares según sexo, Ibagué 2010 - 2021p</t>
  </si>
  <si>
    <t>Violencia de pareja según sexo, Ibagué 2010 - 2021p</t>
  </si>
  <si>
    <t>Delito sexual según sexo, Ibagué 2010 - 2021p</t>
  </si>
  <si>
    <t>Vítimas del conflicto armado según sexo, Ibagué 2005 - 2021p</t>
  </si>
  <si>
    <t>Hechos victimizantes según sexo, Ibagué 1985 - 2021p</t>
  </si>
  <si>
    <t>Mujeres que ocupan cargos decisorios en la administración Municipal, Ibagué 2016 - 2021p</t>
  </si>
  <si>
    <t>Número de matriculados según sexo, Ibague 2010 - 2021p</t>
  </si>
  <si>
    <t>Número de matriculados (preescolar, primaria, secundaria y media) según sexo, Ibagué 2010 - 2021</t>
  </si>
  <si>
    <t>Fuente: Instituto Colombiano de Medicina Legal - Forensis      
  Censo Nacional de Población y Vivienda 2018 - Dane</t>
  </si>
  <si>
    <t xml:space="preserve">Fuente: Instituto Colombiano de Medicina Legal - Forensis   
*2023 Preliminar     </t>
  </si>
  <si>
    <t>Número de casos de suicidio según sexo. Ibagué 2010 - 2023</t>
  </si>
  <si>
    <t>Tasa de suicidio por 100.000 habitantes, según sexo. Ibagué 2010 - 2022</t>
  </si>
  <si>
    <t>2024-2027</t>
  </si>
  <si>
    <t>2023 pr</t>
  </si>
  <si>
    <t>2023pr</t>
  </si>
  <si>
    <t>Calculos de acuerdo con datos</t>
  </si>
  <si>
    <t>Revisa secuencia anterior, de acuedo con anexo adjunto estadista GEIH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</si>
</sst>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164" formatCode="_(* #,##0.00_);_(* \(#,##0.00\);_(* &quot;-&quot;??_);_(@_)"/>
    <numFmt numFmtId="165" formatCode="0.0"/>
    <numFmt numFmtId="166" formatCode="_(* #,##0_);_(* \(#,##0\);_(* &quot;-&quot;??_);_(@_)"/>
    <numFmt numFmtId="167" formatCode="#,##0.000"/>
    <numFmt numFmtId="168" formatCode="#,##0.00000"/>
    <numFmt numFmtId="169" formatCode="0.00000000"/>
    <numFmt numFmtId="170" formatCode="_(* #,##0.000000_);_(* \(#,##0.000000\);_(* &quot;-&quot;??_);_(@_)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Arial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u/>
      <sz val="10"/>
      <color indexed="12"/>
      <name val="Arial"/>
      <family val="2"/>
    </font>
    <font>
      <u/>
      <sz val="11"/>
      <color rgb="FF0066AA"/>
      <name val="Calibri"/>
      <family val="2"/>
      <scheme val="minor"/>
    </font>
    <font>
      <u/>
      <sz val="11"/>
      <color rgb="FF00448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56"/>
      <name val="Calibri"/>
      <family val="2"/>
      <scheme val="minor"/>
    </font>
    <font>
      <b/>
      <sz val="18"/>
      <color indexed="56"/>
      <name val="Cambria"/>
      <family val="2"/>
      <scheme val="major"/>
    </font>
    <font>
      <b/>
      <sz val="15"/>
      <color indexed="56"/>
      <name val="Calibri"/>
      <family val="2"/>
      <scheme val="minor"/>
    </font>
    <font>
      <b/>
      <sz val="13"/>
      <color indexed="56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rgb="FF660066"/>
      <name val="Calibri"/>
      <family val="2"/>
      <scheme val="minor"/>
    </font>
    <font>
      <b/>
      <sz val="16"/>
      <color rgb="FF66006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7.5"/>
      <color theme="1"/>
      <name val="Calibri"/>
      <family val="2"/>
      <scheme val="minor"/>
    </font>
    <font>
      <sz val="8"/>
      <color rgb="FF000000"/>
      <name val="Segoe UI"/>
      <family val="2"/>
    </font>
    <font>
      <sz val="9"/>
      <color theme="1"/>
      <name val="Arial"/>
      <family val="2"/>
    </font>
  </fonts>
  <fills count="5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0" applyFill="0" applyBorder="0" applyAlignment="0" applyProtection="0"/>
    <xf numFmtId="0" fontId="28" fillId="39" borderId="0" applyNumberFormat="0" applyBorder="0" applyAlignment="0" applyProtection="0"/>
    <xf numFmtId="0" fontId="31" fillId="0" borderId="0" applyNumberFormat="0" applyFill="0" applyBorder="0" applyAlignment="0" applyProtection="0"/>
    <xf numFmtId="0" fontId="10" fillId="44" borderId="5" applyNumberFormat="0" applyAlignment="0" applyProtection="0"/>
    <xf numFmtId="0" fontId="29" fillId="8" borderId="8" applyNumberFormat="0" applyFont="0" applyAlignment="0" applyProtection="0"/>
    <xf numFmtId="0" fontId="17" fillId="42" borderId="0" applyNumberFormat="0" applyBorder="0" applyAlignment="0" applyProtection="0"/>
    <xf numFmtId="0" fontId="17" fillId="45" borderId="0" applyNumberFormat="0" applyBorder="0" applyAlignment="0" applyProtection="0"/>
    <xf numFmtId="0" fontId="30" fillId="0" borderId="0" applyNumberFormat="0" applyFill="0" applyBorder="0" applyAlignment="0" applyProtection="0"/>
    <xf numFmtId="0" fontId="11" fillId="44" borderId="4" applyNumberFormat="0" applyAlignment="0" applyProtection="0"/>
    <xf numFmtId="0" fontId="17" fillId="43" borderId="0" applyNumberFormat="0" applyBorder="0" applyAlignment="0" applyProtection="0"/>
    <xf numFmtId="0" fontId="17" fillId="42" borderId="0" applyNumberFormat="0" applyBorder="0" applyAlignment="0" applyProtection="0"/>
    <xf numFmtId="0" fontId="17" fillId="39" borderId="0" applyNumberFormat="0" applyBorder="0" applyAlignment="0" applyProtection="0"/>
    <xf numFmtId="0" fontId="17" fillId="41" borderId="0" applyNumberFormat="0" applyBorder="0" applyAlignment="0" applyProtection="0"/>
    <xf numFmtId="0" fontId="28" fillId="40" borderId="0" applyNumberFormat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/>
    <xf numFmtId="0" fontId="28" fillId="27" borderId="0" applyNumberFormat="0" applyBorder="0" applyAlignment="0" applyProtection="0"/>
    <xf numFmtId="0" fontId="28" fillId="37" borderId="0" applyNumberFormat="0" applyBorder="0" applyAlignment="0" applyProtection="0"/>
    <xf numFmtId="0" fontId="23" fillId="0" borderId="0"/>
    <xf numFmtId="0" fontId="28" fillId="15" borderId="0" applyNumberFormat="0" applyBorder="0" applyAlignment="0" applyProtection="0"/>
    <xf numFmtId="0" fontId="28" fillId="38" borderId="0" applyNumberFormat="0" applyBorder="0" applyAlignment="0" applyProtection="0"/>
    <xf numFmtId="0" fontId="28" fillId="30" borderId="0" applyNumberFormat="0" applyBorder="0" applyAlignment="0" applyProtection="0"/>
    <xf numFmtId="0" fontId="28" fillId="26" borderId="0" applyNumberFormat="0" applyBorder="0" applyAlignment="0" applyProtection="0"/>
    <xf numFmtId="0" fontId="28" fillId="37" borderId="0" applyNumberFormat="0" applyBorder="0" applyAlignment="0" applyProtection="0"/>
    <xf numFmtId="0" fontId="28" fillId="36" borderId="0" applyNumberFormat="0" applyBorder="0" applyAlignment="0" applyProtection="0"/>
    <xf numFmtId="0" fontId="28" fillId="35" borderId="0" applyNumberFormat="0" applyBorder="0" applyAlignment="0" applyProtection="0"/>
    <xf numFmtId="0" fontId="28" fillId="34" borderId="0" applyNumberFormat="0" applyBorder="0" applyAlignment="0" applyProtection="0"/>
    <xf numFmtId="0" fontId="28" fillId="0" borderId="0"/>
    <xf numFmtId="0" fontId="32" fillId="0" borderId="24" applyNumberFormat="0" applyFill="0" applyAlignment="0" applyProtection="0"/>
    <xf numFmtId="0" fontId="33" fillId="0" borderId="2" applyNumberFormat="0" applyFill="0" applyAlignment="0" applyProtection="0"/>
    <xf numFmtId="0" fontId="30" fillId="0" borderId="25" applyNumberFormat="0" applyFill="0" applyAlignment="0" applyProtection="0"/>
    <xf numFmtId="0" fontId="34" fillId="0" borderId="26" applyNumberFormat="0" applyFill="0" applyAlignment="0" applyProtection="0"/>
    <xf numFmtId="0" fontId="23" fillId="0" borderId="0"/>
    <xf numFmtId="0" fontId="38" fillId="0" borderId="0"/>
    <xf numFmtId="41" fontId="1" fillId="0" borderId="0" applyFont="0" applyFill="0" applyBorder="0" applyAlignment="0" applyProtection="0"/>
  </cellStyleXfs>
  <cellXfs count="311">
    <xf numFmtId="0" fontId="0" fillId="0" borderId="0" xfId="0"/>
    <xf numFmtId="3" fontId="20" fillId="0" borderId="0" xfId="0" applyNumberFormat="1" applyFont="1" applyAlignment="1">
      <alignment horizontal="left"/>
    </xf>
    <xf numFmtId="4" fontId="18" fillId="33" borderId="18" xfId="44" quotePrefix="1" applyNumberFormat="1" applyFont="1" applyFill="1" applyBorder="1" applyAlignment="1">
      <alignment horizontal="center"/>
    </xf>
    <xf numFmtId="4" fontId="0" fillId="0" borderId="18" xfId="0" applyNumberFormat="1" applyBorder="1" applyAlignment="1">
      <alignment horizontal="center"/>
    </xf>
    <xf numFmtId="4" fontId="21" fillId="0" borderId="18" xfId="0" applyNumberFormat="1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4" fontId="20" fillId="33" borderId="18" xfId="44" quotePrefix="1" applyNumberFormat="1" applyFont="1" applyFill="1" applyBorder="1" applyAlignment="1">
      <alignment horizontal="center"/>
    </xf>
    <xf numFmtId="4" fontId="20" fillId="33" borderId="18" xfId="44" applyNumberFormat="1" applyFont="1" applyFill="1" applyBorder="1" applyAlignment="1">
      <alignment horizontal="center"/>
    </xf>
    <xf numFmtId="0" fontId="19" fillId="0" borderId="18" xfId="0" applyFont="1" applyBorder="1" applyAlignment="1">
      <alignment horizontal="center"/>
    </xf>
    <xf numFmtId="3" fontId="18" fillId="33" borderId="18" xfId="44" quotePrefix="1" applyNumberFormat="1" applyFont="1" applyFill="1" applyBorder="1" applyAlignment="1">
      <alignment horizontal="center"/>
    </xf>
    <xf numFmtId="0" fontId="19" fillId="33" borderId="18" xfId="0" applyFont="1" applyFill="1" applyBorder="1" applyAlignment="1">
      <alignment horizontal="center"/>
    </xf>
    <xf numFmtId="3" fontId="21" fillId="0" borderId="18" xfId="0" applyNumberFormat="1" applyFont="1" applyBorder="1" applyAlignment="1">
      <alignment horizontal="center"/>
    </xf>
    <xf numFmtId="3" fontId="20" fillId="33" borderId="18" xfId="44" quotePrefix="1" applyNumberFormat="1" applyFont="1" applyFill="1" applyBorder="1" applyAlignment="1">
      <alignment horizontal="center"/>
    </xf>
    <xf numFmtId="3" fontId="20" fillId="33" borderId="18" xfId="44" applyNumberFormat="1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Alignment="1">
      <alignment vertical="center" wrapText="1"/>
    </xf>
    <xf numFmtId="3" fontId="1" fillId="0" borderId="18" xfId="0" applyNumberFormat="1" applyFont="1" applyBorder="1" applyAlignment="1">
      <alignment horizontal="center"/>
    </xf>
    <xf numFmtId="3" fontId="24" fillId="33" borderId="18" xfId="44" quotePrefix="1" applyNumberFormat="1" applyFont="1" applyFill="1" applyBorder="1" applyAlignment="1">
      <alignment horizontal="center"/>
    </xf>
    <xf numFmtId="3" fontId="20" fillId="33" borderId="18" xfId="44" quotePrefix="1" applyNumberFormat="1" applyFont="1" applyFill="1" applyBorder="1" applyAlignment="1">
      <alignment horizontal="center" vertical="center" wrapText="1"/>
    </xf>
    <xf numFmtId="3" fontId="21" fillId="0" borderId="18" xfId="0" applyNumberFormat="1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4" fontId="20" fillId="33" borderId="23" xfId="44" applyNumberFormat="1" applyFont="1" applyFill="1" applyBorder="1" applyAlignment="1">
      <alignment horizontal="center"/>
    </xf>
    <xf numFmtId="166" fontId="21" fillId="0" borderId="18" xfId="1" applyNumberFormat="1" applyFont="1" applyBorder="1" applyAlignment="1">
      <alignment horizontal="center"/>
    </xf>
    <xf numFmtId="9" fontId="21" fillId="0" borderId="18" xfId="2" applyFont="1" applyBorder="1" applyAlignment="1">
      <alignment horizontal="center"/>
    </xf>
    <xf numFmtId="10" fontId="21" fillId="0" borderId="18" xfId="2" applyNumberFormat="1" applyFont="1" applyBorder="1" applyAlignment="1">
      <alignment horizontal="center"/>
    </xf>
    <xf numFmtId="3" fontId="20" fillId="33" borderId="18" xfId="72" applyNumberFormat="1" applyFont="1" applyFill="1" applyBorder="1" applyAlignment="1">
      <alignment horizontal="center" vertical="top" wrapText="1"/>
    </xf>
    <xf numFmtId="3" fontId="20" fillId="0" borderId="18" xfId="0" applyNumberFormat="1" applyFont="1" applyBorder="1" applyAlignment="1">
      <alignment horizontal="center" vertical="center" wrapText="1"/>
    </xf>
    <xf numFmtId="39" fontId="21" fillId="0" borderId="18" xfId="0" applyNumberFormat="1" applyFont="1" applyBorder="1" applyAlignment="1">
      <alignment horizontal="center"/>
    </xf>
    <xf numFmtId="39" fontId="21" fillId="0" borderId="18" xfId="0" applyNumberFormat="1" applyFont="1" applyBorder="1" applyAlignment="1">
      <alignment horizontal="center" vertical="center"/>
    </xf>
    <xf numFmtId="0" fontId="21" fillId="33" borderId="18" xfId="0" applyFont="1" applyFill="1" applyBorder="1" applyAlignment="1">
      <alignment horizontal="center" vertical="center" wrapText="1"/>
    </xf>
    <xf numFmtId="3" fontId="21" fillId="33" borderId="18" xfId="0" applyNumberFormat="1" applyFont="1" applyFill="1" applyBorder="1" applyAlignment="1">
      <alignment horizontal="center" vertical="center" wrapText="1"/>
    </xf>
    <xf numFmtId="0" fontId="19" fillId="33" borderId="27" xfId="0" applyFont="1" applyFill="1" applyBorder="1" applyAlignment="1">
      <alignment horizontal="center" vertical="center" wrapText="1"/>
    </xf>
    <xf numFmtId="0" fontId="21" fillId="33" borderId="15" xfId="0" applyFont="1" applyFill="1" applyBorder="1" applyAlignment="1">
      <alignment horizontal="center" vertical="center" wrapText="1"/>
    </xf>
    <xf numFmtId="0" fontId="21" fillId="33" borderId="29" xfId="0" applyFont="1" applyFill="1" applyBorder="1" applyAlignment="1">
      <alignment horizontal="center" vertical="center" wrapText="1"/>
    </xf>
    <xf numFmtId="0" fontId="21" fillId="33" borderId="30" xfId="0" applyFont="1" applyFill="1" applyBorder="1" applyAlignment="1">
      <alignment horizontal="center" vertical="center" wrapText="1"/>
    </xf>
    <xf numFmtId="0" fontId="21" fillId="33" borderId="19" xfId="0" applyFont="1" applyFill="1" applyBorder="1" applyAlignment="1">
      <alignment horizontal="center" vertical="center" wrapText="1"/>
    </xf>
    <xf numFmtId="3" fontId="21" fillId="33" borderId="19" xfId="0" applyNumberFormat="1" applyFont="1" applyFill="1" applyBorder="1" applyAlignment="1">
      <alignment horizontal="center" vertical="center" wrapText="1"/>
    </xf>
    <xf numFmtId="0" fontId="19" fillId="33" borderId="11" xfId="0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 wrapText="1"/>
    </xf>
    <xf numFmtId="0" fontId="19" fillId="33" borderId="13" xfId="0" applyFont="1" applyFill="1" applyBorder="1" applyAlignment="1">
      <alignment horizontal="center" vertical="center" wrapText="1"/>
    </xf>
    <xf numFmtId="0" fontId="21" fillId="33" borderId="16" xfId="0" applyFont="1" applyFill="1" applyBorder="1" applyAlignment="1">
      <alignment horizontal="center" vertical="center" wrapText="1"/>
    </xf>
    <xf numFmtId="0" fontId="19" fillId="33" borderId="20" xfId="0" applyFont="1" applyFill="1" applyBorder="1" applyAlignment="1">
      <alignment horizontal="center" vertical="center" wrapText="1"/>
    </xf>
    <xf numFmtId="0" fontId="19" fillId="33" borderId="21" xfId="0" applyFont="1" applyFill="1" applyBorder="1" applyAlignment="1">
      <alignment horizontal="center" vertical="center" wrapText="1"/>
    </xf>
    <xf numFmtId="0" fontId="19" fillId="33" borderId="35" xfId="0" applyFont="1" applyFill="1" applyBorder="1" applyAlignment="1">
      <alignment horizontal="center" vertical="center" wrapText="1"/>
    </xf>
    <xf numFmtId="0" fontId="19" fillId="0" borderId="0" xfId="0" applyFont="1"/>
    <xf numFmtId="0" fontId="16" fillId="0" borderId="0" xfId="0" applyFont="1"/>
    <xf numFmtId="0" fontId="21" fillId="0" borderId="0" xfId="0" applyFont="1"/>
    <xf numFmtId="0" fontId="35" fillId="0" borderId="18" xfId="0" applyFont="1" applyBorder="1" applyAlignment="1">
      <alignment horizontal="center"/>
    </xf>
    <xf numFmtId="3" fontId="18" fillId="0" borderId="18" xfId="72" applyNumberFormat="1" applyFont="1" applyBorder="1" applyAlignment="1">
      <alignment horizontal="center" vertical="top" wrapText="1"/>
    </xf>
    <xf numFmtId="3" fontId="18" fillId="0" borderId="18" xfId="0" applyNumberFormat="1" applyFont="1" applyBorder="1" applyAlignment="1">
      <alignment horizontal="center" vertical="center" wrapText="1"/>
    </xf>
    <xf numFmtId="0" fontId="36" fillId="47" borderId="18" xfId="0" applyFont="1" applyFill="1" applyBorder="1" applyAlignment="1">
      <alignment horizontal="center" vertical="center"/>
    </xf>
    <xf numFmtId="0" fontId="37" fillId="0" borderId="18" xfId="0" applyFont="1" applyBorder="1" applyAlignment="1">
      <alignment horizontal="center"/>
    </xf>
    <xf numFmtId="3" fontId="24" fillId="0" borderId="18" xfId="0" applyNumberFormat="1" applyFont="1" applyBorder="1" applyAlignment="1">
      <alignment horizontal="center" vertical="top" wrapText="1"/>
    </xf>
    <xf numFmtId="3" fontId="24" fillId="0" borderId="18" xfId="0" applyNumberFormat="1" applyFont="1" applyBorder="1" applyAlignment="1">
      <alignment horizontal="center" vertical="center" wrapText="1"/>
    </xf>
    <xf numFmtId="3" fontId="20" fillId="0" borderId="18" xfId="72" applyNumberFormat="1" applyFont="1" applyBorder="1" applyAlignment="1">
      <alignment horizontal="center" vertical="top" wrapText="1"/>
    </xf>
    <xf numFmtId="3" fontId="39" fillId="0" borderId="18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1" fillId="0" borderId="18" xfId="0" applyFont="1" applyBorder="1" applyAlignment="1">
      <alignment horizontal="center" vertical="center"/>
    </xf>
    <xf numFmtId="3" fontId="18" fillId="0" borderId="0" xfId="0" applyNumberFormat="1" applyFont="1" applyAlignment="1">
      <alignment horizontal="right" vertical="center" wrapText="1"/>
    </xf>
    <xf numFmtId="4" fontId="20" fillId="33" borderId="17" xfId="44" quotePrefix="1" applyNumberFormat="1" applyFont="1" applyFill="1" applyBorder="1" applyAlignment="1">
      <alignment horizontal="center"/>
    </xf>
    <xf numFmtId="3" fontId="0" fillId="0" borderId="0" xfId="0" applyNumberFormat="1"/>
    <xf numFmtId="167" fontId="0" fillId="0" borderId="0" xfId="0" applyNumberFormat="1"/>
    <xf numFmtId="0" fontId="37" fillId="0" borderId="0" xfId="0" applyFont="1"/>
    <xf numFmtId="1" fontId="18" fillId="0" borderId="0" xfId="0" applyNumberFormat="1" applyFont="1"/>
    <xf numFmtId="0" fontId="19" fillId="33" borderId="43" xfId="0" applyFont="1" applyFill="1" applyBorder="1" applyAlignment="1">
      <alignment horizontal="center" vertical="center" wrapText="1"/>
    </xf>
    <xf numFmtId="0" fontId="19" fillId="33" borderId="29" xfId="0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33" borderId="3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0" fillId="0" borderId="18" xfId="0" applyNumberFormat="1" applyBorder="1" applyAlignment="1">
      <alignment horizontal="center" vertical="center"/>
    </xf>
    <xf numFmtId="3" fontId="0" fillId="0" borderId="20" xfId="0" applyNumberForma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 wrapText="1"/>
    </xf>
    <xf numFmtId="3" fontId="21" fillId="0" borderId="19" xfId="0" applyNumberFormat="1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wrapText="1"/>
    </xf>
    <xf numFmtId="0" fontId="21" fillId="0" borderId="21" xfId="0" applyFont="1" applyBorder="1" applyAlignment="1">
      <alignment horizontal="center" wrapText="1"/>
    </xf>
    <xf numFmtId="0" fontId="42" fillId="0" borderId="0" xfId="0" applyFont="1" applyAlignment="1">
      <alignment wrapText="1"/>
    </xf>
    <xf numFmtId="9" fontId="0" fillId="0" borderId="0" xfId="2" applyFont="1"/>
    <xf numFmtId="0" fontId="0" fillId="0" borderId="48" xfId="0" applyBorder="1"/>
    <xf numFmtId="0" fontId="42" fillId="0" borderId="48" xfId="0" applyFont="1" applyBorder="1" applyAlignment="1">
      <alignment wrapText="1"/>
    </xf>
    <xf numFmtId="2" fontId="0" fillId="0" borderId="0" xfId="0" applyNumberFormat="1"/>
    <xf numFmtId="0" fontId="19" fillId="33" borderId="0" xfId="0" applyFont="1" applyFill="1" applyAlignment="1">
      <alignment horizontal="center" vertical="center" wrapText="1"/>
    </xf>
    <xf numFmtId="0" fontId="21" fillId="33" borderId="0" xfId="0" applyFont="1" applyFill="1" applyAlignment="1">
      <alignment horizontal="center" vertical="center" wrapText="1"/>
    </xf>
    <xf numFmtId="3" fontId="21" fillId="33" borderId="0" xfId="0" applyNumberFormat="1" applyFont="1" applyFill="1" applyAlignment="1">
      <alignment horizontal="center" vertical="center" wrapText="1"/>
    </xf>
    <xf numFmtId="0" fontId="44" fillId="0" borderId="18" xfId="0" applyFont="1" applyBorder="1"/>
    <xf numFmtId="9" fontId="43" fillId="0" borderId="18" xfId="0" applyNumberFormat="1" applyFont="1" applyBorder="1"/>
    <xf numFmtId="1" fontId="44" fillId="0" borderId="18" xfId="0" applyNumberFormat="1" applyFont="1" applyBorder="1"/>
    <xf numFmtId="1" fontId="44" fillId="0" borderId="18" xfId="0" applyNumberFormat="1" applyFont="1" applyBorder="1" applyAlignment="1">
      <alignment horizontal="center" vertical="center"/>
    </xf>
    <xf numFmtId="1" fontId="43" fillId="0" borderId="18" xfId="0" applyNumberFormat="1" applyFont="1" applyBorder="1" applyAlignment="1">
      <alignment horizontal="center" vertical="center"/>
    </xf>
    <xf numFmtId="1" fontId="43" fillId="33" borderId="18" xfId="0" applyNumberFormat="1" applyFont="1" applyFill="1" applyBorder="1" applyAlignment="1">
      <alignment horizontal="center" vertical="center" wrapText="1"/>
    </xf>
    <xf numFmtId="0" fontId="19" fillId="33" borderId="0" xfId="0" applyFont="1" applyFill="1" applyAlignment="1">
      <alignment vertical="center" wrapText="1"/>
    </xf>
    <xf numFmtId="0" fontId="26" fillId="0" borderId="48" xfId="58" applyBorder="1" applyAlignment="1"/>
    <xf numFmtId="0" fontId="26" fillId="0" borderId="48" xfId="58" applyBorder="1"/>
    <xf numFmtId="0" fontId="26" fillId="0" borderId="48" xfId="58" applyFill="1" applyBorder="1"/>
    <xf numFmtId="0" fontId="26" fillId="33" borderId="48" xfId="58" applyFill="1" applyBorder="1"/>
    <xf numFmtId="0" fontId="26" fillId="0" borderId="0" xfId="58" applyAlignment="1">
      <alignment horizontal="left" vertical="center" readingOrder="1"/>
    </xf>
    <xf numFmtId="0" fontId="26" fillId="0" borderId="0" xfId="58"/>
    <xf numFmtId="165" fontId="0" fillId="0" borderId="0" xfId="0" applyNumberFormat="1"/>
    <xf numFmtId="0" fontId="0" fillId="0" borderId="18" xfId="0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4" fontId="18" fillId="0" borderId="18" xfId="72" applyNumberFormat="1" applyFont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1" fontId="0" fillId="0" borderId="0" xfId="2" applyNumberFormat="1" applyFont="1"/>
    <xf numFmtId="168" fontId="0" fillId="0" borderId="0" xfId="0" applyNumberFormat="1"/>
    <xf numFmtId="0" fontId="0" fillId="33" borderId="28" xfId="0" applyFill="1" applyBorder="1" applyAlignment="1">
      <alignment horizontal="center" vertical="center" wrapText="1"/>
    </xf>
    <xf numFmtId="3" fontId="21" fillId="33" borderId="29" xfId="0" applyNumberFormat="1" applyFont="1" applyFill="1" applyBorder="1" applyAlignment="1">
      <alignment horizontal="center" vertical="center" wrapText="1"/>
    </xf>
    <xf numFmtId="3" fontId="19" fillId="33" borderId="30" xfId="0" applyNumberFormat="1" applyFont="1" applyFill="1" applyBorder="1" applyAlignment="1">
      <alignment horizontal="center" vertical="center" wrapText="1"/>
    </xf>
    <xf numFmtId="3" fontId="19" fillId="33" borderId="19" xfId="0" applyNumberFormat="1" applyFont="1" applyFill="1" applyBorder="1" applyAlignment="1">
      <alignment horizontal="center" vertical="center" wrapText="1"/>
    </xf>
    <xf numFmtId="3" fontId="19" fillId="33" borderId="21" xfId="0" applyNumberFormat="1" applyFont="1" applyFill="1" applyBorder="1" applyAlignment="1">
      <alignment horizontal="center" vertical="center" wrapText="1"/>
    </xf>
    <xf numFmtId="0" fontId="47" fillId="0" borderId="31" xfId="0" applyFont="1" applyBorder="1" applyAlignment="1">
      <alignment horizontal="center" vertical="center"/>
    </xf>
    <xf numFmtId="0" fontId="48" fillId="0" borderId="18" xfId="0" applyFont="1" applyBorder="1" applyAlignment="1">
      <alignment horizontal="center" vertical="center"/>
    </xf>
    <xf numFmtId="0" fontId="47" fillId="0" borderId="18" xfId="0" applyFont="1" applyBorder="1" applyAlignment="1">
      <alignment horizontal="center" vertical="center"/>
    </xf>
    <xf numFmtId="0" fontId="48" fillId="0" borderId="19" xfId="0" applyFont="1" applyBorder="1" applyAlignment="1">
      <alignment horizontal="center" vertical="center"/>
    </xf>
    <xf numFmtId="165" fontId="23" fillId="0" borderId="31" xfId="0" applyNumberFormat="1" applyFont="1" applyBorder="1" applyAlignment="1">
      <alignment horizontal="left" vertical="center"/>
    </xf>
    <xf numFmtId="165" fontId="49" fillId="0" borderId="18" xfId="0" applyNumberFormat="1" applyFont="1" applyBorder="1" applyAlignment="1">
      <alignment horizontal="center" vertical="center"/>
    </xf>
    <xf numFmtId="165" fontId="49" fillId="0" borderId="19" xfId="0" applyNumberFormat="1" applyFont="1" applyBorder="1" applyAlignment="1">
      <alignment horizontal="center" vertical="center"/>
    </xf>
    <xf numFmtId="165" fontId="23" fillId="0" borderId="32" xfId="0" applyNumberFormat="1" applyFont="1" applyBorder="1" applyAlignment="1">
      <alignment horizontal="left" vertical="center"/>
    </xf>
    <xf numFmtId="165" fontId="49" fillId="0" borderId="20" xfId="0" applyNumberFormat="1" applyFont="1" applyBorder="1" applyAlignment="1">
      <alignment horizontal="center" vertical="center"/>
    </xf>
    <xf numFmtId="165" fontId="49" fillId="0" borderId="21" xfId="0" applyNumberFormat="1" applyFont="1" applyBorder="1" applyAlignment="1">
      <alignment horizontal="center" vertical="center"/>
    </xf>
    <xf numFmtId="0" fontId="47" fillId="0" borderId="28" xfId="0" applyFont="1" applyBorder="1" applyAlignment="1">
      <alignment horizontal="center" vertical="center"/>
    </xf>
    <xf numFmtId="0" fontId="48" fillId="0" borderId="29" xfId="0" applyFont="1" applyBorder="1" applyAlignment="1">
      <alignment horizontal="center" vertical="center"/>
    </xf>
    <xf numFmtId="0" fontId="48" fillId="0" borderId="30" xfId="0" applyFont="1" applyBorder="1" applyAlignment="1">
      <alignment horizontal="center" vertical="center"/>
    </xf>
    <xf numFmtId="3" fontId="23" fillId="0" borderId="31" xfId="0" applyNumberFormat="1" applyFont="1" applyBorder="1" applyAlignment="1">
      <alignment horizontal="left" vertical="center"/>
    </xf>
    <xf numFmtId="3" fontId="49" fillId="0" borderId="18" xfId="0" applyNumberFormat="1" applyFont="1" applyBorder="1" applyAlignment="1">
      <alignment horizontal="center" vertical="center"/>
    </xf>
    <xf numFmtId="3" fontId="49" fillId="0" borderId="19" xfId="0" applyNumberFormat="1" applyFont="1" applyBorder="1" applyAlignment="1">
      <alignment horizontal="center" vertical="center"/>
    </xf>
    <xf numFmtId="3" fontId="23" fillId="0" borderId="32" xfId="0" applyNumberFormat="1" applyFont="1" applyBorder="1" applyAlignment="1">
      <alignment horizontal="left" vertical="center"/>
    </xf>
    <xf numFmtId="3" fontId="49" fillId="0" borderId="20" xfId="0" applyNumberFormat="1" applyFont="1" applyBorder="1" applyAlignment="1">
      <alignment horizontal="center" vertical="center"/>
    </xf>
    <xf numFmtId="3" fontId="49" fillId="0" borderId="21" xfId="0" applyNumberFormat="1" applyFont="1" applyBorder="1" applyAlignment="1">
      <alignment horizontal="center" vertical="center"/>
    </xf>
    <xf numFmtId="0" fontId="21" fillId="0" borderId="22" xfId="0" applyFont="1" applyBorder="1" applyAlignment="1">
      <alignment horizontal="center"/>
    </xf>
    <xf numFmtId="0" fontId="0" fillId="0" borderId="17" xfId="0" applyBorder="1" applyAlignment="1">
      <alignment horizontal="center" vertical="center"/>
    </xf>
    <xf numFmtId="166" fontId="21" fillId="0" borderId="0" xfId="1" applyNumberFormat="1" applyFont="1" applyBorder="1" applyAlignment="1">
      <alignment horizontal="center"/>
    </xf>
    <xf numFmtId="169" fontId="0" fillId="0" borderId="0" xfId="2" applyNumberFormat="1" applyFont="1" applyBorder="1"/>
    <xf numFmtId="166" fontId="0" fillId="0" borderId="0" xfId="0" applyNumberFormat="1"/>
    <xf numFmtId="170" fontId="0" fillId="0" borderId="0" xfId="0" applyNumberFormat="1"/>
    <xf numFmtId="0" fontId="16" fillId="0" borderId="15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3" fontId="23" fillId="0" borderId="0" xfId="0" applyNumberFormat="1" applyFont="1" applyAlignment="1">
      <alignment vertical="center"/>
    </xf>
    <xf numFmtId="0" fontId="44" fillId="0" borderId="18" xfId="0" applyFont="1" applyBorder="1" applyAlignment="1">
      <alignment horizontal="center" vertical="center"/>
    </xf>
    <xf numFmtId="3" fontId="0" fillId="0" borderId="18" xfId="0" applyNumberFormat="1" applyBorder="1" applyAlignment="1">
      <alignment horizontal="right" vertical="center"/>
    </xf>
    <xf numFmtId="3" fontId="23" fillId="33" borderId="18" xfId="44" quotePrefix="1" applyNumberFormat="1" applyFont="1" applyFill="1" applyBorder="1" applyAlignment="1">
      <alignment horizontal="center"/>
    </xf>
    <xf numFmtId="3" fontId="21" fillId="0" borderId="16" xfId="0" applyNumberFormat="1" applyFont="1" applyBorder="1" applyAlignment="1">
      <alignment horizontal="center" vertical="center" wrapText="1"/>
    </xf>
    <xf numFmtId="0" fontId="50" fillId="0" borderId="0" xfId="0" applyFont="1" applyAlignment="1">
      <alignment horizontal="center" vertical="center"/>
    </xf>
    <xf numFmtId="0" fontId="19" fillId="0" borderId="22" xfId="0" applyFont="1" applyBorder="1" applyAlignment="1">
      <alignment horizontal="center"/>
    </xf>
    <xf numFmtId="0" fontId="21" fillId="0" borderId="18" xfId="0" applyFont="1" applyBorder="1" applyAlignment="1">
      <alignment horizontal="center" wrapText="1"/>
    </xf>
    <xf numFmtId="0" fontId="21" fillId="0" borderId="31" xfId="0" applyFont="1" applyBorder="1" applyAlignment="1">
      <alignment horizontal="center" wrapText="1"/>
    </xf>
    <xf numFmtId="0" fontId="21" fillId="0" borderId="32" xfId="0" applyFont="1" applyBorder="1" applyAlignment="1">
      <alignment horizontal="center" wrapText="1"/>
    </xf>
    <xf numFmtId="0" fontId="21" fillId="0" borderId="20" xfId="0" applyFont="1" applyBorder="1" applyAlignment="1">
      <alignment horizontal="center" wrapText="1"/>
    </xf>
    <xf numFmtId="0" fontId="21" fillId="0" borderId="31" xfId="0" applyFont="1" applyBorder="1" applyAlignment="1">
      <alignment horizontal="center" vertical="center" wrapText="1"/>
    </xf>
    <xf numFmtId="3" fontId="0" fillId="0" borderId="17" xfId="0" applyNumberFormat="1" applyBorder="1" applyAlignment="1">
      <alignment horizontal="right" vertical="center"/>
    </xf>
    <xf numFmtId="0" fontId="0" fillId="0" borderId="34" xfId="0" applyBorder="1" applyAlignment="1">
      <alignment horizontal="center"/>
    </xf>
    <xf numFmtId="3" fontId="0" fillId="0" borderId="27" xfId="0" applyNumberFormat="1" applyBorder="1" applyAlignment="1">
      <alignment horizontal="center" vertical="center"/>
    </xf>
    <xf numFmtId="3" fontId="19" fillId="33" borderId="35" xfId="0" applyNumberFormat="1" applyFont="1" applyFill="1" applyBorder="1" applyAlignment="1">
      <alignment horizontal="center" vertical="center" wrapText="1"/>
    </xf>
    <xf numFmtId="0" fontId="19" fillId="0" borderId="52" xfId="0" applyFont="1" applyBorder="1" applyAlignment="1">
      <alignment horizontal="center" vertical="center" wrapText="1"/>
    </xf>
    <xf numFmtId="0" fontId="19" fillId="0" borderId="53" xfId="0" applyFont="1" applyBorder="1" applyAlignment="1">
      <alignment horizontal="center" vertical="center" wrapText="1"/>
    </xf>
    <xf numFmtId="3" fontId="21" fillId="0" borderId="31" xfId="0" applyNumberFormat="1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3" fontId="21" fillId="0" borderId="15" xfId="0" applyNumberFormat="1" applyFont="1" applyBorder="1" applyAlignment="1">
      <alignment horizontal="center" vertical="center" wrapText="1"/>
    </xf>
    <xf numFmtId="0" fontId="19" fillId="0" borderId="51" xfId="0" applyFont="1" applyBorder="1" applyAlignment="1">
      <alignment horizontal="center" vertical="center" wrapText="1"/>
    </xf>
    <xf numFmtId="0" fontId="47" fillId="0" borderId="29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1" fillId="33" borderId="27" xfId="0" applyFont="1" applyFill="1" applyBorder="1" applyAlignment="1">
      <alignment horizontal="center" vertical="center" wrapText="1"/>
    </xf>
    <xf numFmtId="0" fontId="16" fillId="33" borderId="20" xfId="0" applyFont="1" applyFill="1" applyBorder="1" applyAlignment="1">
      <alignment horizontal="center" vertical="center" wrapText="1"/>
    </xf>
    <xf numFmtId="0" fontId="0" fillId="48" borderId="32" xfId="0" applyFill="1" applyBorder="1" applyAlignment="1">
      <alignment horizontal="center"/>
    </xf>
    <xf numFmtId="3" fontId="0" fillId="48" borderId="20" xfId="0" applyNumberFormat="1" applyFill="1" applyBorder="1" applyAlignment="1">
      <alignment horizontal="center" vertical="center"/>
    </xf>
    <xf numFmtId="3" fontId="19" fillId="48" borderId="21" xfId="0" applyNumberFormat="1" applyFont="1" applyFill="1" applyBorder="1" applyAlignment="1">
      <alignment horizontal="center" vertical="center" wrapText="1"/>
    </xf>
    <xf numFmtId="3" fontId="0" fillId="33" borderId="18" xfId="0" applyNumberFormat="1" applyFill="1" applyBorder="1"/>
    <xf numFmtId="0" fontId="19" fillId="33" borderId="22" xfId="0" applyFont="1" applyFill="1" applyBorder="1" applyAlignment="1">
      <alignment horizontal="center"/>
    </xf>
    <xf numFmtId="3" fontId="20" fillId="33" borderId="18" xfId="0" applyNumberFormat="1" applyFont="1" applyFill="1" applyBorder="1" applyAlignment="1">
      <alignment horizontal="center" vertical="center" wrapText="1"/>
    </xf>
    <xf numFmtId="3" fontId="21" fillId="33" borderId="18" xfId="0" applyNumberFormat="1" applyFont="1" applyFill="1" applyBorder="1" applyAlignment="1">
      <alignment horizontal="center"/>
    </xf>
    <xf numFmtId="0" fontId="21" fillId="33" borderId="18" xfId="0" applyFont="1" applyFill="1" applyBorder="1" applyAlignment="1">
      <alignment horizontal="center" vertical="center"/>
    </xf>
    <xf numFmtId="3" fontId="18" fillId="33" borderId="18" xfId="0" applyNumberFormat="1" applyFont="1" applyFill="1" applyBorder="1" applyAlignment="1">
      <alignment horizontal="center" vertical="center" wrapText="1"/>
    </xf>
    <xf numFmtId="0" fontId="21" fillId="33" borderId="18" xfId="0" applyFont="1" applyFill="1" applyBorder="1" applyAlignment="1">
      <alignment horizontal="center"/>
    </xf>
    <xf numFmtId="4" fontId="18" fillId="33" borderId="18" xfId="72" applyNumberFormat="1" applyFont="1" applyFill="1" applyBorder="1" applyAlignment="1">
      <alignment horizontal="center" vertical="center" wrapText="1"/>
    </xf>
    <xf numFmtId="39" fontId="21" fillId="33" borderId="18" xfId="0" applyNumberFormat="1" applyFont="1" applyFill="1" applyBorder="1" applyAlignment="1">
      <alignment horizontal="center" vertical="center"/>
    </xf>
    <xf numFmtId="39" fontId="21" fillId="33" borderId="18" xfId="0" applyNumberFormat="1" applyFont="1" applyFill="1" applyBorder="1" applyAlignment="1">
      <alignment horizontal="center"/>
    </xf>
    <xf numFmtId="4" fontId="21" fillId="33" borderId="18" xfId="0" applyNumberFormat="1" applyFont="1" applyFill="1" applyBorder="1" applyAlignment="1">
      <alignment horizontal="center"/>
    </xf>
    <xf numFmtId="0" fontId="47" fillId="0" borderId="0" xfId="0" applyFont="1" applyAlignment="1">
      <alignment horizontal="center"/>
    </xf>
    <xf numFmtId="0" fontId="48" fillId="0" borderId="0" xfId="0" applyFont="1" applyAlignment="1">
      <alignment horizontal="center" vertical="center"/>
    </xf>
    <xf numFmtId="167" fontId="49" fillId="0" borderId="18" xfId="0" applyNumberFormat="1" applyFont="1" applyBorder="1" applyAlignment="1">
      <alignment horizontal="center" vertical="center"/>
    </xf>
    <xf numFmtId="167" fontId="49" fillId="0" borderId="19" xfId="0" applyNumberFormat="1" applyFont="1" applyBorder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19" fillId="46" borderId="18" xfId="0" applyFont="1" applyFill="1" applyBorder="1" applyAlignment="1">
      <alignment horizontal="center"/>
    </xf>
    <xf numFmtId="0" fontId="21" fillId="46" borderId="18" xfId="0" applyFont="1" applyFill="1" applyBorder="1" applyAlignment="1">
      <alignment horizontal="center" vertical="center" wrapText="1"/>
    </xf>
    <xf numFmtId="3" fontId="20" fillId="46" borderId="18" xfId="44" quotePrefix="1" applyNumberFormat="1" applyFont="1" applyFill="1" applyBorder="1" applyAlignment="1">
      <alignment horizontal="center" vertical="center" wrapText="1"/>
    </xf>
    <xf numFmtId="4" fontId="21" fillId="46" borderId="18" xfId="0" applyNumberFormat="1" applyFont="1" applyFill="1" applyBorder="1" applyAlignment="1">
      <alignment horizontal="center"/>
    </xf>
    <xf numFmtId="4" fontId="20" fillId="46" borderId="18" xfId="44" quotePrefix="1" applyNumberFormat="1" applyFont="1" applyFill="1" applyBorder="1" applyAlignment="1">
      <alignment horizontal="center"/>
    </xf>
    <xf numFmtId="1" fontId="44" fillId="0" borderId="22" xfId="0" applyNumberFormat="1" applyFont="1" applyBorder="1"/>
    <xf numFmtId="1" fontId="43" fillId="0" borderId="22" xfId="0" applyNumberFormat="1" applyFont="1" applyBorder="1" applyAlignment="1">
      <alignment horizontal="center" vertical="center"/>
    </xf>
    <xf numFmtId="1" fontId="43" fillId="33" borderId="22" xfId="0" applyNumberFormat="1" applyFont="1" applyFill="1" applyBorder="1" applyAlignment="1">
      <alignment horizontal="center" vertical="center" wrapText="1"/>
    </xf>
    <xf numFmtId="0" fontId="19" fillId="46" borderId="56" xfId="0" applyFont="1" applyFill="1" applyBorder="1" applyAlignment="1">
      <alignment horizontal="center" vertical="center" wrapText="1"/>
    </xf>
    <xf numFmtId="3" fontId="19" fillId="46" borderId="56" xfId="0" applyNumberFormat="1" applyFont="1" applyFill="1" applyBorder="1" applyAlignment="1">
      <alignment horizontal="center" vertical="center" wrapText="1"/>
    </xf>
    <xf numFmtId="0" fontId="48" fillId="46" borderId="0" xfId="0" applyFont="1" applyFill="1" applyAlignment="1">
      <alignment horizontal="center" vertical="center"/>
    </xf>
    <xf numFmtId="165" fontId="49" fillId="46" borderId="0" xfId="0" applyNumberFormat="1" applyFont="1" applyFill="1" applyAlignment="1">
      <alignment horizontal="center" vertical="center"/>
    </xf>
    <xf numFmtId="0" fontId="0" fillId="46" borderId="0" xfId="0" applyFill="1"/>
    <xf numFmtId="3" fontId="23" fillId="46" borderId="0" xfId="0" applyNumberFormat="1" applyFont="1" applyFill="1" applyAlignment="1">
      <alignment vertical="center"/>
    </xf>
    <xf numFmtId="3" fontId="49" fillId="46" borderId="0" xfId="0" applyNumberFormat="1" applyFont="1" applyFill="1" applyAlignment="1">
      <alignment horizontal="center" vertical="center"/>
    </xf>
    <xf numFmtId="167" fontId="49" fillId="46" borderId="0" xfId="0" applyNumberFormat="1" applyFont="1" applyFill="1" applyAlignment="1">
      <alignment horizontal="center" vertical="center"/>
    </xf>
    <xf numFmtId="0" fontId="49" fillId="46" borderId="0" xfId="0" applyFont="1" applyFill="1" applyAlignment="1">
      <alignment horizontal="center" vertical="center"/>
    </xf>
    <xf numFmtId="0" fontId="47" fillId="46" borderId="0" xfId="0" applyFont="1" applyFill="1" applyAlignment="1">
      <alignment horizontal="center" vertical="center"/>
    </xf>
    <xf numFmtId="10" fontId="21" fillId="46" borderId="18" xfId="2" applyNumberFormat="1" applyFont="1" applyFill="1" applyBorder="1" applyAlignment="1">
      <alignment horizontal="center"/>
    </xf>
    <xf numFmtId="3" fontId="0" fillId="46" borderId="18" xfId="0" applyNumberFormat="1" applyFill="1" applyBorder="1" applyAlignment="1">
      <alignment horizontal="right"/>
    </xf>
    <xf numFmtId="3" fontId="0" fillId="46" borderId="18" xfId="0" applyNumberFormat="1" applyFill="1" applyBorder="1" applyAlignment="1">
      <alignment horizontal="right" vertical="center"/>
    </xf>
    <xf numFmtId="0" fontId="19" fillId="46" borderId="22" xfId="0" applyFont="1" applyFill="1" applyBorder="1" applyAlignment="1">
      <alignment horizontal="center"/>
    </xf>
    <xf numFmtId="0" fontId="21" fillId="46" borderId="18" xfId="0" applyFont="1" applyFill="1" applyBorder="1" applyAlignment="1">
      <alignment horizontal="center" vertical="center"/>
    </xf>
    <xf numFmtId="0" fontId="52" fillId="46" borderId="18" xfId="0" applyFont="1" applyFill="1" applyBorder="1" applyAlignment="1">
      <alignment horizontal="center"/>
    </xf>
    <xf numFmtId="3" fontId="18" fillId="46" borderId="18" xfId="0" applyNumberFormat="1" applyFont="1" applyFill="1" applyBorder="1" applyAlignment="1">
      <alignment horizontal="center" vertical="center" wrapText="1"/>
    </xf>
    <xf numFmtId="3" fontId="20" fillId="46" borderId="18" xfId="0" applyNumberFormat="1" applyFont="1" applyFill="1" applyBorder="1" applyAlignment="1">
      <alignment horizontal="center" vertical="center" wrapText="1"/>
    </xf>
    <xf numFmtId="3" fontId="21" fillId="46" borderId="18" xfId="0" applyNumberFormat="1" applyFont="1" applyFill="1" applyBorder="1" applyAlignment="1">
      <alignment horizontal="center"/>
    </xf>
    <xf numFmtId="1" fontId="0" fillId="46" borderId="0" xfId="2" applyNumberFormat="1" applyFont="1" applyFill="1"/>
    <xf numFmtId="9" fontId="0" fillId="46" borderId="0" xfId="2" applyFont="1" applyFill="1"/>
    <xf numFmtId="0" fontId="52" fillId="46" borderId="18" xfId="0" applyFont="1" applyFill="1" applyBorder="1" applyAlignment="1">
      <alignment horizontal="center" vertical="center"/>
    </xf>
    <xf numFmtId="3" fontId="51" fillId="0" borderId="0" xfId="0" applyNumberFormat="1" applyFont="1" applyAlignment="1">
      <alignment vertical="center" wrapText="1"/>
    </xf>
    <xf numFmtId="3" fontId="0" fillId="46" borderId="0" xfId="0" applyNumberFormat="1" applyFill="1"/>
    <xf numFmtId="2" fontId="0" fillId="46" borderId="0" xfId="0" applyNumberFormat="1" applyFill="1"/>
    <xf numFmtId="3" fontId="18" fillId="46" borderId="0" xfId="0" applyNumberFormat="1" applyFont="1" applyFill="1" applyAlignment="1">
      <alignment horizontal="right" vertical="center" wrapText="1"/>
    </xf>
    <xf numFmtId="0" fontId="21" fillId="46" borderId="18" xfId="0" applyFont="1" applyFill="1" applyBorder="1" applyAlignment="1">
      <alignment horizontal="center"/>
    </xf>
    <xf numFmtId="39" fontId="21" fillId="46" borderId="18" xfId="0" applyNumberFormat="1" applyFont="1" applyFill="1" applyBorder="1" applyAlignment="1">
      <alignment horizontal="center" vertical="center"/>
    </xf>
    <xf numFmtId="39" fontId="21" fillId="46" borderId="18" xfId="0" applyNumberFormat="1" applyFont="1" applyFill="1" applyBorder="1" applyAlignment="1">
      <alignment horizontal="center"/>
    </xf>
    <xf numFmtId="0" fontId="21" fillId="49" borderId="0" xfId="0" applyFont="1" applyFill="1"/>
    <xf numFmtId="3" fontId="21" fillId="49" borderId="0" xfId="0" applyNumberFormat="1" applyFont="1" applyFill="1"/>
    <xf numFmtId="0" fontId="0" fillId="46" borderId="0" xfId="0" applyFill="1" applyAlignment="1">
      <alignment horizontal="center"/>
    </xf>
    <xf numFmtId="0" fontId="42" fillId="0" borderId="48" xfId="0" applyFont="1" applyBorder="1" applyAlignment="1">
      <alignment horizontal="center" vertical="center" wrapText="1"/>
    </xf>
    <xf numFmtId="0" fontId="41" fillId="0" borderId="48" xfId="0" applyFont="1" applyBorder="1" applyAlignment="1">
      <alignment horizontal="left"/>
    </xf>
    <xf numFmtId="0" fontId="19" fillId="0" borderId="22" xfId="0" applyFont="1" applyBorder="1" applyAlignment="1">
      <alignment horizontal="center" wrapText="1"/>
    </xf>
    <xf numFmtId="0" fontId="19" fillId="0" borderId="10" xfId="0" applyFont="1" applyBorder="1" applyAlignment="1">
      <alignment horizontal="center" wrapText="1"/>
    </xf>
    <xf numFmtId="0" fontId="19" fillId="0" borderId="17" xfId="0" applyFont="1" applyBorder="1" applyAlignment="1">
      <alignment horizontal="center" wrapText="1"/>
    </xf>
    <xf numFmtId="0" fontId="19" fillId="0" borderId="22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0" borderId="17" xfId="0" applyFont="1" applyBorder="1" applyAlignment="1">
      <alignment horizontal="center"/>
    </xf>
    <xf numFmtId="0" fontId="19" fillId="0" borderId="22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35" fillId="0" borderId="27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40" fillId="0" borderId="18" xfId="0" applyFont="1" applyBorder="1" applyAlignment="1">
      <alignment horizontal="center"/>
    </xf>
    <xf numFmtId="0" fontId="19" fillId="0" borderId="18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wrapText="1"/>
    </xf>
    <xf numFmtId="0" fontId="21" fillId="0" borderId="18" xfId="0" applyFont="1" applyBorder="1" applyAlignment="1">
      <alignment horizontal="center"/>
    </xf>
    <xf numFmtId="0" fontId="21" fillId="0" borderId="22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21" fillId="0" borderId="18" xfId="0" applyFont="1" applyBorder="1" applyAlignment="1">
      <alignment horizontal="center" vertical="center" wrapText="1"/>
    </xf>
    <xf numFmtId="0" fontId="19" fillId="46" borderId="18" xfId="0" applyFont="1" applyFill="1" applyBorder="1" applyAlignment="1">
      <alignment horizontal="center" vertical="center" wrapText="1"/>
    </xf>
    <xf numFmtId="0" fontId="47" fillId="0" borderId="28" xfId="0" applyFont="1" applyBorder="1" applyAlignment="1">
      <alignment horizontal="center"/>
    </xf>
    <xf numFmtId="0" fontId="47" fillId="0" borderId="29" xfId="0" applyFont="1" applyBorder="1" applyAlignment="1">
      <alignment horizontal="center"/>
    </xf>
    <xf numFmtId="0" fontId="47" fillId="0" borderId="30" xfId="0" applyFont="1" applyBorder="1" applyAlignment="1">
      <alignment horizontal="center"/>
    </xf>
    <xf numFmtId="0" fontId="47" fillId="0" borderId="28" xfId="0" applyFont="1" applyBorder="1" applyAlignment="1">
      <alignment horizontal="center" vertical="center"/>
    </xf>
    <xf numFmtId="0" fontId="47" fillId="0" borderId="29" xfId="0" applyFont="1" applyBorder="1" applyAlignment="1">
      <alignment horizontal="center" vertical="center"/>
    </xf>
    <xf numFmtId="0" fontId="47" fillId="0" borderId="30" xfId="0" applyFont="1" applyBorder="1" applyAlignment="1">
      <alignment horizontal="center" vertical="center"/>
    </xf>
    <xf numFmtId="0" fontId="37" fillId="0" borderId="18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wrapText="1"/>
    </xf>
    <xf numFmtId="0" fontId="19" fillId="0" borderId="36" xfId="0" applyFont="1" applyBorder="1" applyAlignment="1">
      <alignment horizontal="center" wrapText="1"/>
    </xf>
    <xf numFmtId="0" fontId="19" fillId="0" borderId="37" xfId="0" applyFont="1" applyBorder="1" applyAlignment="1">
      <alignment horizontal="center" wrapText="1"/>
    </xf>
    <xf numFmtId="0" fontId="19" fillId="0" borderId="38" xfId="0" applyFont="1" applyBorder="1" applyAlignment="1">
      <alignment horizontal="center" wrapText="1"/>
    </xf>
    <xf numFmtId="0" fontId="19" fillId="0" borderId="39" xfId="0" applyFont="1" applyBorder="1" applyAlignment="1">
      <alignment horizontal="center" wrapText="1"/>
    </xf>
    <xf numFmtId="0" fontId="19" fillId="0" borderId="40" xfId="0" applyFont="1" applyBorder="1" applyAlignment="1">
      <alignment horizontal="center" wrapText="1"/>
    </xf>
    <xf numFmtId="0" fontId="19" fillId="0" borderId="14" xfId="0" applyFont="1" applyBorder="1" applyAlignment="1">
      <alignment horizontal="center" wrapText="1"/>
    </xf>
    <xf numFmtId="0" fontId="19" fillId="0" borderId="18" xfId="0" applyFont="1" applyBorder="1" applyAlignment="1">
      <alignment horizontal="center"/>
    </xf>
    <xf numFmtId="0" fontId="35" fillId="0" borderId="18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wrapText="1"/>
    </xf>
    <xf numFmtId="0" fontId="21" fillId="0" borderId="22" xfId="0" applyFont="1" applyBorder="1" applyAlignment="1">
      <alignment horizontal="center" wrapText="1"/>
    </xf>
    <xf numFmtId="0" fontId="21" fillId="0" borderId="32" xfId="0" applyFont="1" applyBorder="1" applyAlignment="1">
      <alignment horizontal="center" wrapText="1"/>
    </xf>
    <xf numFmtId="0" fontId="21" fillId="0" borderId="20" xfId="0" applyFont="1" applyBorder="1" applyAlignment="1">
      <alignment horizontal="center" wrapText="1"/>
    </xf>
    <xf numFmtId="0" fontId="21" fillId="0" borderId="50" xfId="0" applyFont="1" applyBorder="1" applyAlignment="1">
      <alignment horizontal="center" wrapText="1"/>
    </xf>
    <xf numFmtId="0" fontId="21" fillId="0" borderId="31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19" fillId="0" borderId="51" xfId="0" applyFont="1" applyBorder="1" applyAlignment="1">
      <alignment horizontal="center" vertical="center" wrapText="1"/>
    </xf>
    <xf numFmtId="0" fontId="19" fillId="0" borderId="52" xfId="0" applyFont="1" applyBorder="1" applyAlignment="1">
      <alignment horizontal="center" vertical="center" wrapText="1"/>
    </xf>
    <xf numFmtId="0" fontId="19" fillId="0" borderId="54" xfId="0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wrapText="1"/>
    </xf>
    <xf numFmtId="0" fontId="16" fillId="0" borderId="41" xfId="0" applyFont="1" applyBorder="1" applyAlignment="1">
      <alignment horizontal="center" wrapText="1"/>
    </xf>
    <xf numFmtId="0" fontId="16" fillId="0" borderId="42" xfId="0" applyFont="1" applyBorder="1" applyAlignment="1">
      <alignment horizontal="center" wrapText="1"/>
    </xf>
    <xf numFmtId="0" fontId="16" fillId="0" borderId="46" xfId="0" applyFont="1" applyBorder="1" applyAlignment="1">
      <alignment horizontal="center" wrapText="1"/>
    </xf>
    <xf numFmtId="0" fontId="16" fillId="0" borderId="44" xfId="0" applyFont="1" applyBorder="1" applyAlignment="1">
      <alignment horizontal="center" wrapText="1"/>
    </xf>
    <xf numFmtId="0" fontId="16" fillId="0" borderId="47" xfId="0" applyFont="1" applyBorder="1" applyAlignment="1">
      <alignment horizontal="center" wrapText="1"/>
    </xf>
    <xf numFmtId="0" fontId="21" fillId="0" borderId="33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0" fontId="21" fillId="0" borderId="4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19" fillId="33" borderId="33" xfId="0" applyFont="1" applyFill="1" applyBorder="1" applyAlignment="1">
      <alignment horizontal="center" vertical="center" wrapText="1"/>
    </xf>
    <xf numFmtId="0" fontId="19" fillId="33" borderId="31" xfId="0" applyFont="1" applyFill="1" applyBorder="1" applyAlignment="1">
      <alignment horizontal="center" vertical="center" wrapText="1"/>
    </xf>
    <xf numFmtId="0" fontId="19" fillId="33" borderId="32" xfId="0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9" fillId="33" borderId="28" xfId="0" applyFont="1" applyFill="1" applyBorder="1" applyAlignment="1">
      <alignment horizontal="center" vertical="center" wrapText="1"/>
    </xf>
    <xf numFmtId="0" fontId="19" fillId="33" borderId="3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19" fillId="33" borderId="0" xfId="0" applyFont="1" applyFill="1" applyAlignment="1">
      <alignment horizontal="center" vertical="center" wrapText="1"/>
    </xf>
    <xf numFmtId="0" fontId="45" fillId="33" borderId="0" xfId="0" applyFont="1" applyFill="1" applyAlignment="1">
      <alignment horizontal="center" vertical="center" wrapText="1"/>
    </xf>
    <xf numFmtId="0" fontId="46" fillId="0" borderId="0" xfId="0" applyFont="1" applyAlignment="1">
      <alignment horizontal="center" vertical="center"/>
    </xf>
    <xf numFmtId="1" fontId="0" fillId="0" borderId="27" xfId="0" applyNumberFormat="1" applyBorder="1" applyAlignment="1">
      <alignment horizontal="center" vertical="center"/>
    </xf>
    <xf numFmtId="1" fontId="0" fillId="0" borderId="15" xfId="0" applyNumberFormat="1" applyBorder="1" applyAlignment="1">
      <alignment horizontal="center" vertical="center"/>
    </xf>
    <xf numFmtId="0" fontId="46" fillId="0" borderId="22" xfId="0" applyFont="1" applyBorder="1" applyAlignment="1">
      <alignment horizontal="center" vertical="center"/>
    </xf>
    <xf numFmtId="0" fontId="46" fillId="0" borderId="10" xfId="0" applyFont="1" applyBorder="1" applyAlignment="1">
      <alignment horizontal="center" vertical="center"/>
    </xf>
    <xf numFmtId="0" fontId="46" fillId="0" borderId="17" xfId="0" applyFont="1" applyBorder="1" applyAlignment="1">
      <alignment horizontal="center" vertical="center"/>
    </xf>
    <xf numFmtId="1" fontId="0" fillId="0" borderId="36" xfId="0" applyNumberFormat="1" applyBorder="1" applyAlignment="1">
      <alignment horizontal="center" vertical="center"/>
    </xf>
    <xf numFmtId="1" fontId="0" fillId="0" borderId="39" xfId="0" applyNumberForma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 wrapText="1"/>
    </xf>
    <xf numFmtId="0" fontId="16" fillId="0" borderId="40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</cellXfs>
  <cellStyles count="80">
    <cellStyle name="20% - Énfasis1" xfId="21" builtinId="30" customBuiltin="1"/>
    <cellStyle name="20% - Énfasis1 2" xfId="71" xr:uid="{00000000-0005-0000-0000-000001000000}"/>
    <cellStyle name="20% - Énfasis2" xfId="25" builtinId="34" customBuiltin="1"/>
    <cellStyle name="20% - Énfasis2 2" xfId="70" xr:uid="{00000000-0005-0000-0000-000003000000}"/>
    <cellStyle name="20% - Énfasis3" xfId="29" builtinId="38" customBuiltin="1"/>
    <cellStyle name="20% - Énfasis3 2" xfId="69" xr:uid="{00000000-0005-0000-0000-000005000000}"/>
    <cellStyle name="20% - Énfasis4" xfId="33" builtinId="42" customBuiltin="1"/>
    <cellStyle name="20% - Énfasis4 2" xfId="68" xr:uid="{00000000-0005-0000-0000-000007000000}"/>
    <cellStyle name="20% - Énfasis5" xfId="37" builtinId="46" customBuiltin="1"/>
    <cellStyle name="20% - Énfasis5 2" xfId="67" xr:uid="{00000000-0005-0000-0000-000009000000}"/>
    <cellStyle name="20% - Énfasis6" xfId="41" builtinId="50" customBuiltin="1"/>
    <cellStyle name="20% - Énfasis6 2" xfId="66" xr:uid="{00000000-0005-0000-0000-00000B000000}"/>
    <cellStyle name="40% - Énfasis1" xfId="22" builtinId="31" customBuiltin="1"/>
    <cellStyle name="40% - Énfasis1 2" xfId="65" xr:uid="{00000000-0005-0000-0000-00000D000000}"/>
    <cellStyle name="40% - Énfasis2" xfId="26" builtinId="35" customBuiltin="1"/>
    <cellStyle name="40% - Énfasis2 2" xfId="64" xr:uid="{00000000-0005-0000-0000-00000F000000}"/>
    <cellStyle name="40% - Énfasis3" xfId="30" builtinId="39" customBuiltin="1"/>
    <cellStyle name="40% - Énfasis3 2" xfId="45" xr:uid="{00000000-0005-0000-0000-000011000000}"/>
    <cellStyle name="40% - Énfasis4" xfId="34" builtinId="43" customBuiltin="1"/>
    <cellStyle name="40% - Énfasis4 2" xfId="62" xr:uid="{00000000-0005-0000-0000-000013000000}"/>
    <cellStyle name="40% - Énfasis5" xfId="38" builtinId="47" customBuiltin="1"/>
    <cellStyle name="40% - Énfasis5 2" xfId="61" xr:uid="{00000000-0005-0000-0000-000015000000}"/>
    <cellStyle name="40% - Énfasis6" xfId="42" builtinId="51" customBuiltin="1"/>
    <cellStyle name="40% - Énfasis6 2" xfId="57" xr:uid="{00000000-0005-0000-0000-000017000000}"/>
    <cellStyle name="60% - Énfasis1" xfId="23" builtinId="32" customBuiltin="1"/>
    <cellStyle name="60% - Énfasis1 2" xfId="56" xr:uid="{00000000-0005-0000-0000-000019000000}"/>
    <cellStyle name="60% - Énfasis2" xfId="27" builtinId="36" customBuiltin="1"/>
    <cellStyle name="60% - Énfasis3" xfId="31" builtinId="40" customBuiltin="1"/>
    <cellStyle name="60% - Énfasis3 2" xfId="55" xr:uid="{00000000-0005-0000-0000-00001C000000}"/>
    <cellStyle name="60% - Énfasis4" xfId="35" builtinId="44" customBuiltin="1"/>
    <cellStyle name="60% - Énfasis4 2" xfId="54" xr:uid="{00000000-0005-0000-0000-00001E000000}"/>
    <cellStyle name="60% - Énfasis5" xfId="39" builtinId="48" customBuiltin="1"/>
    <cellStyle name="60% - Énfasis6" xfId="43" builtinId="52" customBuiltin="1"/>
    <cellStyle name="60% - Énfasis6 2" xfId="53" xr:uid="{00000000-0005-0000-0000-000021000000}"/>
    <cellStyle name="Bueno" xfId="8" builtinId="26" customBuiltin="1"/>
    <cellStyle name="Cálculo" xfId="13" builtinId="22" customBuiltin="1"/>
    <cellStyle name="Cálculo 2" xfId="52" xr:uid="{00000000-0005-0000-0000-000024000000}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Encabezado 4 2" xfId="51" xr:uid="{00000000-0005-0000-0000-000029000000}"/>
    <cellStyle name="Énfasis1" xfId="20" builtinId="29" customBuiltin="1"/>
    <cellStyle name="Énfasis1 2" xfId="50" xr:uid="{00000000-0005-0000-0000-00002B000000}"/>
    <cellStyle name="Énfasis2" xfId="24" builtinId="33" customBuiltin="1"/>
    <cellStyle name="Énfasis3" xfId="28" builtinId="37" customBuiltin="1"/>
    <cellStyle name="Énfasis4" xfId="32" builtinId="41" customBuiltin="1"/>
    <cellStyle name="Énfasis4 2" xfId="49" xr:uid="{00000000-0005-0000-0000-00002F000000}"/>
    <cellStyle name="Énfasis5" xfId="36" builtinId="45" customBuiltin="1"/>
    <cellStyle name="Énfasis6" xfId="40" builtinId="49" customBuiltin="1"/>
    <cellStyle name="Entrada" xfId="11" builtinId="20" customBuiltin="1"/>
    <cellStyle name="Hipervínculo" xfId="58" builtinId="8" customBuiltin="1"/>
    <cellStyle name="Hipervínculo 2" xfId="59" xr:uid="{00000000-0005-0000-0000-000034000000}"/>
    <cellStyle name="Hipervínculo visitado" xfId="60" builtinId="9" customBuiltin="1"/>
    <cellStyle name="Incorrecto" xfId="9" builtinId="27" customBuiltin="1"/>
    <cellStyle name="Millares" xfId="1" builtinId="3"/>
    <cellStyle name="Millares [0] 2" xfId="79" xr:uid="{00000000-0005-0000-0000-000038000000}"/>
    <cellStyle name="Neutral" xfId="10" builtinId="28" customBuiltin="1"/>
    <cellStyle name="Normal" xfId="0" builtinId="0"/>
    <cellStyle name="Normal 2" xfId="63" xr:uid="{00000000-0005-0000-0000-00003B000000}"/>
    <cellStyle name="Normal 2 2" xfId="77" xr:uid="{00000000-0005-0000-0000-00003C000000}"/>
    <cellStyle name="Normal 2 3" xfId="78" xr:uid="{00000000-0005-0000-0000-00003D000000}"/>
    <cellStyle name="Normal 3" xfId="72" xr:uid="{00000000-0005-0000-0000-00003E000000}"/>
    <cellStyle name="Normal_Censos 1951-1993" xfId="44" xr:uid="{00000000-0005-0000-0000-00003F000000}"/>
    <cellStyle name="Notas" xfId="17" builtinId="10" customBuiltin="1"/>
    <cellStyle name="Notas 2" xfId="48" xr:uid="{00000000-0005-0000-0000-000041000000}"/>
    <cellStyle name="Porcentaje" xfId="2" builtinId="5"/>
    <cellStyle name="Salida" xfId="12" builtinId="21" customBuiltin="1"/>
    <cellStyle name="Salida 2" xfId="47" xr:uid="{00000000-0005-0000-0000-000044000000}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1 2" xfId="73" xr:uid="{00000000-0005-0000-0000-000048000000}"/>
    <cellStyle name="Título 2" xfId="5" builtinId="17" customBuiltin="1"/>
    <cellStyle name="Título 2 2" xfId="74" xr:uid="{00000000-0005-0000-0000-00004A000000}"/>
    <cellStyle name="Título 3" xfId="6" builtinId="18" customBuiltin="1"/>
    <cellStyle name="Título 3 2" xfId="75" xr:uid="{00000000-0005-0000-0000-00004C000000}"/>
    <cellStyle name="Título 4" xfId="46" xr:uid="{00000000-0005-0000-0000-00004D000000}"/>
    <cellStyle name="Total" xfId="19" builtinId="25" customBuiltin="1"/>
    <cellStyle name="Total 2" xfId="76" xr:uid="{00000000-0005-0000-0000-00004F000000}"/>
  </cellStyles>
  <dxfs count="15"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Número de habitantes según sexo. </a:t>
            </a:r>
          </a:p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Ibagué 2005 - 2021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'Población según sexo'!$C$6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660066"/>
            </a:solidFill>
            <a:ln>
              <a:solidFill>
                <a:srgbClr val="660066"/>
              </a:solidFill>
            </a:ln>
            <a:effectLst/>
          </c:spPr>
          <c:invertIfNegative val="0"/>
          <c:cat>
            <c:numRef>
              <c:f>'Población según sexo'!$B$7:$B$23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'Población según sexo'!$C$7:$C$23</c:f>
              <c:numCache>
                <c:formatCode>_(* #,##0_);_(* \(#,##0\);_(* "-"??_);_(@_)</c:formatCode>
                <c:ptCount val="17"/>
                <c:pt idx="0">
                  <c:v>267836</c:v>
                </c:pt>
                <c:pt idx="1">
                  <c:v>266712</c:v>
                </c:pt>
                <c:pt idx="2">
                  <c:v>265722</c:v>
                </c:pt>
                <c:pt idx="3">
                  <c:v>264898</c:v>
                </c:pt>
                <c:pt idx="4">
                  <c:v>264266</c:v>
                </c:pt>
                <c:pt idx="5">
                  <c:v>263919</c:v>
                </c:pt>
                <c:pt idx="6">
                  <c:v>264186</c:v>
                </c:pt>
                <c:pt idx="7">
                  <c:v>265125</c:v>
                </c:pt>
                <c:pt idx="8">
                  <c:v>265787</c:v>
                </c:pt>
                <c:pt idx="9">
                  <c:v>266703</c:v>
                </c:pt>
                <c:pt idx="10">
                  <c:v>268331</c:v>
                </c:pt>
                <c:pt idx="11">
                  <c:v>270894</c:v>
                </c:pt>
                <c:pt idx="12">
                  <c:v>273916</c:v>
                </c:pt>
                <c:pt idx="13">
                  <c:v>276460</c:v>
                </c:pt>
                <c:pt idx="14">
                  <c:v>279997</c:v>
                </c:pt>
                <c:pt idx="15">
                  <c:v>282826</c:v>
                </c:pt>
                <c:pt idx="16" formatCode="#,##0">
                  <c:v>283927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78-49BA-8AB3-86C64BCE187C}"/>
            </c:ext>
          </c:extLst>
        </c:ser>
        <c:ser>
          <c:idx val="1"/>
          <c:order val="1"/>
          <c:tx>
            <c:strRef>
              <c:f>'Población según sexo'!$D$6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rgbClr val="00B0F0"/>
              </a:solidFill>
            </a:ln>
            <a:effectLst/>
          </c:spPr>
          <c:invertIfNegative val="0"/>
          <c:cat>
            <c:numRef>
              <c:f>'Población según sexo'!$B$7:$B$23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'Población según sexo'!$D$7:$D$23</c:f>
              <c:numCache>
                <c:formatCode>_(* #,##0_);_(* \(#,##0\);_(* "-"??_);_(@_)</c:formatCode>
                <c:ptCount val="17"/>
                <c:pt idx="0">
                  <c:v>240708</c:v>
                </c:pt>
                <c:pt idx="1">
                  <c:v>239915</c:v>
                </c:pt>
                <c:pt idx="2">
                  <c:v>239313</c:v>
                </c:pt>
                <c:pt idx="3">
                  <c:v>238840</c:v>
                </c:pt>
                <c:pt idx="4">
                  <c:v>238528</c:v>
                </c:pt>
                <c:pt idx="5">
                  <c:v>238531</c:v>
                </c:pt>
                <c:pt idx="6">
                  <c:v>239253</c:v>
                </c:pt>
                <c:pt idx="7">
                  <c:v>240609</c:v>
                </c:pt>
                <c:pt idx="8">
                  <c:v>241573</c:v>
                </c:pt>
                <c:pt idx="9">
                  <c:v>242639</c:v>
                </c:pt>
                <c:pt idx="10">
                  <c:v>244375</c:v>
                </c:pt>
                <c:pt idx="11">
                  <c:v>247046</c:v>
                </c:pt>
                <c:pt idx="12">
                  <c:v>250207</c:v>
                </c:pt>
                <c:pt idx="13">
                  <c:v>253175</c:v>
                </c:pt>
                <c:pt idx="14">
                  <c:v>256090</c:v>
                </c:pt>
                <c:pt idx="15">
                  <c:v>258275</c:v>
                </c:pt>
                <c:pt idx="16" formatCode="#,##0">
                  <c:v>258797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78-49BA-8AB3-86C64BCE18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1173268224"/>
        <c:axId val="1173265504"/>
      </c:barChart>
      <c:catAx>
        <c:axId val="117326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73265504"/>
        <c:crosses val="autoZero"/>
        <c:auto val="1"/>
        <c:lblAlgn val="ctr"/>
        <c:lblOffset val="100"/>
        <c:noMultiLvlLbl val="0"/>
      </c:catAx>
      <c:valAx>
        <c:axId val="1173265504"/>
        <c:scaling>
          <c:orientation val="minMax"/>
        </c:scaling>
        <c:delete val="1"/>
        <c:axPos val="l"/>
        <c:numFmt formatCode="_(* #,##0_);_(* \(#,##0\);_(* &quot;-&quot;??_);_(@_)" sourceLinked="1"/>
        <c:majorTickMark val="none"/>
        <c:minorTickMark val="none"/>
        <c:tickLblPos val="nextTo"/>
        <c:crossAx val="117326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chemeClr val="bg1">
                    <a:lumMod val="50000"/>
                  </a:schemeClr>
                </a:solidFill>
              </a:rPr>
              <a:t>Tasa de suicidio por 100.000 habitantes, según sexo. Ibagué 2010 - 2021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Suicidio!$C$7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660066"/>
            </a:solidFill>
            <a:ln>
              <a:solidFill>
                <a:srgbClr val="660066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Suicidio!$B$8:$B$19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Suicidio!$C$8:$C$19</c:f>
              <c:numCache>
                <c:formatCode>#,##0.00</c:formatCode>
                <c:ptCount val="12"/>
                <c:pt idx="0">
                  <c:v>2.2734248007911519</c:v>
                </c:pt>
                <c:pt idx="1">
                  <c:v>2.2711271604097112</c:v>
                </c:pt>
                <c:pt idx="2">
                  <c:v>3.0174446016030174</c:v>
                </c:pt>
                <c:pt idx="3">
                  <c:v>4.1386523795369978</c:v>
                </c:pt>
                <c:pt idx="4">
                  <c:v>2.9995913056846004</c:v>
                </c:pt>
                <c:pt idx="5">
                  <c:v>2.9813923847785011</c:v>
                </c:pt>
                <c:pt idx="6">
                  <c:v>2.5840365604258495</c:v>
                </c:pt>
                <c:pt idx="7">
                  <c:v>4.0158296704099063</c:v>
                </c:pt>
                <c:pt idx="8">
                  <c:v>2.1702958836721407</c:v>
                </c:pt>
                <c:pt idx="9">
                  <c:v>3.5714668371446834</c:v>
                </c:pt>
                <c:pt idx="10">
                  <c:v>4.1142720356669997</c:v>
                </c:pt>
                <c:pt idx="11">
                  <c:v>3.87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BC-432C-B6A5-3BF74F7CE3FB}"/>
            </c:ext>
          </c:extLst>
        </c:ser>
        <c:ser>
          <c:idx val="1"/>
          <c:order val="1"/>
          <c:tx>
            <c:strRef>
              <c:f>Suicidio!$D$7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rgbClr val="00B0F0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Suicidio!$B$8:$B$19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Suicidio!$D$8:$D$19</c:f>
              <c:numCache>
                <c:formatCode>#,##0.00</c:formatCode>
                <c:ptCount val="12"/>
                <c:pt idx="0">
                  <c:v>7.546188964956337</c:v>
                </c:pt>
                <c:pt idx="1">
                  <c:v>10.449189769825248</c:v>
                </c:pt>
                <c:pt idx="2">
                  <c:v>9.9746892260887989</c:v>
                </c:pt>
                <c:pt idx="3">
                  <c:v>12.832559930124642</c:v>
                </c:pt>
                <c:pt idx="4">
                  <c:v>10.71550739988213</c:v>
                </c:pt>
                <c:pt idx="5">
                  <c:v>10.230179028132993</c:v>
                </c:pt>
                <c:pt idx="6">
                  <c:v>15.78653368198635</c:v>
                </c:pt>
                <c:pt idx="7">
                  <c:v>11.590403146194951</c:v>
                </c:pt>
                <c:pt idx="8">
                  <c:v>12.639478621506862</c:v>
                </c:pt>
                <c:pt idx="9">
                  <c:v>15.619508766449293</c:v>
                </c:pt>
                <c:pt idx="10">
                  <c:v>14.456418030044601</c:v>
                </c:pt>
                <c:pt idx="11">
                  <c:v>12.75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BC-432C-B6A5-3BF74F7CE3F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191164128"/>
        <c:axId val="1191164672"/>
      </c:barChart>
      <c:catAx>
        <c:axId val="1191164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91164672"/>
        <c:crosses val="autoZero"/>
        <c:auto val="1"/>
        <c:lblAlgn val="ctr"/>
        <c:lblOffset val="100"/>
        <c:noMultiLvlLbl val="0"/>
      </c:catAx>
      <c:valAx>
        <c:axId val="1191164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91164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chemeClr val="bg1">
                    <a:lumMod val="50000"/>
                  </a:schemeClr>
                </a:solidFill>
              </a:rPr>
              <a:t>Número de casos de suicidio según sexo. Ibagué 2010 - 2021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Suicidio!$C$28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660066"/>
            </a:solidFill>
            <a:ln>
              <a:solidFill>
                <a:srgbClr val="660066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Suicidio!$B$29:$B$40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Suicidio!$C$29:$C$40</c:f>
              <c:numCache>
                <c:formatCode>#,##0</c:formatCode>
                <c:ptCount val="12"/>
                <c:pt idx="0">
                  <c:v>6</c:v>
                </c:pt>
                <c:pt idx="1">
                  <c:v>6</c:v>
                </c:pt>
                <c:pt idx="2">
                  <c:v>8</c:v>
                </c:pt>
                <c:pt idx="3" formatCode="General">
                  <c:v>11</c:v>
                </c:pt>
                <c:pt idx="4">
                  <c:v>8</c:v>
                </c:pt>
                <c:pt idx="5" formatCode="General">
                  <c:v>8</c:v>
                </c:pt>
                <c:pt idx="6" formatCode="General">
                  <c:v>7</c:v>
                </c:pt>
                <c:pt idx="7" formatCode="General">
                  <c:v>11</c:v>
                </c:pt>
                <c:pt idx="8" formatCode="General">
                  <c:v>6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02-4C5B-A10B-4EBB809BDBCF}"/>
            </c:ext>
          </c:extLst>
        </c:ser>
        <c:ser>
          <c:idx val="1"/>
          <c:order val="1"/>
          <c:tx>
            <c:strRef>
              <c:f>Suicidio!$D$28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rgbClr val="00B0F0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Suicidio!$B$29:$B$40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Suicidio!$D$29:$D$40</c:f>
              <c:numCache>
                <c:formatCode>#,##0</c:formatCode>
                <c:ptCount val="12"/>
                <c:pt idx="0">
                  <c:v>18</c:v>
                </c:pt>
                <c:pt idx="1">
                  <c:v>25</c:v>
                </c:pt>
                <c:pt idx="2">
                  <c:v>24</c:v>
                </c:pt>
                <c:pt idx="3" formatCode="General">
                  <c:v>31</c:v>
                </c:pt>
                <c:pt idx="4" formatCode="General">
                  <c:v>26</c:v>
                </c:pt>
                <c:pt idx="5" formatCode="General">
                  <c:v>25</c:v>
                </c:pt>
                <c:pt idx="6" formatCode="General">
                  <c:v>39</c:v>
                </c:pt>
                <c:pt idx="7" formatCode="General">
                  <c:v>29</c:v>
                </c:pt>
                <c:pt idx="8" formatCode="General">
                  <c:v>32</c:v>
                </c:pt>
                <c:pt idx="9" formatCode="General">
                  <c:v>40</c:v>
                </c:pt>
                <c:pt idx="10" formatCode="General">
                  <c:v>35</c:v>
                </c:pt>
                <c:pt idx="11" formatCode="General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02-4C5B-A10B-4EBB809BDB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191158144"/>
        <c:axId val="1191156512"/>
      </c:barChart>
      <c:catAx>
        <c:axId val="119115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91156512"/>
        <c:crosses val="autoZero"/>
        <c:auto val="1"/>
        <c:lblAlgn val="ctr"/>
        <c:lblOffset val="100"/>
        <c:noMultiLvlLbl val="0"/>
      </c:catAx>
      <c:valAx>
        <c:axId val="1191156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91158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CO"/>
              <a:t>Mercado Laboral (Cifras en Miles)- Promedio Enero - Diciembre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3800739227090478"/>
          <c:y val="0.14994588596547864"/>
          <c:w val="0.8050570866141733"/>
          <c:h val="0.7166746864975212"/>
        </c:manualLayout>
      </c:layout>
      <c:lineChart>
        <c:grouping val="standard"/>
        <c:varyColors val="0"/>
        <c:ser>
          <c:idx val="0"/>
          <c:order val="0"/>
          <c:tx>
            <c:strRef>
              <c:f>'Mercado Laboral'!$P$23</c:f>
              <c:strCache>
                <c:ptCount val="1"/>
                <c:pt idx="0">
                  <c:v>42,5</c:v>
                </c:pt>
              </c:strCache>
            </c:strRef>
          </c:tx>
          <c:spPr>
            <a:ln w="34925" cap="rnd">
              <a:solidFill>
                <a:srgbClr val="66006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'Mercado Laboral'!$C$20:$M$20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'Mercado Laboral'!$C$23:$P$23</c:f>
              <c:numCache>
                <c:formatCode>0.0</c:formatCode>
                <c:ptCount val="14"/>
                <c:pt idx="0">
                  <c:v>49.156519118118837</c:v>
                </c:pt>
                <c:pt idx="1">
                  <c:v>51.894688378308153</c:v>
                </c:pt>
                <c:pt idx="2">
                  <c:v>52.459842448050949</c:v>
                </c:pt>
                <c:pt idx="3">
                  <c:v>53.35642514344746</c:v>
                </c:pt>
                <c:pt idx="4">
                  <c:v>52.512301292317453</c:v>
                </c:pt>
                <c:pt idx="5">
                  <c:v>53.566790607404982</c:v>
                </c:pt>
                <c:pt idx="6">
                  <c:v>51.247601766110705</c:v>
                </c:pt>
                <c:pt idx="7">
                  <c:v>49.676387633392423</c:v>
                </c:pt>
                <c:pt idx="8">
                  <c:v>49.805462277149573</c:v>
                </c:pt>
                <c:pt idx="9">
                  <c:v>45.8</c:v>
                </c:pt>
                <c:pt idx="10">
                  <c:v>36.791248524355119</c:v>
                </c:pt>
                <c:pt idx="11">
                  <c:v>36.700000000000003</c:v>
                </c:pt>
                <c:pt idx="12">
                  <c:v>38.1</c:v>
                </c:pt>
                <c:pt idx="13">
                  <c:v>42.5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4F-4FCE-92EB-42873C515C45}"/>
            </c:ext>
          </c:extLst>
        </c:ser>
        <c:ser>
          <c:idx val="1"/>
          <c:order val="1"/>
          <c:tx>
            <c:strRef>
              <c:f>'Mercado Laboral'!$P$24</c:f>
              <c:strCache>
                <c:ptCount val="1"/>
                <c:pt idx="0">
                  <c:v>13,9</c:v>
                </c:pt>
              </c:strCache>
            </c:strRef>
          </c:tx>
          <c:spPr>
            <a:ln w="34925" cap="rnd">
              <a:solidFill>
                <a:srgbClr val="66006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'Mercado Laboral'!$C$20:$M$20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'Mercado Laboral'!$C$24:$M$24</c:f>
              <c:numCache>
                <c:formatCode>0.0</c:formatCode>
                <c:ptCount val="11"/>
                <c:pt idx="0">
                  <c:v>19.596175350200777</c:v>
                </c:pt>
                <c:pt idx="1">
                  <c:v>20.026675906137605</c:v>
                </c:pt>
                <c:pt idx="2">
                  <c:v>15.286176907518879</c:v>
                </c:pt>
                <c:pt idx="3">
                  <c:v>16.545349984065659</c:v>
                </c:pt>
                <c:pt idx="4">
                  <c:v>14.994823048270673</c:v>
                </c:pt>
                <c:pt idx="5">
                  <c:v>14.750559062320844</c:v>
                </c:pt>
                <c:pt idx="6">
                  <c:v>15.532925294623748</c:v>
                </c:pt>
                <c:pt idx="7">
                  <c:v>15.056170189274839</c:v>
                </c:pt>
                <c:pt idx="8">
                  <c:v>15.573333923078769</c:v>
                </c:pt>
                <c:pt idx="9">
                  <c:v>18.5</c:v>
                </c:pt>
                <c:pt idx="10">
                  <c:v>28.250738244092545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4F-4FCE-92EB-42873C515C45}"/>
            </c:ext>
          </c:extLst>
        </c:ser>
        <c:ser>
          <c:idx val="2"/>
          <c:order val="2"/>
          <c:tx>
            <c:strRef>
              <c:f>'Mercado Laboral'!$P$9</c:f>
              <c:strCache>
                <c:ptCount val="1"/>
                <c:pt idx="0">
                  <c:v>49,7</c:v>
                </c:pt>
              </c:strCache>
            </c:strRef>
          </c:tx>
          <c:spPr>
            <a:ln w="38100">
              <a:solidFill>
                <a:srgbClr val="00B0F0"/>
              </a:solidFill>
              <a:headEnd type="none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'Mercado Laboral'!$C$20:$M$20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'Mercado Laboral'!$C$9:$M$9</c:f>
              <c:numCache>
                <c:formatCode>0.0</c:formatCode>
                <c:ptCount val="11"/>
                <c:pt idx="0">
                  <c:v>61.707680118757203</c:v>
                </c:pt>
                <c:pt idx="1">
                  <c:v>65.677023452529767</c:v>
                </c:pt>
                <c:pt idx="2">
                  <c:v>66.592614185417659</c:v>
                </c:pt>
                <c:pt idx="3">
                  <c:v>67.420344301311673</c:v>
                </c:pt>
                <c:pt idx="4">
                  <c:v>66.495831012082292</c:v>
                </c:pt>
                <c:pt idx="5">
                  <c:v>66.716361274115982</c:v>
                </c:pt>
                <c:pt idx="6">
                  <c:v>65.434193368909874</c:v>
                </c:pt>
                <c:pt idx="7">
                  <c:v>64.976555538310848</c:v>
                </c:pt>
                <c:pt idx="8">
                  <c:v>62.788367103198581</c:v>
                </c:pt>
                <c:pt idx="9">
                  <c:v>60.3</c:v>
                </c:pt>
                <c:pt idx="10">
                  <c:v>50.649699958434034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14F-4FCE-92EB-42873C515C45}"/>
            </c:ext>
          </c:extLst>
        </c:ser>
        <c:ser>
          <c:idx val="3"/>
          <c:order val="3"/>
          <c:tx>
            <c:strRef>
              <c:f>'Mercado Laboral'!$P$10</c:f>
              <c:strCache>
                <c:ptCount val="1"/>
                <c:pt idx="0">
                  <c:v>13,9</c:v>
                </c:pt>
              </c:strCache>
            </c:strRef>
          </c:tx>
          <c:spPr>
            <a:ln w="34925" cap="rnd">
              <a:solidFill>
                <a:srgbClr val="00B0F0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1.6417788657690769E-2"/>
                  <c:y val="3.3420114050649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4F-4FCE-92EB-42873C515C45}"/>
                </c:ext>
              </c:extLst>
            </c:dLbl>
            <c:dLbl>
              <c:idx val="1"/>
              <c:layout>
                <c:manualLayout>
                  <c:x val="-2.620971032231742E-2"/>
                  <c:y val="3.60921241765159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4F-4FCE-92EB-42873C515C45}"/>
                </c:ext>
              </c:extLst>
            </c:dLbl>
            <c:dLbl>
              <c:idx val="2"/>
              <c:layout>
                <c:manualLayout>
                  <c:x val="-2.4577723378212974E-2"/>
                  <c:y val="2.27320735471839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4F-4FCE-92EB-42873C515C45}"/>
                </c:ext>
              </c:extLst>
            </c:dLbl>
            <c:dLbl>
              <c:idx val="3"/>
              <c:layout>
                <c:manualLayout>
                  <c:x val="-2.2945736434108646E-2"/>
                  <c:y val="2.54040836730502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14F-4FCE-92EB-42873C515C45}"/>
                </c:ext>
              </c:extLst>
            </c:dLbl>
            <c:dLbl>
              <c:idx val="4"/>
              <c:layout>
                <c:manualLayout>
                  <c:x val="-2.620971032231742E-2"/>
                  <c:y val="3.34201140506495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14F-4FCE-92EB-42873C515C45}"/>
                </c:ext>
              </c:extLst>
            </c:dLbl>
            <c:dLbl>
              <c:idx val="5"/>
              <c:layout>
                <c:manualLayout>
                  <c:x val="-2.9473684210526315E-2"/>
                  <c:y val="2.54040836730503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14F-4FCE-92EB-42873C515C45}"/>
                </c:ext>
              </c:extLst>
            </c:dLbl>
            <c:dLbl>
              <c:idx val="6"/>
              <c:layout>
                <c:manualLayout>
                  <c:x val="-2.8686369741373275E-2"/>
                  <c:y val="3.77253497992048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14F-4FCE-92EB-42873C515C45}"/>
                </c:ext>
              </c:extLst>
            </c:dLbl>
            <c:dLbl>
              <c:idx val="7"/>
              <c:layout>
                <c:manualLayout>
                  <c:x val="-3.1919999490766966E-2"/>
                  <c:y val="4.01580693018573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14F-4FCE-92EB-42873C515C45}"/>
                </c:ext>
              </c:extLst>
            </c:dLbl>
            <c:dLbl>
              <c:idx val="8"/>
              <c:layout>
                <c:manualLayout>
                  <c:x val="-1.6739404725002821E-2"/>
                  <c:y val="3.43517164849488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14F-4FCE-92EB-42873C515C45}"/>
                </c:ext>
              </c:extLst>
            </c:dLbl>
            <c:dLbl>
              <c:idx val="9"/>
              <c:layout>
                <c:manualLayout>
                  <c:x val="-2.9028610387052883E-2"/>
                  <c:y val="3.27441189532428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B43-48EA-AAF8-9EC7020CFE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'Mercado Laboral'!$C$20:$M$20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'Mercado Laboral'!$C$10:$M$10</c:f>
              <c:numCache>
                <c:formatCode>0.0</c:formatCode>
                <c:ptCount val="11"/>
                <c:pt idx="0">
                  <c:v>15.835906349916442</c:v>
                </c:pt>
                <c:pt idx="1">
                  <c:v>14.459884605514004</c:v>
                </c:pt>
                <c:pt idx="2">
                  <c:v>11.464225762518607</c:v>
                </c:pt>
                <c:pt idx="3">
                  <c:v>11.234609258108067</c:v>
                </c:pt>
                <c:pt idx="4">
                  <c:v>11.833385908541468</c:v>
                </c:pt>
                <c:pt idx="5">
                  <c:v>10.835896803522093</c:v>
                </c:pt>
                <c:pt idx="6">
                  <c:v>11.034646654996166</c:v>
                </c:pt>
                <c:pt idx="7">
                  <c:v>10.991486383042265</c:v>
                </c:pt>
                <c:pt idx="8">
                  <c:v>12.970277084236296</c:v>
                </c:pt>
                <c:pt idx="9">
                  <c:v>14.4</c:v>
                </c:pt>
                <c:pt idx="10">
                  <c:v>23.846042642621534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614F-4FCE-92EB-42873C515C4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191159776"/>
        <c:axId val="1191160320"/>
      </c:lineChart>
      <c:catAx>
        <c:axId val="1191159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O"/>
          </a:p>
        </c:txPr>
        <c:crossAx val="1191160320"/>
        <c:crosses val="autoZero"/>
        <c:auto val="1"/>
        <c:lblAlgn val="ctr"/>
        <c:lblOffset val="100"/>
        <c:noMultiLvlLbl val="0"/>
      </c:catAx>
      <c:valAx>
        <c:axId val="119116032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CO"/>
                  <a:t>Desocupación                                   Ocupación</a:t>
                </a:r>
              </a:p>
            </c:rich>
          </c:tx>
          <c:layout>
            <c:manualLayout>
              <c:xMode val="edge"/>
              <c:yMode val="edge"/>
              <c:x val="3.9293060003252431E-2"/>
              <c:y val="0.24859577148132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O"/>
          </a:p>
        </c:txPr>
        <c:crossAx val="1191159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Número de casos de violencia interpersonal según sexo. Ibagué 2010 - 2021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'Violencia Interpersonal'!$C$31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660066"/>
            </a:solidFill>
            <a:ln w="9525" cap="flat" cmpd="sng" algn="ctr">
              <a:solidFill>
                <a:srgbClr val="660066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'Violencia Interpersonal'!$B$32:$B$43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'Violencia Interpersonal'!$C$32:$C$43</c:f>
              <c:numCache>
                <c:formatCode>#,##0</c:formatCode>
                <c:ptCount val="12"/>
                <c:pt idx="0">
                  <c:v>822</c:v>
                </c:pt>
                <c:pt idx="1">
                  <c:v>991</c:v>
                </c:pt>
                <c:pt idx="2">
                  <c:v>813</c:v>
                </c:pt>
                <c:pt idx="3">
                  <c:v>998</c:v>
                </c:pt>
                <c:pt idx="4">
                  <c:v>868</c:v>
                </c:pt>
                <c:pt idx="5">
                  <c:v>937</c:v>
                </c:pt>
                <c:pt idx="6">
                  <c:v>943</c:v>
                </c:pt>
                <c:pt idx="7">
                  <c:v>903</c:v>
                </c:pt>
                <c:pt idx="8">
                  <c:v>846</c:v>
                </c:pt>
                <c:pt idx="9">
                  <c:v>800</c:v>
                </c:pt>
                <c:pt idx="10">
                  <c:v>369</c:v>
                </c:pt>
                <c:pt idx="11">
                  <c:v>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46-4805-98BF-89D54841E495}"/>
            </c:ext>
          </c:extLst>
        </c:ser>
        <c:ser>
          <c:idx val="1"/>
          <c:order val="1"/>
          <c:tx>
            <c:strRef>
              <c:f>'Violencia Interpersonal'!$D$31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00B0F0"/>
            </a:solidFill>
            <a:ln w="9525" cap="flat" cmpd="sng" algn="ctr">
              <a:solidFill>
                <a:srgbClr val="00B0F0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'Violencia Interpersonal'!$B$32:$B$43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'Violencia Interpersonal'!$D$32:$D$43</c:f>
              <c:numCache>
                <c:formatCode>#,##0</c:formatCode>
                <c:ptCount val="12"/>
                <c:pt idx="0">
                  <c:v>1803</c:v>
                </c:pt>
                <c:pt idx="1">
                  <c:v>1680</c:v>
                </c:pt>
                <c:pt idx="2">
                  <c:v>1608</c:v>
                </c:pt>
                <c:pt idx="3">
                  <c:v>1713</c:v>
                </c:pt>
                <c:pt idx="4">
                  <c:v>1662</c:v>
                </c:pt>
                <c:pt idx="5">
                  <c:v>1495</c:v>
                </c:pt>
                <c:pt idx="6">
                  <c:v>1575</c:v>
                </c:pt>
                <c:pt idx="7">
                  <c:v>1382</c:v>
                </c:pt>
                <c:pt idx="8">
                  <c:v>1401</c:v>
                </c:pt>
                <c:pt idx="9">
                  <c:v>1295</c:v>
                </c:pt>
                <c:pt idx="10">
                  <c:v>661</c:v>
                </c:pt>
                <c:pt idx="11">
                  <c:v>730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46-4805-98BF-89D54841E4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190784384"/>
        <c:axId val="1190798528"/>
      </c:barChart>
      <c:catAx>
        <c:axId val="1190784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90798528"/>
        <c:crosses val="autoZero"/>
        <c:auto val="1"/>
        <c:lblAlgn val="ctr"/>
        <c:lblOffset val="100"/>
        <c:noMultiLvlLbl val="0"/>
      </c:catAx>
      <c:valAx>
        <c:axId val="1190798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90784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="1">
                <a:solidFill>
                  <a:schemeClr val="bg1">
                    <a:lumMod val="65000"/>
                  </a:schemeClr>
                </a:solidFill>
              </a:rPr>
              <a:t>Tasa de violencia interpersonal por 100.000 habitantes, según sexo. Ibagué 2010 - 2021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bg1">
                  <a:lumMod val="6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'Violencia Interpersonal'!$C$7</c:f>
              <c:strCache>
                <c:ptCount val="1"/>
                <c:pt idx="0">
                  <c:v>Mujeres</c:v>
                </c:pt>
              </c:strCache>
            </c:strRef>
          </c:tx>
          <c:spPr>
            <a:ln w="28575" cap="rnd">
              <a:solidFill>
                <a:srgbClr val="66006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660066"/>
              </a:solidFill>
              <a:ln w="9525">
                <a:solidFill>
                  <a:srgbClr val="660066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'Violencia Interpersonal'!$B$8:$B$19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'Violencia Interpersonal'!$C$8:$C$19</c:f>
              <c:numCache>
                <c:formatCode>#,##0.00</c:formatCode>
                <c:ptCount val="12"/>
                <c:pt idx="0">
                  <c:v>311.45919770838782</c:v>
                </c:pt>
                <c:pt idx="1">
                  <c:v>375.114502661004</c:v>
                </c:pt>
                <c:pt idx="2">
                  <c:v>306.64780763790662</c:v>
                </c:pt>
                <c:pt idx="3">
                  <c:v>375.4886431616294</c:v>
                </c:pt>
                <c:pt idx="4">
                  <c:v>325.45565666677919</c:v>
                </c:pt>
                <c:pt idx="5">
                  <c:v>349.19558306718199</c:v>
                </c:pt>
                <c:pt idx="6">
                  <c:v>348.10663949736795</c:v>
                </c:pt>
                <c:pt idx="7">
                  <c:v>329.66310839819505</c:v>
                </c:pt>
                <c:pt idx="8">
                  <c:v>306.01171959777184</c:v>
                </c:pt>
                <c:pt idx="9">
                  <c:v>285.71734697157467</c:v>
                </c:pt>
                <c:pt idx="10">
                  <c:v>130.46891021334699</c:v>
                </c:pt>
                <c:pt idx="11">
                  <c:v>145.46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2F-4E44-B934-BF6A583F90B8}"/>
            </c:ext>
          </c:extLst>
        </c:ser>
        <c:ser>
          <c:idx val="1"/>
          <c:order val="1"/>
          <c:tx>
            <c:strRef>
              <c:f>'Violencia Interpersonal'!$D$7</c:f>
              <c:strCache>
                <c:ptCount val="1"/>
                <c:pt idx="0">
                  <c:v>Hombres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'Violencia Interpersonal'!$B$8:$B$19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'Violencia Interpersonal'!$D$8:$D$19</c:f>
              <c:numCache>
                <c:formatCode>#,##0.00</c:formatCode>
                <c:ptCount val="12"/>
                <c:pt idx="0">
                  <c:v>755.87659465645982</c:v>
                </c:pt>
                <c:pt idx="1">
                  <c:v>702.18555253225668</c:v>
                </c:pt>
                <c:pt idx="2">
                  <c:v>668.30417814794953</c:v>
                </c:pt>
                <c:pt idx="3">
                  <c:v>709.10242452591967</c:v>
                </c:pt>
                <c:pt idx="4">
                  <c:v>684.96820379246526</c:v>
                </c:pt>
                <c:pt idx="5">
                  <c:v>611.76470588235293</c:v>
                </c:pt>
                <c:pt idx="6">
                  <c:v>637.53309100329489</c:v>
                </c:pt>
                <c:pt idx="7">
                  <c:v>552.34266027729041</c:v>
                </c:pt>
                <c:pt idx="8">
                  <c:v>553.3721733978474</c:v>
                </c:pt>
                <c:pt idx="9">
                  <c:v>505.68159631379592</c:v>
                </c:pt>
                <c:pt idx="10">
                  <c:v>255.92875810666899</c:v>
                </c:pt>
                <c:pt idx="11">
                  <c:v>282.07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2F-4E44-B934-BF6A583F90B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90797984"/>
        <c:axId val="1190797440"/>
      </c:lineChart>
      <c:catAx>
        <c:axId val="1190797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90797440"/>
        <c:crosses val="autoZero"/>
        <c:auto val="1"/>
        <c:lblAlgn val="ctr"/>
        <c:lblOffset val="100"/>
        <c:noMultiLvlLbl val="0"/>
      </c:catAx>
      <c:valAx>
        <c:axId val="1190797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90797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Tasa de violencia Intrafamiliar según sexo, por 100.000 habitantes. Ibagué 2010 - 2021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'Violencia Intrafamiliar'!$C$6</c:f>
              <c:strCache>
                <c:ptCount val="1"/>
                <c:pt idx="0">
                  <c:v>Mujeres</c:v>
                </c:pt>
              </c:strCache>
            </c:strRef>
          </c:tx>
          <c:spPr>
            <a:ln w="28575" cap="rnd">
              <a:solidFill>
                <a:srgbClr val="66006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660066"/>
              </a:solidFill>
              <a:ln w="9525">
                <a:solidFill>
                  <a:srgbClr val="660066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'Violencia Intrafamiliar'!$B$7:$B$18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'Violencia Intrafamiliar'!$C$7:$C$18</c:f>
              <c:numCache>
                <c:formatCode>#,##0.00</c:formatCode>
                <c:ptCount val="12"/>
                <c:pt idx="0">
                  <c:v>406.56413520815096</c:v>
                </c:pt>
                <c:pt idx="1">
                  <c:v>488.6708606814895</c:v>
                </c:pt>
                <c:pt idx="2">
                  <c:v>422.81942479962277</c:v>
                </c:pt>
                <c:pt idx="3">
                  <c:v>304.00282933326309</c:v>
                </c:pt>
                <c:pt idx="4">
                  <c:v>314.20718927046192</c:v>
                </c:pt>
                <c:pt idx="5">
                  <c:v>341.74210210523569</c:v>
                </c:pt>
                <c:pt idx="6">
                  <c:v>428.95006903069094</c:v>
                </c:pt>
                <c:pt idx="7">
                  <c:v>407.05909840973146</c:v>
                </c:pt>
                <c:pt idx="8">
                  <c:v>432.250596831368</c:v>
                </c:pt>
                <c:pt idx="9">
                  <c:v>415.36159315992666</c:v>
                </c:pt>
                <c:pt idx="10">
                  <c:v>245.83783859935829</c:v>
                </c:pt>
                <c:pt idx="11">
                  <c:v>282.47000000000003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27-48AE-B0E7-02FFE295F642}"/>
            </c:ext>
          </c:extLst>
        </c:ser>
        <c:ser>
          <c:idx val="1"/>
          <c:order val="1"/>
          <c:tx>
            <c:strRef>
              <c:f>'Violencia Intrafamiliar'!$D$6</c:f>
              <c:strCache>
                <c:ptCount val="1"/>
                <c:pt idx="0">
                  <c:v>Hombres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'Violencia Intrafamiliar'!$B$7:$B$18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'Violencia Intrafamiliar'!$D$7:$D$18</c:f>
              <c:numCache>
                <c:formatCode>#,##0.00</c:formatCode>
                <c:ptCount val="12"/>
                <c:pt idx="0">
                  <c:v>123.2544197609535</c:v>
                </c:pt>
                <c:pt idx="1">
                  <c:v>133.74962905376319</c:v>
                </c:pt>
                <c:pt idx="2">
                  <c:v>134.24269250111178</c:v>
                </c:pt>
                <c:pt idx="3">
                  <c:v>96.865129795134393</c:v>
                </c:pt>
                <c:pt idx="4">
                  <c:v>108.3914786988077</c:v>
                </c:pt>
                <c:pt idx="5">
                  <c:v>110.07672634271098</c:v>
                </c:pt>
                <c:pt idx="6">
                  <c:v>130.74488152004079</c:v>
                </c:pt>
                <c:pt idx="7">
                  <c:v>115.50436238794279</c:v>
                </c:pt>
                <c:pt idx="8">
                  <c:v>127.57973733583489</c:v>
                </c:pt>
                <c:pt idx="9">
                  <c:v>123.78460697411067</c:v>
                </c:pt>
                <c:pt idx="10">
                  <c:v>64.52934153023412</c:v>
                </c:pt>
                <c:pt idx="11">
                  <c:v>70.319999999999993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27-48AE-B0E7-02FFE295F64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90786560"/>
        <c:axId val="1190788736"/>
      </c:lineChart>
      <c:catAx>
        <c:axId val="1190786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90788736"/>
        <c:crosses val="autoZero"/>
        <c:auto val="1"/>
        <c:lblAlgn val="ctr"/>
        <c:lblOffset val="100"/>
        <c:noMultiLvlLbl val="1"/>
      </c:catAx>
      <c:valAx>
        <c:axId val="1190788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90786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Número de casos de violencia Intrafamiliar según sexo. Ibagué 2010 - 2021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'Violencia Intrafamiliar'!$C$27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660066"/>
            </a:solidFill>
            <a:ln w="19050" cap="rnd">
              <a:solidFill>
                <a:srgbClr val="660066"/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'Violencia Intrafamiliar'!$B$28:$B$39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'Violencia Intrafamiliar'!$C$28:$C$39</c:f>
              <c:numCache>
                <c:formatCode>#,##0</c:formatCode>
                <c:ptCount val="12"/>
                <c:pt idx="0">
                  <c:v>1073</c:v>
                </c:pt>
                <c:pt idx="1">
                  <c:v>1291</c:v>
                </c:pt>
                <c:pt idx="2">
                  <c:v>1121</c:v>
                </c:pt>
                <c:pt idx="3">
                  <c:v>808</c:v>
                </c:pt>
                <c:pt idx="4">
                  <c:v>838</c:v>
                </c:pt>
                <c:pt idx="5">
                  <c:v>917</c:v>
                </c:pt>
                <c:pt idx="6">
                  <c:v>1162</c:v>
                </c:pt>
                <c:pt idx="7">
                  <c:v>1115</c:v>
                </c:pt>
                <c:pt idx="8">
                  <c:v>1195</c:v>
                </c:pt>
                <c:pt idx="9">
                  <c:v>1163</c:v>
                </c:pt>
                <c:pt idx="10">
                  <c:v>698</c:v>
                </c:pt>
                <c:pt idx="11">
                  <c:v>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55-4E9D-98B6-F59D6AFB144B}"/>
            </c:ext>
          </c:extLst>
        </c:ser>
        <c:ser>
          <c:idx val="1"/>
          <c:order val="1"/>
          <c:tx>
            <c:strRef>
              <c:f>'Violencia Intrafamiliar'!$D$27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00B0F0"/>
            </a:solidFill>
            <a:ln w="19050" cap="rnd">
              <a:solidFill>
                <a:srgbClr val="00B0F0"/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'Violencia Intrafamiliar'!$B$28:$B$39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'Violencia Intrafamiliar'!$D$28:$D$39</c:f>
              <c:numCache>
                <c:formatCode>#,##0</c:formatCode>
                <c:ptCount val="12"/>
                <c:pt idx="0">
                  <c:v>294</c:v>
                </c:pt>
                <c:pt idx="1">
                  <c:v>320</c:v>
                </c:pt>
                <c:pt idx="2">
                  <c:v>323</c:v>
                </c:pt>
                <c:pt idx="3">
                  <c:v>234</c:v>
                </c:pt>
                <c:pt idx="4">
                  <c:v>263</c:v>
                </c:pt>
                <c:pt idx="5">
                  <c:v>269</c:v>
                </c:pt>
                <c:pt idx="6">
                  <c:v>323</c:v>
                </c:pt>
                <c:pt idx="7">
                  <c:v>289</c:v>
                </c:pt>
                <c:pt idx="8">
                  <c:v>323</c:v>
                </c:pt>
                <c:pt idx="9">
                  <c:v>317</c:v>
                </c:pt>
                <c:pt idx="10">
                  <c:v>167</c:v>
                </c:pt>
                <c:pt idx="11">
                  <c:v>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55-4E9D-98B6-F59D6AFB14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90789280"/>
        <c:axId val="1190787104"/>
      </c:barChart>
      <c:catAx>
        <c:axId val="119078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90787104"/>
        <c:crosses val="autoZero"/>
        <c:auto val="1"/>
        <c:lblAlgn val="ctr"/>
        <c:lblOffset val="100"/>
        <c:noMultiLvlLbl val="1"/>
      </c:catAx>
      <c:valAx>
        <c:axId val="1190787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90789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Número de casos de violencia contra niños, niñas y adolescentes según sexo. Ibagué 2010 - 2021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'Violencia de NNA'!$C$8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660066"/>
            </a:solidFill>
            <a:ln w="22225" cap="rnd" cmpd="sng" algn="ctr">
              <a:solidFill>
                <a:srgbClr val="660066"/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'Violencia de NNA'!$B$9:$B$20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'Violencia de NNA'!$C$9:$C$20</c:f>
              <c:numCache>
                <c:formatCode>#,##0</c:formatCode>
                <c:ptCount val="12"/>
                <c:pt idx="0">
                  <c:v>95</c:v>
                </c:pt>
                <c:pt idx="1">
                  <c:v>106</c:v>
                </c:pt>
                <c:pt idx="2">
                  <c:v>104</c:v>
                </c:pt>
                <c:pt idx="3">
                  <c:v>60</c:v>
                </c:pt>
                <c:pt idx="4">
                  <c:v>65</c:v>
                </c:pt>
                <c:pt idx="5">
                  <c:v>72</c:v>
                </c:pt>
                <c:pt idx="6">
                  <c:v>72</c:v>
                </c:pt>
                <c:pt idx="7">
                  <c:v>86</c:v>
                </c:pt>
                <c:pt idx="8">
                  <c:v>87</c:v>
                </c:pt>
                <c:pt idx="9">
                  <c:v>88</c:v>
                </c:pt>
                <c:pt idx="10">
                  <c:v>43</c:v>
                </c:pt>
                <c:pt idx="11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80-4428-8694-E2181188732C}"/>
            </c:ext>
          </c:extLst>
        </c:ser>
        <c:ser>
          <c:idx val="1"/>
          <c:order val="1"/>
          <c:tx>
            <c:strRef>
              <c:f>'Violencia de NNA'!$D$8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00B0F0"/>
            </a:solidFill>
            <a:ln w="22225" cap="rnd" cmpd="sng" algn="ctr">
              <a:solidFill>
                <a:srgbClr val="00B0F0"/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8.3333333333333332E-3"/>
                  <c:y val="4.3290043290043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80-4428-8694-E2181188732C}"/>
                </c:ext>
              </c:extLst>
            </c:dLbl>
            <c:dLbl>
              <c:idx val="1"/>
              <c:layout>
                <c:manualLayout>
                  <c:x val="5.5555555555555046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80-4428-8694-E2181188732C}"/>
                </c:ext>
              </c:extLst>
            </c:dLbl>
            <c:dLbl>
              <c:idx val="2"/>
              <c:layout>
                <c:manualLayout>
                  <c:x val="5.5555555555555046E-3"/>
                  <c:y val="4.32900432900425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E80-4428-8694-E2181188732C}"/>
                </c:ext>
              </c:extLst>
            </c:dLbl>
            <c:dLbl>
              <c:idx val="3"/>
              <c:layout>
                <c:manualLayout>
                  <c:x val="5.5555555555555558E-3"/>
                  <c:y val="4.32900432900425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E80-4428-8694-E2181188732C}"/>
                </c:ext>
              </c:extLst>
            </c:dLbl>
            <c:dLbl>
              <c:idx val="4"/>
              <c:layout>
                <c:manualLayout>
                  <c:x val="5.5555555555555558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E80-4428-8694-E2181188732C}"/>
                </c:ext>
              </c:extLst>
            </c:dLbl>
            <c:dLbl>
              <c:idx val="5"/>
              <c:layout>
                <c:manualLayout>
                  <c:x val="5.5555555555555558E-3"/>
                  <c:y val="4.32900432900425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E80-4428-8694-E2181188732C}"/>
                </c:ext>
              </c:extLst>
            </c:dLbl>
            <c:dLbl>
              <c:idx val="6"/>
              <c:layout>
                <c:manualLayout>
                  <c:x val="5.5555555555554534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E80-4428-8694-E218118873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'Violencia de NNA'!$B$9:$B$20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'Violencia de NNA'!$D$9:$D$20</c:f>
              <c:numCache>
                <c:formatCode>#,##0</c:formatCode>
                <c:ptCount val="12"/>
                <c:pt idx="0">
                  <c:v>60</c:v>
                </c:pt>
                <c:pt idx="1">
                  <c:v>78</c:v>
                </c:pt>
                <c:pt idx="2">
                  <c:v>80</c:v>
                </c:pt>
                <c:pt idx="3">
                  <c:v>75</c:v>
                </c:pt>
                <c:pt idx="4" formatCode="General">
                  <c:v>68</c:v>
                </c:pt>
                <c:pt idx="5" formatCode="General">
                  <c:v>76</c:v>
                </c:pt>
                <c:pt idx="6" formatCode="General">
                  <c:v>74</c:v>
                </c:pt>
                <c:pt idx="7" formatCode="General">
                  <c:v>71</c:v>
                </c:pt>
                <c:pt idx="8" formatCode="General">
                  <c:v>80</c:v>
                </c:pt>
                <c:pt idx="9" formatCode="General">
                  <c:v>80</c:v>
                </c:pt>
                <c:pt idx="10" formatCode="General">
                  <c:v>37</c:v>
                </c:pt>
                <c:pt idx="11" formatCode="General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E80-4428-8694-E2181188732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90787648"/>
        <c:axId val="1190789824"/>
      </c:barChart>
      <c:catAx>
        <c:axId val="1190787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90789824"/>
        <c:crosses val="autoZero"/>
        <c:auto val="1"/>
        <c:lblAlgn val="ctr"/>
        <c:lblOffset val="100"/>
        <c:noMultiLvlLbl val="0"/>
      </c:catAx>
      <c:valAx>
        <c:axId val="119078982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190787648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Número de casos de violencia contra la población adulta mayor según sexo. Ibagué 2010 - 2021</a:t>
            </a:r>
          </a:p>
        </c:rich>
      </c:tx>
      <c:layout>
        <c:manualLayout>
          <c:xMode val="edge"/>
          <c:yMode val="edge"/>
          <c:x val="0.1376248906386702"/>
          <c:y val="2.536231884057971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'Violencia Adulto Mayor'!$C$8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660066"/>
            </a:solidFill>
            <a:ln w="22225" cap="rnd" cmpd="sng" algn="ctr">
              <a:solidFill>
                <a:srgbClr val="660066"/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'Violencia Adulto Mayor'!$B$9:$B$20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'Violencia Adulto Mayor'!$C$9:$C$20</c:f>
              <c:numCache>
                <c:formatCode>#,##0</c:formatCode>
                <c:ptCount val="12"/>
                <c:pt idx="0">
                  <c:v>20</c:v>
                </c:pt>
                <c:pt idx="1">
                  <c:v>16</c:v>
                </c:pt>
                <c:pt idx="2">
                  <c:v>10</c:v>
                </c:pt>
                <c:pt idx="3">
                  <c:v>27</c:v>
                </c:pt>
                <c:pt idx="4">
                  <c:v>15</c:v>
                </c:pt>
                <c:pt idx="5">
                  <c:v>14</c:v>
                </c:pt>
                <c:pt idx="6">
                  <c:v>25</c:v>
                </c:pt>
                <c:pt idx="7">
                  <c:v>18</c:v>
                </c:pt>
                <c:pt idx="8">
                  <c:v>25</c:v>
                </c:pt>
                <c:pt idx="9">
                  <c:v>28</c:v>
                </c:pt>
                <c:pt idx="10">
                  <c:v>14</c:v>
                </c:pt>
                <c:pt idx="1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EF-4A35-B13D-A6D3208CEAC0}"/>
            </c:ext>
          </c:extLst>
        </c:ser>
        <c:ser>
          <c:idx val="1"/>
          <c:order val="1"/>
          <c:tx>
            <c:strRef>
              <c:f>'Violencia Adulto Mayor'!$D$8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00B0F0"/>
            </a:solidFill>
            <a:ln w="22225" cap="rnd" cmpd="sng" algn="ctr">
              <a:solidFill>
                <a:srgbClr val="00B0F0"/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8.3333333333333332E-3"/>
                  <c:y val="4.3290043290043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EF-4A35-B13D-A6D3208CEAC0}"/>
                </c:ext>
              </c:extLst>
            </c:dLbl>
            <c:dLbl>
              <c:idx val="1"/>
              <c:layout>
                <c:manualLayout>
                  <c:x val="5.5555555555555046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EF-4A35-B13D-A6D3208CEAC0}"/>
                </c:ext>
              </c:extLst>
            </c:dLbl>
            <c:dLbl>
              <c:idx val="2"/>
              <c:layout>
                <c:manualLayout>
                  <c:x val="5.5555555555555046E-3"/>
                  <c:y val="4.32900432900425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EF-4A35-B13D-A6D3208CEAC0}"/>
                </c:ext>
              </c:extLst>
            </c:dLbl>
            <c:dLbl>
              <c:idx val="3"/>
              <c:layout>
                <c:manualLayout>
                  <c:x val="5.5555555555555558E-3"/>
                  <c:y val="4.32900432900425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CEF-4A35-B13D-A6D3208CEAC0}"/>
                </c:ext>
              </c:extLst>
            </c:dLbl>
            <c:dLbl>
              <c:idx val="4"/>
              <c:layout>
                <c:manualLayout>
                  <c:x val="5.5555555555555558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CEF-4A35-B13D-A6D3208CEAC0}"/>
                </c:ext>
              </c:extLst>
            </c:dLbl>
            <c:dLbl>
              <c:idx val="5"/>
              <c:layout>
                <c:manualLayout>
                  <c:x val="5.5555555555555558E-3"/>
                  <c:y val="4.32900432900425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CEF-4A35-B13D-A6D3208CEAC0}"/>
                </c:ext>
              </c:extLst>
            </c:dLbl>
            <c:dLbl>
              <c:idx val="6"/>
              <c:layout>
                <c:manualLayout>
                  <c:x val="5.5555555555554534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CEF-4A35-B13D-A6D3208CEA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'Violencia Adulto Mayor'!$B$9:$B$20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'Violencia Adulto Mayor'!$D$9:$D$20</c:f>
              <c:numCache>
                <c:formatCode>#,##0</c:formatCode>
                <c:ptCount val="12"/>
                <c:pt idx="0">
                  <c:v>10</c:v>
                </c:pt>
                <c:pt idx="1">
                  <c:v>26</c:v>
                </c:pt>
                <c:pt idx="2">
                  <c:v>13</c:v>
                </c:pt>
                <c:pt idx="3">
                  <c:v>13</c:v>
                </c:pt>
                <c:pt idx="4" formatCode="General">
                  <c:v>16</c:v>
                </c:pt>
                <c:pt idx="5" formatCode="General">
                  <c:v>11</c:v>
                </c:pt>
                <c:pt idx="6" formatCode="General">
                  <c:v>24</c:v>
                </c:pt>
                <c:pt idx="7" formatCode="General">
                  <c:v>28</c:v>
                </c:pt>
                <c:pt idx="8" formatCode="General">
                  <c:v>28</c:v>
                </c:pt>
                <c:pt idx="9" formatCode="General">
                  <c:v>21</c:v>
                </c:pt>
                <c:pt idx="10" formatCode="General">
                  <c:v>15</c:v>
                </c:pt>
                <c:pt idx="11" formatCode="General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CEF-4A35-B13D-A6D3208CEAC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90788192"/>
        <c:axId val="1190790912"/>
      </c:barChart>
      <c:catAx>
        <c:axId val="119078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90790912"/>
        <c:crosses val="autoZero"/>
        <c:auto val="1"/>
        <c:lblAlgn val="ctr"/>
        <c:lblOffset val="100"/>
        <c:noMultiLvlLbl val="0"/>
      </c:catAx>
      <c:valAx>
        <c:axId val="119079091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190788192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Número de casos de violencia entre otros familiares según sexo. Ibagué 2010 - 2021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'Violencia Otros Familiares'!$C$8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660066"/>
            </a:solidFill>
            <a:ln w="22225" cap="rnd" cmpd="sng" algn="ctr">
              <a:solidFill>
                <a:srgbClr val="660066"/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'Violencia Otros Familiares'!$B$9:$B$20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'Violencia Otros Familiares'!$C$9:$C$20</c:f>
              <c:numCache>
                <c:formatCode>#,##0</c:formatCode>
                <c:ptCount val="12"/>
                <c:pt idx="0">
                  <c:v>159</c:v>
                </c:pt>
                <c:pt idx="1">
                  <c:v>215</c:v>
                </c:pt>
                <c:pt idx="2">
                  <c:v>156</c:v>
                </c:pt>
                <c:pt idx="3">
                  <c:v>80</c:v>
                </c:pt>
                <c:pt idx="4">
                  <c:v>146</c:v>
                </c:pt>
                <c:pt idx="5">
                  <c:v>163</c:v>
                </c:pt>
                <c:pt idx="6">
                  <c:v>208</c:v>
                </c:pt>
                <c:pt idx="7">
                  <c:v>194</c:v>
                </c:pt>
                <c:pt idx="8">
                  <c:v>212</c:v>
                </c:pt>
                <c:pt idx="9">
                  <c:v>209</c:v>
                </c:pt>
                <c:pt idx="10">
                  <c:v>104</c:v>
                </c:pt>
                <c:pt idx="11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A1-44E3-82AB-8FCE189B61F1}"/>
            </c:ext>
          </c:extLst>
        </c:ser>
        <c:ser>
          <c:idx val="1"/>
          <c:order val="1"/>
          <c:tx>
            <c:strRef>
              <c:f>'Violencia Otros Familiares'!$D$8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00B0F0"/>
            </a:solidFill>
            <a:ln w="22225" cap="rnd" cmpd="sng" algn="ctr">
              <a:solidFill>
                <a:srgbClr val="00B0F0"/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8.3333333333333332E-3"/>
                  <c:y val="4.3290043290043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A1-44E3-82AB-8FCE189B61F1}"/>
                </c:ext>
              </c:extLst>
            </c:dLbl>
            <c:dLbl>
              <c:idx val="1"/>
              <c:layout>
                <c:manualLayout>
                  <c:x val="5.5555555555555046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1A1-44E3-82AB-8FCE189B61F1}"/>
                </c:ext>
              </c:extLst>
            </c:dLbl>
            <c:dLbl>
              <c:idx val="2"/>
              <c:layout>
                <c:manualLayout>
                  <c:x val="5.5555555555555046E-3"/>
                  <c:y val="4.32900432900425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1A1-44E3-82AB-8FCE189B61F1}"/>
                </c:ext>
              </c:extLst>
            </c:dLbl>
            <c:dLbl>
              <c:idx val="3"/>
              <c:layout>
                <c:manualLayout>
                  <c:x val="5.5555555555555558E-3"/>
                  <c:y val="4.32900432900425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1A1-44E3-82AB-8FCE189B61F1}"/>
                </c:ext>
              </c:extLst>
            </c:dLbl>
            <c:dLbl>
              <c:idx val="4"/>
              <c:layout>
                <c:manualLayout>
                  <c:x val="5.5555555555555558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1A1-44E3-82AB-8FCE189B61F1}"/>
                </c:ext>
              </c:extLst>
            </c:dLbl>
            <c:dLbl>
              <c:idx val="5"/>
              <c:layout>
                <c:manualLayout>
                  <c:x val="5.5555555555555558E-3"/>
                  <c:y val="4.32900432900425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1A1-44E3-82AB-8FCE189B61F1}"/>
                </c:ext>
              </c:extLst>
            </c:dLbl>
            <c:dLbl>
              <c:idx val="6"/>
              <c:layout>
                <c:manualLayout>
                  <c:x val="5.5555555555554534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1A1-44E3-82AB-8FCE189B61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'Violencia Otros Familiares'!$B$9:$B$20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'Violencia Otros Familiares'!$D$9:$D$20</c:f>
              <c:numCache>
                <c:formatCode>#,##0</c:formatCode>
                <c:ptCount val="12"/>
                <c:pt idx="0">
                  <c:v>108</c:v>
                </c:pt>
                <c:pt idx="1">
                  <c:v>106</c:v>
                </c:pt>
                <c:pt idx="2">
                  <c:v>90</c:v>
                </c:pt>
                <c:pt idx="3">
                  <c:v>44</c:v>
                </c:pt>
                <c:pt idx="4" formatCode="General">
                  <c:v>72</c:v>
                </c:pt>
                <c:pt idx="5" formatCode="General">
                  <c:v>74</c:v>
                </c:pt>
                <c:pt idx="6" formatCode="General">
                  <c:v>102</c:v>
                </c:pt>
                <c:pt idx="7" formatCode="General">
                  <c:v>89</c:v>
                </c:pt>
                <c:pt idx="8" formatCode="General">
                  <c:v>98</c:v>
                </c:pt>
                <c:pt idx="9" formatCode="General">
                  <c:v>100</c:v>
                </c:pt>
                <c:pt idx="10" formatCode="General">
                  <c:v>51</c:v>
                </c:pt>
                <c:pt idx="11" formatCode="General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1A1-44E3-82AB-8FCE189B61F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90793088"/>
        <c:axId val="1190785472"/>
      </c:barChart>
      <c:catAx>
        <c:axId val="1190793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90785472"/>
        <c:crosses val="autoZero"/>
        <c:auto val="1"/>
        <c:lblAlgn val="ctr"/>
        <c:lblOffset val="100"/>
        <c:noMultiLvlLbl val="0"/>
      </c:catAx>
      <c:valAx>
        <c:axId val="119078547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190793088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="1">
                <a:solidFill>
                  <a:schemeClr val="tx1">
                    <a:lumMod val="75000"/>
                    <a:lumOff val="25000"/>
                  </a:schemeClr>
                </a:solidFill>
              </a:rPr>
              <a:t>Distribución porcentual de la población según sexo. Ibague 2005</a:t>
            </a:r>
            <a:r>
              <a:rPr lang="es-CO" b="1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 - 2021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'Población según sexo'!$C$30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660066"/>
            </a:solidFill>
            <a:ln>
              <a:solidFill>
                <a:srgbClr val="660066"/>
              </a:solidFill>
            </a:ln>
            <a:effectLst/>
          </c:spPr>
          <c:invertIfNegative val="0"/>
          <c:cat>
            <c:numRef>
              <c:f>'Población según sexo'!$B$31:$B$50</c:f>
              <c:numCache>
                <c:formatCode>General</c:formatCod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'Población según sexo'!$C$31:$C$50</c:f>
              <c:numCache>
                <c:formatCode>0.00%</c:formatCode>
                <c:ptCount val="20"/>
                <c:pt idx="0">
                  <c:v>0.52667222501887745</c:v>
                </c:pt>
                <c:pt idx="1">
                  <c:v>0.52644647837560965</c:v>
                </c:pt>
                <c:pt idx="2">
                  <c:v>0.52614571267337906</c:v>
                </c:pt>
                <c:pt idx="3">
                  <c:v>0.52586463598140298</c:v>
                </c:pt>
                <c:pt idx="4">
                  <c:v>0.52559497527814569</c:v>
                </c:pt>
                <c:pt idx="5">
                  <c:v>0.52526420539357155</c:v>
                </c:pt>
                <c:pt idx="6">
                  <c:v>0.52476268227133771</c:v>
                </c:pt>
                <c:pt idx="7">
                  <c:v>0.52423803817817272</c:v>
                </c:pt>
                <c:pt idx="8">
                  <c:v>0.52386274046042258</c:v>
                </c:pt>
                <c:pt idx="9">
                  <c:v>0.52362263469338877</c:v>
                </c:pt>
                <c:pt idx="10">
                  <c:v>0.52336231680534262</c:v>
                </c:pt>
                <c:pt idx="11">
                  <c:v>0.52302197165694864</c:v>
                </c:pt>
                <c:pt idx="12">
                  <c:v>0.52261778246709267</c:v>
                </c:pt>
                <c:pt idx="13">
                  <c:v>0.52198211976172271</c:v>
                </c:pt>
                <c:pt idx="14">
                  <c:v>0.52302197165694864</c:v>
                </c:pt>
                <c:pt idx="15">
                  <c:v>0.52261778246709267</c:v>
                </c:pt>
                <c:pt idx="16">
                  <c:v>0.52198211976172271</c:v>
                </c:pt>
                <c:pt idx="17">
                  <c:v>0.52405302503960205</c:v>
                </c:pt>
                <c:pt idx="18">
                  <c:v>0.52445364415566209</c:v>
                </c:pt>
                <c:pt idx="19">
                  <c:v>0.52463924194864486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45-4D74-8251-01AE30042C39}"/>
            </c:ext>
          </c:extLst>
        </c:ser>
        <c:ser>
          <c:idx val="1"/>
          <c:order val="1"/>
          <c:tx>
            <c:strRef>
              <c:f>'Población según sexo'!$D$30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rgbClr val="00B0F0"/>
              </a:solidFill>
            </a:ln>
            <a:effectLst/>
          </c:spPr>
          <c:invertIfNegative val="0"/>
          <c:cat>
            <c:numRef>
              <c:f>'Población según sexo'!$B$31:$B$50</c:f>
              <c:numCache>
                <c:formatCode>General</c:formatCod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'Población según sexo'!$D$31:$D$50</c:f>
              <c:numCache>
                <c:formatCode>0.00%</c:formatCode>
                <c:ptCount val="20"/>
                <c:pt idx="0">
                  <c:v>0.47332777498112255</c:v>
                </c:pt>
                <c:pt idx="1">
                  <c:v>0.47355352162439035</c:v>
                </c:pt>
                <c:pt idx="2">
                  <c:v>0.47385428732662094</c:v>
                </c:pt>
                <c:pt idx="3">
                  <c:v>0.47413536401859696</c:v>
                </c:pt>
                <c:pt idx="4">
                  <c:v>0.47440502472185425</c:v>
                </c:pt>
                <c:pt idx="5">
                  <c:v>0.47473579460642851</c:v>
                </c:pt>
                <c:pt idx="6">
                  <c:v>0.47523731772866223</c:v>
                </c:pt>
                <c:pt idx="7">
                  <c:v>0.47576196182182728</c:v>
                </c:pt>
                <c:pt idx="8">
                  <c:v>0.47613725953957742</c:v>
                </c:pt>
                <c:pt idx="9">
                  <c:v>0.47637736530661129</c:v>
                </c:pt>
                <c:pt idx="10">
                  <c:v>0.47663768319465738</c:v>
                </c:pt>
                <c:pt idx="11">
                  <c:v>0.47697802834305131</c:v>
                </c:pt>
                <c:pt idx="12">
                  <c:v>0.47738221753290733</c:v>
                </c:pt>
                <c:pt idx="13">
                  <c:v>0.47801788023827729</c:v>
                </c:pt>
                <c:pt idx="14">
                  <c:v>0.47697802834305131</c:v>
                </c:pt>
                <c:pt idx="15">
                  <c:v>0.47738221753290733</c:v>
                </c:pt>
                <c:pt idx="16">
                  <c:v>0.47801788023827729</c:v>
                </c:pt>
                <c:pt idx="17">
                  <c:v>0.47594697496039795</c:v>
                </c:pt>
                <c:pt idx="18">
                  <c:v>0.47554635584433791</c:v>
                </c:pt>
                <c:pt idx="19">
                  <c:v>0.47536075805135519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45-4D74-8251-01AE30042C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-27"/>
        <c:axId val="1192204336"/>
        <c:axId val="1192197808"/>
      </c:barChart>
      <c:catAx>
        <c:axId val="1192204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92197808"/>
        <c:crosses val="autoZero"/>
        <c:auto val="1"/>
        <c:lblAlgn val="ctr"/>
        <c:lblOffset val="100"/>
        <c:noMultiLvlLbl val="0"/>
      </c:catAx>
      <c:valAx>
        <c:axId val="1192197808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192204336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Número de casos de violencia de pareja según sexo. Ibagué 2010 - 2021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'Violencia de Pareja'!$C$7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660066"/>
            </a:solidFill>
            <a:ln w="22225" cap="rnd" cmpd="sng" algn="ctr">
              <a:solidFill>
                <a:srgbClr val="660066"/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'Violencia de Pareja'!$B$8:$B$19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'Violencia de Pareja'!$C$8:$C$19</c:f>
              <c:numCache>
                <c:formatCode>#,##0</c:formatCode>
                <c:ptCount val="12"/>
                <c:pt idx="0">
                  <c:v>799</c:v>
                </c:pt>
                <c:pt idx="1">
                  <c:v>954</c:v>
                </c:pt>
                <c:pt idx="2">
                  <c:v>851</c:v>
                </c:pt>
                <c:pt idx="3">
                  <c:v>641</c:v>
                </c:pt>
                <c:pt idx="4">
                  <c:v>612</c:v>
                </c:pt>
                <c:pt idx="5">
                  <c:v>668</c:v>
                </c:pt>
                <c:pt idx="6">
                  <c:v>857</c:v>
                </c:pt>
                <c:pt idx="7">
                  <c:v>817</c:v>
                </c:pt>
                <c:pt idx="8">
                  <c:v>872</c:v>
                </c:pt>
                <c:pt idx="9">
                  <c:v>838</c:v>
                </c:pt>
                <c:pt idx="10">
                  <c:v>537</c:v>
                </c:pt>
                <c:pt idx="11">
                  <c:v>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A8-4D47-AA29-F8B404D1347A}"/>
            </c:ext>
          </c:extLst>
        </c:ser>
        <c:ser>
          <c:idx val="1"/>
          <c:order val="1"/>
          <c:tx>
            <c:strRef>
              <c:f>'Violencia de Pareja'!$D$7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00B0F0"/>
            </a:solidFill>
            <a:ln w="22225" cap="rnd" cmpd="sng" algn="ctr">
              <a:solidFill>
                <a:srgbClr val="00B0F0"/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8.3333333333333332E-3"/>
                  <c:y val="4.3290043290043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A8-4D47-AA29-F8B404D1347A}"/>
                </c:ext>
              </c:extLst>
            </c:dLbl>
            <c:dLbl>
              <c:idx val="1"/>
              <c:layout>
                <c:manualLayout>
                  <c:x val="5.5555555555555046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EA8-4D47-AA29-F8B404D1347A}"/>
                </c:ext>
              </c:extLst>
            </c:dLbl>
            <c:dLbl>
              <c:idx val="2"/>
              <c:layout>
                <c:manualLayout>
                  <c:x val="5.5555555555555046E-3"/>
                  <c:y val="4.32900432900425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EA8-4D47-AA29-F8B404D1347A}"/>
                </c:ext>
              </c:extLst>
            </c:dLbl>
            <c:dLbl>
              <c:idx val="3"/>
              <c:layout>
                <c:manualLayout>
                  <c:x val="5.5555555555555558E-3"/>
                  <c:y val="4.32900432900425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EA8-4D47-AA29-F8B404D1347A}"/>
                </c:ext>
              </c:extLst>
            </c:dLbl>
            <c:dLbl>
              <c:idx val="4"/>
              <c:layout>
                <c:manualLayout>
                  <c:x val="5.5555555555555558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EA8-4D47-AA29-F8B404D1347A}"/>
                </c:ext>
              </c:extLst>
            </c:dLbl>
            <c:dLbl>
              <c:idx val="5"/>
              <c:layout>
                <c:manualLayout>
                  <c:x val="5.5555555555555558E-3"/>
                  <c:y val="4.32900432900425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EA8-4D47-AA29-F8B404D1347A}"/>
                </c:ext>
              </c:extLst>
            </c:dLbl>
            <c:dLbl>
              <c:idx val="6"/>
              <c:layout>
                <c:manualLayout>
                  <c:x val="5.5555555555554534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EA8-4D47-AA29-F8B404D134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'Violencia de Pareja'!$B$8:$B$19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'Violencia de Pareja'!$D$8:$D$19</c:f>
              <c:numCache>
                <c:formatCode>#,##0</c:formatCode>
                <c:ptCount val="12"/>
                <c:pt idx="0">
                  <c:v>110</c:v>
                </c:pt>
                <c:pt idx="1">
                  <c:v>110</c:v>
                </c:pt>
                <c:pt idx="2">
                  <c:v>140</c:v>
                </c:pt>
                <c:pt idx="3">
                  <c:v>102</c:v>
                </c:pt>
                <c:pt idx="4" formatCode="General">
                  <c:v>107</c:v>
                </c:pt>
                <c:pt idx="5" formatCode="General">
                  <c:v>108</c:v>
                </c:pt>
                <c:pt idx="6" formatCode="General">
                  <c:v>123</c:v>
                </c:pt>
                <c:pt idx="7" formatCode="General">
                  <c:v>101</c:v>
                </c:pt>
                <c:pt idx="8" formatCode="General">
                  <c:v>117</c:v>
                </c:pt>
                <c:pt idx="9" formatCode="General">
                  <c:v>116</c:v>
                </c:pt>
                <c:pt idx="10" formatCode="General">
                  <c:v>64</c:v>
                </c:pt>
                <c:pt idx="11" formatCode="General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EA8-4D47-AA29-F8B404D1347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92950160"/>
        <c:axId val="1192954512"/>
      </c:barChart>
      <c:catAx>
        <c:axId val="119295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92954512"/>
        <c:crosses val="autoZero"/>
        <c:auto val="1"/>
        <c:lblAlgn val="ctr"/>
        <c:lblOffset val="100"/>
        <c:noMultiLvlLbl val="0"/>
      </c:catAx>
      <c:valAx>
        <c:axId val="119295451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192950160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Tasa de exámenes médico legales por presunto delito sexual por 100.000 habitantes según sexo. Ibagué 2010 - 2021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'Delito Sexual'!$C$31</c:f>
              <c:strCache>
                <c:ptCount val="1"/>
                <c:pt idx="0">
                  <c:v>Mujeres</c:v>
                </c:pt>
              </c:strCache>
            </c:strRef>
          </c:tx>
          <c:spPr>
            <a:ln w="38100" cap="rnd">
              <a:solidFill>
                <a:srgbClr val="66006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660066"/>
              </a:solidFill>
              <a:ln w="9525">
                <a:solidFill>
                  <a:srgbClr val="660066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'Delito Sexual'!$B$32:$B$43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'Delito Sexual'!$C$32:$C$43</c:f>
              <c:numCache>
                <c:formatCode>#,##0.00</c:formatCode>
                <c:ptCount val="12"/>
                <c:pt idx="0">
                  <c:v>71.233977091456097</c:v>
                </c:pt>
                <c:pt idx="1">
                  <c:v>78.353887034135042</c:v>
                </c:pt>
                <c:pt idx="2">
                  <c:v>74.304573314474311</c:v>
                </c:pt>
                <c:pt idx="3">
                  <c:v>66.970920323416877</c:v>
                </c:pt>
                <c:pt idx="4">
                  <c:v>76.489578294957312</c:v>
                </c:pt>
                <c:pt idx="5">
                  <c:v>98.013274649593228</c:v>
                </c:pt>
                <c:pt idx="6">
                  <c:v>102.99231433697314</c:v>
                </c:pt>
                <c:pt idx="7">
                  <c:v>120.83996553687992</c:v>
                </c:pt>
                <c:pt idx="8">
                  <c:v>128.40917311726832</c:v>
                </c:pt>
                <c:pt idx="9">
                  <c:v>135.00144644406905</c:v>
                </c:pt>
                <c:pt idx="10">
                  <c:v>95.465056253668294</c:v>
                </c:pt>
                <c:pt idx="11">
                  <c:v>108.13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8B-4D48-8CDD-0C698393DACD}"/>
            </c:ext>
          </c:extLst>
        </c:ser>
        <c:ser>
          <c:idx val="1"/>
          <c:order val="1"/>
          <c:tx>
            <c:strRef>
              <c:f>'Delito Sexual'!$D$31</c:f>
              <c:strCache>
                <c:ptCount val="1"/>
                <c:pt idx="0">
                  <c:v>Hombres</c:v>
                </c:pt>
              </c:strCache>
            </c:strRef>
          </c:tx>
          <c:spPr>
            <a:ln w="412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'Delito Sexual'!$B$32:$B$43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'Delito Sexual'!$D$32:$D$43</c:f>
              <c:numCache>
                <c:formatCode>#,##0.00</c:formatCode>
                <c:ptCount val="12"/>
                <c:pt idx="0">
                  <c:v>46.115599230288723</c:v>
                </c:pt>
                <c:pt idx="1">
                  <c:v>45.976434987231087</c:v>
                </c:pt>
                <c:pt idx="2">
                  <c:v>58.185687152184663</c:v>
                </c:pt>
                <c:pt idx="3">
                  <c:v>42.223261705571403</c:v>
                </c:pt>
                <c:pt idx="4">
                  <c:v>16.897530899814129</c:v>
                </c:pt>
                <c:pt idx="5">
                  <c:v>17.595907928388748</c:v>
                </c:pt>
                <c:pt idx="6">
                  <c:v>16.191316596909079</c:v>
                </c:pt>
                <c:pt idx="7">
                  <c:v>23.580475366396623</c:v>
                </c:pt>
                <c:pt idx="8">
                  <c:v>20.539152759948653</c:v>
                </c:pt>
                <c:pt idx="9">
                  <c:v>31.239017532898586</c:v>
                </c:pt>
                <c:pt idx="10">
                  <c:v>19.746394347110598</c:v>
                </c:pt>
                <c:pt idx="11">
                  <c:v>20.09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8B-4D48-8CDD-0C698393DAC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92972464"/>
        <c:axId val="1192969200"/>
      </c:lineChart>
      <c:catAx>
        <c:axId val="119297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92969200"/>
        <c:crosses val="autoZero"/>
        <c:auto val="1"/>
        <c:lblAlgn val="ctr"/>
        <c:lblOffset val="100"/>
        <c:noMultiLvlLbl val="1"/>
      </c:catAx>
      <c:valAx>
        <c:axId val="1192969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9297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600" b="1"/>
              <a:t>Número de casos de exámenes médico legales por presunto delito sexual según sexo. Ibagué 2010 - 2021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'Delito Sexual'!$C$7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660066"/>
            </a:solidFill>
            <a:ln>
              <a:solidFill>
                <a:srgbClr val="660066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'Delito Sexual'!$B$8:$B$19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'Delito Sexual'!$C$8:$C$19</c:f>
              <c:numCache>
                <c:formatCode>General</c:formatCode>
                <c:ptCount val="12"/>
                <c:pt idx="0">
                  <c:v>188</c:v>
                </c:pt>
                <c:pt idx="1">
                  <c:v>207</c:v>
                </c:pt>
                <c:pt idx="2">
                  <c:v>197</c:v>
                </c:pt>
                <c:pt idx="3">
                  <c:v>178</c:v>
                </c:pt>
                <c:pt idx="4" formatCode="#,##0">
                  <c:v>204</c:v>
                </c:pt>
                <c:pt idx="5" formatCode="#,##0">
                  <c:v>263</c:v>
                </c:pt>
                <c:pt idx="6" formatCode="#,##0">
                  <c:v>279</c:v>
                </c:pt>
                <c:pt idx="7" formatCode="#,##0">
                  <c:v>331</c:v>
                </c:pt>
                <c:pt idx="8" formatCode="#,##0">
                  <c:v>355</c:v>
                </c:pt>
                <c:pt idx="9" formatCode="#,##0">
                  <c:v>378</c:v>
                </c:pt>
                <c:pt idx="10" formatCode="#,##0">
                  <c:v>270</c:v>
                </c:pt>
                <c:pt idx="11" formatCode="#,##0">
                  <c:v>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CF-47A5-B616-42E4EC016CB1}"/>
            </c:ext>
          </c:extLst>
        </c:ser>
        <c:ser>
          <c:idx val="1"/>
          <c:order val="1"/>
          <c:tx>
            <c:strRef>
              <c:f>'Delito Sexual'!$D$7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rgbClr val="00B0F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7.761608608662902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ED-440A-894A-16C6334F4CDE}"/>
                </c:ext>
              </c:extLst>
            </c:dLbl>
            <c:dLbl>
              <c:idx val="1"/>
              <c:layout>
                <c:manualLayout>
                  <c:x val="1.164241291299431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DED-440A-894A-16C6334F4CDE}"/>
                </c:ext>
              </c:extLst>
            </c:dLbl>
            <c:dLbl>
              <c:idx val="2"/>
              <c:layout>
                <c:manualLayout>
                  <c:x val="9.70201076082862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ED-440A-894A-16C6334F4CDE}"/>
                </c:ext>
              </c:extLst>
            </c:dLbl>
            <c:dLbl>
              <c:idx val="3"/>
              <c:layout>
                <c:manualLayout>
                  <c:x val="1.358281506516007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DED-440A-894A-16C6334F4C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'Delito Sexual'!$B$8:$B$19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'Delito Sexual'!$D$8:$D$19</c:f>
              <c:numCache>
                <c:formatCode>#,##0</c:formatCode>
                <c:ptCount val="12"/>
                <c:pt idx="0">
                  <c:v>110</c:v>
                </c:pt>
                <c:pt idx="1">
                  <c:v>110</c:v>
                </c:pt>
                <c:pt idx="2">
                  <c:v>140</c:v>
                </c:pt>
                <c:pt idx="3" formatCode="General">
                  <c:v>102</c:v>
                </c:pt>
                <c:pt idx="4" formatCode="General">
                  <c:v>41</c:v>
                </c:pt>
                <c:pt idx="5" formatCode="General">
                  <c:v>43</c:v>
                </c:pt>
                <c:pt idx="6" formatCode="General">
                  <c:v>40</c:v>
                </c:pt>
                <c:pt idx="7" formatCode="General">
                  <c:v>59</c:v>
                </c:pt>
                <c:pt idx="8" formatCode="General">
                  <c:v>52</c:v>
                </c:pt>
                <c:pt idx="9" formatCode="General">
                  <c:v>80</c:v>
                </c:pt>
                <c:pt idx="10" formatCode="General">
                  <c:v>51</c:v>
                </c:pt>
                <c:pt idx="11" formatCode="General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CF-47A5-B616-42E4EC016CB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92974640"/>
        <c:axId val="1192956688"/>
      </c:barChart>
      <c:catAx>
        <c:axId val="1192974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92956688"/>
        <c:crosses val="autoZero"/>
        <c:auto val="1"/>
        <c:lblAlgn val="ctr"/>
        <c:lblOffset val="100"/>
        <c:noMultiLvlLbl val="0"/>
      </c:catAx>
      <c:valAx>
        <c:axId val="1192956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92974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Número de víctimas en el conflicto armado según sexo, Ibagué 2005 - 2021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'Víctimas Conflicto Armado '!$B$10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660066"/>
            </a:solidFill>
            <a:ln>
              <a:solidFill>
                <a:srgbClr val="660066"/>
              </a:solidFill>
            </a:ln>
            <a:effectLst/>
          </c:spPr>
          <c:invertIfNegative val="0"/>
          <c:cat>
            <c:numRef>
              <c:f>'Víctimas Conflicto Armado '!$A$11:$A$27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'Víctimas Conflicto Armado '!$B$11:$B$27</c:f>
              <c:numCache>
                <c:formatCode>#,##0</c:formatCode>
                <c:ptCount val="17"/>
                <c:pt idx="0">
                  <c:v>635</c:v>
                </c:pt>
                <c:pt idx="1">
                  <c:v>849</c:v>
                </c:pt>
                <c:pt idx="2">
                  <c:v>1402</c:v>
                </c:pt>
                <c:pt idx="3">
                  <c:v>1268</c:v>
                </c:pt>
                <c:pt idx="4">
                  <c:v>811</c:v>
                </c:pt>
                <c:pt idx="5">
                  <c:v>746</c:v>
                </c:pt>
                <c:pt idx="6">
                  <c:v>793</c:v>
                </c:pt>
                <c:pt idx="7">
                  <c:v>841</c:v>
                </c:pt>
                <c:pt idx="8">
                  <c:v>807</c:v>
                </c:pt>
                <c:pt idx="9">
                  <c:v>805</c:v>
                </c:pt>
                <c:pt idx="10">
                  <c:v>761</c:v>
                </c:pt>
                <c:pt idx="11">
                  <c:v>415</c:v>
                </c:pt>
                <c:pt idx="12">
                  <c:v>211</c:v>
                </c:pt>
                <c:pt idx="13">
                  <c:v>99</c:v>
                </c:pt>
                <c:pt idx="14">
                  <c:v>16</c:v>
                </c:pt>
                <c:pt idx="15">
                  <c:v>51</c:v>
                </c:pt>
                <c:pt idx="16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04-4636-BD11-122E46FD560B}"/>
            </c:ext>
          </c:extLst>
        </c:ser>
        <c:ser>
          <c:idx val="1"/>
          <c:order val="1"/>
          <c:tx>
            <c:strRef>
              <c:f>'Víctimas Conflicto Armado '!$C$10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rgbClr val="00B0F0"/>
              </a:solidFill>
            </a:ln>
            <a:effectLst/>
          </c:spPr>
          <c:invertIfNegative val="0"/>
          <c:cat>
            <c:numRef>
              <c:f>'Víctimas Conflicto Armado '!$A$11:$A$27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'Víctimas Conflicto Armado '!$C$11:$C$27</c:f>
              <c:numCache>
                <c:formatCode>#,##0</c:formatCode>
                <c:ptCount val="17"/>
                <c:pt idx="0">
                  <c:v>684</c:v>
                </c:pt>
                <c:pt idx="1">
                  <c:v>802</c:v>
                </c:pt>
                <c:pt idx="2">
                  <c:v>1281</c:v>
                </c:pt>
                <c:pt idx="3">
                  <c:v>1249</c:v>
                </c:pt>
                <c:pt idx="4">
                  <c:v>726</c:v>
                </c:pt>
                <c:pt idx="5">
                  <c:v>684</c:v>
                </c:pt>
                <c:pt idx="6">
                  <c:v>712</c:v>
                </c:pt>
                <c:pt idx="7">
                  <c:v>744</c:v>
                </c:pt>
                <c:pt idx="8">
                  <c:v>737</c:v>
                </c:pt>
                <c:pt idx="9">
                  <c:v>738</c:v>
                </c:pt>
                <c:pt idx="10">
                  <c:v>652</c:v>
                </c:pt>
                <c:pt idx="11">
                  <c:v>408</c:v>
                </c:pt>
                <c:pt idx="12">
                  <c:v>225</c:v>
                </c:pt>
                <c:pt idx="13">
                  <c:v>110</c:v>
                </c:pt>
                <c:pt idx="14">
                  <c:v>24</c:v>
                </c:pt>
                <c:pt idx="15">
                  <c:v>50</c:v>
                </c:pt>
                <c:pt idx="16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04-4636-BD11-122E46FD56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8"/>
        <c:overlap val="-4"/>
        <c:axId val="1192957232"/>
        <c:axId val="1192980624"/>
      </c:barChart>
      <c:catAx>
        <c:axId val="119295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92980624"/>
        <c:crosses val="autoZero"/>
        <c:auto val="1"/>
        <c:lblAlgn val="ctr"/>
        <c:lblOffset val="100"/>
        <c:noMultiLvlLbl val="0"/>
      </c:catAx>
      <c:valAx>
        <c:axId val="119298062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1929572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N° de personas víctimas del conflicto armado según sexo y hecho victimizante - Ibagué, 1985-2020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3"/>
          <c:order val="3"/>
          <c:tx>
            <c:strRef>
              <c:f>'Víctimas Conflicto Armado '!$E$29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660066"/>
            </a:solidFill>
            <a:ln>
              <a:solidFill>
                <a:srgbClr val="660066"/>
              </a:solidFill>
            </a:ln>
            <a:effectLst/>
          </c:spPr>
          <c:invertIfNegative val="0"/>
          <c:cat>
            <c:strRef>
              <c:f>'Víctimas Conflicto Armado '!$A$30:$A$43</c:f>
              <c:strCache>
                <c:ptCount val="14"/>
                <c:pt idx="0">
                  <c:v>Homicidio</c:v>
                </c:pt>
                <c:pt idx="1">
                  <c:v>Abandono o Despojo Forzado de Tierras</c:v>
                </c:pt>
                <c:pt idx="2">
                  <c:v>Perdida de Bienes Muebles o Inmuebles</c:v>
                </c:pt>
                <c:pt idx="3">
                  <c:v>Desaparición forzada</c:v>
                </c:pt>
                <c:pt idx="4">
                  <c:v>Secuestro</c:v>
                </c:pt>
                <c:pt idx="5">
                  <c:v>Tortura</c:v>
                </c:pt>
                <c:pt idx="6">
                  <c:v>Delitos contra la libertad y la integridad sexual</c:v>
                </c:pt>
                <c:pt idx="7">
                  <c:v>Vinculación de Niños Niñas y Adolescentes</c:v>
                </c:pt>
                <c:pt idx="8">
                  <c:v>Acto terrorista/Atentados/ Combates/Hostigamientos</c:v>
                </c:pt>
                <c:pt idx="9">
                  <c:v>Amenaza</c:v>
                </c:pt>
                <c:pt idx="10">
                  <c:v>Minas antipersonal/Munición sin explotar/Artefacto explosivo</c:v>
                </c:pt>
                <c:pt idx="11">
                  <c:v>Desplazamiento</c:v>
                </c:pt>
                <c:pt idx="12">
                  <c:v>Sin información</c:v>
                </c:pt>
                <c:pt idx="13">
                  <c:v>Otros</c:v>
                </c:pt>
              </c:strCache>
            </c:strRef>
          </c:cat>
          <c:val>
            <c:numRef>
              <c:f>'Víctimas Conflicto Armado '!$E$30:$E$43</c:f>
              <c:numCache>
                <c:formatCode>General</c:formatCode>
                <c:ptCount val="14"/>
                <c:pt idx="0">
                  <c:v>1048</c:v>
                </c:pt>
                <c:pt idx="1">
                  <c:v>28</c:v>
                </c:pt>
                <c:pt idx="2">
                  <c:v>254</c:v>
                </c:pt>
                <c:pt idx="3">
                  <c:v>191</c:v>
                </c:pt>
                <c:pt idx="4">
                  <c:v>15</c:v>
                </c:pt>
                <c:pt idx="5">
                  <c:v>6</c:v>
                </c:pt>
                <c:pt idx="6">
                  <c:v>44</c:v>
                </c:pt>
                <c:pt idx="7">
                  <c:v>13</c:v>
                </c:pt>
                <c:pt idx="8">
                  <c:v>96</c:v>
                </c:pt>
                <c:pt idx="9" formatCode="#,##0">
                  <c:v>1138</c:v>
                </c:pt>
                <c:pt idx="10">
                  <c:v>1</c:v>
                </c:pt>
                <c:pt idx="11" formatCode="#,##0">
                  <c:v>12122</c:v>
                </c:pt>
                <c:pt idx="12">
                  <c:v>21</c:v>
                </c:pt>
                <c:pt idx="1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2B-4A4B-9784-68AA4FFD6775}"/>
            </c:ext>
          </c:extLst>
        </c:ser>
        <c:ser>
          <c:idx val="4"/>
          <c:order val="4"/>
          <c:tx>
            <c:strRef>
              <c:f>'Víctimas Conflicto Armado '!$F$29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rgbClr val="00B0F0"/>
              </a:solidFill>
            </a:ln>
            <a:effectLst/>
          </c:spPr>
          <c:invertIfNegative val="0"/>
          <c:cat>
            <c:strRef>
              <c:f>'Víctimas Conflicto Armado '!$A$30:$A$43</c:f>
              <c:strCache>
                <c:ptCount val="14"/>
                <c:pt idx="0">
                  <c:v>Homicidio</c:v>
                </c:pt>
                <c:pt idx="1">
                  <c:v>Abandono o Despojo Forzado de Tierras</c:v>
                </c:pt>
                <c:pt idx="2">
                  <c:v>Perdida de Bienes Muebles o Inmuebles</c:v>
                </c:pt>
                <c:pt idx="3">
                  <c:v>Desaparición forzada</c:v>
                </c:pt>
                <c:pt idx="4">
                  <c:v>Secuestro</c:v>
                </c:pt>
                <c:pt idx="5">
                  <c:v>Tortura</c:v>
                </c:pt>
                <c:pt idx="6">
                  <c:v>Delitos contra la libertad y la integridad sexual</c:v>
                </c:pt>
                <c:pt idx="7">
                  <c:v>Vinculación de Niños Niñas y Adolescentes</c:v>
                </c:pt>
                <c:pt idx="8">
                  <c:v>Acto terrorista/Atentados/ Combates/Hostigamientos</c:v>
                </c:pt>
                <c:pt idx="9">
                  <c:v>Amenaza</c:v>
                </c:pt>
                <c:pt idx="10">
                  <c:v>Minas antipersonal/Munición sin explotar/Artefacto explosivo</c:v>
                </c:pt>
                <c:pt idx="11">
                  <c:v>Desplazamiento</c:v>
                </c:pt>
                <c:pt idx="12">
                  <c:v>Sin información</c:v>
                </c:pt>
                <c:pt idx="13">
                  <c:v>Otros</c:v>
                </c:pt>
              </c:strCache>
            </c:strRef>
          </c:cat>
          <c:val>
            <c:numRef>
              <c:f>'Víctimas Conflicto Armado '!$F$30:$F$43</c:f>
              <c:numCache>
                <c:formatCode>#,##0</c:formatCode>
                <c:ptCount val="14"/>
                <c:pt idx="0">
                  <c:v>1196</c:v>
                </c:pt>
                <c:pt idx="1">
                  <c:v>30</c:v>
                </c:pt>
                <c:pt idx="2" formatCode="General">
                  <c:v>227</c:v>
                </c:pt>
                <c:pt idx="3" formatCode="General">
                  <c:v>203</c:v>
                </c:pt>
                <c:pt idx="4" formatCode="General">
                  <c:v>63</c:v>
                </c:pt>
                <c:pt idx="5" formatCode="General">
                  <c:v>14</c:v>
                </c:pt>
                <c:pt idx="6" formatCode="General">
                  <c:v>5</c:v>
                </c:pt>
                <c:pt idx="7" formatCode="General">
                  <c:v>26</c:v>
                </c:pt>
                <c:pt idx="8" formatCode="General">
                  <c:v>112</c:v>
                </c:pt>
                <c:pt idx="9">
                  <c:v>1171</c:v>
                </c:pt>
                <c:pt idx="10" formatCode="General">
                  <c:v>9</c:v>
                </c:pt>
                <c:pt idx="11">
                  <c:v>11820</c:v>
                </c:pt>
                <c:pt idx="12" formatCode="General">
                  <c:v>24</c:v>
                </c:pt>
                <c:pt idx="13" formatCode="General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2B-4A4B-9784-68AA4FFD67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6"/>
        <c:overlap val="100"/>
        <c:axId val="1192975728"/>
        <c:axId val="119297681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'Víctimas Conflicto Armado '!$B$29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'Víctimas Conflicto Armado '!$A$30:$A$43</c15:sqref>
                        </c15:formulaRef>
                      </c:ext>
                    </c:extLst>
                    <c:strCache>
                      <c:ptCount val="14"/>
                      <c:pt idx="0">
                        <c:v>Homicidio</c:v>
                      </c:pt>
                      <c:pt idx="1">
                        <c:v>Abandono o Despojo Forzado de Tierras</c:v>
                      </c:pt>
                      <c:pt idx="2">
                        <c:v>Perdida de Bienes Muebles o Inmuebles</c:v>
                      </c:pt>
                      <c:pt idx="3">
                        <c:v>Desaparición forzada</c:v>
                      </c:pt>
                      <c:pt idx="4">
                        <c:v>Secuestro</c:v>
                      </c:pt>
                      <c:pt idx="5">
                        <c:v>Tortura</c:v>
                      </c:pt>
                      <c:pt idx="6">
                        <c:v>Delitos contra la libertad y la integridad sexual</c:v>
                      </c:pt>
                      <c:pt idx="7">
                        <c:v>Vinculación de Niños Niñas y Adolescentes</c:v>
                      </c:pt>
                      <c:pt idx="8">
                        <c:v>Acto terrorista/Atentados/ Combates/Hostigamientos</c:v>
                      </c:pt>
                      <c:pt idx="9">
                        <c:v>Amenaza</c:v>
                      </c:pt>
                      <c:pt idx="10">
                        <c:v>Minas antipersonal/Munición sin explotar/Artefacto explosivo</c:v>
                      </c:pt>
                      <c:pt idx="11">
                        <c:v>Desplazamiento</c:v>
                      </c:pt>
                      <c:pt idx="12">
                        <c:v>Sin información</c:v>
                      </c:pt>
                      <c:pt idx="13">
                        <c:v>Otros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'Víctimas Conflicto Armado '!$B$30:$B$43</c15:sqref>
                        </c15:formulaRef>
                      </c:ext>
                    </c:extLst>
                    <c:numCache>
                      <c:formatCode>General</c:formatCode>
                      <c:ptCount val="1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6C2B-4A4B-9784-68AA4FFD6775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'Víctimas Conflicto Armado '!$C$29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'Víctimas Conflicto Armado '!$A$30:$A$43</c15:sqref>
                        </c15:formulaRef>
                      </c:ext>
                    </c:extLst>
                    <c:strCache>
                      <c:ptCount val="14"/>
                      <c:pt idx="0">
                        <c:v>Homicidio</c:v>
                      </c:pt>
                      <c:pt idx="1">
                        <c:v>Abandono o Despojo Forzado de Tierras</c:v>
                      </c:pt>
                      <c:pt idx="2">
                        <c:v>Perdida de Bienes Muebles o Inmuebles</c:v>
                      </c:pt>
                      <c:pt idx="3">
                        <c:v>Desaparición forzada</c:v>
                      </c:pt>
                      <c:pt idx="4">
                        <c:v>Secuestro</c:v>
                      </c:pt>
                      <c:pt idx="5">
                        <c:v>Tortura</c:v>
                      </c:pt>
                      <c:pt idx="6">
                        <c:v>Delitos contra la libertad y la integridad sexual</c:v>
                      </c:pt>
                      <c:pt idx="7">
                        <c:v>Vinculación de Niños Niñas y Adolescentes</c:v>
                      </c:pt>
                      <c:pt idx="8">
                        <c:v>Acto terrorista/Atentados/ Combates/Hostigamientos</c:v>
                      </c:pt>
                      <c:pt idx="9">
                        <c:v>Amenaza</c:v>
                      </c:pt>
                      <c:pt idx="10">
                        <c:v>Minas antipersonal/Munición sin explotar/Artefacto explosivo</c:v>
                      </c:pt>
                      <c:pt idx="11">
                        <c:v>Desplazamiento</c:v>
                      </c:pt>
                      <c:pt idx="12">
                        <c:v>Sin información</c:v>
                      </c:pt>
                      <c:pt idx="13">
                        <c:v>Otros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'Víctimas Conflicto Armado '!$C$30:$C$43</c15:sqref>
                        </c15:formulaRef>
                      </c:ext>
                    </c:extLst>
                    <c:numCache>
                      <c:formatCode>General</c:formatCode>
                      <c:ptCount val="1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6C2B-4A4B-9784-68AA4FFD6775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'Víctimas Conflicto Armado '!$D$29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'Víctimas Conflicto Armado '!$A$30:$A$43</c15:sqref>
                        </c15:formulaRef>
                      </c:ext>
                    </c:extLst>
                    <c:strCache>
                      <c:ptCount val="14"/>
                      <c:pt idx="0">
                        <c:v>Homicidio</c:v>
                      </c:pt>
                      <c:pt idx="1">
                        <c:v>Abandono o Despojo Forzado de Tierras</c:v>
                      </c:pt>
                      <c:pt idx="2">
                        <c:v>Perdida de Bienes Muebles o Inmuebles</c:v>
                      </c:pt>
                      <c:pt idx="3">
                        <c:v>Desaparición forzada</c:v>
                      </c:pt>
                      <c:pt idx="4">
                        <c:v>Secuestro</c:v>
                      </c:pt>
                      <c:pt idx="5">
                        <c:v>Tortura</c:v>
                      </c:pt>
                      <c:pt idx="6">
                        <c:v>Delitos contra la libertad y la integridad sexual</c:v>
                      </c:pt>
                      <c:pt idx="7">
                        <c:v>Vinculación de Niños Niñas y Adolescentes</c:v>
                      </c:pt>
                      <c:pt idx="8">
                        <c:v>Acto terrorista/Atentados/ Combates/Hostigamientos</c:v>
                      </c:pt>
                      <c:pt idx="9">
                        <c:v>Amenaza</c:v>
                      </c:pt>
                      <c:pt idx="10">
                        <c:v>Minas antipersonal/Munición sin explotar/Artefacto explosivo</c:v>
                      </c:pt>
                      <c:pt idx="11">
                        <c:v>Desplazamiento</c:v>
                      </c:pt>
                      <c:pt idx="12">
                        <c:v>Sin información</c:v>
                      </c:pt>
                      <c:pt idx="13">
                        <c:v>Otros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'Víctimas Conflicto Armado '!$D$30:$D$43</c15:sqref>
                        </c15:formulaRef>
                      </c:ext>
                    </c:extLst>
                    <c:numCache>
                      <c:formatCode>General</c:formatCode>
                      <c:ptCount val="1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C2B-4A4B-9784-68AA4FFD6775}"/>
                  </c:ext>
                </c:extLst>
              </c15:ser>
            </c15:filteredBarSeries>
          </c:ext>
        </c:extLst>
      </c:barChart>
      <c:catAx>
        <c:axId val="11929757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92976816"/>
        <c:crosses val="autoZero"/>
        <c:auto val="1"/>
        <c:lblAlgn val="ctr"/>
        <c:lblOffset val="100"/>
        <c:noMultiLvlLbl val="0"/>
      </c:catAx>
      <c:valAx>
        <c:axId val="1192976816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19297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CO" sz="1600" b="1">
                <a:solidFill>
                  <a:schemeClr val="tx1"/>
                </a:solidFill>
              </a:rPr>
              <a:t>Número de concejalas y concejales elegidos, Ibagué 2008 - 2023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'Participación ciudadana'!$C$38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660066"/>
            </a:solidFill>
            <a:ln>
              <a:solidFill>
                <a:srgbClr val="660066"/>
              </a:solidFill>
            </a:ln>
            <a:effectLst/>
          </c:spPr>
          <c:invertIfNegative val="0"/>
          <c:cat>
            <c:strRef>
              <c:f>'Participación ciudadana'!$D$37:$G$37</c:f>
              <c:strCache>
                <c:ptCount val="4"/>
                <c:pt idx="0">
                  <c:v>2008-2011</c:v>
                </c:pt>
                <c:pt idx="1">
                  <c:v>2012-2015</c:v>
                </c:pt>
                <c:pt idx="2">
                  <c:v>2016 - 2019</c:v>
                </c:pt>
                <c:pt idx="3">
                  <c:v>2020 - 2023</c:v>
                </c:pt>
              </c:strCache>
            </c:strRef>
          </c:cat>
          <c:val>
            <c:numRef>
              <c:f>'Participación ciudadana'!$D$38:$G$38</c:f>
              <c:numCache>
                <c:formatCode>0</c:formatCode>
                <c:ptCount val="4"/>
                <c:pt idx="0">
                  <c:v>4</c:v>
                </c:pt>
                <c:pt idx="1">
                  <c:v>5</c:v>
                </c:pt>
                <c:pt idx="2">
                  <c:v>3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1C-4694-9F19-C64FF9C5C25B}"/>
            </c:ext>
          </c:extLst>
        </c:ser>
        <c:ser>
          <c:idx val="1"/>
          <c:order val="1"/>
          <c:tx>
            <c:strRef>
              <c:f>'Participación ciudadana'!$C$39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rgbClr val="00B0F0"/>
              </a:solidFill>
            </a:ln>
            <a:effectLst/>
          </c:spPr>
          <c:invertIfNegative val="0"/>
          <c:cat>
            <c:strRef>
              <c:f>'Participación ciudadana'!$D$37:$G$37</c:f>
              <c:strCache>
                <c:ptCount val="4"/>
                <c:pt idx="0">
                  <c:v>2008-2011</c:v>
                </c:pt>
                <c:pt idx="1">
                  <c:v>2012-2015</c:v>
                </c:pt>
                <c:pt idx="2">
                  <c:v>2016 - 2019</c:v>
                </c:pt>
                <c:pt idx="3">
                  <c:v>2020 - 2023</c:v>
                </c:pt>
              </c:strCache>
            </c:strRef>
          </c:cat>
          <c:val>
            <c:numRef>
              <c:f>'Participación ciudadana'!$D$39:$G$39</c:f>
              <c:numCache>
                <c:formatCode>0</c:formatCode>
                <c:ptCount val="4"/>
                <c:pt idx="0">
                  <c:v>15</c:v>
                </c:pt>
                <c:pt idx="1">
                  <c:v>14</c:v>
                </c:pt>
                <c:pt idx="2">
                  <c:v>16</c:v>
                </c:pt>
                <c:pt idx="3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1C-4694-9F19-C64FF9C5C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6"/>
        <c:overlap val="-27"/>
        <c:axId val="1192952336"/>
        <c:axId val="1192967024"/>
      </c:barChart>
      <c:catAx>
        <c:axId val="1192952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92967024"/>
        <c:crosses val="autoZero"/>
        <c:auto val="1"/>
        <c:lblAlgn val="ctr"/>
        <c:lblOffset val="100"/>
        <c:noMultiLvlLbl val="0"/>
      </c:catAx>
      <c:valAx>
        <c:axId val="1192967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1192952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Porcentaje de ocupación de cargos decisorios (secretarías y direcciones) en la administración Municipal, Ibagué 2016 - 2021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'Participación ciudadana'!$C$8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660066"/>
            </a:solidFill>
            <a:ln>
              <a:solidFill>
                <a:srgbClr val="660066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'Participación ciudadana'!$D$7:$I$7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'Participación ciudadana'!$D$8:$I$8</c:f>
              <c:numCache>
                <c:formatCode>0%</c:formatCode>
                <c:ptCount val="6"/>
                <c:pt idx="0">
                  <c:v>0.65</c:v>
                </c:pt>
                <c:pt idx="1">
                  <c:v>0.55000000000000004</c:v>
                </c:pt>
                <c:pt idx="2">
                  <c:v>0.61</c:v>
                </c:pt>
                <c:pt idx="3">
                  <c:v>0.54</c:v>
                </c:pt>
                <c:pt idx="4">
                  <c:v>0.52</c:v>
                </c:pt>
                <c:pt idx="5">
                  <c:v>0.47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9A-49AC-BE13-0FFF522403D9}"/>
            </c:ext>
          </c:extLst>
        </c:ser>
        <c:ser>
          <c:idx val="2"/>
          <c:order val="2"/>
          <c:tx>
            <c:strRef>
              <c:f>'Participación ciudadana'!$C$9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rgbClr val="00B0F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'Participación ciudadana'!$D$7:$I$7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'Participación ciudadana'!$D$9:$I$9</c:f>
              <c:numCache>
                <c:formatCode>0%</c:formatCode>
                <c:ptCount val="6"/>
                <c:pt idx="0">
                  <c:v>0.35</c:v>
                </c:pt>
                <c:pt idx="1">
                  <c:v>0.45</c:v>
                </c:pt>
                <c:pt idx="2">
                  <c:v>0.39</c:v>
                </c:pt>
                <c:pt idx="3">
                  <c:v>0.46</c:v>
                </c:pt>
                <c:pt idx="4">
                  <c:v>0.48</c:v>
                </c:pt>
                <c:pt idx="5">
                  <c:v>0.53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9A-49AC-BE13-0FFF522403D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5"/>
        <c:axId val="1192978992"/>
        <c:axId val="119297409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'Participación ciudadana'!$C$7</c15:sqref>
                        </c15:formulaRef>
                      </c:ext>
                    </c:extLst>
                    <c:strCache>
                      <c:ptCount val="1"/>
                      <c:pt idx="0">
                        <c:v>Sexo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'Participación ciudadana'!$D$7:$I$7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'Participación ciudadana'!$D$7:$F$7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C89A-49AC-BE13-0FFF522403D9}"/>
                  </c:ext>
                </c:extLst>
              </c15:ser>
            </c15:filteredBarSeries>
          </c:ext>
        </c:extLst>
      </c:barChart>
      <c:catAx>
        <c:axId val="1192978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92974096"/>
        <c:crosses val="autoZero"/>
        <c:auto val="1"/>
        <c:lblAlgn val="ctr"/>
        <c:lblOffset val="100"/>
        <c:noMultiLvlLbl val="0"/>
      </c:catAx>
      <c:valAx>
        <c:axId val="1192974096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19297899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>
                <a:solidFill>
                  <a:schemeClr val="tx1">
                    <a:lumMod val="50000"/>
                    <a:lumOff val="50000"/>
                  </a:schemeClr>
                </a:solidFill>
              </a:rPr>
              <a:t>Número de matriculados (preescolar, primaria, secundaria y media) según sexo, Ibagué 2010 - 2021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Educación!$D$7</c:f>
              <c:strCache>
                <c:ptCount val="1"/>
                <c:pt idx="0">
                  <c:v>No de matriculas</c:v>
                </c:pt>
              </c:strCache>
            </c:strRef>
          </c:tx>
          <c:spPr>
            <a:solidFill>
              <a:srgbClr val="660066"/>
            </a:solidFill>
            <a:ln>
              <a:solidFill>
                <a:srgbClr val="660066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E0B4-4C1E-9ED7-9D85ABE6DB2E}"/>
              </c:ext>
            </c:extLst>
          </c:dPt>
          <c:dPt>
            <c:idx val="2"/>
            <c:invertIfNegative val="0"/>
            <c:bubble3D val="0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0B4-4C1E-9ED7-9D85ABE6DB2E}"/>
              </c:ext>
            </c:extLst>
          </c:dPt>
          <c:dPt>
            <c:idx val="4"/>
            <c:invertIfNegative val="0"/>
            <c:bubble3D val="0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E0B4-4C1E-9ED7-9D85ABE6DB2E}"/>
              </c:ext>
            </c:extLst>
          </c:dPt>
          <c:dPt>
            <c:idx val="6"/>
            <c:invertIfNegative val="0"/>
            <c:bubble3D val="0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0B4-4C1E-9ED7-9D85ABE6DB2E}"/>
              </c:ext>
            </c:extLst>
          </c:dPt>
          <c:dPt>
            <c:idx val="8"/>
            <c:invertIfNegative val="0"/>
            <c:bubble3D val="0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E0B4-4C1E-9ED7-9D85ABE6DB2E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0B4-4C1E-9ED7-9D85ABE6DB2E}"/>
              </c:ext>
            </c:extLst>
          </c:dPt>
          <c:dPt>
            <c:idx val="12"/>
            <c:invertIfNegative val="0"/>
            <c:bubble3D val="0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E0B4-4C1E-9ED7-9D85ABE6DB2E}"/>
              </c:ext>
            </c:extLst>
          </c:dPt>
          <c:dPt>
            <c:idx val="14"/>
            <c:invertIfNegative val="0"/>
            <c:bubble3D val="0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0B4-4C1E-9ED7-9D85ABE6DB2E}"/>
              </c:ext>
            </c:extLst>
          </c:dPt>
          <c:dPt>
            <c:idx val="16"/>
            <c:invertIfNegative val="0"/>
            <c:bubble3D val="0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0B4-4C1E-9ED7-9D85ABE6DB2E}"/>
              </c:ext>
            </c:extLst>
          </c:dPt>
          <c:dPt>
            <c:idx val="18"/>
            <c:invertIfNegative val="0"/>
            <c:bubble3D val="0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0B4-4C1E-9ED7-9D85ABE6DB2E}"/>
              </c:ext>
            </c:extLst>
          </c:dPt>
          <c:dPt>
            <c:idx val="20"/>
            <c:invertIfNegative val="0"/>
            <c:bubble3D val="0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E0B4-4C1E-9ED7-9D85ABE6DB2E}"/>
              </c:ext>
            </c:extLst>
          </c:dPt>
          <c:dPt>
            <c:idx val="22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D80E-400E-BD2B-69F520A1CA24}"/>
              </c:ext>
            </c:extLst>
          </c:dPt>
          <c:cat>
            <c:multiLvlStrRef>
              <c:f>Educación!$B$8:$C$31</c:f>
              <c:multiLvlStrCache>
                <c:ptCount val="24"/>
                <c:lvl>
                  <c:pt idx="0">
                    <c:v>Hombres</c:v>
                  </c:pt>
                  <c:pt idx="1">
                    <c:v>Mujeres</c:v>
                  </c:pt>
                  <c:pt idx="2">
                    <c:v>Hombres</c:v>
                  </c:pt>
                  <c:pt idx="3">
                    <c:v>Mujeres</c:v>
                  </c:pt>
                  <c:pt idx="4">
                    <c:v>Hombres</c:v>
                  </c:pt>
                  <c:pt idx="5">
                    <c:v>Mujeres</c:v>
                  </c:pt>
                  <c:pt idx="6">
                    <c:v>Hombres</c:v>
                  </c:pt>
                  <c:pt idx="7">
                    <c:v>Mujeres</c:v>
                  </c:pt>
                  <c:pt idx="8">
                    <c:v>Hombres</c:v>
                  </c:pt>
                  <c:pt idx="9">
                    <c:v>Mujeres</c:v>
                  </c:pt>
                  <c:pt idx="10">
                    <c:v>Hombres</c:v>
                  </c:pt>
                  <c:pt idx="11">
                    <c:v>Mujeres</c:v>
                  </c:pt>
                  <c:pt idx="12">
                    <c:v>Hombres</c:v>
                  </c:pt>
                  <c:pt idx="13">
                    <c:v>Mujeres</c:v>
                  </c:pt>
                  <c:pt idx="14">
                    <c:v>Hombres</c:v>
                  </c:pt>
                  <c:pt idx="15">
                    <c:v>Mujeres</c:v>
                  </c:pt>
                  <c:pt idx="16">
                    <c:v>Hombres</c:v>
                  </c:pt>
                  <c:pt idx="17">
                    <c:v>Mujeres</c:v>
                  </c:pt>
                  <c:pt idx="18">
                    <c:v>Hombres</c:v>
                  </c:pt>
                  <c:pt idx="19">
                    <c:v>Mujeres</c:v>
                  </c:pt>
                  <c:pt idx="20">
                    <c:v>Hombres</c:v>
                  </c:pt>
                  <c:pt idx="21">
                    <c:v>Mujeres</c:v>
                  </c:pt>
                  <c:pt idx="22">
                    <c:v>Hombres</c:v>
                  </c:pt>
                  <c:pt idx="23">
                    <c:v>Mujeres</c:v>
                  </c:pt>
                </c:lvl>
                <c:lvl>
                  <c:pt idx="0">
                    <c:v>2010</c:v>
                  </c:pt>
                  <c:pt idx="2">
                    <c:v>2011</c:v>
                  </c:pt>
                  <c:pt idx="4">
                    <c:v>2012</c:v>
                  </c:pt>
                  <c:pt idx="6">
                    <c:v>2013</c:v>
                  </c:pt>
                  <c:pt idx="8">
                    <c:v>2014</c:v>
                  </c:pt>
                  <c:pt idx="10">
                    <c:v>2015</c:v>
                  </c:pt>
                  <c:pt idx="12">
                    <c:v>2016</c:v>
                  </c:pt>
                  <c:pt idx="14">
                    <c:v>2017</c:v>
                  </c:pt>
                  <c:pt idx="16">
                    <c:v>2018</c:v>
                  </c:pt>
                  <c:pt idx="18">
                    <c:v>2019</c:v>
                  </c:pt>
                  <c:pt idx="20">
                    <c:v>2020</c:v>
                  </c:pt>
                  <c:pt idx="22">
                    <c:v>2021</c:v>
                  </c:pt>
                </c:lvl>
              </c:multiLvlStrCache>
            </c:multiLvlStrRef>
          </c:cat>
          <c:val>
            <c:numRef>
              <c:f>Educación!$D$8:$D$31</c:f>
              <c:numCache>
                <c:formatCode>#,##0</c:formatCode>
                <c:ptCount val="24"/>
                <c:pt idx="0">
                  <c:v>58725</c:v>
                </c:pt>
                <c:pt idx="1">
                  <c:v>57619</c:v>
                </c:pt>
                <c:pt idx="2">
                  <c:v>56846</c:v>
                </c:pt>
                <c:pt idx="3">
                  <c:v>56832</c:v>
                </c:pt>
                <c:pt idx="4">
                  <c:v>55087</c:v>
                </c:pt>
                <c:pt idx="5">
                  <c:v>55057</c:v>
                </c:pt>
                <c:pt idx="6">
                  <c:v>56332</c:v>
                </c:pt>
                <c:pt idx="7">
                  <c:v>56024</c:v>
                </c:pt>
                <c:pt idx="8">
                  <c:v>55787</c:v>
                </c:pt>
                <c:pt idx="9">
                  <c:v>55560</c:v>
                </c:pt>
                <c:pt idx="10">
                  <c:v>56723</c:v>
                </c:pt>
                <c:pt idx="11">
                  <c:v>55400</c:v>
                </c:pt>
                <c:pt idx="12">
                  <c:v>55942</c:v>
                </c:pt>
                <c:pt idx="13">
                  <c:v>53845</c:v>
                </c:pt>
                <c:pt idx="14">
                  <c:v>55712</c:v>
                </c:pt>
                <c:pt idx="15">
                  <c:v>53709</c:v>
                </c:pt>
                <c:pt idx="16">
                  <c:v>55237</c:v>
                </c:pt>
                <c:pt idx="17">
                  <c:v>53275</c:v>
                </c:pt>
                <c:pt idx="18">
                  <c:v>55227</c:v>
                </c:pt>
                <c:pt idx="19">
                  <c:v>53394</c:v>
                </c:pt>
                <c:pt idx="20">
                  <c:v>55083</c:v>
                </c:pt>
                <c:pt idx="21">
                  <c:v>53402</c:v>
                </c:pt>
                <c:pt idx="22">
                  <c:v>52165</c:v>
                </c:pt>
                <c:pt idx="23">
                  <c:v>51975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B4-4C1E-9ED7-9D85ABE6D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593461752"/>
        <c:axId val="593462736"/>
      </c:barChart>
      <c:catAx>
        <c:axId val="5934617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93462736"/>
        <c:crosses val="autoZero"/>
        <c:auto val="1"/>
        <c:lblAlgn val="ctr"/>
        <c:lblOffset val="100"/>
        <c:noMultiLvlLbl val="0"/>
      </c:catAx>
      <c:valAx>
        <c:axId val="593462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93461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Número de nacimientos según sexo. Ibagué, 2008 - 2021pr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Nacimientos!$D$6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Nacimientos!$C$7:$C$20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Nacimientos!$D$7:$D$20</c:f>
              <c:numCache>
                <c:formatCode>#,##0</c:formatCode>
                <c:ptCount val="14"/>
                <c:pt idx="0">
                  <c:v>4226</c:v>
                </c:pt>
                <c:pt idx="1">
                  <c:v>4167</c:v>
                </c:pt>
                <c:pt idx="2">
                  <c:v>3939</c:v>
                </c:pt>
                <c:pt idx="3">
                  <c:v>4075</c:v>
                </c:pt>
                <c:pt idx="4">
                  <c:v>3968</c:v>
                </c:pt>
                <c:pt idx="5">
                  <c:v>3972</c:v>
                </c:pt>
                <c:pt idx="6">
                  <c:v>3897</c:v>
                </c:pt>
                <c:pt idx="7">
                  <c:v>3923</c:v>
                </c:pt>
                <c:pt idx="8">
                  <c:v>3854</c:v>
                </c:pt>
                <c:pt idx="9">
                  <c:v>3706</c:v>
                </c:pt>
                <c:pt idx="10">
                  <c:v>3530</c:v>
                </c:pt>
                <c:pt idx="11">
                  <c:v>3323</c:v>
                </c:pt>
                <c:pt idx="12">
                  <c:v>3820</c:v>
                </c:pt>
                <c:pt idx="13">
                  <c:v>2848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2E-4F82-9414-1304C19F0D8B}"/>
            </c:ext>
          </c:extLst>
        </c:ser>
        <c:ser>
          <c:idx val="1"/>
          <c:order val="1"/>
          <c:tx>
            <c:strRef>
              <c:f>Nacimientos!$E$6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numRef>
              <c:f>Nacimientos!$C$7:$C$20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Nacimientos!$E$7:$E$20</c:f>
              <c:numCache>
                <c:formatCode>#,##0</c:formatCode>
                <c:ptCount val="14"/>
                <c:pt idx="0">
                  <c:v>3955</c:v>
                </c:pt>
                <c:pt idx="1">
                  <c:v>3726</c:v>
                </c:pt>
                <c:pt idx="2">
                  <c:v>3826</c:v>
                </c:pt>
                <c:pt idx="3">
                  <c:v>3734</c:v>
                </c:pt>
                <c:pt idx="4">
                  <c:v>3787</c:v>
                </c:pt>
                <c:pt idx="5">
                  <c:v>3689</c:v>
                </c:pt>
                <c:pt idx="6">
                  <c:v>3800</c:v>
                </c:pt>
                <c:pt idx="7">
                  <c:v>3839</c:v>
                </c:pt>
                <c:pt idx="8">
                  <c:v>3612</c:v>
                </c:pt>
                <c:pt idx="9">
                  <c:v>3543</c:v>
                </c:pt>
                <c:pt idx="10">
                  <c:v>3441</c:v>
                </c:pt>
                <c:pt idx="11">
                  <c:v>3107</c:v>
                </c:pt>
                <c:pt idx="12">
                  <c:v>3430</c:v>
                </c:pt>
                <c:pt idx="13">
                  <c:v>2907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2E-4F82-9414-1304C19F0D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64567200"/>
        <c:axId val="2064579680"/>
      </c:barChart>
      <c:catAx>
        <c:axId val="206456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64579680"/>
        <c:crosses val="autoZero"/>
        <c:auto val="1"/>
        <c:lblAlgn val="ctr"/>
        <c:lblOffset val="100"/>
        <c:noMultiLvlLbl val="0"/>
      </c:catAx>
      <c:valAx>
        <c:axId val="2064579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6456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200">
                <a:solidFill>
                  <a:schemeClr val="bg1">
                    <a:lumMod val="50000"/>
                  </a:schemeClr>
                </a:solidFill>
              </a:rPr>
              <a:t>Tasa de fecundidad específica en mujeres de 10 a 14 años. Ibagué, 2005 - 2021p.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'Embarazo adolescente'!$C$7</c:f>
              <c:strCache>
                <c:ptCount val="1"/>
                <c:pt idx="0">
                  <c:v>Porcentaje</c:v>
                </c:pt>
              </c:strCache>
            </c:strRef>
          </c:tx>
          <c:spPr>
            <a:solidFill>
              <a:srgbClr val="660066"/>
            </a:solidFill>
            <a:ln>
              <a:solidFill>
                <a:srgbClr val="660066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'Embarazo adolescente'!$B$8:$B$21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'Embarazo adolescente'!$C$8:$C$21</c:f>
              <c:numCache>
                <c:formatCode>#,##0.00_);\(#,##0.00\)</c:formatCode>
                <c:ptCount val="14"/>
                <c:pt idx="0">
                  <c:v>2.7517413363143861</c:v>
                </c:pt>
                <c:pt idx="1">
                  <c:v>2.1357276729285624</c:v>
                </c:pt>
                <c:pt idx="2">
                  <c:v>2.4755757924052872</c:v>
                </c:pt>
                <c:pt idx="3">
                  <c:v>1.9264369875901617</c:v>
                </c:pt>
                <c:pt idx="4">
                  <c:v>2.7688257455403749</c:v>
                </c:pt>
                <c:pt idx="5">
                  <c:v>2.7239150507848566</c:v>
                </c:pt>
                <c:pt idx="6">
                  <c:v>2.9186084827943324</c:v>
                </c:pt>
                <c:pt idx="7">
                  <c:v>2.3999232024575212</c:v>
                </c:pt>
                <c:pt idx="8">
                  <c:v>2.2039377020276225</c:v>
                </c:pt>
                <c:pt idx="9">
                  <c:v>2.1482813749000798</c:v>
                </c:pt>
                <c:pt idx="10">
                  <c:v>1.99</c:v>
                </c:pt>
                <c:pt idx="11">
                  <c:v>2.2999999999999998</c:v>
                </c:pt>
                <c:pt idx="12">
                  <c:v>1.05937814502887</c:v>
                </c:pt>
                <c:pt idx="13">
                  <c:v>1.9498456369999999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20-4E2B-A6F0-EA811360D9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192202704"/>
        <c:axId val="1192203792"/>
      </c:barChart>
      <c:catAx>
        <c:axId val="1192202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92203792"/>
        <c:crosses val="autoZero"/>
        <c:auto val="1"/>
        <c:lblAlgn val="ctr"/>
        <c:lblOffset val="100"/>
        <c:noMultiLvlLbl val="0"/>
      </c:catAx>
      <c:valAx>
        <c:axId val="1192203792"/>
        <c:scaling>
          <c:orientation val="minMax"/>
        </c:scaling>
        <c:delete val="0"/>
        <c:axPos val="l"/>
        <c:numFmt formatCode="#,##0.00_);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92202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solidFill>
                  <a:schemeClr val="bg1">
                    <a:lumMod val="50000"/>
                  </a:schemeClr>
                </a:solidFill>
              </a:rPr>
              <a:t>Tasa de fecundidad específica en mujeres de 10 a 19 años. Ibagué, 2005 - 2021p.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'Embarazo adolescente'!$C$27</c:f>
              <c:strCache>
                <c:ptCount val="1"/>
                <c:pt idx="0">
                  <c:v>Porcentaje</c:v>
                </c:pt>
              </c:strCache>
            </c:strRef>
          </c:tx>
          <c:spPr>
            <a:solidFill>
              <a:srgbClr val="66006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'Embarazo adolescente'!$B$28:$B$43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strCache>
            </c:strRef>
          </c:cat>
          <c:val>
            <c:numRef>
              <c:f>'Embarazo adolescente'!$C$28:$C$43</c:f>
              <c:numCache>
                <c:formatCode>#,##0.00_);\(#,##0.00\)</c:formatCode>
                <c:ptCount val="16"/>
                <c:pt idx="0">
                  <c:v>35.790677481522266</c:v>
                </c:pt>
                <c:pt idx="1">
                  <c:v>36.649102971606546</c:v>
                </c:pt>
                <c:pt idx="2">
                  <c:v>37.944749005697091</c:v>
                </c:pt>
                <c:pt idx="3">
                  <c:v>37.252139993498751</c:v>
                </c:pt>
                <c:pt idx="4">
                  <c:v>38.511107713143581</c:v>
                </c:pt>
                <c:pt idx="5">
                  <c:v>36.321859396403163</c:v>
                </c:pt>
                <c:pt idx="6">
                  <c:v>36.017281131779825</c:v>
                </c:pt>
                <c:pt idx="7">
                  <c:v>33.966282969273998</c:v>
                </c:pt>
                <c:pt idx="8">
                  <c:v>33.506749478605641</c:v>
                </c:pt>
                <c:pt idx="9">
                  <c:v>31.023928770172507</c:v>
                </c:pt>
                <c:pt idx="10">
                  <c:v>27.61</c:v>
                </c:pt>
                <c:pt idx="11">
                  <c:v>24.74</c:v>
                </c:pt>
                <c:pt idx="12">
                  <c:v>22.863430739999998</c:v>
                </c:pt>
                <c:pt idx="13">
                  <c:v>19.460438</c:v>
                </c:pt>
                <c:pt idx="14">
                  <c:v>12.943015983321752</c:v>
                </c:pt>
                <c:pt idx="15">
                  <c:v>11.052733994940651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4F-4069-A513-880F9FBFEF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192206512"/>
        <c:axId val="1192207056"/>
      </c:barChart>
      <c:catAx>
        <c:axId val="1192206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92207056"/>
        <c:crosses val="autoZero"/>
        <c:auto val="1"/>
        <c:lblAlgn val="ctr"/>
        <c:lblOffset val="100"/>
        <c:noMultiLvlLbl val="0"/>
      </c:catAx>
      <c:valAx>
        <c:axId val="1192207056"/>
        <c:scaling>
          <c:orientation val="minMax"/>
        </c:scaling>
        <c:delete val="1"/>
        <c:axPos val="l"/>
        <c:numFmt formatCode="#,##0.00_);\(#,##0.00\)" sourceLinked="1"/>
        <c:majorTickMark val="none"/>
        <c:minorTickMark val="none"/>
        <c:tickLblPos val="nextTo"/>
        <c:crossAx val="1192206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200">
                <a:solidFill>
                  <a:schemeClr val="bg1">
                    <a:lumMod val="50000"/>
                  </a:schemeClr>
                </a:solidFill>
              </a:rPr>
              <a:t>Porcentaje de nacidos vivos con bajo peso al nacer. Ibagué 2005 - 2020p</a:t>
            </a:r>
          </a:p>
        </c:rich>
      </c:tx>
      <c:layout>
        <c:manualLayout>
          <c:xMode val="edge"/>
          <c:yMode val="edge"/>
          <c:x val="0.14208514434922115"/>
          <c:y val="2.448866258479440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4496478552912162"/>
          <c:y val="0.19028821717873337"/>
          <c:w val="0.83170660931400697"/>
          <c:h val="0.641767279090113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'Bajo peso al nacer'!$C$7</c:f>
              <c:strCache>
                <c:ptCount val="1"/>
                <c:pt idx="0">
                  <c:v>Porcentaje</c:v>
                </c:pt>
              </c:strCache>
            </c:strRef>
          </c:tx>
          <c:spPr>
            <a:solidFill>
              <a:srgbClr val="66006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'Bajo peso al nacer'!$B$8:$B$24</c:f>
              <c:strCach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2021pr</c:v>
                </c:pt>
              </c:strCache>
            </c:strRef>
          </c:cat>
          <c:val>
            <c:numRef>
              <c:f>'Bajo peso al nacer'!$C$8:$C$24</c:f>
              <c:numCache>
                <c:formatCode>#,##0.00_);\(#,##0.00\)</c:formatCode>
                <c:ptCount val="17"/>
                <c:pt idx="0">
                  <c:v>6.2135214007782107</c:v>
                </c:pt>
                <c:pt idx="1">
                  <c:v>6.625258799171843</c:v>
                </c:pt>
                <c:pt idx="2">
                  <c:v>6.3788503516856654</c:v>
                </c:pt>
                <c:pt idx="3">
                  <c:v>7.177210506844248</c:v>
                </c:pt>
                <c:pt idx="4">
                  <c:v>7.6579451180599873</c:v>
                </c:pt>
                <c:pt idx="5">
                  <c:v>7.6157227825187483</c:v>
                </c:pt>
                <c:pt idx="6">
                  <c:v>7.176848874598071</c:v>
                </c:pt>
                <c:pt idx="7">
                  <c:v>7.0892626131953431</c:v>
                </c:pt>
                <c:pt idx="8">
                  <c:v>6.8622315348349918</c:v>
                </c:pt>
                <c:pt idx="9">
                  <c:v>7.2878709005726181</c:v>
                </c:pt>
                <c:pt idx="10" formatCode="#,##0.00">
                  <c:v>6.43</c:v>
                </c:pt>
                <c:pt idx="11" formatCode="#,##0.00">
                  <c:v>6.67</c:v>
                </c:pt>
                <c:pt idx="12" formatCode="#,##0.00">
                  <c:v>7.62</c:v>
                </c:pt>
                <c:pt idx="13" formatCode="#,##0.00">
                  <c:v>7.3</c:v>
                </c:pt>
                <c:pt idx="14" formatCode="#,##0.00">
                  <c:v>6.94</c:v>
                </c:pt>
                <c:pt idx="15" formatCode="#,##0.00">
                  <c:v>7.64</c:v>
                </c:pt>
                <c:pt idx="16" formatCode="#,##0.00">
                  <c:v>8.49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C2-4B97-A9CE-004C3176B8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191151072"/>
        <c:axId val="1191153248"/>
      </c:barChart>
      <c:catAx>
        <c:axId val="1191151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91153248"/>
        <c:crosses val="autoZero"/>
        <c:auto val="1"/>
        <c:lblAlgn val="ctr"/>
        <c:lblOffset val="100"/>
        <c:noMultiLvlLbl val="0"/>
      </c:catAx>
      <c:valAx>
        <c:axId val="1191153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_);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91151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>
                    <a:lumMod val="50000"/>
                  </a:schemeClr>
                </a:solidFill>
              </a:rPr>
              <a:t>Porcentaje de partos atendidos por personal calificado. Ibagué, 2005-2020p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'Atención al parto'!$C$6</c:f>
              <c:strCache>
                <c:ptCount val="1"/>
                <c:pt idx="0">
                  <c:v>Porcentaje</c:v>
                </c:pt>
              </c:strCache>
            </c:strRef>
          </c:tx>
          <c:spPr>
            <a:ln w="28575" cap="rnd">
              <a:solidFill>
                <a:srgbClr val="66006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660066"/>
              </a:solidFill>
              <a:ln w="9525">
                <a:solidFill>
                  <a:srgbClr val="660066"/>
                </a:solidFill>
              </a:ln>
              <a:effectLst/>
            </c:spPr>
          </c:marker>
          <c:cat>
            <c:strRef>
              <c:f>'Atención al parto'!$B$7:$B$23</c:f>
              <c:strCach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strCache>
            </c:strRef>
          </c:cat>
          <c:val>
            <c:numRef>
              <c:f>'Atención al parto'!$C$7:$C$23</c:f>
              <c:numCache>
                <c:formatCode>#,##0.00_);\(#,##0.00\)</c:formatCode>
                <c:ptCount val="17"/>
                <c:pt idx="0">
                  <c:v>98.724428399518601</c:v>
                </c:pt>
                <c:pt idx="1">
                  <c:v>99.152644958237502</c:v>
                </c:pt>
                <c:pt idx="2">
                  <c:v>98.525886864813046</c:v>
                </c:pt>
                <c:pt idx="3">
                  <c:v>98.753056234718827</c:v>
                </c:pt>
                <c:pt idx="4">
                  <c:v>98.999113138223734</c:v>
                </c:pt>
                <c:pt idx="5">
                  <c:v>99.407521895929932</c:v>
                </c:pt>
                <c:pt idx="6">
                  <c:v>99.47483028051748</c:v>
                </c:pt>
                <c:pt idx="7">
                  <c:v>99.548678272082526</c:v>
                </c:pt>
                <c:pt idx="8">
                  <c:v>99.530087455945704</c:v>
                </c:pt>
                <c:pt idx="9">
                  <c:v>99.714174353644282</c:v>
                </c:pt>
                <c:pt idx="10">
                  <c:v>99.79</c:v>
                </c:pt>
                <c:pt idx="11">
                  <c:v>99.72</c:v>
                </c:pt>
                <c:pt idx="12">
                  <c:v>99.78</c:v>
                </c:pt>
                <c:pt idx="13">
                  <c:v>99.62</c:v>
                </c:pt>
                <c:pt idx="14">
                  <c:v>99.81</c:v>
                </c:pt>
                <c:pt idx="15">
                  <c:v>99.81</c:v>
                </c:pt>
                <c:pt idx="16">
                  <c:v>99.82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26-420E-A231-81A1DC5CA6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161952"/>
        <c:axId val="1191157056"/>
      </c:lineChart>
      <c:catAx>
        <c:axId val="119116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91157056"/>
        <c:crosses val="autoZero"/>
        <c:auto val="1"/>
        <c:lblAlgn val="ctr"/>
        <c:lblOffset val="100"/>
        <c:noMultiLvlLbl val="0"/>
      </c:catAx>
      <c:valAx>
        <c:axId val="1191157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_);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91161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>
                    <a:lumMod val="50000"/>
                  </a:schemeClr>
                </a:solidFill>
              </a:rPr>
              <a:t>Porcentaje de atención institucional al parto. Ibagué, 2005-2019p</a:t>
            </a:r>
          </a:p>
        </c:rich>
      </c:tx>
      <c:layout>
        <c:manualLayout>
          <c:xMode val="edge"/>
          <c:yMode val="edge"/>
          <c:x val="0.14493144122452695"/>
          <c:y val="2.2970501896422933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'Atención al parto'!$C$29</c:f>
              <c:strCache>
                <c:ptCount val="1"/>
                <c:pt idx="0">
                  <c:v>Porcentaje</c:v>
                </c:pt>
              </c:strCache>
            </c:strRef>
          </c:tx>
          <c:spPr>
            <a:ln w="28575" cap="rnd">
              <a:solidFill>
                <a:srgbClr val="66006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660066"/>
              </a:solidFill>
              <a:ln w="9525">
                <a:solidFill>
                  <a:srgbClr val="660066"/>
                </a:solidFill>
              </a:ln>
              <a:effectLst/>
            </c:spPr>
          </c:marker>
          <c:cat>
            <c:strRef>
              <c:f>'Atención al parto'!$B$30:$B$48</c:f>
              <c:strCach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 pr</c:v>
                </c:pt>
              </c:strCache>
            </c:strRef>
          </c:cat>
          <c:val>
            <c:numRef>
              <c:f>'Atención al parto'!$C$30:$C$48</c:f>
              <c:numCache>
                <c:formatCode>#,##0.00_);\(#,##0.00\)</c:formatCode>
                <c:ptCount val="19"/>
                <c:pt idx="0">
                  <c:v>98.703998043770639</c:v>
                </c:pt>
                <c:pt idx="1">
                  <c:v>99.01828445208001</c:v>
                </c:pt>
                <c:pt idx="2">
                  <c:v>98.467898832684824</c:v>
                </c:pt>
                <c:pt idx="3">
                  <c:v>98.79368237781371</c:v>
                </c:pt>
                <c:pt idx="4">
                  <c:v>99.034749034749041</c:v>
                </c:pt>
                <c:pt idx="5">
                  <c:v>99.344004198373128</c:v>
                </c:pt>
                <c:pt idx="6">
                  <c:v>99.439885371890057</c:v>
                </c:pt>
                <c:pt idx="7">
                  <c:v>99.552866912151501</c:v>
                </c:pt>
                <c:pt idx="8">
                  <c:v>99.547752061718541</c:v>
                </c:pt>
                <c:pt idx="9">
                  <c:v>99.735099337748352</c:v>
                </c:pt>
                <c:pt idx="10">
                  <c:v>99.83</c:v>
                </c:pt>
                <c:pt idx="11">
                  <c:v>99.79</c:v>
                </c:pt>
                <c:pt idx="12">
                  <c:v>99.71</c:v>
                </c:pt>
                <c:pt idx="13">
                  <c:v>99.63</c:v>
                </c:pt>
                <c:pt idx="14">
                  <c:v>99.7</c:v>
                </c:pt>
                <c:pt idx="15">
                  <c:v>99.81</c:v>
                </c:pt>
                <c:pt idx="16">
                  <c:v>99.8</c:v>
                </c:pt>
                <c:pt idx="17">
                  <c:v>99.76</c:v>
                </c:pt>
                <c:pt idx="18">
                  <c:v>99.91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FD-4A98-AC0B-5D2F8358E3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158688"/>
        <c:axId val="1191153792"/>
      </c:lineChart>
      <c:catAx>
        <c:axId val="119115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91153792"/>
        <c:crosses val="autoZero"/>
        <c:auto val="1"/>
        <c:lblAlgn val="ctr"/>
        <c:lblOffset val="100"/>
        <c:noMultiLvlLbl val="0"/>
      </c:catAx>
      <c:valAx>
        <c:axId val="1191153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_);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91158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solidFill>
                  <a:schemeClr val="bg1">
                    <a:lumMod val="50000"/>
                  </a:schemeClr>
                </a:solidFill>
              </a:rPr>
              <a:t>Razón de Mortalidad Materna Temprana (causas directas e indirectas), Ibagué, Tolima, 2007-2021p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'Mortalidad Materna'!$C$6</c:f>
              <c:strCache>
                <c:ptCount val="1"/>
                <c:pt idx="0">
                  <c:v>Porcentaje</c:v>
                </c:pt>
              </c:strCache>
            </c:strRef>
          </c:tx>
          <c:spPr>
            <a:solidFill>
              <a:srgbClr val="660066"/>
            </a:solidFill>
            <a:ln>
              <a:solidFill>
                <a:srgbClr val="660066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'Mortalidad Materna'!$B$7:$B$21</c:f>
              <c:strCach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2021p</c:v>
                </c:pt>
              </c:strCache>
            </c:strRef>
          </c:cat>
          <c:val>
            <c:numRef>
              <c:f>'Mortalidad Materna'!$C$7:$C$21</c:f>
              <c:numCache>
                <c:formatCode>#,##0.00_);\(#,##0.00\)</c:formatCode>
                <c:ptCount val="15"/>
                <c:pt idx="0">
                  <c:v>23.97</c:v>
                </c:pt>
                <c:pt idx="1">
                  <c:v>61.11722283339445</c:v>
                </c:pt>
                <c:pt idx="2">
                  <c:v>12.669453946534905</c:v>
                </c:pt>
                <c:pt idx="3">
                  <c:v>12.878300064391501</c:v>
                </c:pt>
                <c:pt idx="4">
                  <c:v>25.611473940325265</c:v>
                </c:pt>
                <c:pt idx="5">
                  <c:v>51.579626047711159</c:v>
                </c:pt>
                <c:pt idx="6">
                  <c:v>13.053126223730585</c:v>
                </c:pt>
                <c:pt idx="7">
                  <c:v>38.976224503053139</c:v>
                </c:pt>
                <c:pt idx="8">
                  <c:v>25.766555011594949</c:v>
                </c:pt>
                <c:pt idx="9">
                  <c:v>13.394053040450041</c:v>
                </c:pt>
                <c:pt idx="10">
                  <c:v>27.590012415505583</c:v>
                </c:pt>
                <c:pt idx="11">
                  <c:v>14.345144168698896</c:v>
                </c:pt>
                <c:pt idx="12">
                  <c:v>77.760497667185064</c:v>
                </c:pt>
                <c:pt idx="13">
                  <c:v>41.3793103</c:v>
                </c:pt>
                <c:pt idx="14">
                  <c:v>104.25716799999999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B2-44EB-84FF-22D0239B064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191163040"/>
        <c:axId val="1191154336"/>
      </c:barChart>
      <c:catAx>
        <c:axId val="1191163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91154336"/>
        <c:crosses val="autoZero"/>
        <c:auto val="1"/>
        <c:lblAlgn val="ctr"/>
        <c:lblOffset val="100"/>
        <c:noMultiLvlLbl val="0"/>
      </c:catAx>
      <c:valAx>
        <c:axId val="1191154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_);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91163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'Bater&#237;a de incicadores OMEG'!A1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image" Target="../media/image3.png"/><Relationship Id="rId5" Type="http://schemas.microsoft.com/office/2007/relationships/hdphoto" Target="../media/hdphoto3.wdp"/><Relationship Id="rId4" Type="http://schemas.openxmlformats.org/officeDocument/2006/relationships/image" Target="../media/image7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hyperlink" Target="#'Bater&#237;a de incicadores OMEG'!A1"/><Relationship Id="rId1" Type="http://schemas.openxmlformats.org/officeDocument/2006/relationships/chart" Target="../charts/chart9.xml"/><Relationship Id="rId5" Type="http://schemas.openxmlformats.org/officeDocument/2006/relationships/image" Target="../media/image3.png"/><Relationship Id="rId4" Type="http://schemas.microsoft.com/office/2007/relationships/hdphoto" Target="../media/hdphoto3.wdp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'Bater&#237;a de indicadores OMEG'!A1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image" Target="../media/image3.png"/><Relationship Id="rId5" Type="http://schemas.microsoft.com/office/2007/relationships/hdphoto" Target="../media/hdphoto1.wdp"/><Relationship Id="rId4" Type="http://schemas.openxmlformats.org/officeDocument/2006/relationships/image" Target="../media/image5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hyperlink" Target="#'Bater&#237;a de incicadores OMEG'!A1"/><Relationship Id="rId1" Type="http://schemas.openxmlformats.org/officeDocument/2006/relationships/chart" Target="../charts/chart12.xml"/><Relationship Id="rId5" Type="http://schemas.openxmlformats.org/officeDocument/2006/relationships/image" Target="../media/image3.png"/><Relationship Id="rId4" Type="http://schemas.microsoft.com/office/2007/relationships/hdphoto" Target="../media/hdphoto4.wdp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hyperlink" Target="#'Bater&#237;a de incicadores OMEG'!A1"/><Relationship Id="rId1" Type="http://schemas.openxmlformats.org/officeDocument/2006/relationships/chart" Target="../charts/chart13.xml"/><Relationship Id="rId6" Type="http://schemas.openxmlformats.org/officeDocument/2006/relationships/image" Target="../media/image3.png"/><Relationship Id="rId5" Type="http://schemas.openxmlformats.org/officeDocument/2006/relationships/chart" Target="../charts/chart14.xml"/><Relationship Id="rId4" Type="http://schemas.microsoft.com/office/2007/relationships/hdphoto" Target="../media/hdphoto1.wdp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'Bater&#237;a de incicadores OMEG'!A1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image" Target="../media/image3.png"/><Relationship Id="rId5" Type="http://schemas.microsoft.com/office/2007/relationships/hdphoto" Target="../media/hdphoto1.wdp"/><Relationship Id="rId4" Type="http://schemas.openxmlformats.org/officeDocument/2006/relationships/image" Target="../media/image5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hyperlink" Target="#'Bater&#237;a de incicadores OMEG'!A1"/><Relationship Id="rId1" Type="http://schemas.openxmlformats.org/officeDocument/2006/relationships/chart" Target="../charts/chart17.xml"/><Relationship Id="rId5" Type="http://schemas.openxmlformats.org/officeDocument/2006/relationships/image" Target="../media/image3.png"/><Relationship Id="rId4" Type="http://schemas.microsoft.com/office/2007/relationships/hdphoto" Target="../media/hdphoto1.wdp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hyperlink" Target="#'Bater&#237;a de incicadores OMEG'!A1"/><Relationship Id="rId1" Type="http://schemas.openxmlformats.org/officeDocument/2006/relationships/chart" Target="../charts/chart18.xml"/><Relationship Id="rId5" Type="http://schemas.openxmlformats.org/officeDocument/2006/relationships/image" Target="../media/image3.png"/><Relationship Id="rId4" Type="http://schemas.microsoft.com/office/2007/relationships/hdphoto" Target="../media/hdphoto1.wdp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hyperlink" Target="#'Bater&#237;a de incicadores OMEG'!A1"/><Relationship Id="rId1" Type="http://schemas.openxmlformats.org/officeDocument/2006/relationships/chart" Target="../charts/chart19.xml"/><Relationship Id="rId5" Type="http://schemas.openxmlformats.org/officeDocument/2006/relationships/image" Target="../media/image3.png"/><Relationship Id="rId4" Type="http://schemas.microsoft.com/office/2007/relationships/hdphoto" Target="../media/hdphoto1.wdp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hyperlink" Target="#'Bater&#237;a de incicadores OMEG'!A1"/><Relationship Id="rId1" Type="http://schemas.openxmlformats.org/officeDocument/2006/relationships/chart" Target="../charts/chart20.xml"/><Relationship Id="rId5" Type="http://schemas.openxmlformats.org/officeDocument/2006/relationships/image" Target="../media/image3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hyperlink" Target="#'Bater&#237;a de incicadores OMEG'!A1"/><Relationship Id="rId1" Type="http://schemas.openxmlformats.org/officeDocument/2006/relationships/chart" Target="../charts/chart1.xml"/><Relationship Id="rId6" Type="http://schemas.openxmlformats.org/officeDocument/2006/relationships/image" Target="../media/image3.png"/><Relationship Id="rId5" Type="http://schemas.openxmlformats.org/officeDocument/2006/relationships/chart" Target="../charts/chart2.xml"/><Relationship Id="rId4" Type="http://schemas.microsoft.com/office/2007/relationships/hdphoto" Target="../media/hdphoto1.wdp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'Bater&#237;a de incicadores OMEG'!A1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6" Type="http://schemas.openxmlformats.org/officeDocument/2006/relationships/image" Target="../media/image3.png"/><Relationship Id="rId5" Type="http://schemas.microsoft.com/office/2007/relationships/hdphoto" Target="../media/hdphoto1.wdp"/><Relationship Id="rId4" Type="http://schemas.openxmlformats.org/officeDocument/2006/relationships/image" Target="../media/image5.pn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hyperlink" Target="#'Bater&#237;a de incicadores OMEG'!A1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6" Type="http://schemas.openxmlformats.org/officeDocument/2006/relationships/image" Target="../media/image3.png"/><Relationship Id="rId5" Type="http://schemas.microsoft.com/office/2007/relationships/hdphoto" Target="../media/hdphoto1.wdp"/><Relationship Id="rId4" Type="http://schemas.openxmlformats.org/officeDocument/2006/relationships/image" Target="../media/image5.png"/></Relationships>
</file>

<file path=xl/drawings/_rels/drawing22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5.png"/><Relationship Id="rId1" Type="http://schemas.openxmlformats.org/officeDocument/2006/relationships/hyperlink" Target="#'Bater&#237;a de incicadores OMEG'!A1"/><Relationship Id="rId4" Type="http://schemas.openxmlformats.org/officeDocument/2006/relationships/image" Target="../media/image3.png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hyperlink" Target="#'Bater&#237;a de incicadores OMEG'!A1"/><Relationship Id="rId1" Type="http://schemas.openxmlformats.org/officeDocument/2006/relationships/chart" Target="../charts/chart25.xml"/><Relationship Id="rId6" Type="http://schemas.openxmlformats.org/officeDocument/2006/relationships/image" Target="../media/image3.png"/><Relationship Id="rId5" Type="http://schemas.openxmlformats.org/officeDocument/2006/relationships/chart" Target="../charts/chart26.xml"/><Relationship Id="rId4" Type="http://schemas.microsoft.com/office/2007/relationships/hdphoto" Target="../media/hdphoto1.wdp"/></Relationships>
</file>

<file path=xl/drawings/_rels/drawing24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5.png"/><Relationship Id="rId1" Type="http://schemas.openxmlformats.org/officeDocument/2006/relationships/hyperlink" Target="#'Bater&#237;a de incicadores OMEG'!A1"/><Relationship Id="rId5" Type="http://schemas.openxmlformats.org/officeDocument/2006/relationships/chart" Target="../charts/chart27.xml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5.png"/><Relationship Id="rId1" Type="http://schemas.openxmlformats.org/officeDocument/2006/relationships/hyperlink" Target="#'Bater&#237;a de incicadores OMEG'!A1"/><Relationship Id="rId5" Type="http://schemas.openxmlformats.org/officeDocument/2006/relationships/chart" Target="../charts/chart3.xml"/><Relationship Id="rId4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microsoft.com/office/2007/relationships/hdphoto" Target="../media/hdphoto2.wdp"/><Relationship Id="rId2" Type="http://schemas.openxmlformats.org/officeDocument/2006/relationships/image" Target="../media/image6.png"/><Relationship Id="rId1" Type="http://schemas.openxmlformats.org/officeDocument/2006/relationships/hyperlink" Target="#'Bater&#237;a de incicadores OMEG'!A1"/></Relationships>
</file>

<file path=xl/drawings/_rels/drawing5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5.png"/><Relationship Id="rId1" Type="http://schemas.openxmlformats.org/officeDocument/2006/relationships/hyperlink" Target="#'Bater&#237;a de incicadores OMEG'!A1"/></Relationships>
</file>

<file path=xl/drawings/_rels/drawing6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5.png"/><Relationship Id="rId1" Type="http://schemas.openxmlformats.org/officeDocument/2006/relationships/hyperlink" Target="#'Bater&#237;a de incicadores OMEG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'Bater&#237;a de incicadores OMEG'!A1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image" Target="../media/image3.png"/><Relationship Id="rId5" Type="http://schemas.microsoft.com/office/2007/relationships/hdphoto" Target="../media/hdphoto1.wdp"/><Relationship Id="rId4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5.png"/><Relationship Id="rId1" Type="http://schemas.openxmlformats.org/officeDocument/2006/relationships/hyperlink" Target="#'Bater&#237;a de incicadores OMEG'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hyperlink" Target="#'Bater&#237;a de incicadores OMEG'!A1"/><Relationship Id="rId1" Type="http://schemas.openxmlformats.org/officeDocument/2006/relationships/chart" Target="../charts/chart6.xml"/><Relationship Id="rId5" Type="http://schemas.openxmlformats.org/officeDocument/2006/relationships/image" Target="../media/image3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1857375</xdr:colOff>
      <xdr:row>9</xdr:row>
      <xdr:rowOff>57151</xdr:rowOff>
    </xdr:from>
    <xdr:to>
      <xdr:col>2</xdr:col>
      <xdr:colOff>4057015</xdr:colOff>
      <xdr:row>17</xdr:row>
      <xdr:rowOff>171451</xdr:rowOff>
    </xdr:to>
    <xdr:pic>
      <xdr:nvPicPr>
        <xdr:cNvPr id="4" name="Imagen 3" descr="C:\Users\user.PC\AppData\Local\Microsoft\Windows\Temporary Internet Files\Content.IE5\8GFHD1Z0\Mujer y Equidad-1 (1)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4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6025" y="1924051"/>
          <a:ext cx="2199640" cy="1638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33274</xdr:colOff>
      <xdr:row>17</xdr:row>
      <xdr:rowOff>190500</xdr:rowOff>
    </xdr:from>
    <xdr:to>
      <xdr:col>2</xdr:col>
      <xdr:colOff>219</xdr:colOff>
      <xdr:row>19</xdr:row>
      <xdr:rowOff>57151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299" y="3533775"/>
          <a:ext cx="309845" cy="295276"/>
        </a:xfrm>
        <a:prstGeom prst="rect">
          <a:avLst/>
        </a:prstGeom>
      </xdr:spPr>
    </xdr:pic>
    <xdr:clientData/>
  </xdr:twoCellAnchor>
  <xdr:twoCellAnchor editAs="oneCell">
    <xdr:from>
      <xdr:col>1</xdr:col>
      <xdr:colOff>42799</xdr:colOff>
      <xdr:row>18</xdr:row>
      <xdr:rowOff>142875</xdr:rowOff>
    </xdr:from>
    <xdr:to>
      <xdr:col>2</xdr:col>
      <xdr:colOff>9744</xdr:colOff>
      <xdr:row>20</xdr:row>
      <xdr:rowOff>57151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24" y="3724275"/>
          <a:ext cx="309845" cy="295276"/>
        </a:xfrm>
        <a:prstGeom prst="rect">
          <a:avLst/>
        </a:prstGeom>
      </xdr:spPr>
    </xdr:pic>
    <xdr:clientData/>
  </xdr:twoCellAnchor>
  <xdr:twoCellAnchor editAs="oneCell">
    <xdr:from>
      <xdr:col>1</xdr:col>
      <xdr:colOff>42799</xdr:colOff>
      <xdr:row>19</xdr:row>
      <xdr:rowOff>123825</xdr:rowOff>
    </xdr:from>
    <xdr:to>
      <xdr:col>2</xdr:col>
      <xdr:colOff>9744</xdr:colOff>
      <xdr:row>21</xdr:row>
      <xdr:rowOff>38101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549" y="3943350"/>
          <a:ext cx="309845" cy="295276"/>
        </a:xfrm>
        <a:prstGeom prst="rect">
          <a:avLst/>
        </a:prstGeom>
      </xdr:spPr>
    </xdr:pic>
    <xdr:clientData/>
  </xdr:twoCellAnchor>
  <xdr:twoCellAnchor editAs="oneCell">
    <xdr:from>
      <xdr:col>1</xdr:col>
      <xdr:colOff>33274</xdr:colOff>
      <xdr:row>20</xdr:row>
      <xdr:rowOff>133350</xdr:rowOff>
    </xdr:from>
    <xdr:to>
      <xdr:col>2</xdr:col>
      <xdr:colOff>219</xdr:colOff>
      <xdr:row>22</xdr:row>
      <xdr:rowOff>47626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24" y="4143375"/>
          <a:ext cx="309845" cy="295276"/>
        </a:xfrm>
        <a:prstGeom prst="rect">
          <a:avLst/>
        </a:prstGeom>
      </xdr:spPr>
    </xdr:pic>
    <xdr:clientData/>
  </xdr:twoCellAnchor>
  <xdr:twoCellAnchor editAs="oneCell">
    <xdr:from>
      <xdr:col>1</xdr:col>
      <xdr:colOff>33274</xdr:colOff>
      <xdr:row>21</xdr:row>
      <xdr:rowOff>142875</xdr:rowOff>
    </xdr:from>
    <xdr:to>
      <xdr:col>2</xdr:col>
      <xdr:colOff>219</xdr:colOff>
      <xdr:row>23</xdr:row>
      <xdr:rowOff>57151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299" y="4533900"/>
          <a:ext cx="309845" cy="295276"/>
        </a:xfrm>
        <a:prstGeom prst="rect">
          <a:avLst/>
        </a:prstGeom>
      </xdr:spPr>
    </xdr:pic>
    <xdr:clientData/>
  </xdr:twoCellAnchor>
  <xdr:twoCellAnchor editAs="oneCell">
    <xdr:from>
      <xdr:col>1</xdr:col>
      <xdr:colOff>33274</xdr:colOff>
      <xdr:row>22</xdr:row>
      <xdr:rowOff>142875</xdr:rowOff>
    </xdr:from>
    <xdr:to>
      <xdr:col>2</xdr:col>
      <xdr:colOff>219</xdr:colOff>
      <xdr:row>24</xdr:row>
      <xdr:rowOff>57151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299" y="4724400"/>
          <a:ext cx="309845" cy="295276"/>
        </a:xfrm>
        <a:prstGeom prst="rect">
          <a:avLst/>
        </a:prstGeom>
      </xdr:spPr>
    </xdr:pic>
    <xdr:clientData/>
  </xdr:twoCellAnchor>
  <xdr:twoCellAnchor editAs="oneCell">
    <xdr:from>
      <xdr:col>1</xdr:col>
      <xdr:colOff>42799</xdr:colOff>
      <xdr:row>23</xdr:row>
      <xdr:rowOff>133350</xdr:rowOff>
    </xdr:from>
    <xdr:to>
      <xdr:col>2</xdr:col>
      <xdr:colOff>9744</xdr:colOff>
      <xdr:row>25</xdr:row>
      <xdr:rowOff>47626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24" y="4905375"/>
          <a:ext cx="309845" cy="295276"/>
        </a:xfrm>
        <a:prstGeom prst="rect">
          <a:avLst/>
        </a:prstGeom>
      </xdr:spPr>
    </xdr:pic>
    <xdr:clientData/>
  </xdr:twoCellAnchor>
  <xdr:twoCellAnchor editAs="oneCell">
    <xdr:from>
      <xdr:col>1</xdr:col>
      <xdr:colOff>33274</xdr:colOff>
      <xdr:row>26</xdr:row>
      <xdr:rowOff>190500</xdr:rowOff>
    </xdr:from>
    <xdr:to>
      <xdr:col>2</xdr:col>
      <xdr:colOff>219</xdr:colOff>
      <xdr:row>28</xdr:row>
      <xdr:rowOff>57151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299" y="5534025"/>
          <a:ext cx="309845" cy="295276"/>
        </a:xfrm>
        <a:prstGeom prst="rect">
          <a:avLst/>
        </a:prstGeom>
      </xdr:spPr>
    </xdr:pic>
    <xdr:clientData/>
  </xdr:twoCellAnchor>
  <xdr:twoCellAnchor editAs="oneCell">
    <xdr:from>
      <xdr:col>1</xdr:col>
      <xdr:colOff>33274</xdr:colOff>
      <xdr:row>27</xdr:row>
      <xdr:rowOff>152400</xdr:rowOff>
    </xdr:from>
    <xdr:to>
      <xdr:col>2</xdr:col>
      <xdr:colOff>219</xdr:colOff>
      <xdr:row>29</xdr:row>
      <xdr:rowOff>66676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299" y="5734050"/>
          <a:ext cx="309845" cy="295276"/>
        </a:xfrm>
        <a:prstGeom prst="rect">
          <a:avLst/>
        </a:prstGeom>
      </xdr:spPr>
    </xdr:pic>
    <xdr:clientData/>
  </xdr:twoCellAnchor>
  <xdr:twoCellAnchor editAs="oneCell">
    <xdr:from>
      <xdr:col>1</xdr:col>
      <xdr:colOff>42799</xdr:colOff>
      <xdr:row>29</xdr:row>
      <xdr:rowOff>152400</xdr:rowOff>
    </xdr:from>
    <xdr:to>
      <xdr:col>2</xdr:col>
      <xdr:colOff>9744</xdr:colOff>
      <xdr:row>31</xdr:row>
      <xdr:rowOff>66676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24" y="5924550"/>
          <a:ext cx="309845" cy="295276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32</xdr:row>
      <xdr:rowOff>180975</xdr:rowOff>
    </xdr:from>
    <xdr:to>
      <xdr:col>1</xdr:col>
      <xdr:colOff>338420</xdr:colOff>
      <xdr:row>34</xdr:row>
      <xdr:rowOff>47626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6524625"/>
          <a:ext cx="309845" cy="295276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35</xdr:row>
      <xdr:rowOff>190500</xdr:rowOff>
    </xdr:from>
    <xdr:to>
      <xdr:col>1</xdr:col>
      <xdr:colOff>338420</xdr:colOff>
      <xdr:row>37</xdr:row>
      <xdr:rowOff>57151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153275"/>
          <a:ext cx="309845" cy="295276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36</xdr:row>
      <xdr:rowOff>142875</xdr:rowOff>
    </xdr:from>
    <xdr:to>
      <xdr:col>1</xdr:col>
      <xdr:colOff>338420</xdr:colOff>
      <xdr:row>38</xdr:row>
      <xdr:rowOff>57151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343775"/>
          <a:ext cx="309845" cy="295276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37</xdr:row>
      <xdr:rowOff>142875</xdr:rowOff>
    </xdr:from>
    <xdr:to>
      <xdr:col>1</xdr:col>
      <xdr:colOff>328895</xdr:colOff>
      <xdr:row>39</xdr:row>
      <xdr:rowOff>57151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7534275"/>
          <a:ext cx="309845" cy="295276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38</xdr:row>
      <xdr:rowOff>142875</xdr:rowOff>
    </xdr:from>
    <xdr:to>
      <xdr:col>1</xdr:col>
      <xdr:colOff>328895</xdr:colOff>
      <xdr:row>40</xdr:row>
      <xdr:rowOff>57151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7724775"/>
          <a:ext cx="309845" cy="295276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39</xdr:row>
      <xdr:rowOff>152400</xdr:rowOff>
    </xdr:from>
    <xdr:to>
      <xdr:col>1</xdr:col>
      <xdr:colOff>328895</xdr:colOff>
      <xdr:row>41</xdr:row>
      <xdr:rowOff>66676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7924800"/>
          <a:ext cx="309845" cy="295276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40</xdr:row>
      <xdr:rowOff>152400</xdr:rowOff>
    </xdr:from>
    <xdr:to>
      <xdr:col>1</xdr:col>
      <xdr:colOff>319370</xdr:colOff>
      <xdr:row>42</xdr:row>
      <xdr:rowOff>66676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8115300"/>
          <a:ext cx="309845" cy="295276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41</xdr:row>
      <xdr:rowOff>133350</xdr:rowOff>
    </xdr:from>
    <xdr:to>
      <xdr:col>1</xdr:col>
      <xdr:colOff>319370</xdr:colOff>
      <xdr:row>43</xdr:row>
      <xdr:rowOff>47626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8477250"/>
          <a:ext cx="309845" cy="295276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42</xdr:row>
      <xdr:rowOff>133350</xdr:rowOff>
    </xdr:from>
    <xdr:to>
      <xdr:col>1</xdr:col>
      <xdr:colOff>319370</xdr:colOff>
      <xdr:row>44</xdr:row>
      <xdr:rowOff>47626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8667750"/>
          <a:ext cx="309845" cy="295276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43</xdr:row>
      <xdr:rowOff>123825</xdr:rowOff>
    </xdr:from>
    <xdr:to>
      <xdr:col>1</xdr:col>
      <xdr:colOff>328895</xdr:colOff>
      <xdr:row>45</xdr:row>
      <xdr:rowOff>38101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8848725"/>
          <a:ext cx="309845" cy="295276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46</xdr:row>
      <xdr:rowOff>180975</xdr:rowOff>
    </xdr:from>
    <xdr:to>
      <xdr:col>1</xdr:col>
      <xdr:colOff>319370</xdr:colOff>
      <xdr:row>48</xdr:row>
      <xdr:rowOff>47626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10096500"/>
          <a:ext cx="309845" cy="295276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47</xdr:row>
      <xdr:rowOff>133350</xdr:rowOff>
    </xdr:from>
    <xdr:to>
      <xdr:col>1</xdr:col>
      <xdr:colOff>328895</xdr:colOff>
      <xdr:row>49</xdr:row>
      <xdr:rowOff>47626</xdr:rowOff>
    </xdr:to>
    <xdr:pic>
      <xdr:nvPicPr>
        <xdr:cNvPr id="29" name="Imagen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0287000"/>
          <a:ext cx="309845" cy="29527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50</xdr:row>
      <xdr:rowOff>152400</xdr:rowOff>
    </xdr:from>
    <xdr:to>
      <xdr:col>1</xdr:col>
      <xdr:colOff>309845</xdr:colOff>
      <xdr:row>52</xdr:row>
      <xdr:rowOff>19051</xdr:rowOff>
    </xdr:to>
    <xdr:pic>
      <xdr:nvPicPr>
        <xdr:cNvPr id="30" name="Imagen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10877550"/>
          <a:ext cx="309845" cy="295276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28</xdr:row>
      <xdr:rowOff>133350</xdr:rowOff>
    </xdr:from>
    <xdr:to>
      <xdr:col>1</xdr:col>
      <xdr:colOff>338420</xdr:colOff>
      <xdr:row>30</xdr:row>
      <xdr:rowOff>47626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5905500"/>
          <a:ext cx="309845" cy="295276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0</xdr:row>
      <xdr:rowOff>95250</xdr:rowOff>
    </xdr:from>
    <xdr:to>
      <xdr:col>2</xdr:col>
      <xdr:colOff>3876675</xdr:colOff>
      <xdr:row>6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95250"/>
          <a:ext cx="4381500" cy="1162050"/>
        </a:xfrm>
        <a:prstGeom prst="rect">
          <a:avLst/>
        </a:prstGeom>
      </xdr:spPr>
    </xdr:pic>
    <xdr:clientData/>
  </xdr:twoCellAnchor>
  <xdr:twoCellAnchor editAs="oneCell">
    <xdr:from>
      <xdr:col>2</xdr:col>
      <xdr:colOff>4181475</xdr:colOff>
      <xdr:row>0</xdr:row>
      <xdr:rowOff>123825</xdr:rowOff>
    </xdr:from>
    <xdr:to>
      <xdr:col>3</xdr:col>
      <xdr:colOff>19050</xdr:colOff>
      <xdr:row>6</xdr:row>
      <xdr:rowOff>76201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614" b="17045"/>
        <a:stretch/>
      </xdr:blipFill>
      <xdr:spPr>
        <a:xfrm>
          <a:off x="4810125" y="123825"/>
          <a:ext cx="2219325" cy="109537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3</xdr:row>
      <xdr:rowOff>157162</xdr:rowOff>
    </xdr:from>
    <xdr:to>
      <xdr:col>7</xdr:col>
      <xdr:colOff>640773</xdr:colOff>
      <xdr:row>26</xdr:row>
      <xdr:rowOff>33337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128586</xdr:colOff>
      <xdr:row>26</xdr:row>
      <xdr:rowOff>138112</xdr:rowOff>
    </xdr:from>
    <xdr:to>
      <xdr:col>7</xdr:col>
      <xdr:colOff>995794</xdr:colOff>
      <xdr:row>48</xdr:row>
      <xdr:rowOff>173182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132051</xdr:colOff>
      <xdr:row>0</xdr:row>
      <xdr:rowOff>0</xdr:rowOff>
    </xdr:from>
    <xdr:to>
      <xdr:col>7</xdr:col>
      <xdr:colOff>1060787</xdr:colOff>
      <xdr:row>3</xdr:row>
      <xdr:rowOff>43036</xdr:rowOff>
    </xdr:to>
    <xdr:pic>
      <xdr:nvPicPr>
        <xdr:cNvPr id="5" name="Imagen 4" descr="Imagen relacionada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4574" y="0"/>
          <a:ext cx="1430963" cy="6145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60613</xdr:colOff>
      <xdr:row>0</xdr:row>
      <xdr:rowOff>69272</xdr:rowOff>
    </xdr:from>
    <xdr:to>
      <xdr:col>2</xdr:col>
      <xdr:colOff>1075004</xdr:colOff>
      <xdr:row>3</xdr:row>
      <xdr:rowOff>88322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454" y="69272"/>
          <a:ext cx="2226664" cy="5905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3</xdr:row>
      <xdr:rowOff>111126</xdr:rowOff>
    </xdr:from>
    <xdr:to>
      <xdr:col>7</xdr:col>
      <xdr:colOff>619125</xdr:colOff>
      <xdr:row>23</xdr:row>
      <xdr:rowOff>39687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7938</xdr:colOff>
      <xdr:row>0</xdr:row>
      <xdr:rowOff>63500</xdr:rowOff>
    </xdr:from>
    <xdr:to>
      <xdr:col>7</xdr:col>
      <xdr:colOff>676901</xdr:colOff>
      <xdr:row>3</xdr:row>
      <xdr:rowOff>106536</xdr:rowOff>
    </xdr:to>
    <xdr:pic>
      <xdr:nvPicPr>
        <xdr:cNvPr id="4" name="Imagen 3" descr="Imagen relaciona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1238" y="63500"/>
          <a:ext cx="1430963" cy="6145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15875</xdr:colOff>
      <xdr:row>0</xdr:row>
      <xdr:rowOff>79375</xdr:rowOff>
    </xdr:from>
    <xdr:to>
      <xdr:col>3</xdr:col>
      <xdr:colOff>258164</xdr:colOff>
      <xdr:row>3</xdr:row>
      <xdr:rowOff>98425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79375"/>
          <a:ext cx="2226664" cy="5905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84666</xdr:colOff>
      <xdr:row>4</xdr:row>
      <xdr:rowOff>68262</xdr:rowOff>
    </xdr:from>
    <xdr:to>
      <xdr:col>10</xdr:col>
      <xdr:colOff>317499</xdr:colOff>
      <xdr:row>24</xdr:row>
      <xdr:rowOff>153987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94719</xdr:colOff>
      <xdr:row>25</xdr:row>
      <xdr:rowOff>46036</xdr:rowOff>
    </xdr:from>
    <xdr:to>
      <xdr:col>10</xdr:col>
      <xdr:colOff>328083</xdr:colOff>
      <xdr:row>47</xdr:row>
      <xdr:rowOff>84666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8</xdr:col>
      <xdr:colOff>719666</xdr:colOff>
      <xdr:row>0</xdr:row>
      <xdr:rowOff>84667</xdr:rowOff>
    </xdr:from>
    <xdr:to>
      <xdr:col>10</xdr:col>
      <xdr:colOff>220132</xdr:colOff>
      <xdr:row>3</xdr:row>
      <xdr:rowOff>127703</xdr:rowOff>
    </xdr:to>
    <xdr:pic>
      <xdr:nvPicPr>
        <xdr:cNvPr id="5" name="Imagen 4" descr="Imagen relacionada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3499" y="84667"/>
          <a:ext cx="1426633" cy="6145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31750</xdr:colOff>
      <xdr:row>1</xdr:row>
      <xdr:rowOff>31750</xdr:rowOff>
    </xdr:from>
    <xdr:to>
      <xdr:col>3</xdr:col>
      <xdr:colOff>321664</xdr:colOff>
      <xdr:row>4</xdr:row>
      <xdr:rowOff>50800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583" y="222250"/>
          <a:ext cx="2226664" cy="59055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86519</xdr:colOff>
      <xdr:row>5</xdr:row>
      <xdr:rowOff>130968</xdr:rowOff>
    </xdr:from>
    <xdr:to>
      <xdr:col>26</xdr:col>
      <xdr:colOff>392906</xdr:colOff>
      <xdr:row>29</xdr:row>
      <xdr:rowOff>5558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24</xdr:col>
      <xdr:colOff>435430</xdr:colOff>
      <xdr:row>0</xdr:row>
      <xdr:rowOff>95250</xdr:rowOff>
    </xdr:from>
    <xdr:to>
      <xdr:col>26</xdr:col>
      <xdr:colOff>596598</xdr:colOff>
      <xdr:row>4</xdr:row>
      <xdr:rowOff>45545</xdr:rowOff>
    </xdr:to>
    <xdr:pic>
      <xdr:nvPicPr>
        <xdr:cNvPr id="4" name="Imagen 3" descr="Imagen relaciona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94380" y="95250"/>
          <a:ext cx="1685168" cy="721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68036</xdr:colOff>
      <xdr:row>0</xdr:row>
      <xdr:rowOff>136072</xdr:rowOff>
    </xdr:from>
    <xdr:to>
      <xdr:col>2</xdr:col>
      <xdr:colOff>144771</xdr:colOff>
      <xdr:row>3</xdr:row>
      <xdr:rowOff>155122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393" y="136072"/>
          <a:ext cx="2226664" cy="59055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71437</xdr:colOff>
      <xdr:row>25</xdr:row>
      <xdr:rowOff>71437</xdr:rowOff>
    </xdr:from>
    <xdr:to>
      <xdr:col>11</xdr:col>
      <xdr:colOff>994833</xdr:colOff>
      <xdr:row>46</xdr:row>
      <xdr:rowOff>45243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105833</xdr:colOff>
      <xdr:row>0</xdr:row>
      <xdr:rowOff>63500</xdr:rowOff>
    </xdr:from>
    <xdr:to>
      <xdr:col>11</xdr:col>
      <xdr:colOff>431799</xdr:colOff>
      <xdr:row>3</xdr:row>
      <xdr:rowOff>106536</xdr:rowOff>
    </xdr:to>
    <xdr:pic>
      <xdr:nvPicPr>
        <xdr:cNvPr id="6" name="Imagen 5" descr="Imagen relaciona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5666" y="63500"/>
          <a:ext cx="1426633" cy="6145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100541</xdr:colOff>
      <xdr:row>4</xdr:row>
      <xdr:rowOff>74083</xdr:rowOff>
    </xdr:from>
    <xdr:to>
      <xdr:col>11</xdr:col>
      <xdr:colOff>984250</xdr:colOff>
      <xdr:row>25</xdr:row>
      <xdr:rowOff>11639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</xdr:col>
      <xdr:colOff>21167</xdr:colOff>
      <xdr:row>0</xdr:row>
      <xdr:rowOff>169334</xdr:rowOff>
    </xdr:from>
    <xdr:to>
      <xdr:col>3</xdr:col>
      <xdr:colOff>723831</xdr:colOff>
      <xdr:row>3</xdr:row>
      <xdr:rowOff>182034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250" y="169334"/>
          <a:ext cx="2226664" cy="59055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74083</xdr:colOff>
      <xdr:row>4</xdr:row>
      <xdr:rowOff>0</xdr:rowOff>
    </xdr:from>
    <xdr:to>
      <xdr:col>9</xdr:col>
      <xdr:colOff>687916</xdr:colOff>
      <xdr:row>23</xdr:row>
      <xdr:rowOff>42862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105833</xdr:colOff>
      <xdr:row>25</xdr:row>
      <xdr:rowOff>14287</xdr:rowOff>
    </xdr:from>
    <xdr:to>
      <xdr:col>9</xdr:col>
      <xdr:colOff>687917</xdr:colOff>
      <xdr:row>47</xdr:row>
      <xdr:rowOff>90487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8</xdr:col>
      <xdr:colOff>423334</xdr:colOff>
      <xdr:row>0</xdr:row>
      <xdr:rowOff>10583</xdr:rowOff>
    </xdr:from>
    <xdr:to>
      <xdr:col>9</xdr:col>
      <xdr:colOff>738717</xdr:colOff>
      <xdr:row>3</xdr:row>
      <xdr:rowOff>53619</xdr:rowOff>
    </xdr:to>
    <xdr:pic>
      <xdr:nvPicPr>
        <xdr:cNvPr id="6" name="Imagen 5" descr="Imagen relacionada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1" y="10583"/>
          <a:ext cx="1426633" cy="6145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95250</xdr:rowOff>
    </xdr:from>
    <xdr:to>
      <xdr:col>2</xdr:col>
      <xdr:colOff>935497</xdr:colOff>
      <xdr:row>3</xdr:row>
      <xdr:rowOff>114300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95250"/>
          <a:ext cx="2226664" cy="59055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306387</xdr:colOff>
      <xdr:row>3</xdr:row>
      <xdr:rowOff>157162</xdr:rowOff>
    </xdr:from>
    <xdr:to>
      <xdr:col>11</xdr:col>
      <xdr:colOff>642937</xdr:colOff>
      <xdr:row>24</xdr:row>
      <xdr:rowOff>42862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87312</xdr:colOff>
      <xdr:row>0</xdr:row>
      <xdr:rowOff>0</xdr:rowOff>
    </xdr:from>
    <xdr:to>
      <xdr:col>11</xdr:col>
      <xdr:colOff>751945</xdr:colOff>
      <xdr:row>3</xdr:row>
      <xdr:rowOff>43036</xdr:rowOff>
    </xdr:to>
    <xdr:pic>
      <xdr:nvPicPr>
        <xdr:cNvPr id="4" name="Imagen 3" descr="Imagen relaciona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8312" y="0"/>
          <a:ext cx="1426633" cy="6145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55563</xdr:colOff>
      <xdr:row>1</xdr:row>
      <xdr:rowOff>0</xdr:rowOff>
    </xdr:from>
    <xdr:to>
      <xdr:col>3</xdr:col>
      <xdr:colOff>337539</xdr:colOff>
      <xdr:row>4</xdr:row>
      <xdr:rowOff>19050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688" y="190500"/>
          <a:ext cx="2226664" cy="59055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306386</xdr:colOff>
      <xdr:row>3</xdr:row>
      <xdr:rowOff>157162</xdr:rowOff>
    </xdr:from>
    <xdr:to>
      <xdr:col>11</xdr:col>
      <xdr:colOff>563561</xdr:colOff>
      <xdr:row>24</xdr:row>
      <xdr:rowOff>42862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87312</xdr:colOff>
      <xdr:row>0</xdr:row>
      <xdr:rowOff>0</xdr:rowOff>
    </xdr:from>
    <xdr:to>
      <xdr:col>11</xdr:col>
      <xdr:colOff>751945</xdr:colOff>
      <xdr:row>3</xdr:row>
      <xdr:rowOff>43036</xdr:rowOff>
    </xdr:to>
    <xdr:pic>
      <xdr:nvPicPr>
        <xdr:cNvPr id="4" name="Imagen 3" descr="Imagen relaciona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8312" y="0"/>
          <a:ext cx="1426633" cy="6145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7937</xdr:colOff>
      <xdr:row>0</xdr:row>
      <xdr:rowOff>174625</xdr:rowOff>
    </xdr:from>
    <xdr:to>
      <xdr:col>3</xdr:col>
      <xdr:colOff>289913</xdr:colOff>
      <xdr:row>4</xdr:row>
      <xdr:rowOff>3175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062" y="174625"/>
          <a:ext cx="2226664" cy="59055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306387</xdr:colOff>
      <xdr:row>3</xdr:row>
      <xdr:rowOff>157162</xdr:rowOff>
    </xdr:from>
    <xdr:to>
      <xdr:col>11</xdr:col>
      <xdr:colOff>306387</xdr:colOff>
      <xdr:row>26</xdr:row>
      <xdr:rowOff>42862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87312</xdr:colOff>
      <xdr:row>0</xdr:row>
      <xdr:rowOff>0</xdr:rowOff>
    </xdr:from>
    <xdr:to>
      <xdr:col>11</xdr:col>
      <xdr:colOff>751945</xdr:colOff>
      <xdr:row>3</xdr:row>
      <xdr:rowOff>43036</xdr:rowOff>
    </xdr:to>
    <xdr:pic>
      <xdr:nvPicPr>
        <xdr:cNvPr id="4" name="Imagen 3" descr="Imagen relaciona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8312" y="0"/>
          <a:ext cx="1426633" cy="6145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15875</xdr:colOff>
      <xdr:row>1</xdr:row>
      <xdr:rowOff>0</xdr:rowOff>
    </xdr:from>
    <xdr:to>
      <xdr:col>3</xdr:col>
      <xdr:colOff>297851</xdr:colOff>
      <xdr:row>4</xdr:row>
      <xdr:rowOff>19050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0" y="190500"/>
          <a:ext cx="2226664" cy="59055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306387</xdr:colOff>
      <xdr:row>3</xdr:row>
      <xdr:rowOff>157162</xdr:rowOff>
    </xdr:from>
    <xdr:to>
      <xdr:col>11</xdr:col>
      <xdr:colOff>306387</xdr:colOff>
      <xdr:row>25</xdr:row>
      <xdr:rowOff>42862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87312</xdr:colOff>
      <xdr:row>0</xdr:row>
      <xdr:rowOff>0</xdr:rowOff>
    </xdr:from>
    <xdr:to>
      <xdr:col>11</xdr:col>
      <xdr:colOff>751945</xdr:colOff>
      <xdr:row>3</xdr:row>
      <xdr:rowOff>43036</xdr:rowOff>
    </xdr:to>
    <xdr:pic>
      <xdr:nvPicPr>
        <xdr:cNvPr id="4" name="Imagen 3" descr="Imagen relaciona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0"/>
          <a:ext cx="1426633" cy="6145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214313</xdr:colOff>
      <xdr:row>0</xdr:row>
      <xdr:rowOff>182563</xdr:rowOff>
    </xdr:from>
    <xdr:to>
      <xdr:col>3</xdr:col>
      <xdr:colOff>258164</xdr:colOff>
      <xdr:row>4</xdr:row>
      <xdr:rowOff>11113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3" y="182563"/>
          <a:ext cx="2226664" cy="5905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74084</xdr:colOff>
      <xdr:row>4</xdr:row>
      <xdr:rowOff>4761</xdr:rowOff>
    </xdr:from>
    <xdr:to>
      <xdr:col>12</xdr:col>
      <xdr:colOff>698501</xdr:colOff>
      <xdr:row>21</xdr:row>
      <xdr:rowOff>21166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232829</xdr:colOff>
      <xdr:row>0</xdr:row>
      <xdr:rowOff>0</xdr:rowOff>
    </xdr:from>
    <xdr:to>
      <xdr:col>12</xdr:col>
      <xdr:colOff>474129</xdr:colOff>
      <xdr:row>3</xdr:row>
      <xdr:rowOff>43036</xdr:rowOff>
    </xdr:to>
    <xdr:pic>
      <xdr:nvPicPr>
        <xdr:cNvPr id="5" name="Imagen 4" descr="Imagen relaciona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7746" y="0"/>
          <a:ext cx="1426633" cy="6145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95248</xdr:colOff>
      <xdr:row>28</xdr:row>
      <xdr:rowOff>46037</xdr:rowOff>
    </xdr:from>
    <xdr:to>
      <xdr:col>12</xdr:col>
      <xdr:colOff>677332</xdr:colOff>
      <xdr:row>50</xdr:row>
      <xdr:rowOff>122237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</xdr:col>
      <xdr:colOff>69919</xdr:colOff>
      <xdr:row>0</xdr:row>
      <xdr:rowOff>84667</xdr:rowOff>
    </xdr:from>
    <xdr:to>
      <xdr:col>4</xdr:col>
      <xdr:colOff>10583</xdr:colOff>
      <xdr:row>3</xdr:row>
      <xdr:rowOff>103717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836" y="84667"/>
          <a:ext cx="2226664" cy="59055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209549</xdr:colOff>
      <xdr:row>28</xdr:row>
      <xdr:rowOff>166687</xdr:rowOff>
    </xdr:from>
    <xdr:to>
      <xdr:col>12</xdr:col>
      <xdr:colOff>680357</xdr:colOff>
      <xdr:row>48</xdr:row>
      <xdr:rowOff>85725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54429</xdr:colOff>
      <xdr:row>5</xdr:row>
      <xdr:rowOff>3571</xdr:rowOff>
    </xdr:from>
    <xdr:to>
      <xdr:col>12</xdr:col>
      <xdr:colOff>653142</xdr:colOff>
      <xdr:row>28</xdr:row>
      <xdr:rowOff>35717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333375</xdr:colOff>
      <xdr:row>0</xdr:row>
      <xdr:rowOff>71437</xdr:rowOff>
    </xdr:from>
    <xdr:to>
      <xdr:col>12</xdr:col>
      <xdr:colOff>640820</xdr:colOff>
      <xdr:row>3</xdr:row>
      <xdr:rowOff>114473</xdr:rowOff>
    </xdr:to>
    <xdr:pic>
      <xdr:nvPicPr>
        <xdr:cNvPr id="6" name="Imagen 5" descr="Imagen relacionada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5" y="71437"/>
          <a:ext cx="1426633" cy="6145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136071</xdr:colOff>
      <xdr:row>1</xdr:row>
      <xdr:rowOff>27214</xdr:rowOff>
    </xdr:from>
    <xdr:to>
      <xdr:col>3</xdr:col>
      <xdr:colOff>35914</xdr:colOff>
      <xdr:row>4</xdr:row>
      <xdr:rowOff>46264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821" y="217714"/>
          <a:ext cx="2226664" cy="59055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400050</xdr:colOff>
      <xdr:row>6</xdr:row>
      <xdr:rowOff>185738</xdr:rowOff>
    </xdr:from>
    <xdr:to>
      <xdr:col>14</xdr:col>
      <xdr:colOff>209550</xdr:colOff>
      <xdr:row>25</xdr:row>
      <xdr:rowOff>114300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333375</xdr:colOff>
      <xdr:row>27</xdr:row>
      <xdr:rowOff>76200</xdr:rowOff>
    </xdr:from>
    <xdr:to>
      <xdr:col>14</xdr:col>
      <xdr:colOff>627784</xdr:colOff>
      <xdr:row>43</xdr:row>
      <xdr:rowOff>66675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12</xdr:col>
      <xdr:colOff>628650</xdr:colOff>
      <xdr:row>0</xdr:row>
      <xdr:rowOff>66675</xdr:rowOff>
    </xdr:from>
    <xdr:to>
      <xdr:col>14</xdr:col>
      <xdr:colOff>531283</xdr:colOff>
      <xdr:row>3</xdr:row>
      <xdr:rowOff>109711</xdr:rowOff>
    </xdr:to>
    <xdr:pic>
      <xdr:nvPicPr>
        <xdr:cNvPr id="5" name="Imagen 4" descr="Imagen relacionada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2650" y="66675"/>
          <a:ext cx="1426633" cy="6145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152400</xdr:rowOff>
    </xdr:from>
    <xdr:to>
      <xdr:col>3</xdr:col>
      <xdr:colOff>112114</xdr:colOff>
      <xdr:row>3</xdr:row>
      <xdr:rowOff>171450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52400"/>
          <a:ext cx="2226664" cy="59055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392206</xdr:colOff>
      <xdr:row>0</xdr:row>
      <xdr:rowOff>89647</xdr:rowOff>
    </xdr:from>
    <xdr:to>
      <xdr:col>6</xdr:col>
      <xdr:colOff>291783</xdr:colOff>
      <xdr:row>3</xdr:row>
      <xdr:rowOff>132683</xdr:rowOff>
    </xdr:to>
    <xdr:pic>
      <xdr:nvPicPr>
        <xdr:cNvPr id="3" name="Imagen 2" descr="Imagen relaciona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5559" y="89647"/>
          <a:ext cx="1426633" cy="6145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277091</xdr:colOff>
      <xdr:row>1</xdr:row>
      <xdr:rowOff>0</xdr:rowOff>
    </xdr:from>
    <xdr:to>
      <xdr:col>2</xdr:col>
      <xdr:colOff>1456005</xdr:colOff>
      <xdr:row>4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7091" y="190500"/>
          <a:ext cx="2226664" cy="59055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40</xdr:row>
      <xdr:rowOff>123265</xdr:rowOff>
    </xdr:from>
    <xdr:to>
      <xdr:col>9</xdr:col>
      <xdr:colOff>190500</xdr:colOff>
      <xdr:row>62</xdr:row>
      <xdr:rowOff>168089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403412</xdr:colOff>
      <xdr:row>0</xdr:row>
      <xdr:rowOff>0</xdr:rowOff>
    </xdr:from>
    <xdr:to>
      <xdr:col>10</xdr:col>
      <xdr:colOff>25898</xdr:colOff>
      <xdr:row>3</xdr:row>
      <xdr:rowOff>43036</xdr:rowOff>
    </xdr:to>
    <xdr:pic>
      <xdr:nvPicPr>
        <xdr:cNvPr id="6" name="Imagen 5" descr="Imagen relaciona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8824" y="0"/>
          <a:ext cx="1426633" cy="6145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168088</xdr:colOff>
      <xdr:row>9</xdr:row>
      <xdr:rowOff>169208</xdr:rowOff>
    </xdr:from>
    <xdr:to>
      <xdr:col>9</xdr:col>
      <xdr:colOff>112059</xdr:colOff>
      <xdr:row>32</xdr:row>
      <xdr:rowOff>22411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268941</xdr:colOff>
      <xdr:row>0</xdr:row>
      <xdr:rowOff>123266</xdr:rowOff>
    </xdr:from>
    <xdr:to>
      <xdr:col>3</xdr:col>
      <xdr:colOff>758693</xdr:colOff>
      <xdr:row>3</xdr:row>
      <xdr:rowOff>142316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123266"/>
          <a:ext cx="2226664" cy="59055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166688</xdr:colOff>
      <xdr:row>0</xdr:row>
      <xdr:rowOff>0</xdr:rowOff>
    </xdr:from>
    <xdr:to>
      <xdr:col>15</xdr:col>
      <xdr:colOff>69321</xdr:colOff>
      <xdr:row>3</xdr:row>
      <xdr:rowOff>43036</xdr:rowOff>
    </xdr:to>
    <xdr:pic>
      <xdr:nvPicPr>
        <xdr:cNvPr id="4" name="Imagen 3" descr="Imagen relaciona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60782" y="0"/>
          <a:ext cx="1426633" cy="6145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166688</xdr:colOff>
      <xdr:row>0</xdr:row>
      <xdr:rowOff>0</xdr:rowOff>
    </xdr:from>
    <xdr:to>
      <xdr:col>15</xdr:col>
      <xdr:colOff>69321</xdr:colOff>
      <xdr:row>3</xdr:row>
      <xdr:rowOff>43036</xdr:rowOff>
    </xdr:to>
    <xdr:pic>
      <xdr:nvPicPr>
        <xdr:cNvPr id="7" name="Imagen 6" descr="Imagen relaciona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63163" y="0"/>
          <a:ext cx="1426633" cy="6145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11906</xdr:colOff>
      <xdr:row>0</xdr:row>
      <xdr:rowOff>95250</xdr:rowOff>
    </xdr:from>
    <xdr:to>
      <xdr:col>3</xdr:col>
      <xdr:colOff>714570</xdr:colOff>
      <xdr:row>3</xdr:row>
      <xdr:rowOff>114300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17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95250"/>
          <a:ext cx="2226664" cy="590550"/>
        </a:xfrm>
        <a:prstGeom prst="rect">
          <a:avLst/>
        </a:prstGeom>
      </xdr:spPr>
    </xdr:pic>
    <xdr:clientData/>
  </xdr:twoCellAnchor>
  <xdr:twoCellAnchor>
    <xdr:from>
      <xdr:col>4</xdr:col>
      <xdr:colOff>476251</xdr:colOff>
      <xdr:row>3</xdr:row>
      <xdr:rowOff>80962</xdr:rowOff>
    </xdr:from>
    <xdr:to>
      <xdr:col>14</xdr:col>
      <xdr:colOff>464343</xdr:colOff>
      <xdr:row>37</xdr:row>
      <xdr:rowOff>142874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457200</xdr:colOff>
      <xdr:row>0</xdr:row>
      <xdr:rowOff>0</xdr:rowOff>
    </xdr:from>
    <xdr:to>
      <xdr:col>8</xdr:col>
      <xdr:colOff>16933</xdr:colOff>
      <xdr:row>3</xdr:row>
      <xdr:rowOff>43036</xdr:rowOff>
    </xdr:to>
    <xdr:pic>
      <xdr:nvPicPr>
        <xdr:cNvPr id="4" name="Imagen 3" descr="Imagen relaciona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6700" y="0"/>
          <a:ext cx="1426633" cy="6145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0</xdr:row>
      <xdr:rowOff>85725</xdr:rowOff>
    </xdr:from>
    <xdr:to>
      <xdr:col>3</xdr:col>
      <xdr:colOff>683614</xdr:colOff>
      <xdr:row>3</xdr:row>
      <xdr:rowOff>104775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85725"/>
          <a:ext cx="2226664" cy="590550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24</xdr:row>
      <xdr:rowOff>22224</xdr:rowOff>
    </xdr:from>
    <xdr:to>
      <xdr:col>7</xdr:col>
      <xdr:colOff>171450</xdr:colOff>
      <xdr:row>39</xdr:row>
      <xdr:rowOff>155575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A796864-5AD2-401B-ACC3-4DC903F858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175846</xdr:colOff>
      <xdr:row>0</xdr:row>
      <xdr:rowOff>0</xdr:rowOff>
    </xdr:from>
    <xdr:to>
      <xdr:col>8</xdr:col>
      <xdr:colOff>664633</xdr:colOff>
      <xdr:row>2</xdr:row>
      <xdr:rowOff>157789</xdr:rowOff>
    </xdr:to>
    <xdr:pic>
      <xdr:nvPicPr>
        <xdr:cNvPr id="2" name="Imagen 1" descr="Imagen relaciona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6788" y="0"/>
          <a:ext cx="1250787" cy="5387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0</xdr:row>
      <xdr:rowOff>0</xdr:rowOff>
    </xdr:from>
    <xdr:to>
      <xdr:col>7</xdr:col>
      <xdr:colOff>55033</xdr:colOff>
      <xdr:row>3</xdr:row>
      <xdr:rowOff>43036</xdr:rowOff>
    </xdr:to>
    <xdr:pic>
      <xdr:nvPicPr>
        <xdr:cNvPr id="2" name="Imagen 1" descr="Imagen relaciona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9500" y="0"/>
          <a:ext cx="1426633" cy="6145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447675</xdr:colOff>
      <xdr:row>0</xdr:row>
      <xdr:rowOff>0</xdr:rowOff>
    </xdr:from>
    <xdr:to>
      <xdr:col>10</xdr:col>
      <xdr:colOff>1112308</xdr:colOff>
      <xdr:row>3</xdr:row>
      <xdr:rowOff>43036</xdr:rowOff>
    </xdr:to>
    <xdr:pic>
      <xdr:nvPicPr>
        <xdr:cNvPr id="2" name="Imagen 1" descr="Imagen relaciona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0"/>
          <a:ext cx="1426633" cy="6145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166687</xdr:colOff>
      <xdr:row>5</xdr:row>
      <xdr:rowOff>95250</xdr:rowOff>
    </xdr:from>
    <xdr:to>
      <xdr:col>6</xdr:col>
      <xdr:colOff>917864</xdr:colOff>
      <xdr:row>23</xdr:row>
      <xdr:rowOff>113866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122525</xdr:colOff>
      <xdr:row>25</xdr:row>
      <xdr:rowOff>34636</xdr:rowOff>
    </xdr:from>
    <xdr:to>
      <xdr:col>6</xdr:col>
      <xdr:colOff>943840</xdr:colOff>
      <xdr:row>43</xdr:row>
      <xdr:rowOff>163223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1584614</xdr:colOff>
      <xdr:row>0</xdr:row>
      <xdr:rowOff>0</xdr:rowOff>
    </xdr:from>
    <xdr:to>
      <xdr:col>6</xdr:col>
      <xdr:colOff>915747</xdr:colOff>
      <xdr:row>3</xdr:row>
      <xdr:rowOff>43036</xdr:rowOff>
    </xdr:to>
    <xdr:pic>
      <xdr:nvPicPr>
        <xdr:cNvPr id="9" name="Imagen 8" descr="Imagen relacionada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1939" y="0"/>
          <a:ext cx="1426633" cy="6145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314325</xdr:colOff>
      <xdr:row>0</xdr:row>
      <xdr:rowOff>161925</xdr:rowOff>
    </xdr:from>
    <xdr:to>
      <xdr:col>2</xdr:col>
      <xdr:colOff>426439</xdr:colOff>
      <xdr:row>3</xdr:row>
      <xdr:rowOff>180975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161925"/>
          <a:ext cx="2226664" cy="5905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95250</xdr:colOff>
      <xdr:row>15</xdr:row>
      <xdr:rowOff>124558</xdr:rowOff>
    </xdr:from>
    <xdr:to>
      <xdr:col>5</xdr:col>
      <xdr:colOff>759883</xdr:colOff>
      <xdr:row>18</xdr:row>
      <xdr:rowOff>167594</xdr:rowOff>
    </xdr:to>
    <xdr:pic>
      <xdr:nvPicPr>
        <xdr:cNvPr id="2" name="Imagen 1" descr="Imagen relaciona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192" y="2982058"/>
          <a:ext cx="1426633" cy="6145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51954</xdr:colOff>
      <xdr:row>4</xdr:row>
      <xdr:rowOff>147204</xdr:rowOff>
    </xdr:from>
    <xdr:to>
      <xdr:col>7</xdr:col>
      <xdr:colOff>614796</xdr:colOff>
      <xdr:row>26</xdr:row>
      <xdr:rowOff>46325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6</xdr:col>
      <xdr:colOff>857250</xdr:colOff>
      <xdr:row>0</xdr:row>
      <xdr:rowOff>0</xdr:rowOff>
    </xdr:from>
    <xdr:ext cx="1426633" cy="614536"/>
    <xdr:pic>
      <xdr:nvPicPr>
        <xdr:cNvPr id="4" name="Imagen 3" descr="Imagen relaciona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0"/>
          <a:ext cx="1426633" cy="6145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8659</xdr:colOff>
      <xdr:row>0</xdr:row>
      <xdr:rowOff>164522</xdr:rowOff>
    </xdr:from>
    <xdr:to>
      <xdr:col>2</xdr:col>
      <xdr:colOff>1014391</xdr:colOff>
      <xdr:row>3</xdr:row>
      <xdr:rowOff>183572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977" y="164522"/>
          <a:ext cx="2226664" cy="590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4"/>
  <sheetViews>
    <sheetView view="pageBreakPreview" topLeftCell="A7" zoomScaleNormal="100" zoomScaleSheetLayoutView="100" workbookViewId="0">
      <selection activeCell="C20" sqref="C20"/>
    </sheetView>
  </sheetViews>
  <sheetFormatPr baseColWidth="10" defaultRowHeight="14.5" x14ac:dyDescent="0.35"/>
  <cols>
    <col min="1" max="1" width="4.36328125" customWidth="1"/>
    <col min="2" max="2" width="5.1796875" customWidth="1"/>
    <col min="3" max="3" width="95.6328125" customWidth="1"/>
    <col min="4" max="4" width="5.453125" customWidth="1"/>
  </cols>
  <sheetData>
    <row r="1" spans="1:5" x14ac:dyDescent="0.35">
      <c r="A1" s="80"/>
      <c r="B1" s="80"/>
      <c r="C1" s="80"/>
      <c r="D1" s="80"/>
    </row>
    <row r="2" spans="1:5" x14ac:dyDescent="0.35">
      <c r="A2" s="80"/>
      <c r="B2" s="80"/>
      <c r="C2" s="80"/>
      <c r="D2" s="80"/>
    </row>
    <row r="3" spans="1:5" x14ac:dyDescent="0.35">
      <c r="A3" s="80"/>
      <c r="B3" s="80"/>
      <c r="C3" s="80"/>
      <c r="D3" s="80"/>
    </row>
    <row r="4" spans="1:5" x14ac:dyDescent="0.35">
      <c r="A4" s="80"/>
      <c r="B4" s="80"/>
      <c r="C4" s="80"/>
      <c r="D4" s="80"/>
    </row>
    <row r="5" spans="1:5" x14ac:dyDescent="0.35">
      <c r="A5" s="80"/>
      <c r="B5" s="80"/>
      <c r="C5" s="80"/>
      <c r="D5" s="80"/>
    </row>
    <row r="6" spans="1:5" x14ac:dyDescent="0.35">
      <c r="A6" s="80"/>
      <c r="B6" s="80"/>
      <c r="C6" s="80"/>
      <c r="D6" s="80"/>
    </row>
    <row r="7" spans="1:5" ht="15" customHeight="1" x14ac:dyDescent="0.5">
      <c r="A7" s="80"/>
      <c r="B7" s="80"/>
      <c r="C7" s="80"/>
      <c r="D7" s="81"/>
      <c r="E7" s="78"/>
    </row>
    <row r="8" spans="1:5" ht="23.25" customHeight="1" x14ac:dyDescent="0.5">
      <c r="A8" s="80"/>
      <c r="B8" s="223" t="s">
        <v>88</v>
      </c>
      <c r="C8" s="223"/>
      <c r="D8" s="81"/>
      <c r="E8" s="78"/>
    </row>
    <row r="9" spans="1:5" ht="18.75" customHeight="1" x14ac:dyDescent="0.35">
      <c r="A9" s="80"/>
      <c r="B9" s="223"/>
      <c r="C9" s="223"/>
      <c r="D9" s="80"/>
    </row>
    <row r="10" spans="1:5" x14ac:dyDescent="0.35">
      <c r="A10" s="80"/>
      <c r="B10" s="80"/>
      <c r="C10" s="80"/>
      <c r="D10" s="80"/>
    </row>
    <row r="11" spans="1:5" x14ac:dyDescent="0.35">
      <c r="A11" s="80"/>
      <c r="B11" s="80"/>
      <c r="C11" s="80"/>
      <c r="D11" s="80"/>
    </row>
    <row r="12" spans="1:5" x14ac:dyDescent="0.35">
      <c r="A12" s="80"/>
      <c r="B12" s="80"/>
      <c r="C12" s="80"/>
      <c r="D12" s="80"/>
    </row>
    <row r="13" spans="1:5" x14ac:dyDescent="0.35">
      <c r="A13" s="80"/>
      <c r="B13" s="80"/>
      <c r="C13" s="80"/>
      <c r="D13" s="80"/>
    </row>
    <row r="14" spans="1:5" x14ac:dyDescent="0.35">
      <c r="A14" s="80"/>
      <c r="B14" s="80"/>
      <c r="C14" s="80"/>
      <c r="D14" s="80"/>
    </row>
    <row r="15" spans="1:5" x14ac:dyDescent="0.35">
      <c r="A15" s="80"/>
      <c r="B15" s="80"/>
      <c r="C15" s="80"/>
      <c r="D15" s="80"/>
    </row>
    <row r="16" spans="1:5" x14ac:dyDescent="0.35">
      <c r="A16" s="80"/>
      <c r="B16" s="80"/>
      <c r="C16" s="80"/>
      <c r="D16" s="80"/>
    </row>
    <row r="17" spans="1:4" x14ac:dyDescent="0.35">
      <c r="A17" s="80"/>
      <c r="B17" s="80"/>
      <c r="C17" s="80"/>
      <c r="D17" s="80"/>
    </row>
    <row r="18" spans="1:4" ht="18.5" x14ac:dyDescent="0.45">
      <c r="A18" s="80"/>
      <c r="B18" s="224" t="s">
        <v>45</v>
      </c>
      <c r="C18" s="224"/>
      <c r="D18" s="80"/>
    </row>
    <row r="19" spans="1:4" x14ac:dyDescent="0.35">
      <c r="A19" s="80"/>
      <c r="B19" s="80"/>
      <c r="C19" s="93" t="s">
        <v>102</v>
      </c>
      <c r="D19" s="80"/>
    </row>
    <row r="20" spans="1:4" x14ac:dyDescent="0.35">
      <c r="A20" s="80"/>
      <c r="B20" s="80"/>
      <c r="C20" s="94" t="s">
        <v>134</v>
      </c>
      <c r="D20" s="80"/>
    </row>
    <row r="21" spans="1:4" x14ac:dyDescent="0.35">
      <c r="A21" s="80"/>
      <c r="B21" s="80"/>
      <c r="C21" s="94" t="s">
        <v>135</v>
      </c>
      <c r="D21" s="80"/>
    </row>
    <row r="22" spans="1:4" x14ac:dyDescent="0.35">
      <c r="A22" s="80"/>
      <c r="B22" s="80"/>
      <c r="C22" s="94" t="s">
        <v>136</v>
      </c>
      <c r="D22" s="80"/>
    </row>
    <row r="23" spans="1:4" x14ac:dyDescent="0.35">
      <c r="A23" s="80"/>
      <c r="B23" s="80"/>
      <c r="C23" s="94" t="s">
        <v>137</v>
      </c>
      <c r="D23" s="80"/>
    </row>
    <row r="24" spans="1:4" x14ac:dyDescent="0.35">
      <c r="A24" s="80"/>
      <c r="B24" s="80"/>
      <c r="C24" s="94" t="s">
        <v>138</v>
      </c>
      <c r="D24" s="80"/>
    </row>
    <row r="25" spans="1:4" x14ac:dyDescent="0.35">
      <c r="A25" s="80"/>
      <c r="B25" s="80"/>
      <c r="C25" s="94" t="s">
        <v>139</v>
      </c>
      <c r="D25" s="80"/>
    </row>
    <row r="26" spans="1:4" x14ac:dyDescent="0.35">
      <c r="A26" s="80"/>
      <c r="B26" s="80"/>
      <c r="C26" s="80"/>
      <c r="D26" s="80"/>
    </row>
    <row r="27" spans="1:4" ht="18.5" x14ac:dyDescent="0.45">
      <c r="A27" s="80"/>
      <c r="B27" s="224" t="s">
        <v>69</v>
      </c>
      <c r="C27" s="224"/>
      <c r="D27" s="80"/>
    </row>
    <row r="28" spans="1:4" x14ac:dyDescent="0.35">
      <c r="A28" s="80"/>
      <c r="B28" s="80"/>
      <c r="C28" s="94" t="s">
        <v>140</v>
      </c>
      <c r="D28" s="80"/>
    </row>
    <row r="29" spans="1:4" x14ac:dyDescent="0.35">
      <c r="A29" s="80"/>
      <c r="B29" s="80"/>
      <c r="C29" s="94" t="s">
        <v>141</v>
      </c>
      <c r="D29" s="80"/>
    </row>
    <row r="30" spans="1:4" x14ac:dyDescent="0.35">
      <c r="A30" s="80"/>
      <c r="B30" s="80"/>
      <c r="C30" s="98" t="s">
        <v>142</v>
      </c>
      <c r="D30" s="80"/>
    </row>
    <row r="31" spans="1:4" x14ac:dyDescent="0.35">
      <c r="A31" s="80"/>
      <c r="B31" s="80"/>
      <c r="C31" s="94" t="s">
        <v>143</v>
      </c>
      <c r="D31" s="80"/>
    </row>
    <row r="32" spans="1:4" x14ac:dyDescent="0.35">
      <c r="A32" s="80"/>
      <c r="B32" s="80"/>
      <c r="C32" s="80"/>
      <c r="D32" s="80"/>
    </row>
    <row r="33" spans="1:4" ht="18.5" x14ac:dyDescent="0.45">
      <c r="A33" s="80"/>
      <c r="B33" s="224" t="s">
        <v>70</v>
      </c>
      <c r="C33" s="224"/>
      <c r="D33" s="80"/>
    </row>
    <row r="34" spans="1:4" x14ac:dyDescent="0.35">
      <c r="A34" s="80"/>
      <c r="B34" s="80"/>
      <c r="C34" s="94" t="s">
        <v>144</v>
      </c>
      <c r="D34" s="80"/>
    </row>
    <row r="35" spans="1:4" x14ac:dyDescent="0.35">
      <c r="A35" s="80"/>
      <c r="B35" s="80"/>
      <c r="C35" s="80"/>
      <c r="D35" s="80"/>
    </row>
    <row r="36" spans="1:4" ht="18.5" x14ac:dyDescent="0.45">
      <c r="A36" s="80"/>
      <c r="B36" s="224" t="s">
        <v>71</v>
      </c>
      <c r="C36" s="224"/>
      <c r="D36" s="80"/>
    </row>
    <row r="37" spans="1:4" x14ac:dyDescent="0.35">
      <c r="A37" s="80"/>
      <c r="B37" s="80"/>
      <c r="C37" s="94" t="s">
        <v>145</v>
      </c>
      <c r="D37" s="80"/>
    </row>
    <row r="38" spans="1:4" x14ac:dyDescent="0.35">
      <c r="A38" s="80"/>
      <c r="B38" s="80"/>
      <c r="C38" s="94" t="s">
        <v>146</v>
      </c>
      <c r="D38" s="80"/>
    </row>
    <row r="39" spans="1:4" x14ac:dyDescent="0.35">
      <c r="A39" s="80"/>
      <c r="B39" s="80"/>
      <c r="C39" s="95" t="s">
        <v>147</v>
      </c>
      <c r="D39" s="80"/>
    </row>
    <row r="40" spans="1:4" x14ac:dyDescent="0.35">
      <c r="A40" s="80"/>
      <c r="B40" s="80"/>
      <c r="C40" s="95" t="s">
        <v>148</v>
      </c>
      <c r="D40" s="80"/>
    </row>
    <row r="41" spans="1:4" x14ac:dyDescent="0.35">
      <c r="A41" s="80"/>
      <c r="B41" s="80"/>
      <c r="C41" s="95" t="s">
        <v>149</v>
      </c>
      <c r="D41" s="80"/>
    </row>
    <row r="42" spans="1:4" x14ac:dyDescent="0.35">
      <c r="A42" s="80"/>
      <c r="B42" s="80"/>
      <c r="C42" s="95" t="s">
        <v>150</v>
      </c>
      <c r="D42" s="80"/>
    </row>
    <row r="43" spans="1:4" x14ac:dyDescent="0.35">
      <c r="A43" s="80"/>
      <c r="B43" s="80"/>
      <c r="C43" s="95" t="s">
        <v>151</v>
      </c>
      <c r="D43" s="80"/>
    </row>
    <row r="44" spans="1:4" x14ac:dyDescent="0.35">
      <c r="A44" s="80"/>
      <c r="B44" s="80"/>
      <c r="C44" s="95" t="s">
        <v>152</v>
      </c>
      <c r="D44" s="80"/>
    </row>
    <row r="45" spans="1:4" x14ac:dyDescent="0.35">
      <c r="A45" s="80"/>
      <c r="B45" s="80"/>
      <c r="C45" s="95" t="s">
        <v>153</v>
      </c>
      <c r="D45" s="80"/>
    </row>
    <row r="46" spans="1:4" x14ac:dyDescent="0.35">
      <c r="A46" s="80"/>
      <c r="B46" s="80"/>
      <c r="C46" s="80"/>
      <c r="D46" s="80"/>
    </row>
    <row r="47" spans="1:4" ht="18.5" x14ac:dyDescent="0.45">
      <c r="A47" s="80"/>
      <c r="B47" s="224" t="s">
        <v>72</v>
      </c>
      <c r="C47" s="224"/>
      <c r="D47" s="80"/>
    </row>
    <row r="48" spans="1:4" x14ac:dyDescent="0.35">
      <c r="A48" s="80"/>
      <c r="B48" s="80"/>
      <c r="C48" s="97" t="s">
        <v>154</v>
      </c>
      <c r="D48" s="80"/>
    </row>
    <row r="49" spans="1:4" x14ac:dyDescent="0.35">
      <c r="A49" s="80"/>
      <c r="B49" s="80"/>
      <c r="C49" s="96" t="s">
        <v>91</v>
      </c>
      <c r="D49" s="80"/>
    </row>
    <row r="50" spans="1:4" x14ac:dyDescent="0.35">
      <c r="A50" s="80"/>
      <c r="B50" s="80"/>
      <c r="C50" s="80"/>
      <c r="D50" s="80"/>
    </row>
    <row r="51" spans="1:4" ht="18.5" x14ac:dyDescent="0.45">
      <c r="A51" s="80"/>
      <c r="B51" s="224" t="s">
        <v>79</v>
      </c>
      <c r="C51" s="224"/>
      <c r="D51" s="80"/>
    </row>
    <row r="52" spans="1:4" x14ac:dyDescent="0.35">
      <c r="A52" s="80"/>
      <c r="B52" s="80"/>
      <c r="C52" s="94" t="s">
        <v>155</v>
      </c>
      <c r="D52" s="80"/>
    </row>
    <row r="53" spans="1:4" x14ac:dyDescent="0.35">
      <c r="A53" s="80"/>
      <c r="B53" s="80"/>
      <c r="C53" s="80"/>
      <c r="D53" s="80"/>
    </row>
    <row r="54" spans="1:4" x14ac:dyDescent="0.35">
      <c r="A54" s="80"/>
      <c r="B54" s="80"/>
      <c r="C54" s="80"/>
      <c r="D54" s="80"/>
    </row>
  </sheetData>
  <mergeCells count="7">
    <mergeCell ref="B8:C9"/>
    <mergeCell ref="B18:C18"/>
    <mergeCell ref="B27:C27"/>
    <mergeCell ref="B51:C51"/>
    <mergeCell ref="B33:C33"/>
    <mergeCell ref="B36:C36"/>
    <mergeCell ref="B47:C47"/>
  </mergeCells>
  <hyperlinks>
    <hyperlink ref="C19" location="'Población según sexo'!A1" display="Número de habitantes según sexo. Ibagué 2005 - 2017" xr:uid="{00000000-0004-0000-0000-000000000000}"/>
    <hyperlink ref="C20" location="Nacimientos!A1" display="Número de nacimientos según sexo. Ibagué, 2008 - 2017p" xr:uid="{00000000-0004-0000-0000-000001000000}"/>
    <hyperlink ref="C21" location="'Nacimientos según área'!A1" display="Número de nacimientos según área de ocurrencia - Ibagué 2008 - 2017p" xr:uid="{00000000-0004-0000-0000-000002000000}"/>
    <hyperlink ref="C22" location="'Nacimientos según sitio'!A1" display="Número de nacimientos según sitio - Ibagué 2008 - 2017p" xr:uid="{00000000-0004-0000-0000-000003000000}"/>
    <hyperlink ref="C23" location="'Nacimientos edad madre'!A1" display="Número de niños según rango de edad de la madre - Ibagué 2008 - 2016p" xr:uid="{00000000-0004-0000-0000-000004000000}"/>
    <hyperlink ref="C25" location="'Defunciones no fetales'!A1" display="Número de defunciones no fetales, Ibague 2008 - 2017p" xr:uid="{00000000-0004-0000-0000-000005000000}"/>
    <hyperlink ref="C28" location="'Bajo peso al nacer'!A1" display="Bajo peso al nacer, Ibague 2005 - 2017p" xr:uid="{00000000-0004-0000-0000-000006000000}"/>
    <hyperlink ref="C29" location="'Atención al parto'!A1" display="Atención al parto, Ibagué 2006 - 2017p " xr:uid="{00000000-0004-0000-0000-000007000000}"/>
    <hyperlink ref="C31" location="Suicidio!A1" display="Suicidio según sexo, Ibagué 2010 - 2017p" xr:uid="{00000000-0004-0000-0000-000008000000}"/>
    <hyperlink ref="C34" location="'Mercado Laboral'!A1" display="Mercado laboral según sexo, Ibagué 2007 - 2017" xr:uid="{00000000-0004-0000-0000-000009000000}"/>
    <hyperlink ref="C37" location="'Violencia Interpersonal'!A1" display="Violencia interpersonal según sexo, Ibagué 2010 - 2016p" xr:uid="{00000000-0004-0000-0000-00000A000000}"/>
    <hyperlink ref="C38" location="'Violencia Intrafamiliar'!A1" display="Violencia intrafamiliar según sexo, Ibagué 2010 - 2016p" xr:uid="{00000000-0004-0000-0000-00000B000000}"/>
    <hyperlink ref="C42" location="'Violencia de Pareja'!A1" display="Violencia de pareja según sexo, Ibagué 2010 - 2016p" xr:uid="{00000000-0004-0000-0000-00000C000000}"/>
    <hyperlink ref="C43" location="'Delito Sexual'!A1" display="Delito sexual según sexo, Ibagué 2010 - 2016p" xr:uid="{00000000-0004-0000-0000-00000D000000}"/>
    <hyperlink ref="C44" location="'Víctimas Conflicto Armado '!A1" display="Vítimas del conflicto armado según sexo, Ibagué 2005 - 2017p" xr:uid="{00000000-0004-0000-0000-00000E000000}"/>
    <hyperlink ref="C45" location="'Hechos victimizantes'!A1" display="Hechos victimizantes según sexo, Ibagué 1985 - 2017p" xr:uid="{00000000-0004-0000-0000-00000F000000}"/>
    <hyperlink ref="C49" location="'Participación ciudadana'!A1" display="Número de Concejalas y Concejales elegidos, Ibagué 2008 - 2019" xr:uid="{00000000-0004-0000-0000-000010000000}"/>
    <hyperlink ref="C48" location="'Participación ciudadana'!A1" display="Mujeres que ocupan cargos decisorios secretarías y direcciones en la administración Municipal, Ibagué " xr:uid="{00000000-0004-0000-0000-000011000000}"/>
    <hyperlink ref="C30" location="'Mortalidad Materna'!A1" display="Mortalidd materna, Ibagué  " xr:uid="{00000000-0004-0000-0000-000012000000}"/>
    <hyperlink ref="C39" location="'Violencia de NNA'!A1" display="Violencia de niños, niñas y adolescentes, Ibagué 2010 - 2016p" xr:uid="{00000000-0004-0000-0000-000013000000}"/>
    <hyperlink ref="C40" location="'Violencia Adulto Mayor'!A1" display="Violencia contra la población adulta según sexo, Ibagué 2010 - 2016p" xr:uid="{00000000-0004-0000-0000-000014000000}"/>
    <hyperlink ref="C41" location="'Violencia Otros Familiares'!A1" display="Violencia entre otros familiares según sexo, Ibagué 2010 - 2016p" xr:uid="{00000000-0004-0000-0000-000015000000}"/>
    <hyperlink ref="C52" location="Educación!Área_de_impresión" display="Número de matriculados según sexo, Ibague 2010 - 2017" xr:uid="{00000000-0004-0000-0000-000016000000}"/>
    <hyperlink ref="C24" location="'Embarazo adolescente'!A1" display="Proporcion de nacidos vivos hijos de mujeres menores de 14 años. Ibagué, 2005 - 2016p" xr:uid="{00000000-0004-0000-0000-000017000000}"/>
  </hyperlinks>
  <pageMargins left="0.7" right="0.7" top="0.75" bottom="0.75" header="0.3" footer="0.3"/>
  <pageSetup scale="6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B5:C49"/>
  <sheetViews>
    <sheetView showGridLines="0" view="pageBreakPreview" topLeftCell="A34" zoomScale="110" zoomScaleNormal="100" zoomScaleSheetLayoutView="110" workbookViewId="0">
      <selection activeCell="A47" sqref="A47:XFD48"/>
    </sheetView>
  </sheetViews>
  <sheetFormatPr baseColWidth="10" defaultRowHeight="14.5" x14ac:dyDescent="0.35"/>
  <cols>
    <col min="1" max="1" width="2.6328125" customWidth="1"/>
    <col min="2" max="2" width="18.1796875" customWidth="1"/>
    <col min="3" max="3" width="19.81640625" customWidth="1"/>
    <col min="5" max="5" width="22.36328125" customWidth="1"/>
    <col min="6" max="6" width="30.6328125" customWidth="1"/>
    <col min="7" max="7" width="7.453125" customWidth="1"/>
    <col min="8" max="8" width="16.453125" customWidth="1"/>
    <col min="9" max="9" width="16.81640625" customWidth="1"/>
  </cols>
  <sheetData>
    <row r="5" spans="2:3" ht="38.25" customHeight="1" x14ac:dyDescent="0.35">
      <c r="B5" s="237" t="s">
        <v>104</v>
      </c>
      <c r="C5" s="237"/>
    </row>
    <row r="6" spans="2:3" x14ac:dyDescent="0.35">
      <c r="B6" s="8" t="s">
        <v>13</v>
      </c>
      <c r="C6" s="8" t="s">
        <v>24</v>
      </c>
    </row>
    <row r="7" spans="2:3" x14ac:dyDescent="0.35">
      <c r="B7" s="5" t="s">
        <v>16</v>
      </c>
      <c r="C7" s="27">
        <v>98.724428399518601</v>
      </c>
    </row>
    <row r="8" spans="2:3" x14ac:dyDescent="0.35">
      <c r="B8" s="5" t="s">
        <v>17</v>
      </c>
      <c r="C8" s="27">
        <v>99.152644958237502</v>
      </c>
    </row>
    <row r="9" spans="2:3" x14ac:dyDescent="0.35">
      <c r="B9" s="5" t="s">
        <v>18</v>
      </c>
      <c r="C9" s="27">
        <v>98.525886864813046</v>
      </c>
    </row>
    <row r="10" spans="2:3" x14ac:dyDescent="0.35">
      <c r="B10" s="5">
        <v>2008</v>
      </c>
      <c r="C10" s="27">
        <v>98.753056234718827</v>
      </c>
    </row>
    <row r="11" spans="2:3" x14ac:dyDescent="0.35">
      <c r="B11" s="5">
        <v>2009</v>
      </c>
      <c r="C11" s="27">
        <v>98.999113138223734</v>
      </c>
    </row>
    <row r="12" spans="2:3" x14ac:dyDescent="0.35">
      <c r="B12" s="5" t="s">
        <v>19</v>
      </c>
      <c r="C12" s="27">
        <v>99.407521895929932</v>
      </c>
    </row>
    <row r="13" spans="2:3" x14ac:dyDescent="0.35">
      <c r="B13" s="5" t="s">
        <v>20</v>
      </c>
      <c r="C13" s="27">
        <v>99.47483028051748</v>
      </c>
    </row>
    <row r="14" spans="2:3" x14ac:dyDescent="0.35">
      <c r="B14" s="5" t="s">
        <v>21</v>
      </c>
      <c r="C14" s="27">
        <v>99.548678272082526</v>
      </c>
    </row>
    <row r="15" spans="2:3" x14ac:dyDescent="0.35">
      <c r="B15" s="5" t="s">
        <v>22</v>
      </c>
      <c r="C15" s="27">
        <v>99.530087455945704</v>
      </c>
    </row>
    <row r="16" spans="2:3" x14ac:dyDescent="0.35">
      <c r="B16" s="5" t="s">
        <v>23</v>
      </c>
      <c r="C16" s="27">
        <v>99.714174353644282</v>
      </c>
    </row>
    <row r="17" spans="2:3" x14ac:dyDescent="0.35">
      <c r="B17" s="5">
        <v>2015</v>
      </c>
      <c r="C17" s="27">
        <v>99.79</v>
      </c>
    </row>
    <row r="18" spans="2:3" x14ac:dyDescent="0.35">
      <c r="B18" s="5">
        <v>2016</v>
      </c>
      <c r="C18" s="27">
        <v>99.72</v>
      </c>
    </row>
    <row r="19" spans="2:3" x14ac:dyDescent="0.35">
      <c r="B19" s="5">
        <v>2017</v>
      </c>
      <c r="C19" s="27">
        <v>99.78</v>
      </c>
    </row>
    <row r="20" spans="2:3" x14ac:dyDescent="0.35">
      <c r="B20" s="5">
        <v>2018</v>
      </c>
      <c r="C20" s="27">
        <v>99.62</v>
      </c>
    </row>
    <row r="21" spans="2:3" x14ac:dyDescent="0.35">
      <c r="B21" s="5">
        <v>2019</v>
      </c>
      <c r="C21" s="27">
        <v>99.81</v>
      </c>
    </row>
    <row r="22" spans="2:3" x14ac:dyDescent="0.35">
      <c r="B22" s="173">
        <v>2020</v>
      </c>
      <c r="C22" s="176">
        <v>99.81</v>
      </c>
    </row>
    <row r="23" spans="2:3" x14ac:dyDescent="0.35">
      <c r="B23" s="173">
        <v>2021</v>
      </c>
      <c r="C23" s="176">
        <v>99.82</v>
      </c>
    </row>
    <row r="24" spans="2:3" s="195" customFormat="1" x14ac:dyDescent="0.35">
      <c r="B24" s="217">
        <v>2022</v>
      </c>
      <c r="C24" s="219">
        <v>99.9</v>
      </c>
    </row>
    <row r="25" spans="2:3" s="195" customFormat="1" x14ac:dyDescent="0.35">
      <c r="B25" s="217">
        <v>2023</v>
      </c>
      <c r="C25" s="219">
        <v>99.93</v>
      </c>
    </row>
    <row r="26" spans="2:3" x14ac:dyDescent="0.35">
      <c r="B26" s="239" t="s">
        <v>25</v>
      </c>
      <c r="C26" s="239"/>
    </row>
    <row r="28" spans="2:3" ht="27.75" customHeight="1" x14ac:dyDescent="0.35">
      <c r="B28" s="237" t="s">
        <v>103</v>
      </c>
      <c r="C28" s="237"/>
    </row>
    <row r="29" spans="2:3" x14ac:dyDescent="0.35">
      <c r="B29" s="8" t="s">
        <v>13</v>
      </c>
      <c r="C29" s="8" t="s">
        <v>24</v>
      </c>
    </row>
    <row r="30" spans="2:3" x14ac:dyDescent="0.35">
      <c r="B30" s="5" t="s">
        <v>16</v>
      </c>
      <c r="C30" s="28">
        <v>98.703998043770639</v>
      </c>
    </row>
    <row r="31" spans="2:3" x14ac:dyDescent="0.35">
      <c r="B31" s="5" t="s">
        <v>17</v>
      </c>
      <c r="C31" s="28">
        <v>99.01828445208001</v>
      </c>
    </row>
    <row r="32" spans="2:3" x14ac:dyDescent="0.35">
      <c r="B32" s="5" t="s">
        <v>18</v>
      </c>
      <c r="C32" s="28">
        <v>98.467898832684824</v>
      </c>
    </row>
    <row r="33" spans="2:3" x14ac:dyDescent="0.35">
      <c r="B33" s="5">
        <v>2008</v>
      </c>
      <c r="C33" s="28">
        <v>98.79368237781371</v>
      </c>
    </row>
    <row r="34" spans="2:3" x14ac:dyDescent="0.35">
      <c r="B34" s="5">
        <v>2009</v>
      </c>
      <c r="C34" s="28">
        <v>99.034749034749041</v>
      </c>
    </row>
    <row r="35" spans="2:3" x14ac:dyDescent="0.35">
      <c r="B35" s="5" t="s">
        <v>19</v>
      </c>
      <c r="C35" s="28">
        <v>99.344004198373128</v>
      </c>
    </row>
    <row r="36" spans="2:3" x14ac:dyDescent="0.35">
      <c r="B36" s="5" t="s">
        <v>20</v>
      </c>
      <c r="C36" s="28">
        <v>99.439885371890057</v>
      </c>
    </row>
    <row r="37" spans="2:3" x14ac:dyDescent="0.35">
      <c r="B37" s="5" t="s">
        <v>21</v>
      </c>
      <c r="C37" s="28">
        <v>99.552866912151501</v>
      </c>
    </row>
    <row r="38" spans="2:3" x14ac:dyDescent="0.35">
      <c r="B38" s="5" t="s">
        <v>22</v>
      </c>
      <c r="C38" s="28">
        <v>99.547752061718541</v>
      </c>
    </row>
    <row r="39" spans="2:3" x14ac:dyDescent="0.35">
      <c r="B39" s="5" t="s">
        <v>23</v>
      </c>
      <c r="C39" s="28">
        <v>99.735099337748352</v>
      </c>
    </row>
    <row r="40" spans="2:3" x14ac:dyDescent="0.35">
      <c r="B40" s="5">
        <v>2015</v>
      </c>
      <c r="C40" s="28">
        <v>99.83</v>
      </c>
    </row>
    <row r="41" spans="2:3" x14ac:dyDescent="0.35">
      <c r="B41" s="5">
        <v>2016</v>
      </c>
      <c r="C41" s="28">
        <v>99.79</v>
      </c>
    </row>
    <row r="42" spans="2:3" x14ac:dyDescent="0.35">
      <c r="B42" s="5">
        <v>2017</v>
      </c>
      <c r="C42" s="28">
        <v>99.71</v>
      </c>
    </row>
    <row r="43" spans="2:3" x14ac:dyDescent="0.35">
      <c r="B43" s="5">
        <v>2018</v>
      </c>
      <c r="C43" s="28">
        <v>99.63</v>
      </c>
    </row>
    <row r="44" spans="2:3" x14ac:dyDescent="0.35">
      <c r="B44" s="173">
        <v>2019</v>
      </c>
      <c r="C44" s="175">
        <v>99.7</v>
      </c>
    </row>
    <row r="45" spans="2:3" x14ac:dyDescent="0.35">
      <c r="B45" s="173">
        <v>2020</v>
      </c>
      <c r="C45" s="175">
        <v>99.81</v>
      </c>
    </row>
    <row r="46" spans="2:3" x14ac:dyDescent="0.35">
      <c r="B46" s="173">
        <v>2021</v>
      </c>
      <c r="C46" s="175">
        <v>99.8</v>
      </c>
    </row>
    <row r="47" spans="2:3" s="195" customFormat="1" x14ac:dyDescent="0.35">
      <c r="B47" s="217">
        <v>2022</v>
      </c>
      <c r="C47" s="218">
        <v>99.76</v>
      </c>
    </row>
    <row r="48" spans="2:3" s="195" customFormat="1" x14ac:dyDescent="0.35">
      <c r="B48" s="217" t="s">
        <v>162</v>
      </c>
      <c r="C48" s="218">
        <v>99.91</v>
      </c>
    </row>
    <row r="49" spans="2:3" x14ac:dyDescent="0.35">
      <c r="B49" s="239" t="s">
        <v>25</v>
      </c>
      <c r="C49" s="239"/>
    </row>
  </sheetData>
  <mergeCells count="4">
    <mergeCell ref="B5:C5"/>
    <mergeCell ref="B26:C26"/>
    <mergeCell ref="B28:C28"/>
    <mergeCell ref="B49:C49"/>
  </mergeCells>
  <pageMargins left="0.7" right="0.7" top="0.75" bottom="0.75" header="0.3" footer="0.3"/>
  <pageSetup scale="7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</sheetPr>
  <dimension ref="B5:D23"/>
  <sheetViews>
    <sheetView showGridLines="0" view="pageBreakPreview" zoomScale="169" zoomScaleNormal="100" zoomScaleSheetLayoutView="100" workbookViewId="0">
      <selection activeCell="A22" sqref="A22:XFD22"/>
    </sheetView>
  </sheetViews>
  <sheetFormatPr baseColWidth="10" defaultRowHeight="14.5" x14ac:dyDescent="0.35"/>
  <cols>
    <col min="1" max="1" width="4.6328125" customWidth="1"/>
    <col min="2" max="3" width="14.81640625" customWidth="1"/>
    <col min="4" max="4" width="12.1796875" customWidth="1"/>
    <col min="5" max="5" width="49.36328125" customWidth="1"/>
    <col min="6" max="6" width="14.453125" customWidth="1"/>
  </cols>
  <sheetData>
    <row r="5" spans="2:4" ht="36.75" customHeight="1" x14ac:dyDescent="0.35">
      <c r="B5" s="237" t="s">
        <v>133</v>
      </c>
      <c r="C5" s="237"/>
      <c r="D5" s="237"/>
    </row>
    <row r="6" spans="2:4" x14ac:dyDescent="0.35">
      <c r="B6" s="8" t="s">
        <v>13</v>
      </c>
      <c r="C6" s="8" t="s">
        <v>24</v>
      </c>
      <c r="D6" s="101" t="s">
        <v>82</v>
      </c>
    </row>
    <row r="7" spans="2:4" x14ac:dyDescent="0.35">
      <c r="B7" s="5">
        <v>2007</v>
      </c>
      <c r="C7" s="27">
        <v>23.97</v>
      </c>
      <c r="D7" s="100">
        <v>2</v>
      </c>
    </row>
    <row r="8" spans="2:4" x14ac:dyDescent="0.35">
      <c r="B8" s="5">
        <v>2008</v>
      </c>
      <c r="C8" s="27">
        <v>61.11722283339445</v>
      </c>
      <c r="D8" s="100">
        <v>5</v>
      </c>
    </row>
    <row r="9" spans="2:4" x14ac:dyDescent="0.35">
      <c r="B9" s="5">
        <v>2009</v>
      </c>
      <c r="C9" s="27">
        <v>12.669453946534905</v>
      </c>
      <c r="D9" s="100">
        <v>1</v>
      </c>
    </row>
    <row r="10" spans="2:4" x14ac:dyDescent="0.35">
      <c r="B10" s="5">
        <v>2010</v>
      </c>
      <c r="C10" s="27">
        <v>12.878300064391501</v>
      </c>
      <c r="D10" s="100">
        <v>1</v>
      </c>
    </row>
    <row r="11" spans="2:4" x14ac:dyDescent="0.35">
      <c r="B11" s="5">
        <v>2011</v>
      </c>
      <c r="C11" s="27">
        <v>25.611473940325265</v>
      </c>
      <c r="D11" s="100">
        <v>2</v>
      </c>
    </row>
    <row r="12" spans="2:4" x14ac:dyDescent="0.35">
      <c r="B12" s="5">
        <v>2012</v>
      </c>
      <c r="C12" s="27">
        <v>51.579626047711159</v>
      </c>
      <c r="D12" s="100">
        <v>4</v>
      </c>
    </row>
    <row r="13" spans="2:4" x14ac:dyDescent="0.35">
      <c r="B13" s="5">
        <v>2013</v>
      </c>
      <c r="C13" s="27">
        <v>13.053126223730585</v>
      </c>
      <c r="D13" s="100">
        <v>1</v>
      </c>
    </row>
    <row r="14" spans="2:4" x14ac:dyDescent="0.35">
      <c r="B14" s="5">
        <v>2014</v>
      </c>
      <c r="C14" s="27">
        <v>38.976224503053139</v>
      </c>
      <c r="D14" s="100">
        <v>3</v>
      </c>
    </row>
    <row r="15" spans="2:4" x14ac:dyDescent="0.35">
      <c r="B15" s="5">
        <v>2015</v>
      </c>
      <c r="C15" s="27">
        <v>25.766555011594949</v>
      </c>
      <c r="D15" s="100">
        <v>2</v>
      </c>
    </row>
    <row r="16" spans="2:4" x14ac:dyDescent="0.35">
      <c r="B16" s="5">
        <v>2016</v>
      </c>
      <c r="C16" s="27">
        <v>13.394053040450041</v>
      </c>
      <c r="D16" s="100">
        <v>1</v>
      </c>
    </row>
    <row r="17" spans="2:4" x14ac:dyDescent="0.35">
      <c r="B17" s="5">
        <v>2017</v>
      </c>
      <c r="C17" s="27">
        <v>27.590012415505583</v>
      </c>
      <c r="D17" s="100">
        <v>2</v>
      </c>
    </row>
    <row r="18" spans="2:4" x14ac:dyDescent="0.35">
      <c r="B18" s="130">
        <v>2018</v>
      </c>
      <c r="C18" s="27">
        <v>14.345144168698896</v>
      </c>
      <c r="D18" s="131">
        <v>1</v>
      </c>
    </row>
    <row r="19" spans="2:4" x14ac:dyDescent="0.35">
      <c r="B19" s="130">
        <v>2019</v>
      </c>
      <c r="C19" s="27">
        <v>77.760497667185064</v>
      </c>
      <c r="D19" s="100">
        <v>5</v>
      </c>
    </row>
    <row r="20" spans="2:4" x14ac:dyDescent="0.35">
      <c r="B20" s="130">
        <v>2020</v>
      </c>
      <c r="C20" s="27">
        <v>41.3793103</v>
      </c>
      <c r="D20" s="100">
        <v>3</v>
      </c>
    </row>
    <row r="21" spans="2:4" x14ac:dyDescent="0.35">
      <c r="B21" s="5" t="s">
        <v>130</v>
      </c>
      <c r="C21" s="27">
        <v>104.25716799999999</v>
      </c>
      <c r="D21" s="100">
        <v>6</v>
      </c>
    </row>
    <row r="22" spans="2:4" x14ac:dyDescent="0.35">
      <c r="B22" s="240" t="s">
        <v>83</v>
      </c>
      <c r="C22" s="241"/>
      <c r="D22" s="242"/>
    </row>
    <row r="23" spans="2:4" x14ac:dyDescent="0.35">
      <c r="B23" s="56"/>
      <c r="C23" s="56"/>
      <c r="D23" s="56"/>
    </row>
  </sheetData>
  <mergeCells count="2">
    <mergeCell ref="B5:D5"/>
    <mergeCell ref="B22:D22"/>
  </mergeCells>
  <pageMargins left="0.7" right="0.7" top="0.75" bottom="0.75" header="0.3" footer="0.3"/>
  <pageSetup scale="55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B6:E47"/>
  <sheetViews>
    <sheetView showGridLines="0" view="pageBreakPreview" topLeftCell="B40" zoomScale="157" zoomScaleNormal="100" zoomScaleSheetLayoutView="90" workbookViewId="0">
      <selection activeCell="B43" sqref="B43:E43"/>
    </sheetView>
  </sheetViews>
  <sheetFormatPr baseColWidth="10" defaultRowHeight="14.5" x14ac:dyDescent="0.35"/>
  <cols>
    <col min="1" max="1" width="5.453125" customWidth="1"/>
    <col min="2" max="2" width="14.81640625" customWidth="1"/>
    <col min="3" max="3" width="14.1796875" customWidth="1"/>
    <col min="4" max="4" width="14" customWidth="1"/>
    <col min="5" max="5" width="15.453125" customWidth="1"/>
    <col min="7" max="7" width="15.453125" customWidth="1"/>
    <col min="8" max="8" width="13.453125" customWidth="1"/>
    <col min="9" max="9" width="14.1796875" customWidth="1"/>
    <col min="10" max="10" width="14.6328125" customWidth="1"/>
    <col min="11" max="11" width="22.81640625" customWidth="1"/>
  </cols>
  <sheetData>
    <row r="6" spans="2:5" ht="29.25" customHeight="1" x14ac:dyDescent="0.35">
      <c r="B6" s="237" t="s">
        <v>160</v>
      </c>
      <c r="C6" s="237"/>
      <c r="D6" s="237"/>
      <c r="E6" s="237"/>
    </row>
    <row r="7" spans="2:5" x14ac:dyDescent="0.35">
      <c r="B7" s="8" t="s">
        <v>13</v>
      </c>
      <c r="C7" s="8" t="s">
        <v>10</v>
      </c>
      <c r="D7" s="8" t="s">
        <v>11</v>
      </c>
      <c r="E7" s="8" t="s">
        <v>12</v>
      </c>
    </row>
    <row r="8" spans="2:5" x14ac:dyDescent="0.35">
      <c r="B8" s="10">
        <v>2010</v>
      </c>
      <c r="C8" s="2">
        <v>2.2734248007911519</v>
      </c>
      <c r="D8" s="2">
        <v>7.546188964956337</v>
      </c>
      <c r="E8" s="2">
        <v>4.7765946860384121</v>
      </c>
    </row>
    <row r="9" spans="2:5" x14ac:dyDescent="0.35">
      <c r="B9" s="10">
        <v>2011</v>
      </c>
      <c r="C9" s="2">
        <v>2.2711271604097112</v>
      </c>
      <c r="D9" s="2">
        <v>10.449189769825248</v>
      </c>
      <c r="E9" s="2">
        <v>6.1576476991254161</v>
      </c>
    </row>
    <row r="10" spans="2:5" x14ac:dyDescent="0.35">
      <c r="B10" s="10">
        <v>2012</v>
      </c>
      <c r="C10" s="2">
        <v>3.0174446016030174</v>
      </c>
      <c r="D10" s="2">
        <v>9.9746892260887989</v>
      </c>
      <c r="E10" s="2">
        <v>6.3274369530227359</v>
      </c>
    </row>
    <row r="11" spans="2:5" x14ac:dyDescent="0.35">
      <c r="B11" s="8">
        <v>2013</v>
      </c>
      <c r="C11" s="3">
        <v>4.1386523795369978</v>
      </c>
      <c r="D11" s="3">
        <v>12.832559930124642</v>
      </c>
      <c r="E11" s="3">
        <v>8.2781456953642376</v>
      </c>
    </row>
    <row r="12" spans="2:5" x14ac:dyDescent="0.35">
      <c r="B12" s="10">
        <v>2014</v>
      </c>
      <c r="C12" s="4">
        <v>2.9995913056846004</v>
      </c>
      <c r="D12" s="4">
        <v>10.71550739988213</v>
      </c>
      <c r="E12" s="6">
        <v>6.6752790855652977</v>
      </c>
    </row>
    <row r="13" spans="2:5" x14ac:dyDescent="0.35">
      <c r="B13" s="10">
        <v>2015</v>
      </c>
      <c r="C13" s="4">
        <v>2.9813923847785011</v>
      </c>
      <c r="D13" s="4">
        <v>10.230179028132993</v>
      </c>
      <c r="E13" s="6">
        <v>6.4364372564393628</v>
      </c>
    </row>
    <row r="14" spans="2:5" x14ac:dyDescent="0.35">
      <c r="B14" s="10">
        <v>2016</v>
      </c>
      <c r="C14" s="4">
        <v>2.5840365604258495</v>
      </c>
      <c r="D14" s="4">
        <v>15.78653368198635</v>
      </c>
      <c r="E14" s="6">
        <v>8.881337606672588</v>
      </c>
    </row>
    <row r="15" spans="2:5" x14ac:dyDescent="0.35">
      <c r="B15" s="10">
        <v>2017</v>
      </c>
      <c r="C15" s="4">
        <v>4.0158296704099063</v>
      </c>
      <c r="D15" s="4">
        <v>11.590403146194951</v>
      </c>
      <c r="E15" s="6">
        <v>7.6317963531461128</v>
      </c>
    </row>
    <row r="16" spans="2:5" x14ac:dyDescent="0.35">
      <c r="B16" s="10">
        <v>2018</v>
      </c>
      <c r="C16" s="4">
        <v>2.1702958836721407</v>
      </c>
      <c r="D16" s="4">
        <v>12.639478621506862</v>
      </c>
      <c r="E16" s="6">
        <v>7.1747524238390588</v>
      </c>
    </row>
    <row r="17" spans="2:5" x14ac:dyDescent="0.35">
      <c r="B17" s="10">
        <v>2019</v>
      </c>
      <c r="C17" s="4">
        <v>3.5714668371446834</v>
      </c>
      <c r="D17" s="4">
        <v>15.619508766449293</v>
      </c>
      <c r="E17" s="6">
        <v>9.3268443368333873</v>
      </c>
    </row>
    <row r="18" spans="2:5" x14ac:dyDescent="0.35">
      <c r="B18" s="10">
        <v>2020</v>
      </c>
      <c r="C18" s="4">
        <v>4.1142720356669997</v>
      </c>
      <c r="D18" s="4">
        <v>14.456418030044601</v>
      </c>
      <c r="E18" s="6">
        <v>9.0290086344802098</v>
      </c>
    </row>
    <row r="19" spans="2:5" x14ac:dyDescent="0.35">
      <c r="B19" s="10">
        <v>2021</v>
      </c>
      <c r="C19" s="177">
        <v>3.87</v>
      </c>
      <c r="D19" s="177">
        <v>12.75</v>
      </c>
      <c r="E19" s="6">
        <v>8.11</v>
      </c>
    </row>
    <row r="20" spans="2:5" x14ac:dyDescent="0.35">
      <c r="B20" s="183">
        <v>2022</v>
      </c>
      <c r="C20" s="186">
        <v>4.47</v>
      </c>
      <c r="D20" s="186">
        <v>14.46</v>
      </c>
      <c r="E20" s="187">
        <v>9.1999999999999993</v>
      </c>
    </row>
    <row r="21" spans="2:5" x14ac:dyDescent="0.35">
      <c r="B21" s="183">
        <v>2023</v>
      </c>
      <c r="C21" s="186">
        <v>3.5</v>
      </c>
      <c r="D21" s="186">
        <v>16.23</v>
      </c>
      <c r="E21" s="187">
        <v>9.5500000000000007</v>
      </c>
    </row>
    <row r="22" spans="2:5" ht="25.5" customHeight="1" x14ac:dyDescent="0.35">
      <c r="B22" s="238" t="s">
        <v>157</v>
      </c>
      <c r="C22" s="238"/>
      <c r="D22" s="238"/>
      <c r="E22" s="238"/>
    </row>
    <row r="27" spans="2:5" x14ac:dyDescent="0.35">
      <c r="B27" s="244" t="s">
        <v>159</v>
      </c>
      <c r="C27" s="244"/>
      <c r="D27" s="244"/>
      <c r="E27" s="244"/>
    </row>
    <row r="28" spans="2:5" x14ac:dyDescent="0.35">
      <c r="B28" s="8" t="s">
        <v>13</v>
      </c>
      <c r="C28" s="8" t="s">
        <v>10</v>
      </c>
      <c r="D28" s="8" t="s">
        <v>11</v>
      </c>
      <c r="E28" s="8" t="s">
        <v>12</v>
      </c>
    </row>
    <row r="29" spans="2:5" x14ac:dyDescent="0.35">
      <c r="B29" s="10">
        <v>2010</v>
      </c>
      <c r="C29" s="9">
        <v>6</v>
      </c>
      <c r="D29" s="9">
        <v>18</v>
      </c>
      <c r="E29" s="18">
        <f t="shared" ref="E29:E34" si="0">+D29+C29</f>
        <v>24</v>
      </c>
    </row>
    <row r="30" spans="2:5" x14ac:dyDescent="0.35">
      <c r="B30" s="10">
        <v>2011</v>
      </c>
      <c r="C30" s="9">
        <v>6</v>
      </c>
      <c r="D30" s="9">
        <v>25</v>
      </c>
      <c r="E30" s="18">
        <f t="shared" si="0"/>
        <v>31</v>
      </c>
    </row>
    <row r="31" spans="2:5" x14ac:dyDescent="0.35">
      <c r="B31" s="10">
        <v>2012</v>
      </c>
      <c r="C31" s="9">
        <v>8</v>
      </c>
      <c r="D31" s="9">
        <v>24</v>
      </c>
      <c r="E31" s="18">
        <f t="shared" si="0"/>
        <v>32</v>
      </c>
    </row>
    <row r="32" spans="2:5" x14ac:dyDescent="0.35">
      <c r="B32" s="8">
        <v>2013</v>
      </c>
      <c r="C32" s="14">
        <v>11</v>
      </c>
      <c r="D32" s="14">
        <v>31</v>
      </c>
      <c r="E32" s="18">
        <f t="shared" si="0"/>
        <v>42</v>
      </c>
    </row>
    <row r="33" spans="2:5" x14ac:dyDescent="0.35">
      <c r="B33" s="10">
        <v>2014</v>
      </c>
      <c r="C33" s="19">
        <v>8</v>
      </c>
      <c r="D33" s="20">
        <v>26</v>
      </c>
      <c r="E33" s="18">
        <f t="shared" si="0"/>
        <v>34</v>
      </c>
    </row>
    <row r="34" spans="2:5" x14ac:dyDescent="0.35">
      <c r="B34" s="10">
        <v>2015</v>
      </c>
      <c r="C34" s="20">
        <v>8</v>
      </c>
      <c r="D34" s="20">
        <v>25</v>
      </c>
      <c r="E34" s="18">
        <f t="shared" si="0"/>
        <v>33</v>
      </c>
    </row>
    <row r="35" spans="2:5" x14ac:dyDescent="0.35">
      <c r="B35" s="10">
        <v>2016</v>
      </c>
      <c r="C35" s="20">
        <v>7</v>
      </c>
      <c r="D35" s="20">
        <v>39</v>
      </c>
      <c r="E35" s="18">
        <f t="shared" ref="E35:E42" si="1">+C35+D35</f>
        <v>46</v>
      </c>
    </row>
    <row r="36" spans="2:5" x14ac:dyDescent="0.35">
      <c r="B36" s="10">
        <v>2017</v>
      </c>
      <c r="C36" s="20">
        <v>11</v>
      </c>
      <c r="D36" s="20">
        <v>29</v>
      </c>
      <c r="E36" s="18">
        <f t="shared" si="1"/>
        <v>40</v>
      </c>
    </row>
    <row r="37" spans="2:5" x14ac:dyDescent="0.35">
      <c r="B37" s="10">
        <v>2018</v>
      </c>
      <c r="C37" s="20">
        <v>6</v>
      </c>
      <c r="D37" s="20">
        <v>32</v>
      </c>
      <c r="E37" s="18">
        <f t="shared" si="1"/>
        <v>38</v>
      </c>
    </row>
    <row r="38" spans="2:5" x14ac:dyDescent="0.35">
      <c r="B38" s="10">
        <v>2019</v>
      </c>
      <c r="C38" s="20">
        <v>10</v>
      </c>
      <c r="D38" s="20">
        <v>40</v>
      </c>
      <c r="E38" s="18">
        <f t="shared" si="1"/>
        <v>50</v>
      </c>
    </row>
    <row r="39" spans="2:5" x14ac:dyDescent="0.35">
      <c r="B39" s="10">
        <v>2020</v>
      </c>
      <c r="C39" s="20">
        <v>11</v>
      </c>
      <c r="D39" s="20">
        <v>35</v>
      </c>
      <c r="E39" s="18">
        <f t="shared" si="1"/>
        <v>46</v>
      </c>
    </row>
    <row r="40" spans="2:5" x14ac:dyDescent="0.35">
      <c r="B40" s="10">
        <v>2021</v>
      </c>
      <c r="C40" s="29">
        <v>11</v>
      </c>
      <c r="D40" s="29">
        <v>33</v>
      </c>
      <c r="E40" s="18">
        <f t="shared" si="1"/>
        <v>44</v>
      </c>
    </row>
    <row r="41" spans="2:5" x14ac:dyDescent="0.35">
      <c r="B41" s="183">
        <v>2022</v>
      </c>
      <c r="C41" s="184">
        <v>12</v>
      </c>
      <c r="D41" s="184">
        <v>35</v>
      </c>
      <c r="E41" s="185">
        <f t="shared" si="1"/>
        <v>47</v>
      </c>
    </row>
    <row r="42" spans="2:5" x14ac:dyDescent="0.35">
      <c r="B42" s="183">
        <v>2023</v>
      </c>
      <c r="C42" s="184">
        <v>10</v>
      </c>
      <c r="D42" s="184">
        <v>42</v>
      </c>
      <c r="E42" s="185">
        <f t="shared" si="1"/>
        <v>52</v>
      </c>
    </row>
    <row r="43" spans="2:5" ht="29.25" customHeight="1" x14ac:dyDescent="0.35">
      <c r="B43" s="243" t="s">
        <v>158</v>
      </c>
      <c r="C43" s="243"/>
      <c r="D43" s="243"/>
      <c r="E43" s="243"/>
    </row>
    <row r="45" spans="2:5" x14ac:dyDescent="0.35">
      <c r="B45" s="220" t="s">
        <v>164</v>
      </c>
      <c r="C45" s="221">
        <f>'Población según sexo'!C26</f>
        <v>285473</v>
      </c>
      <c r="D45" s="221">
        <f>'Población según sexo'!D26</f>
        <v>258659</v>
      </c>
      <c r="E45" s="221">
        <f>'Población según sexo'!E26</f>
        <v>544132</v>
      </c>
    </row>
    <row r="46" spans="2:5" x14ac:dyDescent="0.35">
      <c r="B46" s="220"/>
      <c r="C46" s="220">
        <f t="shared" ref="C46:D46" si="2">C42/C45</f>
        <v>3.502958248240639E-5</v>
      </c>
      <c r="D46" s="220">
        <f t="shared" si="2"/>
        <v>1.6237594670976072E-4</v>
      </c>
      <c r="E46" s="220">
        <f>E42/E45</f>
        <v>9.556504671660553E-5</v>
      </c>
    </row>
    <row r="47" spans="2:5" x14ac:dyDescent="0.35">
      <c r="B47" s="220"/>
      <c r="C47" s="220">
        <f t="shared" ref="C47:D47" si="3">C46*100000</f>
        <v>3.5029582482406392</v>
      </c>
      <c r="D47" s="220">
        <f t="shared" si="3"/>
        <v>16.237594670976073</v>
      </c>
      <c r="E47" s="220">
        <f>E46*100000</f>
        <v>9.5565046716605533</v>
      </c>
    </row>
  </sheetData>
  <mergeCells count="4">
    <mergeCell ref="B43:E43"/>
    <mergeCell ref="B6:E6"/>
    <mergeCell ref="B27:E27"/>
    <mergeCell ref="B22:E22"/>
  </mergeCells>
  <conditionalFormatting sqref="C8:D10">
    <cfRule type="expression" dxfId="13" priority="10" stopIfTrue="1">
      <formula>#REF!&lt;&gt;#REF!</formula>
    </cfRule>
  </conditionalFormatting>
  <conditionalFormatting sqref="C29:D31">
    <cfRule type="expression" dxfId="12" priority="1" stopIfTrue="1">
      <formula>#REF!&lt;&gt;#REF!</formula>
    </cfRule>
  </conditionalFormatting>
  <conditionalFormatting sqref="E8">
    <cfRule type="expression" dxfId="11" priority="7" stopIfTrue="1">
      <formula>#REF!&lt;&gt;#REF!</formula>
    </cfRule>
  </conditionalFormatting>
  <conditionalFormatting sqref="E9:E10">
    <cfRule type="expression" dxfId="10" priority="8" stopIfTrue="1">
      <formula>#REF!&lt;&gt;#REF!</formula>
    </cfRule>
  </conditionalFormatting>
  <pageMargins left="0.7" right="0.7" top="0.75" bottom="0.75" header="0.3" footer="0.3"/>
  <pageSetup scale="65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4:V33"/>
  <sheetViews>
    <sheetView showGridLines="0" view="pageBreakPreview" topLeftCell="H21" zoomScale="125" zoomScaleNormal="80" zoomScaleSheetLayoutView="70" workbookViewId="0">
      <selection activeCell="R34" sqref="R34"/>
    </sheetView>
  </sheetViews>
  <sheetFormatPr baseColWidth="10" defaultRowHeight="14.5" x14ac:dyDescent="0.35"/>
  <cols>
    <col min="1" max="1" width="4.453125" customWidth="1"/>
    <col min="2" max="2" width="32.36328125" customWidth="1"/>
    <col min="3" max="15" width="9.81640625" customWidth="1"/>
    <col min="16" max="16" width="11.6328125" customWidth="1"/>
  </cols>
  <sheetData>
    <row r="4" spans="2:22" ht="15" thickBot="1" x14ac:dyDescent="0.4"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</row>
    <row r="5" spans="2:22" x14ac:dyDescent="0.35">
      <c r="B5" s="245" t="s">
        <v>85</v>
      </c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7"/>
      <c r="N5" s="178"/>
      <c r="O5" s="178"/>
    </row>
    <row r="6" spans="2:22" x14ac:dyDescent="0.35">
      <c r="B6" s="111" t="s">
        <v>0</v>
      </c>
      <c r="C6" s="112">
        <v>2010</v>
      </c>
      <c r="D6" s="112">
        <v>2011</v>
      </c>
      <c r="E6" s="112">
        <v>2012</v>
      </c>
      <c r="F6" s="112">
        <v>2013</v>
      </c>
      <c r="G6" s="112">
        <v>2014</v>
      </c>
      <c r="H6" s="112">
        <v>2015</v>
      </c>
      <c r="I6" s="113">
        <v>2016</v>
      </c>
      <c r="J6" s="113">
        <v>2017</v>
      </c>
      <c r="K6" s="112">
        <v>2018</v>
      </c>
      <c r="L6" s="112">
        <v>2019</v>
      </c>
      <c r="M6" s="114">
        <v>2020</v>
      </c>
      <c r="N6" s="193">
        <v>2021</v>
      </c>
      <c r="O6" s="193">
        <v>2022</v>
      </c>
      <c r="P6" s="193">
        <v>2023</v>
      </c>
    </row>
    <row r="7" spans="2:22" x14ac:dyDescent="0.35">
      <c r="B7" s="115" t="s">
        <v>1</v>
      </c>
      <c r="C7" s="116">
        <v>77.845111346024936</v>
      </c>
      <c r="D7" s="116">
        <v>78.247358815315422</v>
      </c>
      <c r="E7" s="116">
        <v>78.624914725550298</v>
      </c>
      <c r="F7" s="116">
        <v>78.958713293074766</v>
      </c>
      <c r="G7" s="116">
        <v>79.255852593437425</v>
      </c>
      <c r="H7" s="116">
        <v>79.518498765995432</v>
      </c>
      <c r="I7" s="116">
        <v>79.780997462060697</v>
      </c>
      <c r="J7" s="116">
        <v>80.018634781921904</v>
      </c>
      <c r="K7" s="116">
        <v>80.232665611674705</v>
      </c>
      <c r="L7" s="116">
        <v>80.400000000000006</v>
      </c>
      <c r="M7" s="117">
        <v>80.558234289477724</v>
      </c>
      <c r="N7" s="194">
        <v>81.5</v>
      </c>
      <c r="O7" s="194">
        <v>81.8</v>
      </c>
      <c r="P7" s="222">
        <v>82.1</v>
      </c>
    </row>
    <row r="8" spans="2:22" x14ac:dyDescent="0.35">
      <c r="B8" s="115" t="s">
        <v>2</v>
      </c>
      <c r="C8" s="116">
        <v>73.314473096374201</v>
      </c>
      <c r="D8" s="116">
        <v>76.772768140503686</v>
      </c>
      <c r="E8" s="116">
        <v>75.218263514294762</v>
      </c>
      <c r="F8" s="116">
        <v>75.954489199158104</v>
      </c>
      <c r="G8" s="116">
        <v>75.419685567049328</v>
      </c>
      <c r="H8" s="116">
        <v>74.82079379286867</v>
      </c>
      <c r="I8" s="116">
        <v>73.550076159244725</v>
      </c>
      <c r="J8" s="116">
        <v>73.000001752903955</v>
      </c>
      <c r="K8" s="116">
        <v>72.14691935884882</v>
      </c>
      <c r="L8" s="116">
        <v>70.5</v>
      </c>
      <c r="M8" s="117">
        <v>66.307138293667165</v>
      </c>
      <c r="N8" s="194">
        <v>54.3</v>
      </c>
      <c r="O8" s="194">
        <v>54.4</v>
      </c>
      <c r="P8" s="194">
        <v>57.7</v>
      </c>
    </row>
    <row r="9" spans="2:22" x14ac:dyDescent="0.35">
      <c r="B9" s="115" t="s">
        <v>3</v>
      </c>
      <c r="C9" s="116">
        <v>61.707680118757203</v>
      </c>
      <c r="D9" s="116">
        <v>65.677023452529767</v>
      </c>
      <c r="E9" s="116">
        <v>66.592614185417659</v>
      </c>
      <c r="F9" s="116">
        <v>67.420344301311673</v>
      </c>
      <c r="G9" s="116">
        <v>66.495831012082292</v>
      </c>
      <c r="H9" s="116">
        <v>66.716361274115982</v>
      </c>
      <c r="I9" s="116">
        <v>65.434193368909874</v>
      </c>
      <c r="J9" s="116">
        <v>64.976555538310848</v>
      </c>
      <c r="K9" s="116">
        <v>62.788367103198581</v>
      </c>
      <c r="L9" s="116">
        <v>60.3</v>
      </c>
      <c r="M9" s="117">
        <v>50.649699958434034</v>
      </c>
      <c r="N9" s="194">
        <v>47</v>
      </c>
      <c r="O9" s="194">
        <v>45.4</v>
      </c>
      <c r="P9" s="194">
        <v>49.7</v>
      </c>
    </row>
    <row r="10" spans="2:22" ht="15" thickBot="1" x14ac:dyDescent="0.4">
      <c r="B10" s="118" t="s">
        <v>4</v>
      </c>
      <c r="C10" s="119">
        <v>15.835906349916442</v>
      </c>
      <c r="D10" s="119">
        <v>14.459884605514004</v>
      </c>
      <c r="E10" s="119">
        <v>11.464225762518607</v>
      </c>
      <c r="F10" s="119">
        <v>11.234609258108067</v>
      </c>
      <c r="G10" s="119">
        <v>11.833385908541468</v>
      </c>
      <c r="H10" s="119">
        <v>10.835896803522093</v>
      </c>
      <c r="I10" s="119">
        <v>11.034646654996166</v>
      </c>
      <c r="J10" s="119">
        <v>10.991486383042265</v>
      </c>
      <c r="K10" s="119">
        <v>12.970277084236296</v>
      </c>
      <c r="L10" s="119">
        <v>14.4</v>
      </c>
      <c r="M10" s="120">
        <v>23.846042642621534</v>
      </c>
      <c r="N10" s="194">
        <v>13.4</v>
      </c>
      <c r="O10" s="194">
        <v>16.5</v>
      </c>
      <c r="P10" s="194">
        <v>13.9</v>
      </c>
    </row>
    <row r="11" spans="2:22" ht="15" thickBot="1" x14ac:dyDescent="0.4">
      <c r="B11" s="138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96"/>
      <c r="O11" s="196"/>
      <c r="P11" s="195"/>
    </row>
    <row r="12" spans="2:22" x14ac:dyDescent="0.35">
      <c r="B12" s="121" t="s">
        <v>0</v>
      </c>
      <c r="C12" s="122">
        <v>2010</v>
      </c>
      <c r="D12" s="122">
        <v>2011</v>
      </c>
      <c r="E12" s="122">
        <v>2012</v>
      </c>
      <c r="F12" s="122">
        <v>2013</v>
      </c>
      <c r="G12" s="122">
        <v>2014</v>
      </c>
      <c r="H12" s="122">
        <v>2015</v>
      </c>
      <c r="I12" s="160">
        <v>2016</v>
      </c>
      <c r="J12" s="160">
        <v>2017</v>
      </c>
      <c r="K12" s="122">
        <v>2018</v>
      </c>
      <c r="L12" s="122">
        <v>2019</v>
      </c>
      <c r="M12" s="123">
        <v>2020</v>
      </c>
      <c r="N12" s="193">
        <v>2021</v>
      </c>
      <c r="O12" s="193">
        <v>2022</v>
      </c>
      <c r="P12" s="193">
        <v>2023</v>
      </c>
    </row>
    <row r="13" spans="2:22" x14ac:dyDescent="0.35">
      <c r="B13" s="124" t="s">
        <v>5</v>
      </c>
      <c r="C13" s="125">
        <v>239.56041666666667</v>
      </c>
      <c r="D13" s="125">
        <v>242.13858333333334</v>
      </c>
      <c r="E13" s="125">
        <v>244.69708333333335</v>
      </c>
      <c r="F13" s="125">
        <v>247.21966666666665</v>
      </c>
      <c r="G13" s="125">
        <v>249.69666666666669</v>
      </c>
      <c r="H13" s="125">
        <v>252.14500000000001</v>
      </c>
      <c r="I13" s="125">
        <v>254.56983333333329</v>
      </c>
      <c r="J13" s="125">
        <v>256.99658333333332</v>
      </c>
      <c r="K13" s="125">
        <v>259.416</v>
      </c>
      <c r="L13" s="125">
        <v>261.81541666666669</v>
      </c>
      <c r="M13" s="126">
        <v>264.26833333333326</v>
      </c>
      <c r="N13" s="197">
        <v>504</v>
      </c>
      <c r="O13" s="197">
        <v>506</v>
      </c>
      <c r="P13" s="222">
        <v>507</v>
      </c>
    </row>
    <row r="14" spans="2:22" x14ac:dyDescent="0.35">
      <c r="B14" s="124" t="s">
        <v>6</v>
      </c>
      <c r="C14" s="125">
        <v>186.4869166666667</v>
      </c>
      <c r="D14" s="125">
        <v>189.46783333333332</v>
      </c>
      <c r="E14" s="125">
        <v>192.39358333333334</v>
      </c>
      <c r="F14" s="125">
        <v>195.20208333333335</v>
      </c>
      <c r="G14" s="125">
        <v>197.89975000000001</v>
      </c>
      <c r="H14" s="125">
        <v>200.50241666666668</v>
      </c>
      <c r="I14" s="125">
        <v>203.09883333333335</v>
      </c>
      <c r="J14" s="125">
        <v>205.64558333333332</v>
      </c>
      <c r="K14" s="125">
        <v>208.13675000000001</v>
      </c>
      <c r="L14" s="125">
        <v>210.54216666666667</v>
      </c>
      <c r="M14" s="126">
        <v>212.89008333333334</v>
      </c>
      <c r="N14" s="197">
        <v>411</v>
      </c>
      <c r="O14" s="197">
        <v>413</v>
      </c>
      <c r="P14" s="222">
        <v>416</v>
      </c>
    </row>
    <row r="15" spans="2:22" x14ac:dyDescent="0.35">
      <c r="B15" s="124" t="s">
        <v>7</v>
      </c>
      <c r="C15" s="125">
        <v>137000</v>
      </c>
      <c r="D15" s="125">
        <v>145000</v>
      </c>
      <c r="E15" s="125">
        <v>145000</v>
      </c>
      <c r="F15" s="125">
        <v>148000</v>
      </c>
      <c r="G15" s="125">
        <v>149000</v>
      </c>
      <c r="H15" s="125">
        <v>150000</v>
      </c>
      <c r="I15" s="125">
        <v>149000</v>
      </c>
      <c r="J15" s="125">
        <v>150000</v>
      </c>
      <c r="K15" s="125">
        <v>150000</v>
      </c>
      <c r="L15" s="180">
        <v>148.44041666666666</v>
      </c>
      <c r="M15" s="181">
        <v>141.16366666666667</v>
      </c>
      <c r="N15" s="198">
        <v>223</v>
      </c>
      <c r="O15" s="198">
        <v>225</v>
      </c>
      <c r="P15" s="198">
        <v>240</v>
      </c>
    </row>
    <row r="16" spans="2:22" x14ac:dyDescent="0.35">
      <c r="B16" s="124" t="s">
        <v>8</v>
      </c>
      <c r="C16" s="125">
        <v>115.07674999999999</v>
      </c>
      <c r="D16" s="125">
        <v>124.43683333333334</v>
      </c>
      <c r="E16" s="125">
        <v>128.11991666666668</v>
      </c>
      <c r="F16" s="125">
        <v>131.60591666666667</v>
      </c>
      <c r="G16" s="125">
        <v>131.59508333333335</v>
      </c>
      <c r="H16" s="125">
        <v>133.76791666666668</v>
      </c>
      <c r="I16" s="125">
        <v>132.89608333333334</v>
      </c>
      <c r="J16" s="125">
        <v>133.62141666666665</v>
      </c>
      <c r="K16" s="125">
        <v>130.68566666666669</v>
      </c>
      <c r="L16" s="125">
        <v>127.03791666666666</v>
      </c>
      <c r="M16" s="126">
        <v>107.83558333333332</v>
      </c>
      <c r="N16" s="197">
        <v>193</v>
      </c>
      <c r="O16" s="197">
        <v>188</v>
      </c>
      <c r="P16" s="222">
        <v>207</v>
      </c>
    </row>
    <row r="17" spans="2:18" ht="15" thickBot="1" x14ac:dyDescent="0.4">
      <c r="B17" s="127" t="s">
        <v>9</v>
      </c>
      <c r="C17" s="128">
        <v>21.652249999999999</v>
      </c>
      <c r="D17" s="128">
        <v>21.035083333333329</v>
      </c>
      <c r="E17" s="128">
        <v>16.589833333333335</v>
      </c>
      <c r="F17" s="128">
        <v>16.656749999999999</v>
      </c>
      <c r="G17" s="128">
        <v>17.662166666666664</v>
      </c>
      <c r="H17" s="128">
        <v>16.256500000000003</v>
      </c>
      <c r="I17" s="128">
        <v>16.483499999999999</v>
      </c>
      <c r="J17" s="128">
        <v>16.500666666666667</v>
      </c>
      <c r="K17" s="128">
        <v>19.476416666666665</v>
      </c>
      <c r="L17" s="128">
        <v>21.4025</v>
      </c>
      <c r="M17" s="129">
        <v>33.32833333333334</v>
      </c>
      <c r="N17" s="197">
        <v>30</v>
      </c>
      <c r="O17" s="197">
        <v>37</v>
      </c>
      <c r="P17" s="222">
        <v>33</v>
      </c>
    </row>
    <row r="18" spans="2:18" ht="15" thickBot="1" x14ac:dyDescent="0.4">
      <c r="B18" s="182"/>
      <c r="C18" s="182"/>
      <c r="D18" s="182"/>
      <c r="E18" s="182"/>
      <c r="F18" s="182"/>
      <c r="G18" s="182"/>
      <c r="H18" s="182"/>
      <c r="I18" s="182"/>
      <c r="J18" s="182"/>
      <c r="K18" s="182"/>
      <c r="L18" s="182"/>
      <c r="M18" s="182"/>
      <c r="N18" s="199"/>
      <c r="O18" s="199"/>
      <c r="P18" s="195"/>
    </row>
    <row r="19" spans="2:18" x14ac:dyDescent="0.35">
      <c r="B19" s="248" t="s">
        <v>86</v>
      </c>
      <c r="C19" s="249"/>
      <c r="D19" s="249"/>
      <c r="E19" s="249"/>
      <c r="F19" s="249"/>
      <c r="G19" s="249"/>
      <c r="H19" s="249"/>
      <c r="I19" s="249"/>
      <c r="J19" s="249"/>
      <c r="K19" s="249"/>
      <c r="L19" s="249"/>
      <c r="M19" s="250"/>
      <c r="N19" s="200"/>
      <c r="O19" s="200"/>
      <c r="P19" s="195"/>
    </row>
    <row r="20" spans="2:18" x14ac:dyDescent="0.35">
      <c r="B20" s="111" t="s">
        <v>0</v>
      </c>
      <c r="C20" s="112">
        <v>2010</v>
      </c>
      <c r="D20" s="112">
        <v>2011</v>
      </c>
      <c r="E20" s="112">
        <v>2012</v>
      </c>
      <c r="F20" s="112">
        <v>2013</v>
      </c>
      <c r="G20" s="112">
        <v>2014</v>
      </c>
      <c r="H20" s="112">
        <v>2015</v>
      </c>
      <c r="I20" s="112">
        <v>2016</v>
      </c>
      <c r="J20" s="112">
        <v>2017</v>
      </c>
      <c r="K20" s="112">
        <v>2018</v>
      </c>
      <c r="L20" s="112">
        <v>2019</v>
      </c>
      <c r="M20" s="114">
        <v>2020</v>
      </c>
      <c r="N20" s="193">
        <v>2021</v>
      </c>
      <c r="O20" s="193">
        <v>2022</v>
      </c>
      <c r="P20" s="193">
        <v>2023</v>
      </c>
    </row>
    <row r="21" spans="2:18" x14ac:dyDescent="0.35">
      <c r="B21" s="115" t="s">
        <v>1</v>
      </c>
      <c r="C21" s="116">
        <v>80.257892822522805</v>
      </c>
      <c r="D21" s="116">
        <v>80.60038215575571</v>
      </c>
      <c r="E21" s="116">
        <v>80.919059853353517</v>
      </c>
      <c r="F21" s="116">
        <v>81.211137385513823</v>
      </c>
      <c r="G21" s="116">
        <v>81.477143772542121</v>
      </c>
      <c r="H21" s="116">
        <v>81.719828337369037</v>
      </c>
      <c r="I21" s="116">
        <v>81.966703410932382</v>
      </c>
      <c r="J21" s="116">
        <v>82.19496719627422</v>
      </c>
      <c r="K21" s="116">
        <v>82.403648254117329</v>
      </c>
      <c r="L21" s="116">
        <v>82.6</v>
      </c>
      <c r="M21" s="117">
        <v>82.726761922702224</v>
      </c>
      <c r="N21" s="194">
        <v>82.7</v>
      </c>
      <c r="O21" s="194">
        <v>83</v>
      </c>
      <c r="P21" s="195">
        <v>83.3</v>
      </c>
    </row>
    <row r="22" spans="2:18" x14ac:dyDescent="0.35">
      <c r="B22" s="115" t="s">
        <v>2</v>
      </c>
      <c r="C22" s="116">
        <v>61.134426466030277</v>
      </c>
      <c r="D22" s="116">
        <v>64.882600797312364</v>
      </c>
      <c r="E22" s="116">
        <v>61.925905507823913</v>
      </c>
      <c r="F22" s="116">
        <v>63.938995815142064</v>
      </c>
      <c r="G22" s="116">
        <v>61.775703591269256</v>
      </c>
      <c r="H22" s="116">
        <v>62.829294227542547</v>
      </c>
      <c r="I22" s="116">
        <v>60.673917900125694</v>
      </c>
      <c r="J22" s="116">
        <v>58.478803220865039</v>
      </c>
      <c r="K22" s="116">
        <v>58.993057270598676</v>
      </c>
      <c r="L22" s="116">
        <v>56.2</v>
      </c>
      <c r="M22" s="117">
        <v>51.008186066298478</v>
      </c>
      <c r="N22" s="194">
        <v>44</v>
      </c>
      <c r="O22" s="194">
        <v>45.8</v>
      </c>
      <c r="P22" s="194">
        <v>49.3</v>
      </c>
    </row>
    <row r="23" spans="2:18" x14ac:dyDescent="0.35">
      <c r="B23" s="115" t="s">
        <v>3</v>
      </c>
      <c r="C23" s="116">
        <v>49.156519118118837</v>
      </c>
      <c r="D23" s="116">
        <v>51.894688378308153</v>
      </c>
      <c r="E23" s="116">
        <v>52.459842448050949</v>
      </c>
      <c r="F23" s="116">
        <v>53.35642514344746</v>
      </c>
      <c r="G23" s="116">
        <v>52.512301292317453</v>
      </c>
      <c r="H23" s="116">
        <v>53.566790607404982</v>
      </c>
      <c r="I23" s="116">
        <v>51.247601766110705</v>
      </c>
      <c r="J23" s="116">
        <v>49.676387633392423</v>
      </c>
      <c r="K23" s="116">
        <v>49.805462277149573</v>
      </c>
      <c r="L23" s="116">
        <v>45.8</v>
      </c>
      <c r="M23" s="117">
        <v>36.791248524355119</v>
      </c>
      <c r="N23" s="194">
        <v>36.700000000000003</v>
      </c>
      <c r="O23" s="194">
        <v>38.1</v>
      </c>
      <c r="P23" s="194">
        <v>42.5</v>
      </c>
    </row>
    <row r="24" spans="2:18" ht="15" thickBot="1" x14ac:dyDescent="0.4">
      <c r="B24" s="118" t="s">
        <v>4</v>
      </c>
      <c r="C24" s="119">
        <v>19.596175350200777</v>
      </c>
      <c r="D24" s="119">
        <v>20.026675906137605</v>
      </c>
      <c r="E24" s="119">
        <v>15.286176907518879</v>
      </c>
      <c r="F24" s="119">
        <v>16.545349984065659</v>
      </c>
      <c r="G24" s="119">
        <v>14.994823048270673</v>
      </c>
      <c r="H24" s="119">
        <v>14.750559062320844</v>
      </c>
      <c r="I24" s="119">
        <v>15.532925294623748</v>
      </c>
      <c r="J24" s="119">
        <v>15.056170189274839</v>
      </c>
      <c r="K24" s="119">
        <v>15.573333923078769</v>
      </c>
      <c r="L24" s="119">
        <v>18.5</v>
      </c>
      <c r="M24" s="120">
        <v>28.250738244092545</v>
      </c>
      <c r="N24" s="194">
        <v>16.600000000000001</v>
      </c>
      <c r="O24" s="194">
        <v>16.899999999999999</v>
      </c>
      <c r="P24" s="194">
        <v>13.9</v>
      </c>
    </row>
    <row r="25" spans="2:18" ht="15" thickBot="1" x14ac:dyDescent="0.4"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96"/>
      <c r="O25" s="196"/>
      <c r="P25" s="195"/>
    </row>
    <row r="26" spans="2:18" x14ac:dyDescent="0.35">
      <c r="B26" s="121" t="s">
        <v>0</v>
      </c>
      <c r="C26" s="122">
        <v>2010</v>
      </c>
      <c r="D26" s="122">
        <v>2011</v>
      </c>
      <c r="E26" s="122">
        <v>2012</v>
      </c>
      <c r="F26" s="122">
        <v>2013</v>
      </c>
      <c r="G26" s="122">
        <v>2014</v>
      </c>
      <c r="H26" s="122">
        <v>2015</v>
      </c>
      <c r="I26" s="122">
        <v>2016</v>
      </c>
      <c r="J26" s="122">
        <v>2017</v>
      </c>
      <c r="K26" s="122">
        <v>2018</v>
      </c>
      <c r="L26" s="122">
        <v>2019</v>
      </c>
      <c r="M26" s="123">
        <v>2020</v>
      </c>
      <c r="N26" s="179"/>
      <c r="O26" s="179"/>
    </row>
    <row r="27" spans="2:18" x14ac:dyDescent="0.35">
      <c r="B27" s="124" t="s">
        <v>5</v>
      </c>
      <c r="C27" s="125">
        <v>256.98124999999999</v>
      </c>
      <c r="D27" s="125">
        <v>259.81991666666664</v>
      </c>
      <c r="E27" s="125">
        <v>262.62200000000001</v>
      </c>
      <c r="F27" s="125">
        <v>265.40691666666669</v>
      </c>
      <c r="G27" s="125">
        <v>268.16033333333337</v>
      </c>
      <c r="H27" s="125">
        <v>270.90933333333334</v>
      </c>
      <c r="I27" s="125">
        <v>273.64341666666667</v>
      </c>
      <c r="J27" s="125">
        <v>276.35374999999999</v>
      </c>
      <c r="K27" s="125">
        <v>279.04883333333339</v>
      </c>
      <c r="L27" s="125">
        <v>274.98883333333333</v>
      </c>
      <c r="M27" s="126">
        <v>284.47149999999999</v>
      </c>
      <c r="N27" s="197">
        <v>267</v>
      </c>
      <c r="O27" s="197">
        <v>266</v>
      </c>
      <c r="P27" s="194">
        <v>267</v>
      </c>
      <c r="Q27" s="65"/>
      <c r="R27" s="65"/>
    </row>
    <row r="28" spans="2:18" x14ac:dyDescent="0.35">
      <c r="B28" s="124" t="s">
        <v>6</v>
      </c>
      <c r="C28" s="125">
        <v>206.24850000000001</v>
      </c>
      <c r="D28" s="125">
        <v>209.41658333333334</v>
      </c>
      <c r="E28" s="125">
        <v>212.51191666666665</v>
      </c>
      <c r="F28" s="125">
        <v>215.54058333333333</v>
      </c>
      <c r="G28" s="125">
        <v>218.48991666666666</v>
      </c>
      <c r="H28" s="125">
        <v>221.38716666666667</v>
      </c>
      <c r="I28" s="125">
        <v>224.297</v>
      </c>
      <c r="J28" s="125">
        <v>227.14933333333335</v>
      </c>
      <c r="K28" s="125">
        <v>229.94683333333336</v>
      </c>
      <c r="L28" s="125">
        <v>225.69508333333334</v>
      </c>
      <c r="M28" s="126">
        <v>235.33425000000003</v>
      </c>
      <c r="N28" s="197">
        <v>220</v>
      </c>
      <c r="O28" s="197">
        <v>221</v>
      </c>
      <c r="P28" s="194">
        <v>223</v>
      </c>
      <c r="Q28" s="65"/>
      <c r="R28" s="65"/>
    </row>
    <row r="29" spans="2:18" x14ac:dyDescent="0.35">
      <c r="B29" s="124" t="s">
        <v>7</v>
      </c>
      <c r="C29" s="125">
        <v>126000</v>
      </c>
      <c r="D29" s="125">
        <v>136000</v>
      </c>
      <c r="E29" s="125">
        <v>132000</v>
      </c>
      <c r="F29" s="125">
        <v>138000</v>
      </c>
      <c r="G29" s="125">
        <v>135000</v>
      </c>
      <c r="H29" s="125">
        <v>139000</v>
      </c>
      <c r="I29" s="125">
        <v>136000</v>
      </c>
      <c r="J29" s="125">
        <v>133000</v>
      </c>
      <c r="K29" s="125">
        <v>136000</v>
      </c>
      <c r="L29" s="125">
        <v>136000</v>
      </c>
      <c r="M29" s="126">
        <v>120.04091666666666</v>
      </c>
      <c r="N29" s="197">
        <v>96671</v>
      </c>
      <c r="O29" s="197">
        <v>101326</v>
      </c>
      <c r="P29" s="194">
        <v>109864</v>
      </c>
      <c r="Q29" s="65"/>
      <c r="R29" s="65"/>
    </row>
    <row r="30" spans="2:18" x14ac:dyDescent="0.35">
      <c r="B30" s="124" t="s">
        <v>8</v>
      </c>
      <c r="C30" s="125">
        <v>101.38458333333332</v>
      </c>
      <c r="D30" s="125">
        <v>108.67608333333334</v>
      </c>
      <c r="E30" s="125">
        <v>111.48341666666667</v>
      </c>
      <c r="F30" s="125">
        <v>115.00474999999999</v>
      </c>
      <c r="G30" s="125">
        <v>114.73408333333333</v>
      </c>
      <c r="H30" s="125">
        <v>118.59000000000002</v>
      </c>
      <c r="I30" s="125">
        <v>114.94683333333333</v>
      </c>
      <c r="J30" s="125">
        <v>112.83958333333334</v>
      </c>
      <c r="K30" s="125">
        <v>114.52608333333335</v>
      </c>
      <c r="L30" s="125">
        <v>115.22562500000001</v>
      </c>
      <c r="M30" s="126">
        <v>86.586999999999989</v>
      </c>
      <c r="N30" s="197">
        <v>81</v>
      </c>
      <c r="O30" s="197">
        <v>84</v>
      </c>
      <c r="P30" s="194">
        <v>95</v>
      </c>
      <c r="Q30" s="65"/>
      <c r="R30" s="65"/>
    </row>
    <row r="31" spans="2:18" ht="15" thickBot="1" x14ac:dyDescent="0.4">
      <c r="B31" s="127" t="s">
        <v>9</v>
      </c>
      <c r="C31" s="128">
        <v>24.709666666666667</v>
      </c>
      <c r="D31" s="128">
        <v>27.214333333333336</v>
      </c>
      <c r="E31" s="128">
        <v>20.116583333333331</v>
      </c>
      <c r="F31" s="128">
        <v>22.800333333333334</v>
      </c>
      <c r="G31" s="128">
        <v>20.238999999999997</v>
      </c>
      <c r="H31" s="128">
        <v>20.519416666666665</v>
      </c>
      <c r="I31" s="128">
        <v>21.137916666666669</v>
      </c>
      <c r="J31" s="128">
        <v>20.000666666666664</v>
      </c>
      <c r="K31" s="128">
        <v>21.125500000000002</v>
      </c>
      <c r="L31" s="128">
        <v>20.695875000000001</v>
      </c>
      <c r="M31" s="129">
        <v>33.453833333333336</v>
      </c>
      <c r="N31" s="197">
        <v>16</v>
      </c>
      <c r="O31" s="197">
        <v>17</v>
      </c>
      <c r="P31" s="194">
        <v>15</v>
      </c>
      <c r="Q31" s="65"/>
      <c r="R31" s="65"/>
    </row>
    <row r="32" spans="2:18" x14ac:dyDescent="0.35">
      <c r="Q32" s="63"/>
    </row>
    <row r="33" spans="2:15" x14ac:dyDescent="0.35">
      <c r="B33" s="1" t="s">
        <v>65</v>
      </c>
      <c r="I33" s="63"/>
      <c r="J33" s="62"/>
      <c r="K33" s="62"/>
      <c r="L33" s="62"/>
      <c r="M33" s="62"/>
      <c r="N33" s="62" t="s">
        <v>165</v>
      </c>
      <c r="O33" s="62"/>
    </row>
  </sheetData>
  <mergeCells count="2">
    <mergeCell ref="B5:M5"/>
    <mergeCell ref="B19:M19"/>
  </mergeCells>
  <pageMargins left="0.7" right="0.7" top="0.75" bottom="0.75" header="0.3" footer="0.3"/>
  <pageSetup scale="3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</sheetPr>
  <dimension ref="B6:E46"/>
  <sheetViews>
    <sheetView showGridLines="0" view="pageBreakPreview" topLeftCell="A10" zoomScale="125" zoomScaleNormal="100" zoomScaleSheetLayoutView="90" workbookViewId="0">
      <selection activeCell="E24" sqref="E24"/>
    </sheetView>
  </sheetViews>
  <sheetFormatPr baseColWidth="10" defaultRowHeight="14.5" x14ac:dyDescent="0.35"/>
  <cols>
    <col min="1" max="1" width="4.81640625" customWidth="1"/>
    <col min="7" max="7" width="15.6328125" customWidth="1"/>
    <col min="11" max="11" width="5" customWidth="1"/>
    <col min="12" max="12" width="16" customWidth="1"/>
  </cols>
  <sheetData>
    <row r="6" spans="2:5" ht="29.25" customHeight="1" x14ac:dyDescent="0.35">
      <c r="B6" s="237" t="s">
        <v>114</v>
      </c>
      <c r="C6" s="237"/>
      <c r="D6" s="237"/>
      <c r="E6" s="237"/>
    </row>
    <row r="7" spans="2:5" x14ac:dyDescent="0.35">
      <c r="B7" s="8" t="s">
        <v>13</v>
      </c>
      <c r="C7" s="8" t="s">
        <v>10</v>
      </c>
      <c r="D7" s="8" t="s">
        <v>11</v>
      </c>
      <c r="E7" s="8" t="s">
        <v>12</v>
      </c>
    </row>
    <row r="8" spans="2:5" x14ac:dyDescent="0.35">
      <c r="B8" s="10">
        <v>2010</v>
      </c>
      <c r="C8" s="6">
        <v>311.45919770838782</v>
      </c>
      <c r="D8" s="4">
        <v>755.87659465645982</v>
      </c>
      <c r="E8" s="6">
        <v>522.44004378545128</v>
      </c>
    </row>
    <row r="9" spans="2:5" x14ac:dyDescent="0.35">
      <c r="B9" s="10">
        <v>2011</v>
      </c>
      <c r="C9" s="6">
        <v>375.114502661004</v>
      </c>
      <c r="D9" s="4">
        <v>702.18555253225668</v>
      </c>
      <c r="E9" s="6">
        <v>530.55087110851559</v>
      </c>
    </row>
    <row r="10" spans="2:5" x14ac:dyDescent="0.35">
      <c r="B10" s="10">
        <v>2012</v>
      </c>
      <c r="C10" s="6">
        <v>306.64780763790662</v>
      </c>
      <c r="D10" s="4">
        <v>668.30417814794953</v>
      </c>
      <c r="E10" s="6">
        <v>478.71015197712637</v>
      </c>
    </row>
    <row r="11" spans="2:5" x14ac:dyDescent="0.35">
      <c r="B11" s="8">
        <v>2013</v>
      </c>
      <c r="C11" s="4">
        <v>375.4886431616294</v>
      </c>
      <c r="D11" s="4">
        <v>709.10242452591967</v>
      </c>
      <c r="E11" s="4">
        <v>534.33459476505834</v>
      </c>
    </row>
    <row r="12" spans="2:5" x14ac:dyDescent="0.35">
      <c r="B12" s="10">
        <v>2014</v>
      </c>
      <c r="C12" s="4">
        <v>325.45565666677919</v>
      </c>
      <c r="D12" s="4">
        <v>684.96820379246526</v>
      </c>
      <c r="E12" s="6">
        <v>496.71929666118251</v>
      </c>
    </row>
    <row r="13" spans="2:5" x14ac:dyDescent="0.35">
      <c r="B13" s="10">
        <v>2015</v>
      </c>
      <c r="C13" s="21">
        <v>349.19558306718199</v>
      </c>
      <c r="D13" s="4">
        <v>611.76470588235293</v>
      </c>
      <c r="E13" s="6">
        <v>474.34592144425852</v>
      </c>
    </row>
    <row r="14" spans="2:5" x14ac:dyDescent="0.35">
      <c r="B14" s="10">
        <v>2016</v>
      </c>
      <c r="C14" s="7">
        <v>348.10663949736795</v>
      </c>
      <c r="D14" s="4">
        <v>637.53309100329489</v>
      </c>
      <c r="E14" s="6">
        <v>486.15669768699075</v>
      </c>
    </row>
    <row r="15" spans="2:5" x14ac:dyDescent="0.35">
      <c r="B15" s="10">
        <v>2017</v>
      </c>
      <c r="C15" s="7">
        <v>329.66310839819505</v>
      </c>
      <c r="D15" s="4">
        <v>552.34266027729041</v>
      </c>
      <c r="E15" s="6">
        <v>435.96636667347167</v>
      </c>
    </row>
    <row r="16" spans="2:5" x14ac:dyDescent="0.35">
      <c r="B16" s="10">
        <v>2018</v>
      </c>
      <c r="C16" s="7">
        <v>306.01171959777184</v>
      </c>
      <c r="D16" s="7">
        <v>553.3721733978474</v>
      </c>
      <c r="E16" s="6">
        <v>424.25443937806227</v>
      </c>
    </row>
    <row r="17" spans="2:5" x14ac:dyDescent="0.35">
      <c r="B17" s="10">
        <v>2019</v>
      </c>
      <c r="C17" s="7">
        <v>285.71734697157467</v>
      </c>
      <c r="D17" s="7">
        <v>505.68159631379592</v>
      </c>
      <c r="E17" s="6">
        <v>390.79477771331898</v>
      </c>
    </row>
    <row r="18" spans="2:5" x14ac:dyDescent="0.35">
      <c r="B18" s="10">
        <v>2020</v>
      </c>
      <c r="C18" s="7">
        <v>130.46891021334699</v>
      </c>
      <c r="D18" s="7">
        <v>255.92875810666899</v>
      </c>
      <c r="E18" s="6">
        <v>190.35263287260599</v>
      </c>
    </row>
    <row r="19" spans="2:5" x14ac:dyDescent="0.35">
      <c r="B19" s="10">
        <v>2021</v>
      </c>
      <c r="C19" s="7">
        <v>145.46</v>
      </c>
      <c r="D19" s="7">
        <v>282.07</v>
      </c>
      <c r="E19" s="6">
        <v>210.6</v>
      </c>
    </row>
    <row r="20" spans="2:5" x14ac:dyDescent="0.35">
      <c r="B20" s="10">
        <v>2022</v>
      </c>
      <c r="C20" s="7"/>
      <c r="D20" s="7"/>
      <c r="E20" s="6"/>
    </row>
    <row r="21" spans="2:5" x14ac:dyDescent="0.35">
      <c r="B21" s="10">
        <v>2023</v>
      </c>
      <c r="C21" s="7"/>
      <c r="D21" s="7"/>
      <c r="E21" s="6"/>
    </row>
    <row r="22" spans="2:5" s="137" customFormat="1" ht="33" customHeight="1" x14ac:dyDescent="0.35">
      <c r="B22" s="251" t="s">
        <v>95</v>
      </c>
      <c r="C22" s="251"/>
      <c r="D22" s="251"/>
      <c r="E22" s="251"/>
    </row>
    <row r="23" spans="2:5" x14ac:dyDescent="0.35">
      <c r="C23" s="64"/>
    </row>
    <row r="30" spans="2:5" ht="24" customHeight="1" x14ac:dyDescent="0.35">
      <c r="B30" s="237" t="s">
        <v>115</v>
      </c>
      <c r="C30" s="237"/>
      <c r="D30" s="237"/>
      <c r="E30" s="237"/>
    </row>
    <row r="31" spans="2:5" x14ac:dyDescent="0.35">
      <c r="B31" s="8" t="s">
        <v>13</v>
      </c>
      <c r="C31" s="8" t="s">
        <v>10</v>
      </c>
      <c r="D31" s="8" t="s">
        <v>11</v>
      </c>
      <c r="E31" s="8" t="s">
        <v>12</v>
      </c>
    </row>
    <row r="32" spans="2:5" x14ac:dyDescent="0.35">
      <c r="B32" s="10">
        <v>2010</v>
      </c>
      <c r="C32" s="18">
        <v>822</v>
      </c>
      <c r="D32" s="19">
        <v>1803</v>
      </c>
      <c r="E32" s="18">
        <f>+D32+C32</f>
        <v>2625</v>
      </c>
    </row>
    <row r="33" spans="2:5" x14ac:dyDescent="0.35">
      <c r="B33" s="10">
        <v>2011</v>
      </c>
      <c r="C33" s="18">
        <v>991</v>
      </c>
      <c r="D33" s="19">
        <v>1680</v>
      </c>
      <c r="E33" s="18">
        <f t="shared" ref="E33:E38" si="0">+D33+C33</f>
        <v>2671</v>
      </c>
    </row>
    <row r="34" spans="2:5" x14ac:dyDescent="0.35">
      <c r="B34" s="10">
        <v>2012</v>
      </c>
      <c r="C34" s="18">
        <v>813</v>
      </c>
      <c r="D34" s="19">
        <v>1608</v>
      </c>
      <c r="E34" s="18">
        <f t="shared" si="0"/>
        <v>2421</v>
      </c>
    </row>
    <row r="35" spans="2:5" x14ac:dyDescent="0.35">
      <c r="B35" s="8">
        <v>2013</v>
      </c>
      <c r="C35" s="19">
        <v>998</v>
      </c>
      <c r="D35" s="19">
        <v>1713</v>
      </c>
      <c r="E35" s="18">
        <f t="shared" si="0"/>
        <v>2711</v>
      </c>
    </row>
    <row r="36" spans="2:5" x14ac:dyDescent="0.35">
      <c r="B36" s="10">
        <v>2014</v>
      </c>
      <c r="C36" s="19">
        <v>868</v>
      </c>
      <c r="D36" s="19">
        <v>1662</v>
      </c>
      <c r="E36" s="18">
        <f t="shared" si="0"/>
        <v>2530</v>
      </c>
    </row>
    <row r="37" spans="2:5" x14ac:dyDescent="0.35">
      <c r="B37" s="10">
        <v>2015</v>
      </c>
      <c r="C37" s="19">
        <v>937</v>
      </c>
      <c r="D37" s="19">
        <v>1495</v>
      </c>
      <c r="E37" s="18">
        <f t="shared" si="0"/>
        <v>2432</v>
      </c>
    </row>
    <row r="38" spans="2:5" x14ac:dyDescent="0.35">
      <c r="B38" s="10">
        <v>2016</v>
      </c>
      <c r="C38" s="19">
        <v>943</v>
      </c>
      <c r="D38" s="19">
        <v>1575</v>
      </c>
      <c r="E38" s="18">
        <f t="shared" si="0"/>
        <v>2518</v>
      </c>
    </row>
    <row r="39" spans="2:5" x14ac:dyDescent="0.35">
      <c r="B39" s="10">
        <v>2017</v>
      </c>
      <c r="C39" s="19">
        <v>903</v>
      </c>
      <c r="D39" s="19">
        <v>1382</v>
      </c>
      <c r="E39" s="18">
        <f>+D39+C39</f>
        <v>2285</v>
      </c>
    </row>
    <row r="40" spans="2:5" x14ac:dyDescent="0.35">
      <c r="B40" s="10">
        <v>2018</v>
      </c>
      <c r="C40" s="19">
        <v>846</v>
      </c>
      <c r="D40" s="19">
        <v>1401</v>
      </c>
      <c r="E40" s="18">
        <f>+D40+C40</f>
        <v>2247</v>
      </c>
    </row>
    <row r="41" spans="2:5" x14ac:dyDescent="0.35">
      <c r="B41" s="10">
        <v>2019</v>
      </c>
      <c r="C41" s="19">
        <v>800</v>
      </c>
      <c r="D41" s="19">
        <v>1295</v>
      </c>
      <c r="E41" s="18">
        <f>+D41+C41</f>
        <v>2095</v>
      </c>
    </row>
    <row r="42" spans="2:5" x14ac:dyDescent="0.35">
      <c r="B42" s="10">
        <v>2020</v>
      </c>
      <c r="C42" s="19">
        <v>369</v>
      </c>
      <c r="D42" s="19">
        <v>661</v>
      </c>
      <c r="E42" s="18">
        <v>1030</v>
      </c>
    </row>
    <row r="43" spans="2:5" x14ac:dyDescent="0.35">
      <c r="B43" s="10">
        <v>2021</v>
      </c>
      <c r="C43" s="30">
        <v>413</v>
      </c>
      <c r="D43" s="30">
        <v>730</v>
      </c>
      <c r="E43" s="18">
        <v>1143</v>
      </c>
    </row>
    <row r="44" spans="2:5" x14ac:dyDescent="0.35">
      <c r="B44" s="10">
        <v>2022</v>
      </c>
      <c r="C44" s="30"/>
      <c r="D44" s="30"/>
      <c r="E44" s="185">
        <v>1716</v>
      </c>
    </row>
    <row r="45" spans="2:5" x14ac:dyDescent="0.35">
      <c r="B45" s="10">
        <v>2023</v>
      </c>
      <c r="C45" s="30"/>
      <c r="D45" s="30"/>
      <c r="E45" s="185">
        <v>1661</v>
      </c>
    </row>
    <row r="46" spans="2:5" ht="30" customHeight="1" x14ac:dyDescent="0.35">
      <c r="B46" s="251" t="s">
        <v>98</v>
      </c>
      <c r="C46" s="251"/>
      <c r="D46" s="251"/>
      <c r="E46" s="251"/>
    </row>
  </sheetData>
  <mergeCells count="4">
    <mergeCell ref="B30:E30"/>
    <mergeCell ref="B46:E46"/>
    <mergeCell ref="B6:E6"/>
    <mergeCell ref="B22:E22"/>
  </mergeCells>
  <conditionalFormatting sqref="E8">
    <cfRule type="expression" dxfId="9" priority="1" stopIfTrue="1">
      <formula>#REF!&lt;&gt;#REF!</formula>
    </cfRule>
  </conditionalFormatting>
  <conditionalFormatting sqref="E9">
    <cfRule type="expression" dxfId="8" priority="3" stopIfTrue="1">
      <formula>#REF!&lt;&gt;#REF!</formula>
    </cfRule>
  </conditionalFormatting>
  <conditionalFormatting sqref="E10">
    <cfRule type="expression" dxfId="7" priority="2" stopIfTrue="1">
      <formula>#REF!&lt;&gt;#REF!</formula>
    </cfRule>
  </conditionalFormatting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B5:E47"/>
  <sheetViews>
    <sheetView showGridLines="0" view="pageBreakPreview" topLeftCell="A24" zoomScale="90" zoomScaleNormal="100" zoomScaleSheetLayoutView="90" workbookViewId="0">
      <selection activeCell="L42" sqref="L42"/>
    </sheetView>
  </sheetViews>
  <sheetFormatPr baseColWidth="10" defaultRowHeight="14.5" x14ac:dyDescent="0.35"/>
  <cols>
    <col min="1" max="1" width="4.36328125" customWidth="1"/>
    <col min="2" max="2" width="19.36328125" customWidth="1"/>
    <col min="3" max="3" width="16.6328125" customWidth="1"/>
    <col min="4" max="4" width="13.453125" customWidth="1"/>
    <col min="7" max="7" width="16" customWidth="1"/>
    <col min="8" max="8" width="19.453125" customWidth="1"/>
    <col min="9" max="9" width="16.6328125" customWidth="1"/>
  </cols>
  <sheetData>
    <row r="5" spans="2:5" ht="29.25" customHeight="1" x14ac:dyDescent="0.35">
      <c r="B5" s="252" t="s">
        <v>117</v>
      </c>
      <c r="C5" s="252"/>
      <c r="D5" s="252"/>
      <c r="E5" s="252"/>
    </row>
    <row r="6" spans="2:5" x14ac:dyDescent="0.35">
      <c r="B6" s="8" t="s">
        <v>13</v>
      </c>
      <c r="C6" s="8" t="s">
        <v>10</v>
      </c>
      <c r="D6" s="8" t="s">
        <v>11</v>
      </c>
      <c r="E6" s="8" t="s">
        <v>12</v>
      </c>
    </row>
    <row r="7" spans="2:5" x14ac:dyDescent="0.35">
      <c r="B7" s="8">
        <v>2010</v>
      </c>
      <c r="C7" s="6">
        <v>406.56413520815096</v>
      </c>
      <c r="D7" s="6">
        <v>123.2544197609535</v>
      </c>
      <c r="E7" s="4">
        <v>272.06687232560449</v>
      </c>
    </row>
    <row r="8" spans="2:5" x14ac:dyDescent="0.35">
      <c r="B8" s="8">
        <v>2011</v>
      </c>
      <c r="C8" s="6">
        <v>488.6708606814895</v>
      </c>
      <c r="D8" s="6">
        <v>133.74962905376319</v>
      </c>
      <c r="E8" s="4">
        <v>319.99904655777561</v>
      </c>
    </row>
    <row r="9" spans="2:5" x14ac:dyDescent="0.35">
      <c r="B9" s="8">
        <v>2012</v>
      </c>
      <c r="C9" s="6">
        <v>422.81942479962277</v>
      </c>
      <c r="D9" s="6">
        <v>134.24269250111178</v>
      </c>
      <c r="E9" s="4">
        <v>285.52559250515094</v>
      </c>
    </row>
    <row r="10" spans="2:5" x14ac:dyDescent="0.35">
      <c r="B10" s="8">
        <v>2013</v>
      </c>
      <c r="C10" s="4">
        <v>304.00282933326309</v>
      </c>
      <c r="D10" s="4">
        <v>96.865129795134393</v>
      </c>
      <c r="E10" s="4">
        <v>205.37685272784611</v>
      </c>
    </row>
    <row r="11" spans="2:5" x14ac:dyDescent="0.35">
      <c r="B11" s="8">
        <v>2014</v>
      </c>
      <c r="C11" s="7">
        <v>314.20718927046192</v>
      </c>
      <c r="D11" s="7">
        <v>108.3914786988077</v>
      </c>
      <c r="E11" s="4">
        <v>216.1612433296292</v>
      </c>
    </row>
    <row r="12" spans="2:5" x14ac:dyDescent="0.35">
      <c r="B12" s="8">
        <v>2015</v>
      </c>
      <c r="C12" s="7">
        <v>341.74210210523569</v>
      </c>
      <c r="D12" s="7">
        <v>110.07672634271098</v>
      </c>
      <c r="E12" s="4">
        <v>231.32165412536619</v>
      </c>
    </row>
    <row r="13" spans="2:5" x14ac:dyDescent="0.35">
      <c r="B13" s="8">
        <v>2016</v>
      </c>
      <c r="C13" s="7">
        <v>428.95006903069094</v>
      </c>
      <c r="D13" s="7">
        <v>130.74488152004079</v>
      </c>
      <c r="E13" s="4">
        <v>286.71274665019115</v>
      </c>
    </row>
    <row r="14" spans="2:5" x14ac:dyDescent="0.35">
      <c r="B14" s="8">
        <v>2017</v>
      </c>
      <c r="C14" s="7">
        <v>407.05909840973146</v>
      </c>
      <c r="D14" s="7">
        <v>115.50436238794279</v>
      </c>
      <c r="E14" s="4">
        <v>267.87605199542855</v>
      </c>
    </row>
    <row r="15" spans="2:5" x14ac:dyDescent="0.35">
      <c r="B15" s="8">
        <v>2018</v>
      </c>
      <c r="C15" s="7">
        <v>432.250596831368</v>
      </c>
      <c r="D15" s="7">
        <v>127.57973733583489</v>
      </c>
      <c r="E15" s="4">
        <v>286.61247840493922</v>
      </c>
    </row>
    <row r="16" spans="2:5" x14ac:dyDescent="0.35">
      <c r="B16" s="8">
        <v>2019</v>
      </c>
      <c r="C16" s="7">
        <v>415.36159315992666</v>
      </c>
      <c r="D16" s="7">
        <v>123.78460697411067</v>
      </c>
      <c r="E16" s="4">
        <v>276.07459237026825</v>
      </c>
    </row>
    <row r="17" spans="2:5" x14ac:dyDescent="0.35">
      <c r="B17" s="8">
        <v>2020</v>
      </c>
      <c r="C17" s="7">
        <v>245.83783859935829</v>
      </c>
      <c r="D17" s="7">
        <v>64.52934153023412</v>
      </c>
      <c r="E17" s="4">
        <v>159.38119559849943</v>
      </c>
    </row>
    <row r="18" spans="2:5" x14ac:dyDescent="0.35">
      <c r="B18" s="10">
        <v>2021</v>
      </c>
      <c r="C18" s="7">
        <v>282.47000000000003</v>
      </c>
      <c r="D18" s="7">
        <v>70.319999999999993</v>
      </c>
      <c r="E18" s="177">
        <v>181.31</v>
      </c>
    </row>
    <row r="19" spans="2:5" ht="23.25" customHeight="1" x14ac:dyDescent="0.35">
      <c r="B19" s="243" t="s">
        <v>96</v>
      </c>
      <c r="C19" s="243"/>
      <c r="D19" s="243"/>
      <c r="E19" s="243"/>
    </row>
    <row r="26" spans="2:5" ht="25.5" customHeight="1" x14ac:dyDescent="0.35">
      <c r="B26" s="231" t="s">
        <v>116</v>
      </c>
      <c r="C26" s="232"/>
      <c r="D26" s="232"/>
      <c r="E26" s="233"/>
    </row>
    <row r="27" spans="2:5" x14ac:dyDescent="0.35">
      <c r="B27" s="8" t="s">
        <v>13</v>
      </c>
      <c r="C27" s="8" t="s">
        <v>10</v>
      </c>
      <c r="D27" s="8" t="s">
        <v>11</v>
      </c>
      <c r="E27" s="8" t="s">
        <v>12</v>
      </c>
    </row>
    <row r="28" spans="2:5" x14ac:dyDescent="0.35">
      <c r="B28" s="10">
        <v>2010</v>
      </c>
      <c r="C28" s="17">
        <v>1073</v>
      </c>
      <c r="D28" s="17">
        <v>294</v>
      </c>
      <c r="E28" s="11">
        <f>+D28+C28</f>
        <v>1367</v>
      </c>
    </row>
    <row r="29" spans="2:5" x14ac:dyDescent="0.35">
      <c r="B29" s="10">
        <v>2011</v>
      </c>
      <c r="C29" s="17">
        <v>1291</v>
      </c>
      <c r="D29" s="17">
        <v>320</v>
      </c>
      <c r="E29" s="11">
        <f>+D29+C29</f>
        <v>1611</v>
      </c>
    </row>
    <row r="30" spans="2:5" x14ac:dyDescent="0.35">
      <c r="B30" s="10">
        <v>2012</v>
      </c>
      <c r="C30" s="17">
        <v>1121</v>
      </c>
      <c r="D30" s="17">
        <v>323</v>
      </c>
      <c r="E30" s="11">
        <f>+D30+C30</f>
        <v>1444</v>
      </c>
    </row>
    <row r="31" spans="2:5" x14ac:dyDescent="0.35">
      <c r="B31" s="8">
        <v>2013</v>
      </c>
      <c r="C31" s="16">
        <v>808</v>
      </c>
      <c r="D31" s="16">
        <v>234</v>
      </c>
      <c r="E31" s="11">
        <f>+D31+C31</f>
        <v>1042</v>
      </c>
    </row>
    <row r="32" spans="2:5" x14ac:dyDescent="0.35">
      <c r="B32" s="10">
        <v>2014</v>
      </c>
      <c r="C32" s="13">
        <v>838</v>
      </c>
      <c r="D32" s="13">
        <v>263</v>
      </c>
      <c r="E32" s="11">
        <f>+D32+C32</f>
        <v>1101</v>
      </c>
    </row>
    <row r="33" spans="2:5" x14ac:dyDescent="0.35">
      <c r="B33" s="10">
        <v>2015</v>
      </c>
      <c r="C33" s="13">
        <v>917</v>
      </c>
      <c r="D33" s="13">
        <v>269</v>
      </c>
      <c r="E33" s="11">
        <f t="shared" ref="E33:E38" si="0">+C33+D33</f>
        <v>1186</v>
      </c>
    </row>
    <row r="34" spans="2:5" x14ac:dyDescent="0.35">
      <c r="B34" s="10">
        <v>2016</v>
      </c>
      <c r="C34" s="13">
        <v>1162</v>
      </c>
      <c r="D34" s="13">
        <v>323</v>
      </c>
      <c r="E34" s="11">
        <f t="shared" si="0"/>
        <v>1485</v>
      </c>
    </row>
    <row r="35" spans="2:5" x14ac:dyDescent="0.35">
      <c r="B35" s="10">
        <v>2017</v>
      </c>
      <c r="C35" s="13">
        <v>1115</v>
      </c>
      <c r="D35" s="13">
        <v>289</v>
      </c>
      <c r="E35" s="11">
        <f t="shared" si="0"/>
        <v>1404</v>
      </c>
    </row>
    <row r="36" spans="2:5" x14ac:dyDescent="0.35">
      <c r="B36" s="10">
        <v>2018</v>
      </c>
      <c r="C36" s="13">
        <v>1195</v>
      </c>
      <c r="D36" s="13">
        <v>323</v>
      </c>
      <c r="E36" s="11">
        <f t="shared" si="0"/>
        <v>1518</v>
      </c>
    </row>
    <row r="37" spans="2:5" x14ac:dyDescent="0.35">
      <c r="B37" s="10">
        <v>2019</v>
      </c>
      <c r="C37" s="13">
        <v>1163</v>
      </c>
      <c r="D37" s="13">
        <v>317</v>
      </c>
      <c r="E37" s="11">
        <f t="shared" si="0"/>
        <v>1480</v>
      </c>
    </row>
    <row r="38" spans="2:5" x14ac:dyDescent="0.35">
      <c r="B38" s="10">
        <v>2020</v>
      </c>
      <c r="C38" s="13">
        <f>161+537</f>
        <v>698</v>
      </c>
      <c r="D38" s="13">
        <f>103+64</f>
        <v>167</v>
      </c>
      <c r="E38" s="11">
        <f t="shared" si="0"/>
        <v>865</v>
      </c>
    </row>
    <row r="39" spans="2:5" x14ac:dyDescent="0.35">
      <c r="B39" s="10">
        <v>2021</v>
      </c>
      <c r="C39" s="13">
        <v>802</v>
      </c>
      <c r="D39" s="13">
        <v>182</v>
      </c>
      <c r="E39" s="170">
        <v>984</v>
      </c>
    </row>
    <row r="40" spans="2:5" x14ac:dyDescent="0.35">
      <c r="B40" s="10">
        <v>2022</v>
      </c>
      <c r="C40" s="13"/>
      <c r="D40" s="13"/>
      <c r="E40" s="209">
        <v>1319</v>
      </c>
    </row>
    <row r="41" spans="2:5" x14ac:dyDescent="0.35">
      <c r="B41" s="10">
        <v>2023</v>
      </c>
      <c r="C41" s="13"/>
      <c r="D41" s="13"/>
      <c r="E41" s="209">
        <v>1474</v>
      </c>
    </row>
    <row r="42" spans="2:5" ht="27.75" customHeight="1" x14ac:dyDescent="0.35">
      <c r="B42" s="243" t="s">
        <v>97</v>
      </c>
      <c r="C42" s="243"/>
      <c r="D42" s="243"/>
      <c r="E42" s="243"/>
    </row>
    <row r="45" spans="2:5" x14ac:dyDescent="0.35">
      <c r="C45" s="132"/>
      <c r="D45" s="133"/>
      <c r="E45" s="82"/>
    </row>
    <row r="46" spans="2:5" x14ac:dyDescent="0.35">
      <c r="C46" s="132"/>
      <c r="D46" s="133"/>
      <c r="E46" s="82"/>
    </row>
    <row r="47" spans="2:5" x14ac:dyDescent="0.35">
      <c r="C47" s="134"/>
      <c r="D47" s="135"/>
      <c r="E47" s="82"/>
    </row>
  </sheetData>
  <mergeCells count="4">
    <mergeCell ref="B42:E42"/>
    <mergeCell ref="B5:E5"/>
    <mergeCell ref="B26:E26"/>
    <mergeCell ref="B19:E19"/>
  </mergeCells>
  <conditionalFormatting sqref="C28">
    <cfRule type="expression" dxfId="6" priority="4" stopIfTrue="1">
      <formula>#REF!&lt;&gt;#REF!</formula>
    </cfRule>
  </conditionalFormatting>
  <conditionalFormatting sqref="C29">
    <cfRule type="expression" dxfId="5" priority="6" stopIfTrue="1">
      <formula>#REF!&lt;&gt;#REF!</formula>
    </cfRule>
  </conditionalFormatting>
  <conditionalFormatting sqref="C30">
    <cfRule type="expression" dxfId="4" priority="5" stopIfTrue="1">
      <formula>#REF!&lt;&gt;#REF!</formula>
    </cfRule>
  </conditionalFormatting>
  <conditionalFormatting sqref="D28:D30">
    <cfRule type="expression" dxfId="3" priority="1" stopIfTrue="1">
      <formula>#REF!&lt;&gt;#REF!</formula>
    </cfRule>
  </conditionalFormatting>
  <pageMargins left="0.7" right="0.7" top="0.75" bottom="0.75" header="0.3" footer="0.3"/>
  <pageSetup scale="6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50"/>
  </sheetPr>
  <dimension ref="B6:E21"/>
  <sheetViews>
    <sheetView showGridLines="0" view="pageBreakPreview" topLeftCell="A4" zoomScale="120" zoomScaleNormal="100" zoomScaleSheetLayoutView="120" workbookViewId="0">
      <selection activeCell="B32" sqref="B32"/>
    </sheetView>
  </sheetViews>
  <sheetFormatPr baseColWidth="10" defaultRowHeight="14.5" x14ac:dyDescent="0.35"/>
  <cols>
    <col min="1" max="1" width="3.453125" customWidth="1"/>
    <col min="2" max="2" width="14.36328125" customWidth="1"/>
    <col min="3" max="3" width="14.81640625" customWidth="1"/>
    <col min="4" max="4" width="14" customWidth="1"/>
    <col min="5" max="5" width="16.1796875" customWidth="1"/>
  </cols>
  <sheetData>
    <row r="6" spans="2:5" x14ac:dyDescent="0.35">
      <c r="B6" s="253" t="s">
        <v>118</v>
      </c>
      <c r="C6" s="254"/>
      <c r="D6" s="254"/>
      <c r="E6" s="255"/>
    </row>
    <row r="7" spans="2:5" x14ac:dyDescent="0.35">
      <c r="B7" s="256"/>
      <c r="C7" s="257"/>
      <c r="D7" s="257"/>
      <c r="E7" s="258"/>
    </row>
    <row r="8" spans="2:5" x14ac:dyDescent="0.35">
      <c r="B8" s="8" t="s">
        <v>13</v>
      </c>
      <c r="C8" s="8" t="s">
        <v>10</v>
      </c>
      <c r="D8" s="8" t="s">
        <v>11</v>
      </c>
      <c r="E8" s="8" t="s">
        <v>12</v>
      </c>
    </row>
    <row r="9" spans="2:5" x14ac:dyDescent="0.35">
      <c r="B9" s="10">
        <v>2010</v>
      </c>
      <c r="C9" s="12">
        <v>95</v>
      </c>
      <c r="D9" s="11">
        <v>60</v>
      </c>
      <c r="E9" s="12">
        <f>C9+D9</f>
        <v>155</v>
      </c>
    </row>
    <row r="10" spans="2:5" x14ac:dyDescent="0.35">
      <c r="B10" s="10">
        <v>2011</v>
      </c>
      <c r="C10" s="12">
        <v>106</v>
      </c>
      <c r="D10" s="11">
        <v>78</v>
      </c>
      <c r="E10" s="12">
        <f t="shared" ref="E10:E15" si="0">C10+D10</f>
        <v>184</v>
      </c>
    </row>
    <row r="11" spans="2:5" x14ac:dyDescent="0.35">
      <c r="B11" s="10">
        <v>2012</v>
      </c>
      <c r="C11" s="12">
        <v>104</v>
      </c>
      <c r="D11" s="11">
        <v>80</v>
      </c>
      <c r="E11" s="12">
        <f t="shared" si="0"/>
        <v>184</v>
      </c>
    </row>
    <row r="12" spans="2:5" x14ac:dyDescent="0.35">
      <c r="B12" s="8">
        <v>2013</v>
      </c>
      <c r="C12" s="11">
        <v>60</v>
      </c>
      <c r="D12" s="11">
        <v>75</v>
      </c>
      <c r="E12" s="12">
        <f t="shared" si="0"/>
        <v>135</v>
      </c>
    </row>
    <row r="13" spans="2:5" x14ac:dyDescent="0.35">
      <c r="B13" s="10">
        <v>2014</v>
      </c>
      <c r="C13" s="13">
        <v>65</v>
      </c>
      <c r="D13" s="5">
        <v>68</v>
      </c>
      <c r="E13" s="12">
        <f t="shared" si="0"/>
        <v>133</v>
      </c>
    </row>
    <row r="14" spans="2:5" x14ac:dyDescent="0.35">
      <c r="B14" s="10">
        <v>2015</v>
      </c>
      <c r="C14" s="13">
        <v>72</v>
      </c>
      <c r="D14" s="5">
        <v>76</v>
      </c>
      <c r="E14" s="12">
        <f t="shared" si="0"/>
        <v>148</v>
      </c>
    </row>
    <row r="15" spans="2:5" x14ac:dyDescent="0.35">
      <c r="B15" s="10">
        <v>2016</v>
      </c>
      <c r="C15" s="13">
        <v>72</v>
      </c>
      <c r="D15" s="5">
        <v>74</v>
      </c>
      <c r="E15" s="12">
        <f t="shared" si="0"/>
        <v>146</v>
      </c>
    </row>
    <row r="16" spans="2:5" x14ac:dyDescent="0.35">
      <c r="B16" s="10">
        <v>2017</v>
      </c>
      <c r="C16" s="13">
        <v>86</v>
      </c>
      <c r="D16" s="5">
        <v>71</v>
      </c>
      <c r="E16" s="12">
        <f>C16+D16</f>
        <v>157</v>
      </c>
    </row>
    <row r="17" spans="2:5" x14ac:dyDescent="0.35">
      <c r="B17" s="10">
        <v>2018</v>
      </c>
      <c r="C17" s="13">
        <v>87</v>
      </c>
      <c r="D17" s="5">
        <v>80</v>
      </c>
      <c r="E17" s="12">
        <f>C17+D17</f>
        <v>167</v>
      </c>
    </row>
    <row r="18" spans="2:5" x14ac:dyDescent="0.35">
      <c r="B18" s="10">
        <v>2019</v>
      </c>
      <c r="C18" s="13">
        <v>88</v>
      </c>
      <c r="D18" s="5">
        <v>80</v>
      </c>
      <c r="E18" s="12">
        <f>C18+D18</f>
        <v>168</v>
      </c>
    </row>
    <row r="19" spans="2:5" x14ac:dyDescent="0.35">
      <c r="B19" s="10">
        <v>2020</v>
      </c>
      <c r="C19" s="13">
        <v>43</v>
      </c>
      <c r="D19" s="5">
        <v>37</v>
      </c>
      <c r="E19" s="12">
        <f>C19+D19</f>
        <v>80</v>
      </c>
    </row>
    <row r="20" spans="2:5" x14ac:dyDescent="0.35">
      <c r="B20" s="10">
        <v>2021</v>
      </c>
      <c r="C20" s="13">
        <v>42</v>
      </c>
      <c r="D20" s="173">
        <v>33</v>
      </c>
      <c r="E20" s="12">
        <f>C20+D20</f>
        <v>75</v>
      </c>
    </row>
    <row r="21" spans="2:5" x14ac:dyDescent="0.35">
      <c r="B21" s="239" t="s">
        <v>14</v>
      </c>
      <c r="C21" s="239"/>
      <c r="D21" s="239"/>
      <c r="E21" s="239"/>
    </row>
  </sheetData>
  <mergeCells count="2">
    <mergeCell ref="B6:E7"/>
    <mergeCell ref="B21:E21"/>
  </mergeCells>
  <pageMargins left="0.70866141732283472" right="0.70866141732283472" top="0.74803149606299213" bottom="0.74803149606299213" header="0.31496062992125984" footer="0.31496062992125984"/>
  <pageSetup scale="65" orientation="landscape" horizontalDpi="120" verticalDpi="72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50"/>
  </sheetPr>
  <dimension ref="B6:E21"/>
  <sheetViews>
    <sheetView showGridLines="0" view="pageBreakPreview" topLeftCell="A9" zoomScale="120" zoomScaleNormal="100" zoomScaleSheetLayoutView="120" workbookViewId="0">
      <selection activeCell="E30" sqref="E30"/>
    </sheetView>
  </sheetViews>
  <sheetFormatPr baseColWidth="10" defaultRowHeight="14.5" x14ac:dyDescent="0.35"/>
  <cols>
    <col min="1" max="1" width="3.453125" customWidth="1"/>
    <col min="2" max="2" width="14.36328125" customWidth="1"/>
    <col min="3" max="3" width="14.81640625" customWidth="1"/>
    <col min="4" max="4" width="14" customWidth="1"/>
    <col min="5" max="5" width="16.1796875" customWidth="1"/>
  </cols>
  <sheetData>
    <row r="6" spans="2:5" x14ac:dyDescent="0.35">
      <c r="B6" s="253" t="s">
        <v>119</v>
      </c>
      <c r="C6" s="254"/>
      <c r="D6" s="254"/>
      <c r="E6" s="255"/>
    </row>
    <row r="7" spans="2:5" x14ac:dyDescent="0.35">
      <c r="B7" s="256"/>
      <c r="C7" s="257"/>
      <c r="D7" s="257"/>
      <c r="E7" s="258"/>
    </row>
    <row r="8" spans="2:5" x14ac:dyDescent="0.35">
      <c r="B8" s="8" t="s">
        <v>13</v>
      </c>
      <c r="C8" s="8" t="s">
        <v>10</v>
      </c>
      <c r="D8" s="8" t="s">
        <v>11</v>
      </c>
      <c r="E8" s="8" t="s">
        <v>12</v>
      </c>
    </row>
    <row r="9" spans="2:5" x14ac:dyDescent="0.35">
      <c r="B9" s="10">
        <v>2010</v>
      </c>
      <c r="C9" s="12">
        <v>20</v>
      </c>
      <c r="D9" s="11">
        <v>10</v>
      </c>
      <c r="E9" s="12">
        <f>C9+D9</f>
        <v>30</v>
      </c>
    </row>
    <row r="10" spans="2:5" x14ac:dyDescent="0.35">
      <c r="B10" s="10">
        <v>2011</v>
      </c>
      <c r="C10" s="12">
        <v>16</v>
      </c>
      <c r="D10" s="11">
        <v>26</v>
      </c>
      <c r="E10" s="12">
        <f t="shared" ref="E10:E15" si="0">C10+D10</f>
        <v>42</v>
      </c>
    </row>
    <row r="11" spans="2:5" x14ac:dyDescent="0.35">
      <c r="B11" s="10">
        <v>2012</v>
      </c>
      <c r="C11" s="12">
        <v>10</v>
      </c>
      <c r="D11" s="11">
        <v>13</v>
      </c>
      <c r="E11" s="12">
        <f t="shared" si="0"/>
        <v>23</v>
      </c>
    </row>
    <row r="12" spans="2:5" x14ac:dyDescent="0.35">
      <c r="B12" s="8">
        <v>2013</v>
      </c>
      <c r="C12" s="11">
        <v>27</v>
      </c>
      <c r="D12" s="11">
        <v>13</v>
      </c>
      <c r="E12" s="12">
        <f t="shared" si="0"/>
        <v>40</v>
      </c>
    </row>
    <row r="13" spans="2:5" x14ac:dyDescent="0.35">
      <c r="B13" s="10">
        <v>2014</v>
      </c>
      <c r="C13" s="13">
        <v>15</v>
      </c>
      <c r="D13" s="5">
        <v>16</v>
      </c>
      <c r="E13" s="12">
        <f t="shared" si="0"/>
        <v>31</v>
      </c>
    </row>
    <row r="14" spans="2:5" x14ac:dyDescent="0.35">
      <c r="B14" s="10">
        <v>2015</v>
      </c>
      <c r="C14" s="13">
        <v>14</v>
      </c>
      <c r="D14" s="5">
        <v>11</v>
      </c>
      <c r="E14" s="12">
        <f t="shared" si="0"/>
        <v>25</v>
      </c>
    </row>
    <row r="15" spans="2:5" x14ac:dyDescent="0.35">
      <c r="B15" s="10">
        <v>2016</v>
      </c>
      <c r="C15" s="13">
        <v>25</v>
      </c>
      <c r="D15" s="5">
        <v>24</v>
      </c>
      <c r="E15" s="12">
        <f t="shared" si="0"/>
        <v>49</v>
      </c>
    </row>
    <row r="16" spans="2:5" x14ac:dyDescent="0.35">
      <c r="B16" s="10">
        <v>2017</v>
      </c>
      <c r="C16" s="13">
        <v>18</v>
      </c>
      <c r="D16" s="5">
        <v>28</v>
      </c>
      <c r="E16" s="12">
        <f>C16+D16</f>
        <v>46</v>
      </c>
    </row>
    <row r="17" spans="2:5" x14ac:dyDescent="0.35">
      <c r="B17" s="10">
        <v>2018</v>
      </c>
      <c r="C17" s="13">
        <v>25</v>
      </c>
      <c r="D17" s="5">
        <v>28</v>
      </c>
      <c r="E17" s="12">
        <f>C17+D17</f>
        <v>53</v>
      </c>
    </row>
    <row r="18" spans="2:5" x14ac:dyDescent="0.35">
      <c r="B18" s="10">
        <v>2019</v>
      </c>
      <c r="C18" s="13">
        <v>28</v>
      </c>
      <c r="D18" s="5">
        <v>21</v>
      </c>
      <c r="E18" s="12">
        <f>C18+D18</f>
        <v>49</v>
      </c>
    </row>
    <row r="19" spans="2:5" x14ac:dyDescent="0.35">
      <c r="B19" s="10">
        <v>2020</v>
      </c>
      <c r="C19" s="13">
        <v>14</v>
      </c>
      <c r="D19" s="5">
        <v>15</v>
      </c>
      <c r="E19" s="12">
        <f>C19+D19</f>
        <v>29</v>
      </c>
    </row>
    <row r="20" spans="2:5" x14ac:dyDescent="0.35">
      <c r="B20" s="10">
        <v>2021</v>
      </c>
      <c r="C20" s="13">
        <v>20</v>
      </c>
      <c r="D20" s="173">
        <v>13</v>
      </c>
      <c r="E20" s="12">
        <f>C20+D20</f>
        <v>33</v>
      </c>
    </row>
    <row r="21" spans="2:5" x14ac:dyDescent="0.35">
      <c r="B21" s="239" t="s">
        <v>14</v>
      </c>
      <c r="C21" s="239"/>
      <c r="D21" s="239"/>
      <c r="E21" s="239"/>
    </row>
  </sheetData>
  <mergeCells count="2">
    <mergeCell ref="B6:E7"/>
    <mergeCell ref="B21:E21"/>
  </mergeCells>
  <pageMargins left="0.70866141732283472" right="0.70866141732283472" top="0.74803149606299213" bottom="0.74803149606299213" header="0.31496062992125984" footer="0.31496062992125984"/>
  <pageSetup scale="65" orientation="landscape" horizontalDpi="120" verticalDpi="72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50"/>
  </sheetPr>
  <dimension ref="B6:E23"/>
  <sheetViews>
    <sheetView showGridLines="0" view="pageBreakPreview" topLeftCell="A8" zoomScale="120" zoomScaleNormal="100" zoomScaleSheetLayoutView="120" workbookViewId="0">
      <selection activeCell="E22" sqref="E22"/>
    </sheetView>
  </sheetViews>
  <sheetFormatPr baseColWidth="10" defaultRowHeight="14.5" x14ac:dyDescent="0.35"/>
  <cols>
    <col min="1" max="1" width="3.453125" customWidth="1"/>
    <col min="2" max="2" width="14.36328125" customWidth="1"/>
    <col min="3" max="3" width="14.81640625" customWidth="1"/>
    <col min="4" max="4" width="14" customWidth="1"/>
    <col min="5" max="5" width="16.1796875" customWidth="1"/>
  </cols>
  <sheetData>
    <row r="6" spans="2:5" x14ac:dyDescent="0.35">
      <c r="B6" s="253" t="s">
        <v>120</v>
      </c>
      <c r="C6" s="254"/>
      <c r="D6" s="254"/>
      <c r="E6" s="255"/>
    </row>
    <row r="7" spans="2:5" x14ac:dyDescent="0.35">
      <c r="B7" s="256"/>
      <c r="C7" s="257"/>
      <c r="D7" s="257"/>
      <c r="E7" s="258"/>
    </row>
    <row r="8" spans="2:5" x14ac:dyDescent="0.35">
      <c r="B8" s="8" t="s">
        <v>13</v>
      </c>
      <c r="C8" s="8" t="s">
        <v>10</v>
      </c>
      <c r="D8" s="8" t="s">
        <v>11</v>
      </c>
      <c r="E8" s="8" t="s">
        <v>12</v>
      </c>
    </row>
    <row r="9" spans="2:5" x14ac:dyDescent="0.35">
      <c r="B9" s="10">
        <v>2010</v>
      </c>
      <c r="C9" s="12">
        <v>159</v>
      </c>
      <c r="D9" s="11">
        <v>108</v>
      </c>
      <c r="E9" s="12">
        <f>C9+D9</f>
        <v>267</v>
      </c>
    </row>
    <row r="10" spans="2:5" x14ac:dyDescent="0.35">
      <c r="B10" s="10">
        <v>2011</v>
      </c>
      <c r="C10" s="12">
        <v>215</v>
      </c>
      <c r="D10" s="11">
        <v>106</v>
      </c>
      <c r="E10" s="12">
        <f t="shared" ref="E10:E15" si="0">C10+D10</f>
        <v>321</v>
      </c>
    </row>
    <row r="11" spans="2:5" x14ac:dyDescent="0.35">
      <c r="B11" s="10">
        <v>2012</v>
      </c>
      <c r="C11" s="12">
        <v>156</v>
      </c>
      <c r="D11" s="11">
        <v>90</v>
      </c>
      <c r="E11" s="12">
        <f t="shared" si="0"/>
        <v>246</v>
      </c>
    </row>
    <row r="12" spans="2:5" x14ac:dyDescent="0.35">
      <c r="B12" s="8">
        <v>2013</v>
      </c>
      <c r="C12" s="11">
        <v>80</v>
      </c>
      <c r="D12" s="11">
        <v>44</v>
      </c>
      <c r="E12" s="12">
        <f t="shared" si="0"/>
        <v>124</v>
      </c>
    </row>
    <row r="13" spans="2:5" x14ac:dyDescent="0.35">
      <c r="B13" s="10">
        <v>2014</v>
      </c>
      <c r="C13" s="13">
        <v>146</v>
      </c>
      <c r="D13" s="5">
        <v>72</v>
      </c>
      <c r="E13" s="12">
        <f t="shared" si="0"/>
        <v>218</v>
      </c>
    </row>
    <row r="14" spans="2:5" x14ac:dyDescent="0.35">
      <c r="B14" s="10">
        <v>2015</v>
      </c>
      <c r="C14" s="13">
        <v>163</v>
      </c>
      <c r="D14" s="5">
        <v>74</v>
      </c>
      <c r="E14" s="12">
        <f t="shared" si="0"/>
        <v>237</v>
      </c>
    </row>
    <row r="15" spans="2:5" x14ac:dyDescent="0.35">
      <c r="B15" s="10">
        <v>2016</v>
      </c>
      <c r="C15" s="13">
        <v>208</v>
      </c>
      <c r="D15" s="5">
        <v>102</v>
      </c>
      <c r="E15" s="12">
        <f t="shared" si="0"/>
        <v>310</v>
      </c>
    </row>
    <row r="16" spans="2:5" x14ac:dyDescent="0.35">
      <c r="B16" s="10">
        <v>2017</v>
      </c>
      <c r="C16" s="13">
        <v>194</v>
      </c>
      <c r="D16" s="5">
        <v>89</v>
      </c>
      <c r="E16" s="12">
        <f>C16+D16</f>
        <v>283</v>
      </c>
    </row>
    <row r="17" spans="2:5" x14ac:dyDescent="0.35">
      <c r="B17" s="10">
        <v>2018</v>
      </c>
      <c r="C17" s="13">
        <v>212</v>
      </c>
      <c r="D17" s="5">
        <v>98</v>
      </c>
      <c r="E17" s="12">
        <f>C17+D17</f>
        <v>310</v>
      </c>
    </row>
    <row r="18" spans="2:5" x14ac:dyDescent="0.35">
      <c r="B18" s="10">
        <v>2019</v>
      </c>
      <c r="C18" s="13">
        <v>209</v>
      </c>
      <c r="D18" s="5">
        <v>100</v>
      </c>
      <c r="E18" s="12">
        <f>C18+D18</f>
        <v>309</v>
      </c>
    </row>
    <row r="19" spans="2:5" x14ac:dyDescent="0.35">
      <c r="B19" s="10">
        <v>2020</v>
      </c>
      <c r="C19" s="13">
        <v>104</v>
      </c>
      <c r="D19" s="5">
        <v>51</v>
      </c>
      <c r="E19" s="12">
        <f>C19+D19</f>
        <v>155</v>
      </c>
    </row>
    <row r="20" spans="2:5" x14ac:dyDescent="0.35">
      <c r="B20" s="10">
        <v>2021</v>
      </c>
      <c r="C20" s="13">
        <v>108</v>
      </c>
      <c r="D20" s="173">
        <v>67</v>
      </c>
      <c r="E20" s="12">
        <f>C20+D20</f>
        <v>175</v>
      </c>
    </row>
    <row r="21" spans="2:5" x14ac:dyDescent="0.35">
      <c r="B21" s="10">
        <v>2022</v>
      </c>
      <c r="C21" s="13"/>
      <c r="D21" s="173"/>
      <c r="E21" s="12"/>
    </row>
    <row r="22" spans="2:5" x14ac:dyDescent="0.35">
      <c r="B22" s="10">
        <v>2023</v>
      </c>
      <c r="C22" s="13"/>
      <c r="D22" s="173"/>
      <c r="E22" s="12">
        <v>242</v>
      </c>
    </row>
    <row r="23" spans="2:5" x14ac:dyDescent="0.35">
      <c r="B23" s="239" t="s">
        <v>14</v>
      </c>
      <c r="C23" s="239"/>
      <c r="D23" s="239"/>
      <c r="E23" s="239"/>
    </row>
  </sheetData>
  <mergeCells count="2">
    <mergeCell ref="B6:E7"/>
    <mergeCell ref="B23:E23"/>
  </mergeCells>
  <pageMargins left="0.70866141732283472" right="0.70866141732283472" top="0.74803149606299213" bottom="0.74803149606299213" header="0.31496062992125984" footer="0.31496062992125984"/>
  <pageSetup scale="65" orientation="landscape" horizontalDpi="120" verticalDpi="72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50"/>
  </sheetPr>
  <dimension ref="B6:E22"/>
  <sheetViews>
    <sheetView showGridLines="0" view="pageBreakPreview" topLeftCell="B7" zoomScale="120" zoomScaleNormal="100" zoomScaleSheetLayoutView="120" workbookViewId="0">
      <selection activeCell="C17" sqref="C17"/>
    </sheetView>
  </sheetViews>
  <sheetFormatPr baseColWidth="10" defaultRowHeight="14.5" x14ac:dyDescent="0.35"/>
  <cols>
    <col min="1" max="1" width="3.453125" customWidth="1"/>
    <col min="2" max="2" width="14.36328125" customWidth="1"/>
    <col min="3" max="3" width="14.81640625" customWidth="1"/>
    <col min="4" max="4" width="14" customWidth="1"/>
    <col min="5" max="5" width="16.1796875" customWidth="1"/>
  </cols>
  <sheetData>
    <row r="6" spans="2:5" x14ac:dyDescent="0.35">
      <c r="B6" s="259" t="s">
        <v>121</v>
      </c>
      <c r="C6" s="259"/>
      <c r="D6" s="259"/>
      <c r="E6" s="259"/>
    </row>
    <row r="7" spans="2:5" x14ac:dyDescent="0.35">
      <c r="B7" s="8" t="s">
        <v>13</v>
      </c>
      <c r="C7" s="8" t="s">
        <v>10</v>
      </c>
      <c r="D7" s="8" t="s">
        <v>11</v>
      </c>
      <c r="E7" s="8" t="s">
        <v>12</v>
      </c>
    </row>
    <row r="8" spans="2:5" x14ac:dyDescent="0.35">
      <c r="B8" s="10">
        <v>2010</v>
      </c>
      <c r="C8" s="12">
        <v>799</v>
      </c>
      <c r="D8" s="11">
        <v>110</v>
      </c>
      <c r="E8" s="12">
        <v>909</v>
      </c>
    </row>
    <row r="9" spans="2:5" x14ac:dyDescent="0.35">
      <c r="B9" s="10">
        <v>2011</v>
      </c>
      <c r="C9" s="12">
        <v>954</v>
      </c>
      <c r="D9" s="11">
        <v>110</v>
      </c>
      <c r="E9" s="5">
        <v>1064</v>
      </c>
    </row>
    <row r="10" spans="2:5" x14ac:dyDescent="0.35">
      <c r="B10" s="10">
        <v>2012</v>
      </c>
      <c r="C10" s="12">
        <v>851</v>
      </c>
      <c r="D10" s="11">
        <v>140</v>
      </c>
      <c r="E10" s="5">
        <v>991</v>
      </c>
    </row>
    <row r="11" spans="2:5" x14ac:dyDescent="0.35">
      <c r="B11" s="8">
        <v>2013</v>
      </c>
      <c r="C11" s="11">
        <v>641</v>
      </c>
      <c r="D11" s="11">
        <v>102</v>
      </c>
      <c r="E11" s="5">
        <v>743</v>
      </c>
    </row>
    <row r="12" spans="2:5" x14ac:dyDescent="0.35">
      <c r="B12" s="10">
        <v>2014</v>
      </c>
      <c r="C12" s="13">
        <v>612</v>
      </c>
      <c r="D12" s="5">
        <v>107</v>
      </c>
      <c r="E12" s="11">
        <v>719</v>
      </c>
    </row>
    <row r="13" spans="2:5" x14ac:dyDescent="0.35">
      <c r="B13" s="10">
        <v>2015</v>
      </c>
      <c r="C13" s="13">
        <v>668</v>
      </c>
      <c r="D13" s="5">
        <v>108</v>
      </c>
      <c r="E13" s="11">
        <f>+D13+C13</f>
        <v>776</v>
      </c>
    </row>
    <row r="14" spans="2:5" x14ac:dyDescent="0.35">
      <c r="B14" s="10">
        <v>2016</v>
      </c>
      <c r="C14" s="13">
        <v>857</v>
      </c>
      <c r="D14" s="5">
        <v>123</v>
      </c>
      <c r="E14" s="11">
        <f t="shared" ref="E14:E19" si="0">+C14+D14</f>
        <v>980</v>
      </c>
    </row>
    <row r="15" spans="2:5" x14ac:dyDescent="0.35">
      <c r="B15" s="10">
        <v>2017</v>
      </c>
      <c r="C15" s="13">
        <v>817</v>
      </c>
      <c r="D15" s="5">
        <v>101</v>
      </c>
      <c r="E15" s="11">
        <f t="shared" si="0"/>
        <v>918</v>
      </c>
    </row>
    <row r="16" spans="2:5" x14ac:dyDescent="0.35">
      <c r="B16" s="10">
        <v>2018</v>
      </c>
      <c r="C16" s="13">
        <v>872</v>
      </c>
      <c r="D16" s="5">
        <v>117</v>
      </c>
      <c r="E16" s="11">
        <f t="shared" si="0"/>
        <v>989</v>
      </c>
    </row>
    <row r="17" spans="2:5" x14ac:dyDescent="0.35">
      <c r="B17" s="10">
        <v>2019</v>
      </c>
      <c r="C17" s="13">
        <v>838</v>
      </c>
      <c r="D17" s="5">
        <v>116</v>
      </c>
      <c r="E17" s="11">
        <f t="shared" si="0"/>
        <v>954</v>
      </c>
    </row>
    <row r="18" spans="2:5" x14ac:dyDescent="0.35">
      <c r="B18" s="10">
        <v>2020</v>
      </c>
      <c r="C18" s="13">
        <v>537</v>
      </c>
      <c r="D18" s="5">
        <v>64</v>
      </c>
      <c r="E18" s="11">
        <f t="shared" si="0"/>
        <v>601</v>
      </c>
    </row>
    <row r="19" spans="2:5" x14ac:dyDescent="0.35">
      <c r="B19" s="10">
        <v>2021</v>
      </c>
      <c r="C19" s="13">
        <v>632</v>
      </c>
      <c r="D19" s="173">
        <v>69</v>
      </c>
      <c r="E19" s="170">
        <f t="shared" si="0"/>
        <v>701</v>
      </c>
    </row>
    <row r="20" spans="2:5" x14ac:dyDescent="0.35">
      <c r="B20" s="10">
        <v>2022</v>
      </c>
      <c r="C20" s="13"/>
      <c r="D20" s="173"/>
      <c r="E20" s="209">
        <v>947</v>
      </c>
    </row>
    <row r="21" spans="2:5" x14ac:dyDescent="0.35">
      <c r="B21" s="10">
        <v>2023</v>
      </c>
      <c r="C21" s="13"/>
      <c r="D21" s="173"/>
      <c r="E21" s="209">
        <v>1034</v>
      </c>
    </row>
    <row r="22" spans="2:5" x14ac:dyDescent="0.35">
      <c r="B22" s="239" t="s">
        <v>14</v>
      </c>
      <c r="C22" s="239"/>
      <c r="D22" s="239"/>
      <c r="E22" s="239"/>
    </row>
  </sheetData>
  <mergeCells count="2">
    <mergeCell ref="B6:E6"/>
    <mergeCell ref="B22:E22"/>
  </mergeCells>
  <pageMargins left="0.70866141732283472" right="0.70866141732283472" top="0.74803149606299213" bottom="0.74803149606299213" header="0.31496062992125984" footer="0.31496062992125984"/>
  <pageSetup scale="65" orientation="landscape" horizontalDpi="120" verticalDpi="7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B5:E51"/>
  <sheetViews>
    <sheetView showGridLines="0" view="pageBreakPreview" topLeftCell="A35" zoomScale="112" zoomScaleNormal="100" zoomScaleSheetLayoutView="90" workbookViewId="0">
      <selection activeCell="C35" sqref="C35"/>
    </sheetView>
  </sheetViews>
  <sheetFormatPr baseColWidth="10" defaultRowHeight="14.5" x14ac:dyDescent="0.35"/>
  <cols>
    <col min="1" max="1" width="4.453125" customWidth="1"/>
    <col min="12" max="12" width="6.36328125" customWidth="1"/>
  </cols>
  <sheetData>
    <row r="5" spans="2:5" x14ac:dyDescent="0.35">
      <c r="B5" s="228" t="s">
        <v>102</v>
      </c>
      <c r="C5" s="229"/>
      <c r="D5" s="229"/>
      <c r="E5" s="230"/>
    </row>
    <row r="6" spans="2:5" x14ac:dyDescent="0.35">
      <c r="B6" s="8" t="s">
        <v>13</v>
      </c>
      <c r="C6" s="8" t="s">
        <v>10</v>
      </c>
      <c r="D6" s="8" t="s">
        <v>11</v>
      </c>
      <c r="E6" s="8" t="s">
        <v>12</v>
      </c>
    </row>
    <row r="7" spans="2:5" x14ac:dyDescent="0.35">
      <c r="B7" s="8">
        <v>2005</v>
      </c>
      <c r="C7" s="22">
        <v>267836</v>
      </c>
      <c r="D7" s="22">
        <v>240708</v>
      </c>
      <c r="E7" s="22">
        <f>+D7+C7</f>
        <v>508544</v>
      </c>
    </row>
    <row r="8" spans="2:5" x14ac:dyDescent="0.35">
      <c r="B8" s="8">
        <v>2006</v>
      </c>
      <c r="C8" s="22">
        <v>266712</v>
      </c>
      <c r="D8" s="22">
        <v>239915</v>
      </c>
      <c r="E8" s="22">
        <f t="shared" ref="E8:E19" si="0">+D8+C8</f>
        <v>506627</v>
      </c>
    </row>
    <row r="9" spans="2:5" x14ac:dyDescent="0.35">
      <c r="B9" s="8">
        <v>2007</v>
      </c>
      <c r="C9" s="22">
        <v>265722</v>
      </c>
      <c r="D9" s="22">
        <v>239313</v>
      </c>
      <c r="E9" s="22">
        <f t="shared" si="0"/>
        <v>505035</v>
      </c>
    </row>
    <row r="10" spans="2:5" x14ac:dyDescent="0.35">
      <c r="B10" s="8">
        <v>2008</v>
      </c>
      <c r="C10" s="22">
        <v>264898</v>
      </c>
      <c r="D10" s="22">
        <v>238840</v>
      </c>
      <c r="E10" s="22">
        <f t="shared" si="0"/>
        <v>503738</v>
      </c>
    </row>
    <row r="11" spans="2:5" x14ac:dyDescent="0.35">
      <c r="B11" s="8">
        <v>2009</v>
      </c>
      <c r="C11" s="22">
        <v>264266</v>
      </c>
      <c r="D11" s="22">
        <v>238528</v>
      </c>
      <c r="E11" s="22">
        <f t="shared" si="0"/>
        <v>502794</v>
      </c>
    </row>
    <row r="12" spans="2:5" x14ac:dyDescent="0.35">
      <c r="B12" s="8">
        <v>2010</v>
      </c>
      <c r="C12" s="22">
        <v>263919</v>
      </c>
      <c r="D12" s="22">
        <v>238531</v>
      </c>
      <c r="E12" s="22">
        <f t="shared" si="0"/>
        <v>502450</v>
      </c>
    </row>
    <row r="13" spans="2:5" x14ac:dyDescent="0.35">
      <c r="B13" s="8">
        <v>2011</v>
      </c>
      <c r="C13" s="22">
        <v>264186</v>
      </c>
      <c r="D13" s="22">
        <v>239253</v>
      </c>
      <c r="E13" s="22">
        <f t="shared" si="0"/>
        <v>503439</v>
      </c>
    </row>
    <row r="14" spans="2:5" x14ac:dyDescent="0.35">
      <c r="B14" s="8">
        <v>2012</v>
      </c>
      <c r="C14" s="22">
        <v>265125</v>
      </c>
      <c r="D14" s="22">
        <v>240609</v>
      </c>
      <c r="E14" s="22">
        <f t="shared" si="0"/>
        <v>505734</v>
      </c>
    </row>
    <row r="15" spans="2:5" x14ac:dyDescent="0.35">
      <c r="B15" s="8">
        <v>2013</v>
      </c>
      <c r="C15" s="22">
        <v>265787</v>
      </c>
      <c r="D15" s="22">
        <v>241573</v>
      </c>
      <c r="E15" s="22">
        <f t="shared" si="0"/>
        <v>507360</v>
      </c>
    </row>
    <row r="16" spans="2:5" x14ac:dyDescent="0.35">
      <c r="B16" s="8">
        <v>2014</v>
      </c>
      <c r="C16" s="22">
        <v>266703</v>
      </c>
      <c r="D16" s="22">
        <v>242639</v>
      </c>
      <c r="E16" s="22">
        <f t="shared" si="0"/>
        <v>509342</v>
      </c>
    </row>
    <row r="17" spans="2:5" x14ac:dyDescent="0.35">
      <c r="B17" s="8">
        <v>2015</v>
      </c>
      <c r="C17" s="22">
        <v>268331</v>
      </c>
      <c r="D17" s="22">
        <v>244375</v>
      </c>
      <c r="E17" s="22">
        <f t="shared" si="0"/>
        <v>512706</v>
      </c>
    </row>
    <row r="18" spans="2:5" x14ac:dyDescent="0.35">
      <c r="B18" s="8">
        <v>2016</v>
      </c>
      <c r="C18" s="22">
        <v>270894</v>
      </c>
      <c r="D18" s="22">
        <v>247046</v>
      </c>
      <c r="E18" s="22">
        <f t="shared" si="0"/>
        <v>517940</v>
      </c>
    </row>
    <row r="19" spans="2:5" x14ac:dyDescent="0.35">
      <c r="B19" s="8">
        <v>2017</v>
      </c>
      <c r="C19" s="22">
        <v>273916</v>
      </c>
      <c r="D19" s="22">
        <v>250207</v>
      </c>
      <c r="E19" s="22">
        <f t="shared" si="0"/>
        <v>524123</v>
      </c>
    </row>
    <row r="20" spans="2:5" x14ac:dyDescent="0.35">
      <c r="B20" s="8">
        <v>2018</v>
      </c>
      <c r="C20" s="22">
        <v>276460</v>
      </c>
      <c r="D20" s="22">
        <v>253175</v>
      </c>
      <c r="E20" s="22">
        <v>529635</v>
      </c>
    </row>
    <row r="21" spans="2:5" ht="15" customHeight="1" x14ac:dyDescent="0.35">
      <c r="B21" s="8">
        <v>2019</v>
      </c>
      <c r="C21" s="22">
        <v>279997</v>
      </c>
      <c r="D21" s="22">
        <v>256090</v>
      </c>
      <c r="E21" s="22">
        <v>536087</v>
      </c>
    </row>
    <row r="22" spans="2:5" ht="15" customHeight="1" x14ac:dyDescent="0.35">
      <c r="B22" s="8">
        <v>2020</v>
      </c>
      <c r="C22" s="22">
        <v>282826</v>
      </c>
      <c r="D22" s="22">
        <v>258275</v>
      </c>
      <c r="E22" s="22">
        <v>541101</v>
      </c>
    </row>
    <row r="23" spans="2:5" ht="15" customHeight="1" x14ac:dyDescent="0.35">
      <c r="B23" s="10">
        <v>2021</v>
      </c>
      <c r="C23" s="167">
        <v>283927</v>
      </c>
      <c r="D23" s="167">
        <v>258797</v>
      </c>
      <c r="E23" s="167">
        <v>542724</v>
      </c>
    </row>
    <row r="24" spans="2:5" ht="15" customHeight="1" x14ac:dyDescent="0.35">
      <c r="B24" s="183">
        <v>2022</v>
      </c>
      <c r="C24" s="202">
        <v>282855</v>
      </c>
      <c r="D24" s="202">
        <v>256890</v>
      </c>
      <c r="E24" s="202">
        <v>539745</v>
      </c>
    </row>
    <row r="25" spans="2:5" ht="15" customHeight="1" x14ac:dyDescent="0.35">
      <c r="B25" s="183">
        <v>2023</v>
      </c>
      <c r="C25" s="203">
        <v>284278</v>
      </c>
      <c r="D25" s="203">
        <v>257768</v>
      </c>
      <c r="E25" s="203">
        <v>542046</v>
      </c>
    </row>
    <row r="26" spans="2:5" ht="15" customHeight="1" x14ac:dyDescent="0.35">
      <c r="B26" s="183">
        <v>2024</v>
      </c>
      <c r="C26" s="203">
        <v>285473</v>
      </c>
      <c r="D26" s="203">
        <v>258659</v>
      </c>
      <c r="E26" s="203">
        <v>544132</v>
      </c>
    </row>
    <row r="27" spans="2:5" ht="27.75" customHeight="1" x14ac:dyDescent="0.35">
      <c r="B27" s="231" t="s">
        <v>92</v>
      </c>
      <c r="C27" s="232"/>
      <c r="D27" s="232"/>
      <c r="E27" s="233"/>
    </row>
    <row r="29" spans="2:5" x14ac:dyDescent="0.35">
      <c r="B29" s="228" t="s">
        <v>15</v>
      </c>
      <c r="C29" s="229"/>
      <c r="D29" s="229"/>
      <c r="E29" s="230"/>
    </row>
    <row r="30" spans="2:5" x14ac:dyDescent="0.35">
      <c r="B30" s="8" t="s">
        <v>13</v>
      </c>
      <c r="C30" s="8" t="s">
        <v>10</v>
      </c>
      <c r="D30" s="8" t="s">
        <v>11</v>
      </c>
      <c r="E30" s="8" t="s">
        <v>12</v>
      </c>
    </row>
    <row r="31" spans="2:5" x14ac:dyDescent="0.35">
      <c r="B31" s="8">
        <v>2005</v>
      </c>
      <c r="C31" s="24">
        <f t="shared" ref="C31:C44" si="1">+C7/E7</f>
        <v>0.52667222501887745</v>
      </c>
      <c r="D31" s="24">
        <f t="shared" ref="D31:D44" si="2">+D7/E7</f>
        <v>0.47332777498112255</v>
      </c>
      <c r="E31" s="23">
        <f>+D31+C31</f>
        <v>1</v>
      </c>
    </row>
    <row r="32" spans="2:5" x14ac:dyDescent="0.35">
      <c r="B32" s="8">
        <v>2006</v>
      </c>
      <c r="C32" s="24">
        <f t="shared" si="1"/>
        <v>0.52644647837560965</v>
      </c>
      <c r="D32" s="24">
        <f t="shared" si="2"/>
        <v>0.47355352162439035</v>
      </c>
      <c r="E32" s="23">
        <f t="shared" ref="E32:E44" si="3">+D32+C32</f>
        <v>1</v>
      </c>
    </row>
    <row r="33" spans="2:5" x14ac:dyDescent="0.35">
      <c r="B33" s="8">
        <v>2007</v>
      </c>
      <c r="C33" s="24">
        <f t="shared" si="1"/>
        <v>0.52614571267337906</v>
      </c>
      <c r="D33" s="24">
        <f t="shared" si="2"/>
        <v>0.47385428732662094</v>
      </c>
      <c r="E33" s="23">
        <f t="shared" si="3"/>
        <v>1</v>
      </c>
    </row>
    <row r="34" spans="2:5" x14ac:dyDescent="0.35">
      <c r="B34" s="8">
        <v>2008</v>
      </c>
      <c r="C34" s="24">
        <f t="shared" si="1"/>
        <v>0.52586463598140298</v>
      </c>
      <c r="D34" s="24">
        <f t="shared" si="2"/>
        <v>0.47413536401859696</v>
      </c>
      <c r="E34" s="23">
        <f t="shared" si="3"/>
        <v>1</v>
      </c>
    </row>
    <row r="35" spans="2:5" x14ac:dyDescent="0.35">
      <c r="B35" s="8">
        <v>2009</v>
      </c>
      <c r="C35" s="24">
        <f t="shared" si="1"/>
        <v>0.52559497527814569</v>
      </c>
      <c r="D35" s="24">
        <f t="shared" si="2"/>
        <v>0.47440502472185425</v>
      </c>
      <c r="E35" s="23">
        <f t="shared" si="3"/>
        <v>1</v>
      </c>
    </row>
    <row r="36" spans="2:5" x14ac:dyDescent="0.35">
      <c r="B36" s="8">
        <v>2010</v>
      </c>
      <c r="C36" s="24">
        <f t="shared" si="1"/>
        <v>0.52526420539357155</v>
      </c>
      <c r="D36" s="24">
        <f t="shared" si="2"/>
        <v>0.47473579460642851</v>
      </c>
      <c r="E36" s="23">
        <f t="shared" si="3"/>
        <v>1</v>
      </c>
    </row>
    <row r="37" spans="2:5" x14ac:dyDescent="0.35">
      <c r="B37" s="8">
        <v>2011</v>
      </c>
      <c r="C37" s="24">
        <f t="shared" si="1"/>
        <v>0.52476268227133771</v>
      </c>
      <c r="D37" s="24">
        <f t="shared" si="2"/>
        <v>0.47523731772866223</v>
      </c>
      <c r="E37" s="23">
        <f t="shared" si="3"/>
        <v>1</v>
      </c>
    </row>
    <row r="38" spans="2:5" x14ac:dyDescent="0.35">
      <c r="B38" s="8">
        <v>2012</v>
      </c>
      <c r="C38" s="24">
        <f t="shared" si="1"/>
        <v>0.52423803817817272</v>
      </c>
      <c r="D38" s="24">
        <f t="shared" si="2"/>
        <v>0.47576196182182728</v>
      </c>
      <c r="E38" s="23">
        <f t="shared" si="3"/>
        <v>1</v>
      </c>
    </row>
    <row r="39" spans="2:5" x14ac:dyDescent="0.35">
      <c r="B39" s="8">
        <v>2013</v>
      </c>
      <c r="C39" s="24">
        <f t="shared" si="1"/>
        <v>0.52386274046042258</v>
      </c>
      <c r="D39" s="24">
        <f t="shared" si="2"/>
        <v>0.47613725953957742</v>
      </c>
      <c r="E39" s="23">
        <f t="shared" si="3"/>
        <v>1</v>
      </c>
    </row>
    <row r="40" spans="2:5" x14ac:dyDescent="0.35">
      <c r="B40" s="8">
        <v>2014</v>
      </c>
      <c r="C40" s="24">
        <f t="shared" si="1"/>
        <v>0.52362263469338877</v>
      </c>
      <c r="D40" s="24">
        <f t="shared" si="2"/>
        <v>0.47637736530661129</v>
      </c>
      <c r="E40" s="23">
        <f t="shared" si="3"/>
        <v>1</v>
      </c>
    </row>
    <row r="41" spans="2:5" x14ac:dyDescent="0.35">
      <c r="B41" s="8">
        <v>2015</v>
      </c>
      <c r="C41" s="24">
        <f t="shared" si="1"/>
        <v>0.52336231680534262</v>
      </c>
      <c r="D41" s="24">
        <f t="shared" si="2"/>
        <v>0.47663768319465738</v>
      </c>
      <c r="E41" s="23">
        <f t="shared" si="3"/>
        <v>1</v>
      </c>
    </row>
    <row r="42" spans="2:5" x14ac:dyDescent="0.35">
      <c r="B42" s="8">
        <v>2016</v>
      </c>
      <c r="C42" s="24">
        <f t="shared" si="1"/>
        <v>0.52302197165694864</v>
      </c>
      <c r="D42" s="24">
        <f t="shared" si="2"/>
        <v>0.47697802834305131</v>
      </c>
      <c r="E42" s="23">
        <f t="shared" si="3"/>
        <v>1</v>
      </c>
    </row>
    <row r="43" spans="2:5" x14ac:dyDescent="0.35">
      <c r="B43" s="8">
        <v>2017</v>
      </c>
      <c r="C43" s="24">
        <f t="shared" si="1"/>
        <v>0.52261778246709267</v>
      </c>
      <c r="D43" s="24">
        <f t="shared" si="2"/>
        <v>0.47738221753290733</v>
      </c>
      <c r="E43" s="23">
        <f t="shared" si="3"/>
        <v>1</v>
      </c>
    </row>
    <row r="44" spans="2:5" x14ac:dyDescent="0.35">
      <c r="B44" s="8">
        <v>2018</v>
      </c>
      <c r="C44" s="24">
        <f t="shared" si="1"/>
        <v>0.52198211976172271</v>
      </c>
      <c r="D44" s="24">
        <f t="shared" si="2"/>
        <v>0.47801788023827729</v>
      </c>
      <c r="E44" s="23">
        <f t="shared" si="3"/>
        <v>1</v>
      </c>
    </row>
    <row r="45" spans="2:5" x14ac:dyDescent="0.35">
      <c r="B45" s="8">
        <v>2019</v>
      </c>
      <c r="C45" s="24">
        <f t="shared" ref="C45:C47" si="4">+C18/E18</f>
        <v>0.52302197165694864</v>
      </c>
      <c r="D45" s="24">
        <f t="shared" ref="D45:D47" si="5">+D18/E18</f>
        <v>0.47697802834305131</v>
      </c>
      <c r="E45" s="23">
        <f t="shared" ref="E45:E47" si="6">+D45+C45</f>
        <v>1</v>
      </c>
    </row>
    <row r="46" spans="2:5" x14ac:dyDescent="0.35">
      <c r="B46" s="8">
        <v>2020</v>
      </c>
      <c r="C46" s="24">
        <f t="shared" si="4"/>
        <v>0.52261778246709267</v>
      </c>
      <c r="D46" s="24">
        <f t="shared" si="5"/>
        <v>0.47738221753290733</v>
      </c>
      <c r="E46" s="23">
        <f t="shared" si="6"/>
        <v>1</v>
      </c>
    </row>
    <row r="47" spans="2:5" x14ac:dyDescent="0.35">
      <c r="B47" s="144">
        <v>2021</v>
      </c>
      <c r="C47" s="24">
        <f t="shared" si="4"/>
        <v>0.52198211976172271</v>
      </c>
      <c r="D47" s="24">
        <f t="shared" si="5"/>
        <v>0.47801788023827729</v>
      </c>
      <c r="E47" s="23">
        <f t="shared" si="6"/>
        <v>1</v>
      </c>
    </row>
    <row r="48" spans="2:5" x14ac:dyDescent="0.35">
      <c r="B48" s="183">
        <v>2022</v>
      </c>
      <c r="C48" s="201">
        <f>C24/E24</f>
        <v>0.52405302503960205</v>
      </c>
      <c r="D48" s="201">
        <f>+D24/E24</f>
        <v>0.47594697496039795</v>
      </c>
      <c r="E48" s="201">
        <f>+E24/E24</f>
        <v>1</v>
      </c>
    </row>
    <row r="49" spans="2:5" x14ac:dyDescent="0.35">
      <c r="B49" s="183">
        <v>2023</v>
      </c>
      <c r="C49" s="201">
        <f t="shared" ref="C49:C50" si="7">C25/E25</f>
        <v>0.52445364415566209</v>
      </c>
      <c r="D49" s="201">
        <f t="shared" ref="D49:D50" si="8">+D25/E25</f>
        <v>0.47554635584433791</v>
      </c>
      <c r="E49" s="201">
        <f t="shared" ref="E49:E50" si="9">+E25/E25</f>
        <v>1</v>
      </c>
    </row>
    <row r="50" spans="2:5" x14ac:dyDescent="0.35">
      <c r="B50" s="204">
        <v>2024</v>
      </c>
      <c r="C50" s="201">
        <f t="shared" si="7"/>
        <v>0.52463924194864486</v>
      </c>
      <c r="D50" s="201">
        <f t="shared" si="8"/>
        <v>0.47536075805135519</v>
      </c>
      <c r="E50" s="201">
        <f t="shared" si="9"/>
        <v>1</v>
      </c>
    </row>
    <row r="51" spans="2:5" ht="27.75" customHeight="1" x14ac:dyDescent="0.35">
      <c r="B51" s="225" t="s">
        <v>101</v>
      </c>
      <c r="C51" s="226"/>
      <c r="D51" s="226"/>
      <c r="E51" s="227"/>
    </row>
  </sheetData>
  <mergeCells count="4">
    <mergeCell ref="B51:E51"/>
    <mergeCell ref="B5:E5"/>
    <mergeCell ref="B27:E27"/>
    <mergeCell ref="B29:E29"/>
  </mergeCells>
  <pageMargins left="0.7" right="0.7" top="0.75" bottom="0.75" header="0.3" footer="0.3"/>
  <pageSetup scale="55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50"/>
  </sheetPr>
  <dimension ref="B6:F44"/>
  <sheetViews>
    <sheetView showGridLines="0" view="pageBreakPreview" topLeftCell="A47" zoomScale="200" zoomScaleNormal="70" zoomScaleSheetLayoutView="70" workbookViewId="0">
      <selection activeCell="D55" sqref="D55"/>
    </sheetView>
  </sheetViews>
  <sheetFormatPr baseColWidth="10" defaultRowHeight="14.5" x14ac:dyDescent="0.35"/>
  <cols>
    <col min="1" max="1" width="4.36328125" customWidth="1"/>
    <col min="2" max="2" width="23.453125" customWidth="1"/>
    <col min="7" max="7" width="15.6328125" customWidth="1"/>
    <col min="8" max="8" width="14.1796875" customWidth="1"/>
    <col min="9" max="9" width="13.36328125" customWidth="1"/>
    <col min="10" max="10" width="17.81640625" customWidth="1"/>
    <col min="11" max="11" width="5.36328125" customWidth="1"/>
  </cols>
  <sheetData>
    <row r="6" spans="2:6" ht="31.5" customHeight="1" x14ac:dyDescent="0.35">
      <c r="B6" s="237" t="s">
        <v>122</v>
      </c>
      <c r="C6" s="237"/>
      <c r="D6" s="237"/>
      <c r="E6" s="237"/>
      <c r="F6" s="15"/>
    </row>
    <row r="7" spans="2:6" x14ac:dyDescent="0.35">
      <c r="B7" s="8" t="s">
        <v>13</v>
      </c>
      <c r="C7" s="8" t="s">
        <v>10</v>
      </c>
      <c r="D7" s="8" t="s">
        <v>11</v>
      </c>
      <c r="E7" s="8" t="s">
        <v>12</v>
      </c>
    </row>
    <row r="8" spans="2:6" x14ac:dyDescent="0.35">
      <c r="B8" s="10">
        <v>2010</v>
      </c>
      <c r="C8" s="5">
        <v>188</v>
      </c>
      <c r="D8" s="141">
        <v>110</v>
      </c>
      <c r="E8" s="12">
        <f t="shared" ref="E8:E13" si="0">+D8+C8</f>
        <v>298</v>
      </c>
    </row>
    <row r="9" spans="2:6" x14ac:dyDescent="0.35">
      <c r="B9" s="10">
        <v>2011</v>
      </c>
      <c r="C9" s="5">
        <v>207</v>
      </c>
      <c r="D9" s="141">
        <v>110</v>
      </c>
      <c r="E9" s="12">
        <f t="shared" si="0"/>
        <v>317</v>
      </c>
    </row>
    <row r="10" spans="2:6" x14ac:dyDescent="0.35">
      <c r="B10" s="10">
        <v>2012</v>
      </c>
      <c r="C10" s="5">
        <v>197</v>
      </c>
      <c r="D10" s="141">
        <v>140</v>
      </c>
      <c r="E10" s="12">
        <f t="shared" si="0"/>
        <v>337</v>
      </c>
    </row>
    <row r="11" spans="2:6" x14ac:dyDescent="0.35">
      <c r="B11" s="8">
        <v>2013</v>
      </c>
      <c r="C11" s="5">
        <v>178</v>
      </c>
      <c r="D11" s="5">
        <v>102</v>
      </c>
      <c r="E11" s="12">
        <f t="shared" si="0"/>
        <v>280</v>
      </c>
    </row>
    <row r="12" spans="2:6" x14ac:dyDescent="0.35">
      <c r="B12" s="10">
        <v>2014</v>
      </c>
      <c r="C12" s="13">
        <v>204</v>
      </c>
      <c r="D12" s="5">
        <v>41</v>
      </c>
      <c r="E12" s="12">
        <f t="shared" si="0"/>
        <v>245</v>
      </c>
    </row>
    <row r="13" spans="2:6" x14ac:dyDescent="0.35">
      <c r="B13" s="10">
        <v>2015</v>
      </c>
      <c r="C13" s="13">
        <v>263</v>
      </c>
      <c r="D13" s="5">
        <v>43</v>
      </c>
      <c r="E13" s="12">
        <f t="shared" si="0"/>
        <v>306</v>
      </c>
    </row>
    <row r="14" spans="2:6" x14ac:dyDescent="0.35">
      <c r="B14" s="10">
        <v>2016</v>
      </c>
      <c r="C14" s="13">
        <v>279</v>
      </c>
      <c r="D14" s="5">
        <v>40</v>
      </c>
      <c r="E14" s="12">
        <f>+C14+D14</f>
        <v>319</v>
      </c>
    </row>
    <row r="15" spans="2:6" x14ac:dyDescent="0.35">
      <c r="B15" s="10">
        <v>2017</v>
      </c>
      <c r="C15" s="13">
        <v>331</v>
      </c>
      <c r="D15" s="5">
        <v>59</v>
      </c>
      <c r="E15" s="12">
        <f>+C15+D15</f>
        <v>390</v>
      </c>
    </row>
    <row r="16" spans="2:6" x14ac:dyDescent="0.35">
      <c r="B16" s="10">
        <v>2018</v>
      </c>
      <c r="C16" s="13">
        <v>355</v>
      </c>
      <c r="D16" s="5">
        <v>52</v>
      </c>
      <c r="E16" s="12">
        <f>+C16+D16</f>
        <v>407</v>
      </c>
    </row>
    <row r="17" spans="2:5" x14ac:dyDescent="0.35">
      <c r="B17" s="10">
        <v>2019</v>
      </c>
      <c r="C17" s="13">
        <v>378</v>
      </c>
      <c r="D17" s="5">
        <v>80</v>
      </c>
      <c r="E17" s="12">
        <f>+C17+D17</f>
        <v>458</v>
      </c>
    </row>
    <row r="18" spans="2:5" x14ac:dyDescent="0.35">
      <c r="B18" s="10">
        <v>2020</v>
      </c>
      <c r="C18" s="13">
        <v>270</v>
      </c>
      <c r="D18" s="5">
        <v>51</v>
      </c>
      <c r="E18" s="12">
        <f>+C18+D18</f>
        <v>321</v>
      </c>
    </row>
    <row r="19" spans="2:5" x14ac:dyDescent="0.35">
      <c r="B19" s="10">
        <v>2021</v>
      </c>
      <c r="C19" s="13">
        <v>307</v>
      </c>
      <c r="D19" s="173">
        <v>52</v>
      </c>
      <c r="E19" s="12">
        <f>+D19+C19</f>
        <v>359</v>
      </c>
    </row>
    <row r="20" spans="2:5" x14ac:dyDescent="0.35">
      <c r="B20" s="239" t="s">
        <v>14</v>
      </c>
      <c r="C20" s="239"/>
      <c r="D20" s="239"/>
      <c r="E20" s="239"/>
    </row>
    <row r="30" spans="2:5" ht="28.5" customHeight="1" x14ac:dyDescent="0.35">
      <c r="B30" s="260" t="s">
        <v>123</v>
      </c>
      <c r="C30" s="260"/>
      <c r="D30" s="260"/>
      <c r="E30" s="260"/>
    </row>
    <row r="31" spans="2:5" x14ac:dyDescent="0.35">
      <c r="B31" s="8" t="s">
        <v>13</v>
      </c>
      <c r="C31" s="8" t="s">
        <v>10</v>
      </c>
      <c r="D31" s="8" t="s">
        <v>11</v>
      </c>
      <c r="E31" s="8" t="s">
        <v>12</v>
      </c>
    </row>
    <row r="32" spans="2:5" x14ac:dyDescent="0.35">
      <c r="B32" s="10">
        <v>2010</v>
      </c>
      <c r="C32" s="6">
        <v>71.233977091456097</v>
      </c>
      <c r="D32" s="6">
        <v>46.115599230288723</v>
      </c>
      <c r="E32" s="4">
        <v>59.309384018310283</v>
      </c>
    </row>
    <row r="33" spans="2:5" x14ac:dyDescent="0.35">
      <c r="B33" s="10">
        <v>2011</v>
      </c>
      <c r="C33" s="6">
        <v>78.353887034135042</v>
      </c>
      <c r="D33" s="6">
        <v>45.976434987231087</v>
      </c>
      <c r="E33" s="4">
        <v>62.966913568476023</v>
      </c>
    </row>
    <row r="34" spans="2:5" x14ac:dyDescent="0.35">
      <c r="B34" s="10">
        <v>2012</v>
      </c>
      <c r="C34" s="6">
        <v>74.304573314474311</v>
      </c>
      <c r="D34" s="6">
        <v>58.185687152184663</v>
      </c>
      <c r="E34" s="4">
        <v>66.635820411520669</v>
      </c>
    </row>
    <row r="35" spans="2:5" x14ac:dyDescent="0.35">
      <c r="B35" s="8">
        <v>2013</v>
      </c>
      <c r="C35" s="4">
        <v>66.970920323416877</v>
      </c>
      <c r="D35" s="4">
        <v>42.223261705571403</v>
      </c>
      <c r="E35" s="4">
        <v>55.187637969094922</v>
      </c>
    </row>
    <row r="36" spans="2:5" x14ac:dyDescent="0.35">
      <c r="B36" s="10">
        <v>2014</v>
      </c>
      <c r="C36" s="7">
        <v>76.489578294957312</v>
      </c>
      <c r="D36" s="7">
        <v>16.897530899814129</v>
      </c>
      <c r="E36" s="4">
        <v>48.101275763632295</v>
      </c>
    </row>
    <row r="37" spans="2:5" x14ac:dyDescent="0.35">
      <c r="B37" s="10">
        <v>2015</v>
      </c>
      <c r="C37" s="4">
        <v>98.013274649593228</v>
      </c>
      <c r="D37" s="4">
        <v>17.595907928388748</v>
      </c>
      <c r="E37" s="6">
        <v>59.683327286983186</v>
      </c>
    </row>
    <row r="38" spans="2:5" x14ac:dyDescent="0.35">
      <c r="B38" s="10">
        <v>2016</v>
      </c>
      <c r="C38" s="4">
        <v>102.99231433697314</v>
      </c>
      <c r="D38" s="4">
        <v>16.191316596909079</v>
      </c>
      <c r="E38" s="61">
        <v>61.590145576707727</v>
      </c>
    </row>
    <row r="39" spans="2:5" x14ac:dyDescent="0.35">
      <c r="B39" s="10">
        <v>2017</v>
      </c>
      <c r="C39" s="4">
        <v>120.83996553687992</v>
      </c>
      <c r="D39" s="4">
        <v>23.580475366396623</v>
      </c>
      <c r="E39" s="61">
        <v>74.410014443174603</v>
      </c>
    </row>
    <row r="40" spans="2:5" x14ac:dyDescent="0.35">
      <c r="B40" s="10">
        <v>2018</v>
      </c>
      <c r="C40" s="4">
        <v>128.40917311726832</v>
      </c>
      <c r="D40" s="4">
        <v>20.539152759948653</v>
      </c>
      <c r="E40" s="61">
        <v>76.845374644802561</v>
      </c>
    </row>
    <row r="41" spans="2:5" x14ac:dyDescent="0.35">
      <c r="B41" s="10">
        <v>2019</v>
      </c>
      <c r="C41" s="4">
        <v>135.00144644406905</v>
      </c>
      <c r="D41" s="4">
        <v>31.239017532898586</v>
      </c>
      <c r="E41" s="61">
        <v>85.43389412539382</v>
      </c>
    </row>
    <row r="42" spans="2:5" x14ac:dyDescent="0.35">
      <c r="B42" s="10">
        <v>2020</v>
      </c>
      <c r="C42" s="4">
        <v>95.465056253668294</v>
      </c>
      <c r="D42" s="4">
        <v>19.746394347110598</v>
      </c>
      <c r="E42" s="61">
        <v>59.3234904389384</v>
      </c>
    </row>
    <row r="43" spans="2:5" x14ac:dyDescent="0.35">
      <c r="B43" s="10">
        <v>2021</v>
      </c>
      <c r="C43" s="177">
        <v>108.13</v>
      </c>
      <c r="D43" s="177">
        <v>20.09</v>
      </c>
      <c r="E43" s="61">
        <v>66.150000000000006</v>
      </c>
    </row>
    <row r="44" spans="2:5" ht="30.75" customHeight="1" x14ac:dyDescent="0.35">
      <c r="B44" s="243" t="s">
        <v>95</v>
      </c>
      <c r="C44" s="243"/>
      <c r="D44" s="243"/>
      <c r="E44" s="243"/>
    </row>
  </sheetData>
  <mergeCells count="4">
    <mergeCell ref="B44:E44"/>
    <mergeCell ref="B6:E6"/>
    <mergeCell ref="B30:E30"/>
    <mergeCell ref="B20:E20"/>
  </mergeCells>
  <conditionalFormatting sqref="D8">
    <cfRule type="expression" dxfId="2" priority="4" stopIfTrue="1">
      <formula>#REF!&lt;&gt;#REF!</formula>
    </cfRule>
  </conditionalFormatting>
  <conditionalFormatting sqref="D9">
    <cfRule type="expression" dxfId="1" priority="6" stopIfTrue="1">
      <formula>#REF!&lt;&gt;#REF!</formula>
    </cfRule>
  </conditionalFormatting>
  <conditionalFormatting sqref="D10">
    <cfRule type="expression" dxfId="0" priority="5" stopIfTrue="1">
      <formula>#REF!&lt;&gt;#REF!</formula>
    </cfRule>
  </conditionalFormatting>
  <pageMargins left="0.7" right="0.7" top="0.75" bottom="0.75" header="0.3" footer="0.3"/>
  <pageSetup scale="6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6:G43"/>
  <sheetViews>
    <sheetView view="pageBreakPreview" topLeftCell="A29" zoomScaleNormal="100" zoomScaleSheetLayoutView="100" workbookViewId="0">
      <selection activeCell="D45" sqref="D45"/>
    </sheetView>
  </sheetViews>
  <sheetFormatPr baseColWidth="10" defaultRowHeight="14.5" x14ac:dyDescent="0.35"/>
  <sheetData>
    <row r="6" spans="1:4" x14ac:dyDescent="0.35">
      <c r="A6" t="s">
        <v>108</v>
      </c>
    </row>
    <row r="7" spans="1:4" ht="15" thickBot="1" x14ac:dyDescent="0.4"/>
    <row r="8" spans="1:4" x14ac:dyDescent="0.35">
      <c r="A8" s="274" t="s">
        <v>124</v>
      </c>
      <c r="B8" s="275"/>
      <c r="C8" s="275"/>
      <c r="D8" s="276"/>
    </row>
    <row r="9" spans="1:4" ht="15" thickBot="1" x14ac:dyDescent="0.4">
      <c r="A9" s="277"/>
      <c r="B9" s="278"/>
      <c r="C9" s="278"/>
      <c r="D9" s="279"/>
    </row>
    <row r="10" spans="1:4" ht="15" thickBot="1" x14ac:dyDescent="0.4">
      <c r="A10" s="37" t="s">
        <v>13</v>
      </c>
      <c r="B10" s="38" t="s">
        <v>36</v>
      </c>
      <c r="C10" s="38" t="s">
        <v>37</v>
      </c>
      <c r="D10" s="39" t="s">
        <v>12</v>
      </c>
    </row>
    <row r="11" spans="1:4" x14ac:dyDescent="0.35">
      <c r="A11" s="106">
        <v>2005</v>
      </c>
      <c r="B11" s="107">
        <v>635</v>
      </c>
      <c r="C11" s="107">
        <v>684</v>
      </c>
      <c r="D11" s="108">
        <f>+B11+C11</f>
        <v>1319</v>
      </c>
    </row>
    <row r="12" spans="1:4" x14ac:dyDescent="0.35">
      <c r="A12" s="70">
        <v>2006</v>
      </c>
      <c r="B12" s="30">
        <v>849</v>
      </c>
      <c r="C12" s="30">
        <v>802</v>
      </c>
      <c r="D12" s="109">
        <f t="shared" ref="D12:D27" si="0">+B12+C12</f>
        <v>1651</v>
      </c>
    </row>
    <row r="13" spans="1:4" x14ac:dyDescent="0.35">
      <c r="A13" s="70">
        <v>2007</v>
      </c>
      <c r="B13" s="30">
        <v>1402</v>
      </c>
      <c r="C13" s="30">
        <v>1281</v>
      </c>
      <c r="D13" s="109">
        <f t="shared" si="0"/>
        <v>2683</v>
      </c>
    </row>
    <row r="14" spans="1:4" x14ac:dyDescent="0.35">
      <c r="A14" s="70">
        <v>2008</v>
      </c>
      <c r="B14" s="30">
        <v>1268</v>
      </c>
      <c r="C14" s="30">
        <v>1249</v>
      </c>
      <c r="D14" s="109">
        <f t="shared" si="0"/>
        <v>2517</v>
      </c>
    </row>
    <row r="15" spans="1:4" x14ac:dyDescent="0.35">
      <c r="A15" s="70">
        <v>2009</v>
      </c>
      <c r="B15" s="30">
        <v>811</v>
      </c>
      <c r="C15" s="30">
        <v>726</v>
      </c>
      <c r="D15" s="109">
        <f t="shared" si="0"/>
        <v>1537</v>
      </c>
    </row>
    <row r="16" spans="1:4" x14ac:dyDescent="0.35">
      <c r="A16" s="68">
        <v>2010</v>
      </c>
      <c r="B16" s="72">
        <v>746</v>
      </c>
      <c r="C16" s="72">
        <v>684</v>
      </c>
      <c r="D16" s="109">
        <f t="shared" si="0"/>
        <v>1430</v>
      </c>
    </row>
    <row r="17" spans="1:7" x14ac:dyDescent="0.35">
      <c r="A17" s="68">
        <v>2011</v>
      </c>
      <c r="B17" s="72">
        <v>793</v>
      </c>
      <c r="C17" s="72">
        <v>712</v>
      </c>
      <c r="D17" s="109">
        <f t="shared" si="0"/>
        <v>1505</v>
      </c>
    </row>
    <row r="18" spans="1:7" x14ac:dyDescent="0.35">
      <c r="A18" s="68">
        <v>2012</v>
      </c>
      <c r="B18" s="72">
        <v>841</v>
      </c>
      <c r="C18" s="72">
        <v>744</v>
      </c>
      <c r="D18" s="109">
        <f t="shared" si="0"/>
        <v>1585</v>
      </c>
    </row>
    <row r="19" spans="1:7" x14ac:dyDescent="0.35">
      <c r="A19" s="68">
        <v>2013</v>
      </c>
      <c r="B19" s="72">
        <v>807</v>
      </c>
      <c r="C19" s="72">
        <v>737</v>
      </c>
      <c r="D19" s="109">
        <f t="shared" si="0"/>
        <v>1544</v>
      </c>
    </row>
    <row r="20" spans="1:7" x14ac:dyDescent="0.35">
      <c r="A20" s="68">
        <v>2014</v>
      </c>
      <c r="B20" s="72">
        <v>805</v>
      </c>
      <c r="C20" s="72">
        <v>738</v>
      </c>
      <c r="D20" s="109">
        <f t="shared" si="0"/>
        <v>1543</v>
      </c>
    </row>
    <row r="21" spans="1:7" x14ac:dyDescent="0.35">
      <c r="A21" s="68">
        <v>2015</v>
      </c>
      <c r="B21" s="72">
        <v>761</v>
      </c>
      <c r="C21" s="72">
        <v>652</v>
      </c>
      <c r="D21" s="109">
        <f t="shared" si="0"/>
        <v>1413</v>
      </c>
    </row>
    <row r="22" spans="1:7" x14ac:dyDescent="0.35">
      <c r="A22" s="68">
        <v>2016</v>
      </c>
      <c r="B22" s="72">
        <v>415</v>
      </c>
      <c r="C22" s="72">
        <v>408</v>
      </c>
      <c r="D22" s="109">
        <f t="shared" si="0"/>
        <v>823</v>
      </c>
    </row>
    <row r="23" spans="1:7" x14ac:dyDescent="0.35">
      <c r="A23" s="68">
        <v>2017</v>
      </c>
      <c r="B23" s="72">
        <v>211</v>
      </c>
      <c r="C23" s="72">
        <v>225</v>
      </c>
      <c r="D23" s="109">
        <f t="shared" si="0"/>
        <v>436</v>
      </c>
    </row>
    <row r="24" spans="1:7" x14ac:dyDescent="0.35">
      <c r="A24" s="68">
        <v>2018</v>
      </c>
      <c r="B24" s="72">
        <v>99</v>
      </c>
      <c r="C24" s="72">
        <v>110</v>
      </c>
      <c r="D24" s="109">
        <f t="shared" si="0"/>
        <v>209</v>
      </c>
    </row>
    <row r="25" spans="1:7" x14ac:dyDescent="0.35">
      <c r="A25" s="151">
        <v>2019</v>
      </c>
      <c r="B25" s="152">
        <v>16</v>
      </c>
      <c r="C25" s="152">
        <v>24</v>
      </c>
      <c r="D25" s="153">
        <f t="shared" si="0"/>
        <v>40</v>
      </c>
    </row>
    <row r="26" spans="1:7" ht="15" thickBot="1" x14ac:dyDescent="0.4">
      <c r="A26" s="69">
        <v>2020</v>
      </c>
      <c r="B26" s="73">
        <v>51</v>
      </c>
      <c r="C26" s="73">
        <v>50</v>
      </c>
      <c r="D26" s="110">
        <f t="shared" si="0"/>
        <v>101</v>
      </c>
    </row>
    <row r="27" spans="1:7" ht="15" thickBot="1" x14ac:dyDescent="0.4">
      <c r="A27" s="164">
        <v>2021</v>
      </c>
      <c r="B27" s="165">
        <v>55</v>
      </c>
      <c r="C27" s="165">
        <v>59</v>
      </c>
      <c r="D27" s="166">
        <f t="shared" si="0"/>
        <v>114</v>
      </c>
    </row>
    <row r="28" spans="1:7" ht="15" thickBot="1" x14ac:dyDescent="0.4">
      <c r="B28" s="71"/>
      <c r="C28" s="71"/>
    </row>
    <row r="29" spans="1:7" ht="15" thickBot="1" x14ac:dyDescent="0.4">
      <c r="A29" s="271" t="s">
        <v>66</v>
      </c>
      <c r="B29" s="272"/>
      <c r="C29" s="272"/>
      <c r="D29" s="273"/>
      <c r="E29" s="159" t="s">
        <v>36</v>
      </c>
      <c r="F29" s="154" t="s">
        <v>37</v>
      </c>
      <c r="G29" s="155" t="s">
        <v>107</v>
      </c>
    </row>
    <row r="30" spans="1:7" x14ac:dyDescent="0.35">
      <c r="A30" s="280" t="s">
        <v>27</v>
      </c>
      <c r="B30" s="281"/>
      <c r="C30" s="281"/>
      <c r="D30" s="282"/>
      <c r="E30" s="157">
        <v>1048</v>
      </c>
      <c r="F30" s="158">
        <v>1196</v>
      </c>
      <c r="G30" s="142">
        <v>1</v>
      </c>
    </row>
    <row r="31" spans="1:7" x14ac:dyDescent="0.35">
      <c r="A31" s="283" t="s">
        <v>99</v>
      </c>
      <c r="B31" s="284"/>
      <c r="C31" s="284"/>
      <c r="D31" s="284"/>
      <c r="E31" s="149">
        <v>28</v>
      </c>
      <c r="F31" s="19">
        <v>30</v>
      </c>
      <c r="G31" s="75"/>
    </row>
    <row r="32" spans="1:7" x14ac:dyDescent="0.35">
      <c r="A32" s="266" t="s">
        <v>28</v>
      </c>
      <c r="B32" s="267"/>
      <c r="C32" s="267"/>
      <c r="D32" s="268"/>
      <c r="E32" s="149">
        <v>254</v>
      </c>
      <c r="F32" s="20">
        <v>227</v>
      </c>
      <c r="G32" s="74">
        <v>0</v>
      </c>
    </row>
    <row r="33" spans="1:7" x14ac:dyDescent="0.35">
      <c r="A33" s="266" t="s">
        <v>29</v>
      </c>
      <c r="B33" s="267"/>
      <c r="C33" s="267"/>
      <c r="D33" s="268"/>
      <c r="E33" s="149">
        <v>191</v>
      </c>
      <c r="F33" s="20">
        <v>203</v>
      </c>
      <c r="G33" s="74"/>
    </row>
    <row r="34" spans="1:7" x14ac:dyDescent="0.35">
      <c r="A34" s="266" t="s">
        <v>30</v>
      </c>
      <c r="B34" s="267"/>
      <c r="C34" s="267"/>
      <c r="D34" s="268"/>
      <c r="E34" s="149">
        <v>15</v>
      </c>
      <c r="F34" s="20">
        <v>63</v>
      </c>
      <c r="G34" s="74"/>
    </row>
    <row r="35" spans="1:7" x14ac:dyDescent="0.35">
      <c r="A35" s="266" t="s">
        <v>39</v>
      </c>
      <c r="B35" s="267"/>
      <c r="C35" s="267"/>
      <c r="D35" s="268"/>
      <c r="E35" s="149">
        <v>6</v>
      </c>
      <c r="F35" s="20">
        <v>14</v>
      </c>
      <c r="G35" s="74">
        <v>0</v>
      </c>
    </row>
    <row r="36" spans="1:7" x14ac:dyDescent="0.35">
      <c r="A36" s="266" t="s">
        <v>31</v>
      </c>
      <c r="B36" s="267"/>
      <c r="C36" s="267"/>
      <c r="D36" s="268"/>
      <c r="E36" s="149">
        <v>44</v>
      </c>
      <c r="F36" s="20">
        <v>5</v>
      </c>
      <c r="G36" s="74">
        <v>0</v>
      </c>
    </row>
    <row r="37" spans="1:7" x14ac:dyDescent="0.35">
      <c r="A37" s="266" t="s">
        <v>32</v>
      </c>
      <c r="B37" s="267"/>
      <c r="C37" s="267"/>
      <c r="D37" s="268"/>
      <c r="E37" s="149">
        <v>13</v>
      </c>
      <c r="F37" s="20">
        <v>26</v>
      </c>
      <c r="G37" s="74"/>
    </row>
    <row r="38" spans="1:7" x14ac:dyDescent="0.35">
      <c r="A38" s="266" t="s">
        <v>33</v>
      </c>
      <c r="B38" s="267"/>
      <c r="C38" s="267"/>
      <c r="D38" s="268"/>
      <c r="E38" s="149">
        <v>96</v>
      </c>
      <c r="F38" s="20">
        <v>112</v>
      </c>
      <c r="G38" s="74"/>
    </row>
    <row r="39" spans="1:7" x14ac:dyDescent="0.35">
      <c r="A39" s="266" t="s">
        <v>34</v>
      </c>
      <c r="B39" s="267"/>
      <c r="C39" s="267"/>
      <c r="D39" s="268"/>
      <c r="E39" s="156">
        <v>1138</v>
      </c>
      <c r="F39" s="19">
        <v>1171</v>
      </c>
      <c r="G39" s="75">
        <v>3</v>
      </c>
    </row>
    <row r="40" spans="1:7" ht="30.75" customHeight="1" x14ac:dyDescent="0.35">
      <c r="A40" s="269" t="s">
        <v>40</v>
      </c>
      <c r="B40" s="243"/>
      <c r="C40" s="243"/>
      <c r="D40" s="270"/>
      <c r="E40" s="149">
        <v>1</v>
      </c>
      <c r="F40" s="20">
        <v>9</v>
      </c>
      <c r="G40" s="74"/>
    </row>
    <row r="41" spans="1:7" ht="25.5" customHeight="1" x14ac:dyDescent="0.35">
      <c r="A41" s="266" t="s">
        <v>35</v>
      </c>
      <c r="B41" s="267"/>
      <c r="C41" s="267"/>
      <c r="D41" s="268"/>
      <c r="E41" s="156">
        <v>12122</v>
      </c>
      <c r="F41" s="19">
        <v>11820</v>
      </c>
      <c r="G41" s="75">
        <v>10</v>
      </c>
    </row>
    <row r="42" spans="1:7" x14ac:dyDescent="0.35">
      <c r="A42" s="261" t="s">
        <v>51</v>
      </c>
      <c r="B42" s="238"/>
      <c r="C42" s="238"/>
      <c r="D42" s="262"/>
      <c r="E42" s="146">
        <v>21</v>
      </c>
      <c r="F42" s="145">
        <v>24</v>
      </c>
      <c r="G42" s="76"/>
    </row>
    <row r="43" spans="1:7" ht="15" thickBot="1" x14ac:dyDescent="0.4">
      <c r="A43" s="263" t="s">
        <v>67</v>
      </c>
      <c r="B43" s="264"/>
      <c r="C43" s="264"/>
      <c r="D43" s="265"/>
      <c r="E43" s="147">
        <v>13</v>
      </c>
      <c r="F43" s="148">
        <v>51</v>
      </c>
      <c r="G43" s="77"/>
    </row>
  </sheetData>
  <mergeCells count="16">
    <mergeCell ref="A34:D34"/>
    <mergeCell ref="A36:D36"/>
    <mergeCell ref="A35:D35"/>
    <mergeCell ref="A29:D29"/>
    <mergeCell ref="A8:D9"/>
    <mergeCell ref="A30:D30"/>
    <mergeCell ref="A32:D32"/>
    <mergeCell ref="A33:D33"/>
    <mergeCell ref="A31:D31"/>
    <mergeCell ref="A42:D42"/>
    <mergeCell ref="A43:D43"/>
    <mergeCell ref="A37:D37"/>
    <mergeCell ref="A38:D38"/>
    <mergeCell ref="A39:D39"/>
    <mergeCell ref="A40:D40"/>
    <mergeCell ref="A41:D41"/>
  </mergeCells>
  <pageMargins left="0.7" right="0.7" top="0.75" bottom="0.75" header="0.3" footer="0.3"/>
  <pageSetup scale="40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00B050"/>
  </sheetPr>
  <dimension ref="B6:G136"/>
  <sheetViews>
    <sheetView showGridLines="0" view="pageBreakPreview" topLeftCell="A120" zoomScaleNormal="100" zoomScaleSheetLayoutView="100" workbookViewId="0">
      <selection activeCell="C128" sqref="C128"/>
    </sheetView>
  </sheetViews>
  <sheetFormatPr baseColWidth="10" defaultRowHeight="14.5" x14ac:dyDescent="0.35"/>
  <cols>
    <col min="1" max="1" width="4.36328125" customWidth="1"/>
    <col min="3" max="3" width="47.1796875" customWidth="1"/>
    <col min="7" max="7" width="11" customWidth="1"/>
  </cols>
  <sheetData>
    <row r="6" spans="2:6" x14ac:dyDescent="0.35">
      <c r="B6" t="s">
        <v>106</v>
      </c>
    </row>
    <row r="7" spans="2:6" ht="15" thickBot="1" x14ac:dyDescent="0.4"/>
    <row r="8" spans="2:6" ht="15" thickBot="1" x14ac:dyDescent="0.4">
      <c r="B8" s="37" t="s">
        <v>13</v>
      </c>
      <c r="C8" s="38" t="s">
        <v>26</v>
      </c>
      <c r="D8" s="38" t="s">
        <v>36</v>
      </c>
      <c r="E8" s="38" t="s">
        <v>37</v>
      </c>
      <c r="F8" s="39" t="s">
        <v>12</v>
      </c>
    </row>
    <row r="9" spans="2:6" x14ac:dyDescent="0.35">
      <c r="B9" s="291">
        <v>2005</v>
      </c>
      <c r="C9" s="33" t="s">
        <v>27</v>
      </c>
      <c r="D9" s="33">
        <v>37</v>
      </c>
      <c r="E9" s="33">
        <v>42</v>
      </c>
      <c r="F9" s="34">
        <f>+E9+D9</f>
        <v>79</v>
      </c>
    </row>
    <row r="10" spans="2:6" x14ac:dyDescent="0.35">
      <c r="B10" s="286"/>
      <c r="C10" s="29" t="s">
        <v>28</v>
      </c>
      <c r="D10" s="29"/>
      <c r="E10" s="29">
        <v>1</v>
      </c>
      <c r="F10" s="35">
        <f t="shared" ref="F10:F73" si="0">+E10+D10</f>
        <v>1</v>
      </c>
    </row>
    <row r="11" spans="2:6" x14ac:dyDescent="0.35">
      <c r="B11" s="286"/>
      <c r="C11" s="29" t="s">
        <v>29</v>
      </c>
      <c r="D11" s="29">
        <v>5</v>
      </c>
      <c r="E11" s="29">
        <v>9</v>
      </c>
      <c r="F11" s="35">
        <f t="shared" si="0"/>
        <v>14</v>
      </c>
    </row>
    <row r="12" spans="2:6" x14ac:dyDescent="0.35">
      <c r="B12" s="286"/>
      <c r="C12" s="29" t="s">
        <v>30</v>
      </c>
      <c r="D12" s="29">
        <v>3</v>
      </c>
      <c r="E12" s="29">
        <v>5</v>
      </c>
      <c r="F12" s="35">
        <f t="shared" si="0"/>
        <v>8</v>
      </c>
    </row>
    <row r="13" spans="2:6" x14ac:dyDescent="0.35">
      <c r="B13" s="286"/>
      <c r="C13" s="29" t="s">
        <v>31</v>
      </c>
      <c r="D13" s="29">
        <v>3</v>
      </c>
      <c r="E13" s="29"/>
      <c r="F13" s="35">
        <f t="shared" si="0"/>
        <v>3</v>
      </c>
    </row>
    <row r="14" spans="2:6" x14ac:dyDescent="0.35">
      <c r="B14" s="286"/>
      <c r="C14" s="29" t="s">
        <v>32</v>
      </c>
      <c r="D14" s="29">
        <v>2</v>
      </c>
      <c r="E14" s="29">
        <v>4</v>
      </c>
      <c r="F14" s="35">
        <f t="shared" si="0"/>
        <v>6</v>
      </c>
    </row>
    <row r="15" spans="2:6" x14ac:dyDescent="0.35">
      <c r="B15" s="286"/>
      <c r="C15" s="29" t="s">
        <v>33</v>
      </c>
      <c r="D15" s="29">
        <v>1</v>
      </c>
      <c r="E15" s="29">
        <v>1</v>
      </c>
      <c r="F15" s="35">
        <f t="shared" si="0"/>
        <v>2</v>
      </c>
    </row>
    <row r="16" spans="2:6" x14ac:dyDescent="0.35">
      <c r="B16" s="286"/>
      <c r="C16" s="29" t="s">
        <v>34</v>
      </c>
      <c r="D16" s="29">
        <v>1</v>
      </c>
      <c r="E16" s="29">
        <v>6</v>
      </c>
      <c r="F16" s="35">
        <f t="shared" si="0"/>
        <v>7</v>
      </c>
    </row>
    <row r="17" spans="2:7" x14ac:dyDescent="0.35">
      <c r="B17" s="286"/>
      <c r="C17" s="29" t="s">
        <v>35</v>
      </c>
      <c r="D17" s="29">
        <v>583</v>
      </c>
      <c r="E17" s="29">
        <v>616</v>
      </c>
      <c r="F17" s="35">
        <f t="shared" si="0"/>
        <v>1199</v>
      </c>
    </row>
    <row r="18" spans="2:7" ht="15" thickBot="1" x14ac:dyDescent="0.4">
      <c r="B18" s="287"/>
      <c r="C18" s="41" t="s">
        <v>38</v>
      </c>
      <c r="D18" s="41">
        <f>+SUM(D9:D17)</f>
        <v>635</v>
      </c>
      <c r="E18" s="41">
        <f>+SUM(E9:E17)</f>
        <v>684</v>
      </c>
      <c r="F18" s="42">
        <f t="shared" si="0"/>
        <v>1319</v>
      </c>
      <c r="G18" s="44"/>
    </row>
    <row r="19" spans="2:7" x14ac:dyDescent="0.35">
      <c r="B19" s="285">
        <v>2006</v>
      </c>
      <c r="C19" s="32" t="s">
        <v>27</v>
      </c>
      <c r="D19" s="32">
        <v>50</v>
      </c>
      <c r="E19" s="32">
        <v>58</v>
      </c>
      <c r="F19" s="40">
        <f t="shared" si="0"/>
        <v>108</v>
      </c>
    </row>
    <row r="20" spans="2:7" x14ac:dyDescent="0.35">
      <c r="B20" s="286"/>
      <c r="C20" s="29" t="s">
        <v>28</v>
      </c>
      <c r="D20" s="29">
        <v>9</v>
      </c>
      <c r="E20" s="29">
        <v>8</v>
      </c>
      <c r="F20" s="35">
        <f t="shared" si="0"/>
        <v>17</v>
      </c>
    </row>
    <row r="21" spans="2:7" x14ac:dyDescent="0.35">
      <c r="B21" s="286"/>
      <c r="C21" s="29" t="s">
        <v>29</v>
      </c>
      <c r="D21" s="29">
        <v>4</v>
      </c>
      <c r="E21" s="29">
        <v>5</v>
      </c>
      <c r="F21" s="35">
        <f t="shared" si="0"/>
        <v>9</v>
      </c>
    </row>
    <row r="22" spans="2:7" x14ac:dyDescent="0.35">
      <c r="B22" s="286"/>
      <c r="C22" s="29" t="s">
        <v>30</v>
      </c>
      <c r="D22" s="29"/>
      <c r="E22" s="29">
        <v>2</v>
      </c>
      <c r="F22" s="35">
        <f t="shared" si="0"/>
        <v>2</v>
      </c>
    </row>
    <row r="23" spans="2:7" x14ac:dyDescent="0.35">
      <c r="B23" s="286"/>
      <c r="C23" s="29" t="s">
        <v>31</v>
      </c>
      <c r="D23" s="29">
        <v>1</v>
      </c>
      <c r="E23" s="29"/>
      <c r="F23" s="35">
        <f t="shared" si="0"/>
        <v>1</v>
      </c>
    </row>
    <row r="24" spans="2:7" x14ac:dyDescent="0.35">
      <c r="B24" s="286"/>
      <c r="C24" s="29" t="s">
        <v>32</v>
      </c>
      <c r="D24" s="29">
        <v>1</v>
      </c>
      <c r="E24" s="29">
        <v>1</v>
      </c>
      <c r="F24" s="35">
        <f t="shared" si="0"/>
        <v>2</v>
      </c>
    </row>
    <row r="25" spans="2:7" x14ac:dyDescent="0.35">
      <c r="B25" s="286"/>
      <c r="C25" s="29" t="s">
        <v>33</v>
      </c>
      <c r="D25" s="29">
        <v>1</v>
      </c>
      <c r="E25" s="29">
        <v>5</v>
      </c>
      <c r="F25" s="35">
        <f t="shared" si="0"/>
        <v>6</v>
      </c>
    </row>
    <row r="26" spans="2:7" x14ac:dyDescent="0.35">
      <c r="B26" s="286"/>
      <c r="C26" s="29" t="s">
        <v>34</v>
      </c>
      <c r="D26" s="29">
        <v>7</v>
      </c>
      <c r="E26" s="29">
        <v>9</v>
      </c>
      <c r="F26" s="35">
        <f t="shared" si="0"/>
        <v>16</v>
      </c>
    </row>
    <row r="27" spans="2:7" x14ac:dyDescent="0.35">
      <c r="B27" s="286"/>
      <c r="C27" s="29" t="s">
        <v>35</v>
      </c>
      <c r="D27" s="29">
        <v>776</v>
      </c>
      <c r="E27" s="29">
        <v>714</v>
      </c>
      <c r="F27" s="35">
        <f t="shared" si="0"/>
        <v>1490</v>
      </c>
    </row>
    <row r="28" spans="2:7" ht="15" thickBot="1" x14ac:dyDescent="0.4">
      <c r="B28" s="292"/>
      <c r="C28" s="31" t="s">
        <v>38</v>
      </c>
      <c r="D28" s="31">
        <f>+SUM(D19:D27)</f>
        <v>849</v>
      </c>
      <c r="E28" s="31">
        <f>+SUM(E19:E27)</f>
        <v>802</v>
      </c>
      <c r="F28" s="43">
        <f t="shared" si="0"/>
        <v>1651</v>
      </c>
    </row>
    <row r="29" spans="2:7" x14ac:dyDescent="0.35">
      <c r="B29" s="291">
        <v>2007</v>
      </c>
      <c r="C29" s="33" t="s">
        <v>27</v>
      </c>
      <c r="D29" s="33">
        <v>44</v>
      </c>
      <c r="E29" s="33">
        <v>51</v>
      </c>
      <c r="F29" s="34">
        <f t="shared" si="0"/>
        <v>95</v>
      </c>
    </row>
    <row r="30" spans="2:7" x14ac:dyDescent="0.35">
      <c r="B30" s="286"/>
      <c r="C30" s="29" t="s">
        <v>28</v>
      </c>
      <c r="D30" s="29">
        <v>24</v>
      </c>
      <c r="E30" s="29">
        <v>16</v>
      </c>
      <c r="F30" s="35">
        <f t="shared" si="0"/>
        <v>40</v>
      </c>
    </row>
    <row r="31" spans="2:7" x14ac:dyDescent="0.35">
      <c r="B31" s="286"/>
      <c r="C31" s="29" t="s">
        <v>29</v>
      </c>
      <c r="D31" s="29">
        <v>9</v>
      </c>
      <c r="E31" s="29">
        <v>5</v>
      </c>
      <c r="F31" s="35">
        <f t="shared" si="0"/>
        <v>14</v>
      </c>
    </row>
    <row r="32" spans="2:7" x14ac:dyDescent="0.35">
      <c r="B32" s="286"/>
      <c r="C32" s="29" t="s">
        <v>30</v>
      </c>
      <c r="D32" s="29">
        <v>1</v>
      </c>
      <c r="E32" s="29">
        <v>1</v>
      </c>
      <c r="F32" s="35">
        <f t="shared" si="0"/>
        <v>2</v>
      </c>
    </row>
    <row r="33" spans="2:6" x14ac:dyDescent="0.35">
      <c r="B33" s="286"/>
      <c r="C33" s="29" t="s">
        <v>39</v>
      </c>
      <c r="D33" s="29">
        <v>1</v>
      </c>
      <c r="E33" s="29">
        <v>2</v>
      </c>
      <c r="F33" s="35">
        <f t="shared" si="0"/>
        <v>3</v>
      </c>
    </row>
    <row r="34" spans="2:6" x14ac:dyDescent="0.35">
      <c r="B34" s="286"/>
      <c r="C34" s="29" t="s">
        <v>32</v>
      </c>
      <c r="D34" s="29"/>
      <c r="E34" s="29">
        <v>1</v>
      </c>
      <c r="F34" s="35">
        <f t="shared" si="0"/>
        <v>1</v>
      </c>
    </row>
    <row r="35" spans="2:6" x14ac:dyDescent="0.35">
      <c r="B35" s="286"/>
      <c r="C35" s="29" t="s">
        <v>33</v>
      </c>
      <c r="D35" s="29">
        <v>8</v>
      </c>
      <c r="E35" s="29">
        <v>12</v>
      </c>
      <c r="F35" s="35">
        <f t="shared" si="0"/>
        <v>20</v>
      </c>
    </row>
    <row r="36" spans="2:6" x14ac:dyDescent="0.35">
      <c r="B36" s="286"/>
      <c r="C36" s="29" t="s">
        <v>34</v>
      </c>
      <c r="D36" s="29">
        <v>21</v>
      </c>
      <c r="E36" s="29">
        <v>28</v>
      </c>
      <c r="F36" s="35">
        <f t="shared" si="0"/>
        <v>49</v>
      </c>
    </row>
    <row r="37" spans="2:6" x14ac:dyDescent="0.35">
      <c r="B37" s="286"/>
      <c r="C37" s="29" t="s">
        <v>35</v>
      </c>
      <c r="D37" s="30">
        <v>1294</v>
      </c>
      <c r="E37" s="30">
        <v>1165</v>
      </c>
      <c r="F37" s="36">
        <f t="shared" si="0"/>
        <v>2459</v>
      </c>
    </row>
    <row r="38" spans="2:6" ht="15" thickBot="1" x14ac:dyDescent="0.4">
      <c r="B38" s="287"/>
      <c r="C38" s="41" t="s">
        <v>38</v>
      </c>
      <c r="D38" s="41">
        <f>+SUM(D29:D37)</f>
        <v>1402</v>
      </c>
      <c r="E38" s="41">
        <f>+SUM(E29:E37)</f>
        <v>1281</v>
      </c>
      <c r="F38" s="42">
        <f t="shared" si="0"/>
        <v>2683</v>
      </c>
    </row>
    <row r="39" spans="2:6" x14ac:dyDescent="0.35">
      <c r="B39" s="285">
        <v>2008</v>
      </c>
      <c r="C39" s="32" t="s">
        <v>27</v>
      </c>
      <c r="D39" s="32">
        <v>25</v>
      </c>
      <c r="E39" s="32">
        <v>46</v>
      </c>
      <c r="F39" s="40">
        <f t="shared" si="0"/>
        <v>71</v>
      </c>
    </row>
    <row r="40" spans="2:6" x14ac:dyDescent="0.35">
      <c r="B40" s="286"/>
      <c r="C40" s="29" t="s">
        <v>28</v>
      </c>
      <c r="D40" s="29">
        <v>45</v>
      </c>
      <c r="E40" s="29">
        <v>45</v>
      </c>
      <c r="F40" s="35">
        <f t="shared" si="0"/>
        <v>90</v>
      </c>
    </row>
    <row r="41" spans="2:6" x14ac:dyDescent="0.35">
      <c r="B41" s="286"/>
      <c r="C41" s="29" t="s">
        <v>29</v>
      </c>
      <c r="D41" s="29">
        <v>5</v>
      </c>
      <c r="E41" s="29">
        <v>9</v>
      </c>
      <c r="F41" s="35">
        <f t="shared" si="0"/>
        <v>14</v>
      </c>
    </row>
    <row r="42" spans="2:6" x14ac:dyDescent="0.35">
      <c r="B42" s="286"/>
      <c r="C42" s="29" t="s">
        <v>30</v>
      </c>
      <c r="D42" s="29"/>
      <c r="E42" s="29">
        <v>3</v>
      </c>
      <c r="F42" s="35">
        <f t="shared" si="0"/>
        <v>3</v>
      </c>
    </row>
    <row r="43" spans="2:6" x14ac:dyDescent="0.35">
      <c r="B43" s="286"/>
      <c r="C43" s="29" t="s">
        <v>31</v>
      </c>
      <c r="D43" s="29">
        <v>1</v>
      </c>
      <c r="E43" s="29"/>
      <c r="F43" s="35">
        <f t="shared" si="0"/>
        <v>1</v>
      </c>
    </row>
    <row r="44" spans="2:6" x14ac:dyDescent="0.35">
      <c r="B44" s="286"/>
      <c r="C44" s="29" t="s">
        <v>32</v>
      </c>
      <c r="D44" s="29">
        <v>1</v>
      </c>
      <c r="E44" s="29"/>
      <c r="F44" s="35">
        <f t="shared" si="0"/>
        <v>1</v>
      </c>
    </row>
    <row r="45" spans="2:6" x14ac:dyDescent="0.35">
      <c r="B45" s="286"/>
      <c r="C45" s="29" t="s">
        <v>33</v>
      </c>
      <c r="D45" s="29">
        <v>1</v>
      </c>
      <c r="E45" s="29">
        <v>5</v>
      </c>
      <c r="F45" s="35">
        <f t="shared" si="0"/>
        <v>6</v>
      </c>
    </row>
    <row r="46" spans="2:6" x14ac:dyDescent="0.35">
      <c r="B46" s="286"/>
      <c r="C46" s="29" t="s">
        <v>34</v>
      </c>
      <c r="D46" s="29">
        <v>12</v>
      </c>
      <c r="E46" s="29">
        <v>8</v>
      </c>
      <c r="F46" s="35">
        <f t="shared" si="0"/>
        <v>20</v>
      </c>
    </row>
    <row r="47" spans="2:6" x14ac:dyDescent="0.35">
      <c r="B47" s="286"/>
      <c r="C47" s="29" t="s">
        <v>35</v>
      </c>
      <c r="D47" s="30">
        <v>1178</v>
      </c>
      <c r="E47" s="30">
        <v>1133</v>
      </c>
      <c r="F47" s="36">
        <f t="shared" si="0"/>
        <v>2311</v>
      </c>
    </row>
    <row r="48" spans="2:6" ht="15" thickBot="1" x14ac:dyDescent="0.4">
      <c r="B48" s="292"/>
      <c r="C48" s="31" t="s">
        <v>38</v>
      </c>
      <c r="D48" s="31">
        <f>+SUM(D39:D47)</f>
        <v>1268</v>
      </c>
      <c r="E48" s="31">
        <f>+SUM(E39:E47)</f>
        <v>1249</v>
      </c>
      <c r="F48" s="43">
        <f t="shared" si="0"/>
        <v>2517</v>
      </c>
    </row>
    <row r="49" spans="2:6" x14ac:dyDescent="0.35">
      <c r="B49" s="291">
        <v>2009</v>
      </c>
      <c r="C49" s="33" t="s">
        <v>27</v>
      </c>
      <c r="D49" s="33">
        <v>26</v>
      </c>
      <c r="E49" s="33">
        <v>31</v>
      </c>
      <c r="F49" s="34">
        <f t="shared" si="0"/>
        <v>57</v>
      </c>
    </row>
    <row r="50" spans="2:6" x14ac:dyDescent="0.35">
      <c r="B50" s="286"/>
      <c r="C50" s="29" t="s">
        <v>28</v>
      </c>
      <c r="D50" s="29">
        <v>1</v>
      </c>
      <c r="E50" s="29"/>
      <c r="F50" s="35">
        <f t="shared" si="0"/>
        <v>1</v>
      </c>
    </row>
    <row r="51" spans="2:6" x14ac:dyDescent="0.35">
      <c r="B51" s="286"/>
      <c r="C51" s="29" t="s">
        <v>31</v>
      </c>
      <c r="D51" s="29">
        <v>1</v>
      </c>
      <c r="E51" s="29"/>
      <c r="F51" s="35">
        <f t="shared" si="0"/>
        <v>1</v>
      </c>
    </row>
    <row r="52" spans="2:6" x14ac:dyDescent="0.35">
      <c r="B52" s="286"/>
      <c r="C52" s="29" t="s">
        <v>33</v>
      </c>
      <c r="D52" s="29">
        <v>3</v>
      </c>
      <c r="E52" s="29">
        <v>5</v>
      </c>
      <c r="F52" s="35">
        <f t="shared" si="0"/>
        <v>8</v>
      </c>
    </row>
    <row r="53" spans="2:6" x14ac:dyDescent="0.35">
      <c r="B53" s="286"/>
      <c r="C53" s="29" t="s">
        <v>34</v>
      </c>
      <c r="D53" s="29">
        <v>12</v>
      </c>
      <c r="E53" s="29">
        <v>10</v>
      </c>
      <c r="F53" s="35">
        <f t="shared" si="0"/>
        <v>22</v>
      </c>
    </row>
    <row r="54" spans="2:6" x14ac:dyDescent="0.35">
      <c r="B54" s="286"/>
      <c r="C54" s="29" t="s">
        <v>35</v>
      </c>
      <c r="D54" s="29">
        <v>768</v>
      </c>
      <c r="E54" s="29">
        <v>680</v>
      </c>
      <c r="F54" s="35">
        <f t="shared" si="0"/>
        <v>1448</v>
      </c>
    </row>
    <row r="55" spans="2:6" ht="15" thickBot="1" x14ac:dyDescent="0.4">
      <c r="B55" s="287"/>
      <c r="C55" s="41" t="s">
        <v>38</v>
      </c>
      <c r="D55" s="41">
        <f>+SUM(D49:D54)</f>
        <v>811</v>
      </c>
      <c r="E55" s="41">
        <f>+SUM(E49:E54)</f>
        <v>726</v>
      </c>
      <c r="F55" s="42">
        <f t="shared" si="0"/>
        <v>1537</v>
      </c>
    </row>
    <row r="56" spans="2:6" x14ac:dyDescent="0.35">
      <c r="B56" s="285">
        <v>2010</v>
      </c>
      <c r="C56" s="32" t="s">
        <v>27</v>
      </c>
      <c r="D56" s="32">
        <v>21</v>
      </c>
      <c r="E56" s="32">
        <v>7</v>
      </c>
      <c r="F56" s="40">
        <f t="shared" si="0"/>
        <v>28</v>
      </c>
    </row>
    <row r="57" spans="2:6" x14ac:dyDescent="0.35">
      <c r="B57" s="286"/>
      <c r="C57" s="29" t="s">
        <v>28</v>
      </c>
      <c r="D57" s="29">
        <v>10</v>
      </c>
      <c r="E57" s="29">
        <v>17</v>
      </c>
      <c r="F57" s="35">
        <f t="shared" si="0"/>
        <v>27</v>
      </c>
    </row>
    <row r="58" spans="2:6" x14ac:dyDescent="0.35">
      <c r="B58" s="286"/>
      <c r="C58" s="29" t="s">
        <v>30</v>
      </c>
      <c r="D58" s="29"/>
      <c r="E58" s="29">
        <v>1</v>
      </c>
      <c r="F58" s="35">
        <f t="shared" si="0"/>
        <v>1</v>
      </c>
    </row>
    <row r="59" spans="2:6" x14ac:dyDescent="0.35">
      <c r="B59" s="286"/>
      <c r="C59" s="29" t="s">
        <v>39</v>
      </c>
      <c r="D59" s="29"/>
      <c r="E59" s="29">
        <v>1</v>
      </c>
      <c r="F59" s="35">
        <f t="shared" si="0"/>
        <v>1</v>
      </c>
    </row>
    <row r="60" spans="2:6" x14ac:dyDescent="0.35">
      <c r="B60" s="286"/>
      <c r="C60" s="29" t="s">
        <v>33</v>
      </c>
      <c r="D60" s="29">
        <v>1</v>
      </c>
      <c r="E60" s="29">
        <v>2</v>
      </c>
      <c r="F60" s="35">
        <f t="shared" si="0"/>
        <v>3</v>
      </c>
    </row>
    <row r="61" spans="2:6" x14ac:dyDescent="0.35">
      <c r="B61" s="286"/>
      <c r="C61" s="29" t="s">
        <v>34</v>
      </c>
      <c r="D61" s="29">
        <v>17</v>
      </c>
      <c r="E61" s="29">
        <v>14</v>
      </c>
      <c r="F61" s="35">
        <f t="shared" si="0"/>
        <v>31</v>
      </c>
    </row>
    <row r="62" spans="2:6" ht="26" x14ac:dyDescent="0.35">
      <c r="B62" s="286"/>
      <c r="C62" s="29" t="s">
        <v>40</v>
      </c>
      <c r="D62" s="29"/>
      <c r="E62" s="29">
        <v>1</v>
      </c>
      <c r="F62" s="35">
        <f t="shared" si="0"/>
        <v>1</v>
      </c>
    </row>
    <row r="63" spans="2:6" x14ac:dyDescent="0.35">
      <c r="B63" s="286"/>
      <c r="C63" s="29" t="s">
        <v>35</v>
      </c>
      <c r="D63" s="29">
        <v>697</v>
      </c>
      <c r="E63" s="29">
        <v>641</v>
      </c>
      <c r="F63" s="35">
        <f t="shared" si="0"/>
        <v>1338</v>
      </c>
    </row>
    <row r="64" spans="2:6" ht="15" thickBot="1" x14ac:dyDescent="0.4">
      <c r="B64" s="292"/>
      <c r="C64" s="31" t="s">
        <v>38</v>
      </c>
      <c r="D64" s="31">
        <f>+SUM(D56:D63)</f>
        <v>746</v>
      </c>
      <c r="E64" s="31">
        <f>+SUM(E56:E63)</f>
        <v>684</v>
      </c>
      <c r="F64" s="43">
        <f t="shared" si="0"/>
        <v>1430</v>
      </c>
    </row>
    <row r="65" spans="2:6" x14ac:dyDescent="0.35">
      <c r="B65" s="291">
        <v>2011</v>
      </c>
      <c r="C65" s="33" t="s">
        <v>27</v>
      </c>
      <c r="D65" s="33">
        <v>15</v>
      </c>
      <c r="E65" s="33">
        <v>15</v>
      </c>
      <c r="F65" s="34">
        <f t="shared" si="0"/>
        <v>30</v>
      </c>
    </row>
    <row r="66" spans="2:6" x14ac:dyDescent="0.35">
      <c r="B66" s="286"/>
      <c r="C66" s="29" t="s">
        <v>28</v>
      </c>
      <c r="D66" s="29">
        <v>14</v>
      </c>
      <c r="E66" s="29">
        <v>17</v>
      </c>
      <c r="F66" s="35">
        <f t="shared" si="0"/>
        <v>31</v>
      </c>
    </row>
    <row r="67" spans="2:6" x14ac:dyDescent="0.35">
      <c r="B67" s="286"/>
      <c r="C67" s="29" t="s">
        <v>32</v>
      </c>
      <c r="D67" s="29"/>
      <c r="E67" s="29">
        <v>1</v>
      </c>
      <c r="F67" s="35">
        <f t="shared" si="0"/>
        <v>1</v>
      </c>
    </row>
    <row r="68" spans="2:6" x14ac:dyDescent="0.35">
      <c r="B68" s="286"/>
      <c r="C68" s="29" t="s">
        <v>33</v>
      </c>
      <c r="D68" s="29">
        <v>3</v>
      </c>
      <c r="E68" s="29">
        <v>8</v>
      </c>
      <c r="F68" s="35">
        <f t="shared" si="0"/>
        <v>11</v>
      </c>
    </row>
    <row r="69" spans="2:6" x14ac:dyDescent="0.35">
      <c r="B69" s="286"/>
      <c r="C69" s="29" t="s">
        <v>34</v>
      </c>
      <c r="D69" s="29">
        <v>45</v>
      </c>
      <c r="E69" s="29">
        <v>43</v>
      </c>
      <c r="F69" s="35">
        <f t="shared" si="0"/>
        <v>88</v>
      </c>
    </row>
    <row r="70" spans="2:6" ht="26" x14ac:dyDescent="0.35">
      <c r="B70" s="286"/>
      <c r="C70" s="29" t="s">
        <v>40</v>
      </c>
      <c r="D70" s="29"/>
      <c r="E70" s="29">
        <v>1</v>
      </c>
      <c r="F70" s="35">
        <f t="shared" si="0"/>
        <v>1</v>
      </c>
    </row>
    <row r="71" spans="2:6" x14ac:dyDescent="0.35">
      <c r="B71" s="286"/>
      <c r="C71" s="29" t="s">
        <v>35</v>
      </c>
      <c r="D71" s="29">
        <v>716</v>
      </c>
      <c r="E71" s="29">
        <v>627</v>
      </c>
      <c r="F71" s="35">
        <f t="shared" si="0"/>
        <v>1343</v>
      </c>
    </row>
    <row r="72" spans="2:6" ht="15" thickBot="1" x14ac:dyDescent="0.4">
      <c r="B72" s="287"/>
      <c r="C72" s="41" t="s">
        <v>38</v>
      </c>
      <c r="D72" s="41">
        <f>+SUM(D65:D71)</f>
        <v>793</v>
      </c>
      <c r="E72" s="41">
        <f>+SUM(E65:E71)</f>
        <v>712</v>
      </c>
      <c r="F72" s="42">
        <f t="shared" si="0"/>
        <v>1505</v>
      </c>
    </row>
    <row r="73" spans="2:6" x14ac:dyDescent="0.35">
      <c r="B73" s="285">
        <v>2012</v>
      </c>
      <c r="C73" s="32" t="s">
        <v>27</v>
      </c>
      <c r="D73" s="32">
        <v>19</v>
      </c>
      <c r="E73" s="32">
        <v>31</v>
      </c>
      <c r="F73" s="40">
        <f t="shared" si="0"/>
        <v>50</v>
      </c>
    </row>
    <row r="74" spans="2:6" x14ac:dyDescent="0.35">
      <c r="B74" s="286"/>
      <c r="C74" s="29" t="s">
        <v>28</v>
      </c>
      <c r="D74" s="29">
        <v>50</v>
      </c>
      <c r="E74" s="29">
        <v>26</v>
      </c>
      <c r="F74" s="35">
        <f t="shared" ref="F74:F106" si="1">+E74+D74</f>
        <v>76</v>
      </c>
    </row>
    <row r="75" spans="2:6" x14ac:dyDescent="0.35">
      <c r="B75" s="286"/>
      <c r="C75" s="29" t="s">
        <v>31</v>
      </c>
      <c r="D75" s="29">
        <v>3</v>
      </c>
      <c r="E75" s="29"/>
      <c r="F75" s="35">
        <f t="shared" si="1"/>
        <v>3</v>
      </c>
    </row>
    <row r="76" spans="2:6" x14ac:dyDescent="0.35">
      <c r="B76" s="286"/>
      <c r="C76" s="29" t="s">
        <v>33</v>
      </c>
      <c r="D76" s="29">
        <v>18</v>
      </c>
      <c r="E76" s="29">
        <v>22</v>
      </c>
      <c r="F76" s="35">
        <f t="shared" si="1"/>
        <v>40</v>
      </c>
    </row>
    <row r="77" spans="2:6" x14ac:dyDescent="0.35">
      <c r="B77" s="286"/>
      <c r="C77" s="29" t="s">
        <v>34</v>
      </c>
      <c r="D77" s="29">
        <v>175</v>
      </c>
      <c r="E77" s="29">
        <v>150</v>
      </c>
      <c r="F77" s="35">
        <f t="shared" si="1"/>
        <v>325</v>
      </c>
    </row>
    <row r="78" spans="2:6" ht="26" x14ac:dyDescent="0.35">
      <c r="B78" s="286"/>
      <c r="C78" s="29" t="s">
        <v>40</v>
      </c>
      <c r="D78" s="29"/>
      <c r="E78" s="29">
        <v>2</v>
      </c>
      <c r="F78" s="35">
        <f t="shared" si="1"/>
        <v>2</v>
      </c>
    </row>
    <row r="79" spans="2:6" x14ac:dyDescent="0.35">
      <c r="B79" s="286"/>
      <c r="C79" s="29" t="s">
        <v>35</v>
      </c>
      <c r="D79" s="29">
        <v>576</v>
      </c>
      <c r="E79" s="29">
        <v>513</v>
      </c>
      <c r="F79" s="35">
        <f t="shared" si="1"/>
        <v>1089</v>
      </c>
    </row>
    <row r="80" spans="2:6" ht="15" thickBot="1" x14ac:dyDescent="0.4">
      <c r="B80" s="292"/>
      <c r="C80" s="31" t="s">
        <v>38</v>
      </c>
      <c r="D80" s="31">
        <f>+SUM(D73:D79)</f>
        <v>841</v>
      </c>
      <c r="E80" s="31">
        <f>+SUM(E73:E79)</f>
        <v>744</v>
      </c>
      <c r="F80" s="43">
        <f t="shared" si="1"/>
        <v>1585</v>
      </c>
    </row>
    <row r="81" spans="2:6" x14ac:dyDescent="0.35">
      <c r="B81" s="291">
        <v>2013</v>
      </c>
      <c r="C81" s="33" t="s">
        <v>27</v>
      </c>
      <c r="D81" s="33">
        <v>16</v>
      </c>
      <c r="E81" s="33">
        <v>21</v>
      </c>
      <c r="F81" s="34">
        <f t="shared" si="1"/>
        <v>37</v>
      </c>
    </row>
    <row r="82" spans="2:6" x14ac:dyDescent="0.35">
      <c r="B82" s="286"/>
      <c r="C82" s="29" t="s">
        <v>28</v>
      </c>
      <c r="D82" s="29">
        <v>18</v>
      </c>
      <c r="E82" s="29">
        <v>21</v>
      </c>
      <c r="F82" s="35">
        <f t="shared" si="1"/>
        <v>39</v>
      </c>
    </row>
    <row r="83" spans="2:6" x14ac:dyDescent="0.35">
      <c r="B83" s="286"/>
      <c r="C83" s="29" t="s">
        <v>30</v>
      </c>
      <c r="D83" s="29"/>
      <c r="E83" s="29">
        <v>1</v>
      </c>
      <c r="F83" s="35">
        <f t="shared" si="1"/>
        <v>1</v>
      </c>
    </row>
    <row r="84" spans="2:6" x14ac:dyDescent="0.35">
      <c r="B84" s="286"/>
      <c r="C84" s="29" t="s">
        <v>33</v>
      </c>
      <c r="D84" s="29"/>
      <c r="E84" s="29">
        <v>4</v>
      </c>
      <c r="F84" s="35">
        <f t="shared" si="1"/>
        <v>4</v>
      </c>
    </row>
    <row r="85" spans="2:6" x14ac:dyDescent="0.35">
      <c r="B85" s="286"/>
      <c r="C85" s="29" t="s">
        <v>34</v>
      </c>
      <c r="D85" s="29">
        <v>180</v>
      </c>
      <c r="E85" s="29">
        <v>161</v>
      </c>
      <c r="F85" s="35">
        <f t="shared" si="1"/>
        <v>341</v>
      </c>
    </row>
    <row r="86" spans="2:6" x14ac:dyDescent="0.35">
      <c r="B86" s="286"/>
      <c r="C86" s="29" t="s">
        <v>35</v>
      </c>
      <c r="D86" s="29">
        <v>593</v>
      </c>
      <c r="E86" s="29">
        <v>529</v>
      </c>
      <c r="F86" s="35">
        <f t="shared" si="1"/>
        <v>1122</v>
      </c>
    </row>
    <row r="87" spans="2:6" ht="15" thickBot="1" x14ac:dyDescent="0.4">
      <c r="B87" s="287"/>
      <c r="C87" s="41" t="s">
        <v>38</v>
      </c>
      <c r="D87" s="41">
        <f>+SUM(D81:D86)</f>
        <v>807</v>
      </c>
      <c r="E87" s="41">
        <f>+SUM(E81:E86)</f>
        <v>737</v>
      </c>
      <c r="F87" s="42">
        <f t="shared" si="1"/>
        <v>1544</v>
      </c>
    </row>
    <row r="88" spans="2:6" x14ac:dyDescent="0.35">
      <c r="B88" s="285">
        <v>2014</v>
      </c>
      <c r="C88" s="32" t="s">
        <v>28</v>
      </c>
      <c r="D88" s="32">
        <v>25</v>
      </c>
      <c r="E88" s="32">
        <v>16</v>
      </c>
      <c r="F88" s="40">
        <f t="shared" si="1"/>
        <v>41</v>
      </c>
    </row>
    <row r="89" spans="2:6" x14ac:dyDescent="0.35">
      <c r="B89" s="286"/>
      <c r="C89" s="29" t="s">
        <v>30</v>
      </c>
      <c r="D89" s="29">
        <v>1</v>
      </c>
      <c r="E89" s="29">
        <v>2</v>
      </c>
      <c r="F89" s="35">
        <f t="shared" si="1"/>
        <v>3</v>
      </c>
    </row>
    <row r="90" spans="2:6" x14ac:dyDescent="0.35">
      <c r="B90" s="286"/>
      <c r="C90" s="29" t="s">
        <v>31</v>
      </c>
      <c r="D90" s="29">
        <v>3</v>
      </c>
      <c r="E90" s="29"/>
      <c r="F90" s="35">
        <f t="shared" si="1"/>
        <v>3</v>
      </c>
    </row>
    <row r="91" spans="2:6" x14ac:dyDescent="0.35">
      <c r="B91" s="286"/>
      <c r="C91" s="29" t="s">
        <v>33</v>
      </c>
      <c r="D91" s="29">
        <v>4</v>
      </c>
      <c r="E91" s="29">
        <v>5</v>
      </c>
      <c r="F91" s="35">
        <f t="shared" si="1"/>
        <v>9</v>
      </c>
    </row>
    <row r="92" spans="2:6" x14ac:dyDescent="0.35">
      <c r="B92" s="286"/>
      <c r="C92" s="29" t="s">
        <v>34</v>
      </c>
      <c r="D92" s="29">
        <v>146</v>
      </c>
      <c r="E92" s="29">
        <v>156</v>
      </c>
      <c r="F92" s="35">
        <f t="shared" si="1"/>
        <v>302</v>
      </c>
    </row>
    <row r="93" spans="2:6" x14ac:dyDescent="0.35">
      <c r="B93" s="286"/>
      <c r="C93" s="29" t="s">
        <v>35</v>
      </c>
      <c r="D93" s="29">
        <v>626</v>
      </c>
      <c r="E93" s="29">
        <v>559</v>
      </c>
      <c r="F93" s="35">
        <f t="shared" si="1"/>
        <v>1185</v>
      </c>
    </row>
    <row r="94" spans="2:6" ht="15" thickBot="1" x14ac:dyDescent="0.4">
      <c r="B94" s="292"/>
      <c r="C94" s="31" t="s">
        <v>38</v>
      </c>
      <c r="D94" s="31">
        <f>+SUM(D88:D93)</f>
        <v>805</v>
      </c>
      <c r="E94" s="31">
        <f>+SUM(E88:E93)</f>
        <v>738</v>
      </c>
      <c r="F94" s="43">
        <f t="shared" si="1"/>
        <v>1543</v>
      </c>
    </row>
    <row r="95" spans="2:6" x14ac:dyDescent="0.35">
      <c r="B95" s="291">
        <v>2015</v>
      </c>
      <c r="C95" s="33" t="s">
        <v>28</v>
      </c>
      <c r="D95" s="33">
        <v>22</v>
      </c>
      <c r="E95" s="33">
        <v>23</v>
      </c>
      <c r="F95" s="34">
        <f t="shared" si="1"/>
        <v>45</v>
      </c>
    </row>
    <row r="96" spans="2:6" x14ac:dyDescent="0.35">
      <c r="B96" s="286"/>
      <c r="C96" s="29" t="s">
        <v>31</v>
      </c>
      <c r="D96" s="29">
        <v>2</v>
      </c>
      <c r="E96" s="29"/>
      <c r="F96" s="35">
        <f t="shared" si="1"/>
        <v>2</v>
      </c>
    </row>
    <row r="97" spans="2:6" x14ac:dyDescent="0.35">
      <c r="B97" s="286"/>
      <c r="C97" s="29" t="s">
        <v>33</v>
      </c>
      <c r="D97" s="29">
        <v>1</v>
      </c>
      <c r="E97" s="29">
        <v>1</v>
      </c>
      <c r="F97" s="35">
        <f t="shared" si="1"/>
        <v>2</v>
      </c>
    </row>
    <row r="98" spans="2:6" x14ac:dyDescent="0.35">
      <c r="B98" s="286"/>
      <c r="C98" s="29" t="s">
        <v>34</v>
      </c>
      <c r="D98" s="29">
        <v>173</v>
      </c>
      <c r="E98" s="29">
        <v>146</v>
      </c>
      <c r="F98" s="35">
        <f t="shared" si="1"/>
        <v>319</v>
      </c>
    </row>
    <row r="99" spans="2:6" x14ac:dyDescent="0.35">
      <c r="B99" s="286"/>
      <c r="C99" s="29" t="s">
        <v>35</v>
      </c>
      <c r="D99" s="29">
        <v>563</v>
      </c>
      <c r="E99" s="29">
        <v>482</v>
      </c>
      <c r="F99" s="35">
        <f t="shared" si="1"/>
        <v>1045</v>
      </c>
    </row>
    <row r="100" spans="2:6" ht="15" thickBot="1" x14ac:dyDescent="0.4">
      <c r="B100" s="287"/>
      <c r="C100" s="41" t="s">
        <v>38</v>
      </c>
      <c r="D100" s="41">
        <f>+SUM(D95:D99)</f>
        <v>761</v>
      </c>
      <c r="E100" s="41">
        <f>+SUM(E95:E99)</f>
        <v>652</v>
      </c>
      <c r="F100" s="42">
        <f t="shared" si="1"/>
        <v>1413</v>
      </c>
    </row>
    <row r="101" spans="2:6" x14ac:dyDescent="0.35">
      <c r="B101" s="66"/>
      <c r="C101" s="33" t="s">
        <v>27</v>
      </c>
      <c r="D101" s="67">
        <v>2</v>
      </c>
      <c r="E101" s="67">
        <v>6</v>
      </c>
      <c r="F101" s="34">
        <f>+D101+E101</f>
        <v>8</v>
      </c>
    </row>
    <row r="102" spans="2:6" x14ac:dyDescent="0.35">
      <c r="B102" s="285">
        <v>2016</v>
      </c>
      <c r="C102" s="32" t="s">
        <v>28</v>
      </c>
      <c r="D102" s="32">
        <v>10</v>
      </c>
      <c r="E102" s="32">
        <v>7</v>
      </c>
      <c r="F102" s="40">
        <f t="shared" si="1"/>
        <v>17</v>
      </c>
    </row>
    <row r="103" spans="2:6" x14ac:dyDescent="0.35">
      <c r="B103" s="285"/>
      <c r="C103" s="29" t="s">
        <v>31</v>
      </c>
      <c r="D103" s="29">
        <v>3</v>
      </c>
      <c r="E103" s="29">
        <v>1</v>
      </c>
      <c r="F103" s="35">
        <f>+E103+D103</f>
        <v>4</v>
      </c>
    </row>
    <row r="104" spans="2:6" x14ac:dyDescent="0.35">
      <c r="B104" s="286"/>
      <c r="C104" s="29" t="s">
        <v>33</v>
      </c>
      <c r="D104" s="29">
        <v>0</v>
      </c>
      <c r="E104" s="29">
        <v>1</v>
      </c>
      <c r="F104" s="35">
        <f t="shared" si="1"/>
        <v>1</v>
      </c>
    </row>
    <row r="105" spans="2:6" x14ac:dyDescent="0.35">
      <c r="B105" s="286"/>
      <c r="C105" s="29" t="s">
        <v>34</v>
      </c>
      <c r="D105" s="29">
        <v>81</v>
      </c>
      <c r="E105" s="29">
        <v>85</v>
      </c>
      <c r="F105" s="35">
        <f t="shared" si="1"/>
        <v>166</v>
      </c>
    </row>
    <row r="106" spans="2:6" x14ac:dyDescent="0.35">
      <c r="B106" s="286"/>
      <c r="C106" s="29" t="s">
        <v>35</v>
      </c>
      <c r="D106" s="29">
        <v>321</v>
      </c>
      <c r="E106" s="29">
        <v>314</v>
      </c>
      <c r="F106" s="35">
        <f t="shared" si="1"/>
        <v>635</v>
      </c>
    </row>
    <row r="107" spans="2:6" ht="15" thickBot="1" x14ac:dyDescent="0.4">
      <c r="B107" s="287"/>
      <c r="C107" s="41" t="s">
        <v>38</v>
      </c>
      <c r="D107" s="41">
        <f>+SUM(D102:D106)</f>
        <v>415</v>
      </c>
      <c r="E107" s="41">
        <f>+SUM(E102:E106)</f>
        <v>408</v>
      </c>
      <c r="F107" s="42">
        <f t="shared" ref="F107:F113" si="2">+E107+D107</f>
        <v>823</v>
      </c>
    </row>
    <row r="108" spans="2:6" x14ac:dyDescent="0.35">
      <c r="B108" s="285">
        <v>2017</v>
      </c>
      <c r="C108" s="32" t="s">
        <v>28</v>
      </c>
      <c r="D108" s="32">
        <v>1</v>
      </c>
      <c r="E108" s="32">
        <v>5</v>
      </c>
      <c r="F108" s="40">
        <f t="shared" si="2"/>
        <v>6</v>
      </c>
    </row>
    <row r="109" spans="2:6" x14ac:dyDescent="0.35">
      <c r="B109" s="285"/>
      <c r="C109" s="29" t="s">
        <v>31</v>
      </c>
      <c r="D109" s="29">
        <v>0</v>
      </c>
      <c r="E109" s="29">
        <v>0</v>
      </c>
      <c r="F109" s="35">
        <f t="shared" si="2"/>
        <v>0</v>
      </c>
    </row>
    <row r="110" spans="2:6" x14ac:dyDescent="0.35">
      <c r="B110" s="286"/>
      <c r="C110" s="29" t="s">
        <v>33</v>
      </c>
      <c r="D110" s="29">
        <v>0</v>
      </c>
      <c r="E110" s="29">
        <v>0</v>
      </c>
      <c r="F110" s="35">
        <f t="shared" si="2"/>
        <v>0</v>
      </c>
    </row>
    <row r="111" spans="2:6" x14ac:dyDescent="0.35">
      <c r="B111" s="286"/>
      <c r="C111" s="29" t="s">
        <v>34</v>
      </c>
      <c r="D111" s="29">
        <v>40</v>
      </c>
      <c r="E111" s="29">
        <v>55</v>
      </c>
      <c r="F111" s="35">
        <f t="shared" si="2"/>
        <v>95</v>
      </c>
    </row>
    <row r="112" spans="2:6" x14ac:dyDescent="0.35">
      <c r="B112" s="286"/>
      <c r="C112" s="29" t="s">
        <v>35</v>
      </c>
      <c r="D112" s="29">
        <v>170</v>
      </c>
      <c r="E112" s="29">
        <v>165</v>
      </c>
      <c r="F112" s="35">
        <f t="shared" si="2"/>
        <v>335</v>
      </c>
    </row>
    <row r="113" spans="2:6" ht="15" thickBot="1" x14ac:dyDescent="0.4">
      <c r="B113" s="287"/>
      <c r="C113" s="41" t="s">
        <v>38</v>
      </c>
      <c r="D113" s="41">
        <f>+SUM(D108:D112)</f>
        <v>211</v>
      </c>
      <c r="E113" s="41">
        <f>+SUM(E108:E112)</f>
        <v>225</v>
      </c>
      <c r="F113" s="42">
        <f t="shared" si="2"/>
        <v>436</v>
      </c>
    </row>
    <row r="114" spans="2:6" x14ac:dyDescent="0.35">
      <c r="B114" s="285">
        <v>2018</v>
      </c>
      <c r="C114" s="32" t="s">
        <v>28</v>
      </c>
      <c r="D114" s="32">
        <v>2</v>
      </c>
      <c r="E114" s="32">
        <v>3</v>
      </c>
      <c r="F114" s="40">
        <f>+E114+D114</f>
        <v>5</v>
      </c>
    </row>
    <row r="115" spans="2:6" x14ac:dyDescent="0.35">
      <c r="B115" s="286"/>
      <c r="C115" s="29" t="s">
        <v>34</v>
      </c>
      <c r="D115" s="29">
        <v>21</v>
      </c>
      <c r="E115" s="29">
        <v>21</v>
      </c>
      <c r="F115" s="35">
        <f>+E115+D115</f>
        <v>42</v>
      </c>
    </row>
    <row r="116" spans="2:6" x14ac:dyDescent="0.35">
      <c r="B116" s="286"/>
      <c r="C116" s="29" t="s">
        <v>35</v>
      </c>
      <c r="D116" s="29">
        <v>76</v>
      </c>
      <c r="E116" s="29">
        <v>86</v>
      </c>
      <c r="F116" s="35">
        <f>+E116+D116</f>
        <v>162</v>
      </c>
    </row>
    <row r="117" spans="2:6" ht="15" thickBot="1" x14ac:dyDescent="0.4">
      <c r="B117" s="292"/>
      <c r="C117" s="31" t="s">
        <v>38</v>
      </c>
      <c r="D117" s="31">
        <f>+SUM(D114:D116)</f>
        <v>99</v>
      </c>
      <c r="E117" s="31">
        <f>+SUM(E114:E116)</f>
        <v>110</v>
      </c>
      <c r="F117" s="43">
        <f>+E117+D117</f>
        <v>209</v>
      </c>
    </row>
    <row r="118" spans="2:6" x14ac:dyDescent="0.35">
      <c r="B118" s="291">
        <v>2019</v>
      </c>
      <c r="C118" s="33" t="s">
        <v>34</v>
      </c>
      <c r="D118" s="33">
        <v>4</v>
      </c>
      <c r="E118" s="33">
        <v>7</v>
      </c>
      <c r="F118" s="34">
        <f>+D118+E118</f>
        <v>11</v>
      </c>
    </row>
    <row r="119" spans="2:6" x14ac:dyDescent="0.35">
      <c r="B119" s="286"/>
      <c r="C119" s="29" t="s">
        <v>35</v>
      </c>
      <c r="D119" s="29">
        <v>12</v>
      </c>
      <c r="E119" s="29">
        <v>17</v>
      </c>
      <c r="F119" s="35">
        <f>+D119+E119</f>
        <v>29</v>
      </c>
    </row>
    <row r="120" spans="2:6" ht="15" thickBot="1" x14ac:dyDescent="0.4">
      <c r="B120" s="287"/>
      <c r="C120" s="41" t="s">
        <v>38</v>
      </c>
      <c r="D120" s="41">
        <f>+D118+D119</f>
        <v>16</v>
      </c>
      <c r="E120" s="41">
        <f>+E118+E119</f>
        <v>24</v>
      </c>
      <c r="F120" s="42">
        <f>+D120+E120</f>
        <v>40</v>
      </c>
    </row>
    <row r="121" spans="2:6" x14ac:dyDescent="0.35">
      <c r="B121" s="291">
        <v>2020</v>
      </c>
      <c r="C121" s="33" t="s">
        <v>34</v>
      </c>
      <c r="D121" s="33">
        <v>4</v>
      </c>
      <c r="E121" s="33">
        <v>3</v>
      </c>
      <c r="F121" s="34">
        <f>SUM(D121:E121)</f>
        <v>7</v>
      </c>
    </row>
    <row r="122" spans="2:6" x14ac:dyDescent="0.35">
      <c r="B122" s="286"/>
      <c r="C122" s="29" t="s">
        <v>105</v>
      </c>
      <c r="D122" s="29">
        <v>47</v>
      </c>
      <c r="E122" s="29">
        <v>47</v>
      </c>
      <c r="F122" s="35">
        <f>SUM(D122:E122)</f>
        <v>94</v>
      </c>
    </row>
    <row r="123" spans="2:6" ht="15" thickBot="1" x14ac:dyDescent="0.4">
      <c r="B123" s="292"/>
      <c r="C123" s="31" t="s">
        <v>38</v>
      </c>
      <c r="D123" s="31">
        <f>SUM(D121:D122)</f>
        <v>51</v>
      </c>
      <c r="E123" s="31">
        <f>SUM(E121:E122)</f>
        <v>50</v>
      </c>
      <c r="F123" s="43">
        <f>SUM(F121:F122)</f>
        <v>101</v>
      </c>
    </row>
    <row r="124" spans="2:6" ht="15" thickBot="1" x14ac:dyDescent="0.4">
      <c r="B124" s="288">
        <v>2021</v>
      </c>
      <c r="C124" s="33" t="s">
        <v>33</v>
      </c>
      <c r="D124" s="33">
        <v>0</v>
      </c>
      <c r="E124" s="33">
        <v>2</v>
      </c>
      <c r="F124" s="161">
        <f>SUM(D124:E124)</f>
        <v>2</v>
      </c>
    </row>
    <row r="125" spans="2:6" ht="15" thickBot="1" x14ac:dyDescent="0.4">
      <c r="B125" s="289"/>
      <c r="C125" s="29" t="s">
        <v>34</v>
      </c>
      <c r="D125" s="100">
        <v>12</v>
      </c>
      <c r="E125" s="29">
        <v>13</v>
      </c>
      <c r="F125" s="161">
        <f t="shared" ref="F125:F135" si="3">SUM(D125:E125)</f>
        <v>25</v>
      </c>
    </row>
    <row r="126" spans="2:6" ht="15" thickBot="1" x14ac:dyDescent="0.4">
      <c r="B126" s="289"/>
      <c r="C126" s="29" t="s">
        <v>125</v>
      </c>
      <c r="D126" s="29">
        <v>2</v>
      </c>
      <c r="E126" s="29">
        <v>0</v>
      </c>
      <c r="F126" s="161">
        <f t="shared" si="3"/>
        <v>2</v>
      </c>
    </row>
    <row r="127" spans="2:6" ht="26.5" thickBot="1" x14ac:dyDescent="0.4">
      <c r="B127" s="289"/>
      <c r="C127" s="29" t="s">
        <v>126</v>
      </c>
      <c r="D127" s="29">
        <v>2</v>
      </c>
      <c r="E127" s="29">
        <v>0</v>
      </c>
      <c r="F127" s="161">
        <f t="shared" si="3"/>
        <v>2</v>
      </c>
    </row>
    <row r="128" spans="2:6" ht="15" thickBot="1" x14ac:dyDescent="0.4">
      <c r="B128" s="289"/>
      <c r="C128" s="29" t="s">
        <v>29</v>
      </c>
      <c r="D128" s="29">
        <v>2</v>
      </c>
      <c r="E128" s="29">
        <v>1</v>
      </c>
      <c r="F128" s="161">
        <f t="shared" si="3"/>
        <v>3</v>
      </c>
    </row>
    <row r="129" spans="2:6" ht="15" thickBot="1" x14ac:dyDescent="0.4">
      <c r="B129" s="289"/>
      <c r="C129" s="29" t="s">
        <v>105</v>
      </c>
      <c r="D129" s="29">
        <v>33</v>
      </c>
      <c r="E129" s="29">
        <v>30</v>
      </c>
      <c r="F129" s="161">
        <f t="shared" si="3"/>
        <v>63</v>
      </c>
    </row>
    <row r="130" spans="2:6" ht="15" thickBot="1" x14ac:dyDescent="0.4">
      <c r="B130" s="289"/>
      <c r="C130" s="29" t="s">
        <v>27</v>
      </c>
      <c r="D130" s="29">
        <v>3</v>
      </c>
      <c r="E130" s="29">
        <v>5</v>
      </c>
      <c r="F130" s="161">
        <f t="shared" si="3"/>
        <v>8</v>
      </c>
    </row>
    <row r="131" spans="2:6" ht="15" thickBot="1" x14ac:dyDescent="0.4">
      <c r="B131" s="289"/>
      <c r="C131" s="29" t="s">
        <v>127</v>
      </c>
      <c r="D131" s="29">
        <v>0</v>
      </c>
      <c r="E131" s="29">
        <v>2</v>
      </c>
      <c r="F131" s="161">
        <f t="shared" si="3"/>
        <v>2</v>
      </c>
    </row>
    <row r="132" spans="2:6" ht="26.5" thickBot="1" x14ac:dyDescent="0.4">
      <c r="B132" s="289"/>
      <c r="C132" s="29" t="s">
        <v>128</v>
      </c>
      <c r="D132" s="29">
        <v>0</v>
      </c>
      <c r="E132" s="29">
        <v>1</v>
      </c>
      <c r="F132" s="161">
        <f t="shared" si="3"/>
        <v>1</v>
      </c>
    </row>
    <row r="133" spans="2:6" ht="15" thickBot="1" x14ac:dyDescent="0.4">
      <c r="B133" s="289"/>
      <c r="C133" s="29" t="s">
        <v>28</v>
      </c>
      <c r="D133" s="29">
        <v>1</v>
      </c>
      <c r="E133" s="29">
        <v>2</v>
      </c>
      <c r="F133" s="161">
        <f t="shared" si="3"/>
        <v>3</v>
      </c>
    </row>
    <row r="134" spans="2:6" ht="15" thickBot="1" x14ac:dyDescent="0.4">
      <c r="B134" s="289"/>
      <c r="C134" s="29" t="s">
        <v>30</v>
      </c>
      <c r="D134" s="29">
        <v>0</v>
      </c>
      <c r="E134" s="29">
        <v>2</v>
      </c>
      <c r="F134" s="161">
        <f t="shared" si="3"/>
        <v>2</v>
      </c>
    </row>
    <row r="135" spans="2:6" x14ac:dyDescent="0.35">
      <c r="B135" s="289"/>
      <c r="C135" s="162" t="s">
        <v>39</v>
      </c>
      <c r="D135" s="162">
        <v>0</v>
      </c>
      <c r="E135" s="162">
        <v>1</v>
      </c>
      <c r="F135" s="161">
        <f t="shared" si="3"/>
        <v>1</v>
      </c>
    </row>
    <row r="136" spans="2:6" ht="15" thickBot="1" x14ac:dyDescent="0.4">
      <c r="B136" s="290"/>
      <c r="C136" s="163" t="s">
        <v>38</v>
      </c>
      <c r="D136" s="41">
        <f>SUM(D124:D135)</f>
        <v>55</v>
      </c>
      <c r="E136" s="41">
        <f>SUM(E124:E135)</f>
        <v>59</v>
      </c>
      <c r="F136" s="41">
        <f>SUM(F124:F135)</f>
        <v>114</v>
      </c>
    </row>
  </sheetData>
  <autoFilter ref="B8:F113" xr:uid="{00000000-0009-0000-0000-000015000000}"/>
  <mergeCells count="17">
    <mergeCell ref="B9:B18"/>
    <mergeCell ref="B19:B28"/>
    <mergeCell ref="B29:B38"/>
    <mergeCell ref="B88:B94"/>
    <mergeCell ref="B95:B100"/>
    <mergeCell ref="B39:B48"/>
    <mergeCell ref="B49:B55"/>
    <mergeCell ref="B56:B64"/>
    <mergeCell ref="B65:B72"/>
    <mergeCell ref="B73:B80"/>
    <mergeCell ref="B81:B87"/>
    <mergeCell ref="B102:B107"/>
    <mergeCell ref="B124:B136"/>
    <mergeCell ref="B121:B123"/>
    <mergeCell ref="B118:B120"/>
    <mergeCell ref="B114:B117"/>
    <mergeCell ref="B108:B113"/>
  </mergeCells>
  <pageMargins left="0.7" right="0.7" top="0.75" bottom="0.75" header="0.3" footer="0.3"/>
  <pageSetup scale="80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B050"/>
  </sheetPr>
  <dimension ref="B5:J114"/>
  <sheetViews>
    <sheetView showGridLines="0" view="pageBreakPreview" topLeftCell="A56" zoomScale="115" zoomScaleNormal="100" workbookViewId="0">
      <selection activeCell="L116" sqref="L116"/>
    </sheetView>
  </sheetViews>
  <sheetFormatPr baseColWidth="10" defaultRowHeight="14.5" x14ac:dyDescent="0.35"/>
  <cols>
    <col min="1" max="1" width="4.36328125" customWidth="1"/>
    <col min="3" max="3" width="10.36328125" bestFit="1" customWidth="1"/>
    <col min="4" max="4" width="12.453125" customWidth="1"/>
    <col min="5" max="5" width="12.36328125" customWidth="1"/>
    <col min="6" max="7" width="12.453125" customWidth="1"/>
    <col min="10" max="10" width="4.1796875" customWidth="1"/>
  </cols>
  <sheetData>
    <row r="5" spans="2:9" ht="15" customHeight="1" x14ac:dyDescent="0.35">
      <c r="B5" s="294" t="s">
        <v>129</v>
      </c>
      <c r="C5" s="294"/>
      <c r="D5" s="294"/>
      <c r="E5" s="294"/>
      <c r="F5" s="294"/>
      <c r="G5" s="294"/>
      <c r="H5" s="294"/>
      <c r="I5" s="294"/>
    </row>
    <row r="6" spans="2:9" x14ac:dyDescent="0.35">
      <c r="B6" s="294"/>
      <c r="C6" s="294"/>
      <c r="D6" s="294"/>
      <c r="E6" s="294"/>
      <c r="F6" s="294"/>
      <c r="G6" s="294"/>
      <c r="H6" s="294"/>
      <c r="I6" s="294"/>
    </row>
    <row r="7" spans="2:9" ht="15.5" x14ac:dyDescent="0.35">
      <c r="C7" s="86" t="s">
        <v>73</v>
      </c>
      <c r="D7" s="139">
        <v>2016</v>
      </c>
      <c r="E7" s="139">
        <v>2017</v>
      </c>
      <c r="F7" s="139">
        <v>2018</v>
      </c>
      <c r="G7" s="139">
        <v>2019</v>
      </c>
      <c r="H7" s="139">
        <v>2020</v>
      </c>
      <c r="I7" s="139">
        <v>2021</v>
      </c>
    </row>
    <row r="8" spans="2:9" ht="15.5" x14ac:dyDescent="0.35">
      <c r="C8" s="86" t="s">
        <v>10</v>
      </c>
      <c r="D8" s="87">
        <v>0.65</v>
      </c>
      <c r="E8" s="87">
        <v>0.55000000000000004</v>
      </c>
      <c r="F8" s="87">
        <v>0.61</v>
      </c>
      <c r="G8" s="87">
        <v>0.54</v>
      </c>
      <c r="H8" s="87">
        <v>0.52</v>
      </c>
      <c r="I8" s="87">
        <v>0.47</v>
      </c>
    </row>
    <row r="9" spans="2:9" ht="15.5" x14ac:dyDescent="0.35">
      <c r="C9" s="86" t="s">
        <v>11</v>
      </c>
      <c r="D9" s="87">
        <v>0.35</v>
      </c>
      <c r="E9" s="87">
        <v>0.45</v>
      </c>
      <c r="F9" s="87">
        <v>0.39</v>
      </c>
      <c r="G9" s="87">
        <v>0.46</v>
      </c>
      <c r="H9" s="87">
        <v>0.48</v>
      </c>
      <c r="I9" s="87">
        <v>0.53</v>
      </c>
    </row>
    <row r="10" spans="2:9" x14ac:dyDescent="0.35">
      <c r="B10" s="295"/>
      <c r="C10" s="84"/>
      <c r="D10" s="84"/>
      <c r="E10" s="84"/>
      <c r="F10" s="84"/>
      <c r="G10" s="84"/>
      <c r="H10" s="84"/>
      <c r="I10" s="84"/>
    </row>
    <row r="11" spans="2:9" x14ac:dyDescent="0.35">
      <c r="B11" s="295"/>
      <c r="C11" s="84"/>
      <c r="D11" s="84"/>
      <c r="E11" s="84"/>
      <c r="F11" s="84"/>
      <c r="G11" s="84"/>
      <c r="H11" s="84"/>
      <c r="I11" s="84"/>
    </row>
    <row r="12" spans="2:9" x14ac:dyDescent="0.35">
      <c r="B12" s="295"/>
      <c r="C12" s="84"/>
      <c r="D12" s="84"/>
      <c r="E12" s="84"/>
      <c r="F12" s="84"/>
      <c r="G12" s="84"/>
      <c r="H12" s="84"/>
      <c r="I12" s="84"/>
    </row>
    <row r="13" spans="2:9" x14ac:dyDescent="0.35">
      <c r="B13" s="295"/>
      <c r="C13" s="84"/>
      <c r="D13" s="84"/>
      <c r="E13" s="84"/>
      <c r="F13" s="84"/>
      <c r="G13" s="84"/>
      <c r="H13" s="84"/>
      <c r="I13" s="84"/>
    </row>
    <row r="14" spans="2:9" x14ac:dyDescent="0.35">
      <c r="B14" s="295"/>
      <c r="C14" s="84"/>
      <c r="D14" s="84"/>
      <c r="E14" s="84"/>
      <c r="F14" s="84"/>
      <c r="G14" s="84"/>
      <c r="H14" s="84"/>
      <c r="I14" s="84"/>
    </row>
    <row r="15" spans="2:9" x14ac:dyDescent="0.35">
      <c r="B15" s="295"/>
      <c r="C15" s="84"/>
      <c r="D15" s="84"/>
      <c r="E15" s="84"/>
      <c r="F15" s="84"/>
      <c r="G15" s="84"/>
      <c r="H15" s="84"/>
      <c r="I15" s="84"/>
    </row>
    <row r="16" spans="2:9" x14ac:dyDescent="0.35">
      <c r="B16" s="295"/>
      <c r="C16" s="84"/>
      <c r="D16" s="84"/>
      <c r="E16" s="84"/>
      <c r="F16" s="84"/>
      <c r="G16" s="84"/>
      <c r="H16" s="84"/>
      <c r="I16" s="84"/>
    </row>
    <row r="17" spans="2:10" x14ac:dyDescent="0.35">
      <c r="B17" s="295"/>
      <c r="C17" s="84"/>
      <c r="D17" s="84"/>
      <c r="E17" s="84"/>
      <c r="F17" s="84"/>
      <c r="G17" s="84"/>
      <c r="H17" s="84"/>
      <c r="I17" s="84"/>
    </row>
    <row r="18" spans="2:10" x14ac:dyDescent="0.35">
      <c r="B18" s="295"/>
      <c r="C18" s="84"/>
      <c r="D18" s="84"/>
      <c r="E18" s="84"/>
      <c r="F18" s="84"/>
      <c r="G18" s="84"/>
      <c r="H18" s="84"/>
      <c r="I18" s="84"/>
    </row>
    <row r="19" spans="2:10" x14ac:dyDescent="0.35">
      <c r="B19" s="295"/>
      <c r="C19" s="83"/>
      <c r="D19" s="83"/>
      <c r="E19" s="83"/>
      <c r="F19" s="83"/>
      <c r="G19" s="83"/>
      <c r="H19" s="83"/>
      <c r="I19" s="83"/>
      <c r="J19" s="44"/>
    </row>
    <row r="20" spans="2:10" x14ac:dyDescent="0.35">
      <c r="B20" s="295"/>
      <c r="C20" s="84"/>
      <c r="D20" s="84"/>
      <c r="E20" s="84"/>
      <c r="F20" s="84"/>
      <c r="G20" s="84"/>
      <c r="H20" s="84"/>
      <c r="I20" s="84"/>
    </row>
    <row r="21" spans="2:10" x14ac:dyDescent="0.35">
      <c r="B21" s="295"/>
      <c r="C21" s="84"/>
      <c r="D21" s="84"/>
      <c r="E21" s="84"/>
      <c r="F21" s="84"/>
      <c r="G21" s="84"/>
      <c r="H21" s="84"/>
      <c r="I21" s="84"/>
    </row>
    <row r="22" spans="2:10" x14ac:dyDescent="0.35">
      <c r="B22" s="295"/>
      <c r="C22" s="84"/>
      <c r="D22" s="84"/>
      <c r="E22" s="84"/>
      <c r="F22" s="84"/>
      <c r="G22" s="84"/>
      <c r="H22" s="84"/>
      <c r="I22" s="84"/>
    </row>
    <row r="23" spans="2:10" x14ac:dyDescent="0.35">
      <c r="B23" s="295"/>
      <c r="C23" s="84"/>
      <c r="D23" s="84"/>
      <c r="E23" s="84"/>
      <c r="F23" s="84"/>
      <c r="G23" s="84"/>
      <c r="H23" s="84"/>
      <c r="I23" s="84"/>
    </row>
    <row r="24" spans="2:10" x14ac:dyDescent="0.35">
      <c r="B24" s="295"/>
      <c r="C24" s="84"/>
      <c r="D24" s="84"/>
      <c r="E24" s="84"/>
      <c r="F24" s="84"/>
      <c r="G24" s="84"/>
      <c r="H24" s="84"/>
      <c r="I24" s="84"/>
    </row>
    <row r="25" spans="2:10" x14ac:dyDescent="0.35">
      <c r="B25" s="295"/>
      <c r="C25" s="84"/>
      <c r="D25" s="84"/>
      <c r="E25" s="84"/>
      <c r="F25" s="84"/>
      <c r="G25" s="84"/>
      <c r="H25" s="84"/>
      <c r="I25" s="84"/>
    </row>
    <row r="26" spans="2:10" x14ac:dyDescent="0.35">
      <c r="B26" s="295"/>
      <c r="C26" s="84"/>
      <c r="D26" s="84"/>
      <c r="E26" s="84"/>
      <c r="F26" s="84"/>
      <c r="G26" s="84"/>
      <c r="H26" s="84"/>
      <c r="I26" s="84"/>
    </row>
    <row r="27" spans="2:10" x14ac:dyDescent="0.35">
      <c r="B27" s="295"/>
      <c r="C27" s="84"/>
      <c r="D27" s="84"/>
      <c r="E27" s="84"/>
      <c r="F27" s="84"/>
      <c r="G27" s="84"/>
      <c r="H27" s="84"/>
      <c r="I27" s="84"/>
    </row>
    <row r="28" spans="2:10" x14ac:dyDescent="0.35">
      <c r="B28" s="295"/>
      <c r="C28" s="84"/>
      <c r="D28" s="84"/>
      <c r="E28" s="84"/>
      <c r="F28" s="84"/>
      <c r="G28" s="84"/>
      <c r="H28" s="84"/>
      <c r="I28" s="84"/>
    </row>
    <row r="29" spans="2:10" x14ac:dyDescent="0.35">
      <c r="B29" s="295"/>
      <c r="C29" s="83"/>
      <c r="D29" s="83"/>
      <c r="E29" s="83"/>
      <c r="F29" s="83"/>
      <c r="G29" s="83"/>
      <c r="H29" s="83"/>
      <c r="I29" s="83"/>
    </row>
    <row r="30" spans="2:10" x14ac:dyDescent="0.35">
      <c r="B30" s="92"/>
      <c r="C30" s="84"/>
      <c r="D30" s="84"/>
      <c r="E30" s="84"/>
      <c r="F30" s="84"/>
      <c r="G30" s="84"/>
      <c r="H30" s="84"/>
      <c r="I30" s="84"/>
    </row>
    <row r="31" spans="2:10" x14ac:dyDescent="0.35">
      <c r="B31" s="92"/>
      <c r="C31" s="84"/>
      <c r="D31" s="84"/>
      <c r="E31" s="84"/>
      <c r="F31" s="84"/>
      <c r="G31" s="84"/>
      <c r="H31" s="84"/>
      <c r="I31" s="84"/>
    </row>
    <row r="32" spans="2:10" x14ac:dyDescent="0.35">
      <c r="B32" s="92"/>
      <c r="C32" s="84"/>
      <c r="D32" s="84"/>
      <c r="E32" s="84"/>
      <c r="F32" s="84"/>
      <c r="G32" s="84"/>
      <c r="H32" s="84"/>
      <c r="I32" s="84"/>
    </row>
    <row r="33" spans="2:9" ht="51" customHeight="1" x14ac:dyDescent="0.35">
      <c r="B33" s="92"/>
      <c r="C33" s="84"/>
      <c r="D33" s="296" t="s">
        <v>78</v>
      </c>
      <c r="E33" s="296"/>
      <c r="F33" s="296"/>
      <c r="G33" s="296"/>
      <c r="H33" s="84"/>
      <c r="I33" s="84"/>
    </row>
    <row r="34" spans="2:9" x14ac:dyDescent="0.35">
      <c r="B34" s="92"/>
      <c r="C34" s="84"/>
      <c r="D34" s="84"/>
      <c r="E34" s="84"/>
      <c r="F34" s="84"/>
      <c r="G34" s="84"/>
      <c r="H34" s="84"/>
      <c r="I34" s="84"/>
    </row>
    <row r="35" spans="2:9" ht="15" customHeight="1" x14ac:dyDescent="0.35">
      <c r="B35" s="293" t="s">
        <v>90</v>
      </c>
      <c r="C35" s="293"/>
      <c r="D35" s="293"/>
      <c r="E35" s="293"/>
      <c r="F35" s="293"/>
      <c r="G35" s="293"/>
      <c r="H35" s="293"/>
      <c r="I35" s="84"/>
    </row>
    <row r="36" spans="2:9" ht="15" thickBot="1" x14ac:dyDescent="0.4">
      <c r="B36" s="293"/>
      <c r="C36" s="293"/>
      <c r="D36" s="293"/>
      <c r="E36" s="293"/>
      <c r="F36" s="293"/>
      <c r="G36" s="293"/>
      <c r="H36" s="293"/>
      <c r="I36" s="84"/>
    </row>
    <row r="37" spans="2:9" ht="16" thickBot="1" x14ac:dyDescent="0.4">
      <c r="C37" s="88"/>
      <c r="D37" s="89" t="s">
        <v>75</v>
      </c>
      <c r="E37" s="89" t="s">
        <v>76</v>
      </c>
      <c r="F37" s="88" t="s">
        <v>77</v>
      </c>
      <c r="G37" s="188" t="s">
        <v>89</v>
      </c>
      <c r="H37" s="191" t="s">
        <v>161</v>
      </c>
      <c r="I37" s="84"/>
    </row>
    <row r="38" spans="2:9" ht="16" thickBot="1" x14ac:dyDescent="0.4">
      <c r="C38" s="88" t="s">
        <v>10</v>
      </c>
      <c r="D38" s="90">
        <v>4</v>
      </c>
      <c r="E38" s="90">
        <v>5</v>
      </c>
      <c r="F38" s="90">
        <v>3</v>
      </c>
      <c r="G38" s="189">
        <v>2</v>
      </c>
      <c r="H38" s="192">
        <v>3</v>
      </c>
      <c r="I38" s="85"/>
    </row>
    <row r="39" spans="2:9" ht="16" thickBot="1" x14ac:dyDescent="0.4">
      <c r="C39" s="88" t="s">
        <v>11</v>
      </c>
      <c r="D39" s="90">
        <v>15</v>
      </c>
      <c r="E39" s="90">
        <v>14</v>
      </c>
      <c r="F39" s="91">
        <v>16</v>
      </c>
      <c r="G39" s="190">
        <v>17</v>
      </c>
      <c r="H39" s="191">
        <v>16</v>
      </c>
      <c r="I39" s="83"/>
    </row>
    <row r="40" spans="2:9" x14ac:dyDescent="0.35">
      <c r="B40" s="295"/>
      <c r="C40" s="84"/>
      <c r="D40" s="84"/>
      <c r="E40" s="84"/>
      <c r="F40" s="84"/>
      <c r="G40" s="84"/>
      <c r="H40" s="84"/>
      <c r="I40" s="84"/>
    </row>
    <row r="41" spans="2:9" x14ac:dyDescent="0.35">
      <c r="B41" s="295"/>
      <c r="C41" s="84"/>
      <c r="D41" s="84"/>
      <c r="E41" s="84"/>
      <c r="F41" s="84"/>
      <c r="G41" s="84"/>
      <c r="H41" s="84"/>
      <c r="I41" s="84"/>
    </row>
    <row r="42" spans="2:9" x14ac:dyDescent="0.35">
      <c r="B42" s="295"/>
      <c r="C42" s="84"/>
      <c r="D42" s="84"/>
      <c r="E42" s="84"/>
      <c r="F42" s="84"/>
      <c r="G42" s="84"/>
      <c r="H42" s="84"/>
      <c r="I42" s="84"/>
    </row>
    <row r="43" spans="2:9" x14ac:dyDescent="0.35">
      <c r="B43" s="295"/>
      <c r="C43" s="84"/>
      <c r="D43" s="84"/>
      <c r="E43" s="84"/>
      <c r="F43" s="84"/>
      <c r="G43" s="84"/>
      <c r="H43" s="84"/>
      <c r="I43" s="84"/>
    </row>
    <row r="44" spans="2:9" x14ac:dyDescent="0.35">
      <c r="B44" s="295"/>
      <c r="C44" s="84"/>
      <c r="D44" s="84"/>
      <c r="E44" s="84"/>
      <c r="F44" s="84"/>
      <c r="G44" s="84"/>
      <c r="H44" s="84"/>
      <c r="I44" s="84"/>
    </row>
    <row r="45" spans="2:9" x14ac:dyDescent="0.35">
      <c r="B45" s="295"/>
      <c r="C45" s="84"/>
      <c r="D45" s="84"/>
      <c r="E45" s="84"/>
      <c r="F45" s="84"/>
      <c r="G45" s="84"/>
      <c r="H45" s="84"/>
      <c r="I45" s="84"/>
    </row>
    <row r="46" spans="2:9" x14ac:dyDescent="0.35">
      <c r="B46" s="295"/>
      <c r="C46" s="84"/>
      <c r="D46" s="84"/>
      <c r="E46" s="84"/>
      <c r="F46" s="84"/>
      <c r="G46" s="84"/>
      <c r="H46" s="84"/>
      <c r="I46" s="84"/>
    </row>
    <row r="47" spans="2:9" x14ac:dyDescent="0.35">
      <c r="B47" s="295"/>
      <c r="C47" s="84"/>
      <c r="D47" s="84"/>
      <c r="E47" s="84"/>
      <c r="F47" s="84"/>
      <c r="G47" s="84"/>
      <c r="H47" s="84"/>
      <c r="I47" s="84"/>
    </row>
    <row r="48" spans="2:9" x14ac:dyDescent="0.35">
      <c r="B48" s="295"/>
      <c r="C48" s="84"/>
      <c r="D48" s="85"/>
      <c r="E48" s="85"/>
      <c r="F48" s="85"/>
      <c r="G48" s="85"/>
      <c r="H48" s="85"/>
      <c r="I48" s="85"/>
    </row>
    <row r="49" spans="2:9" x14ac:dyDescent="0.35">
      <c r="B49" s="295"/>
      <c r="C49" s="83"/>
      <c r="D49" s="83"/>
      <c r="E49" s="83"/>
      <c r="F49" s="83"/>
      <c r="G49" s="83"/>
      <c r="H49" s="83"/>
      <c r="I49" s="83"/>
    </row>
    <row r="50" spans="2:9" x14ac:dyDescent="0.35">
      <c r="B50" s="295"/>
      <c r="C50" s="84"/>
      <c r="D50" s="84"/>
      <c r="E50" s="84"/>
      <c r="F50" s="84"/>
      <c r="G50" s="84"/>
      <c r="H50" s="84"/>
      <c r="I50" s="84"/>
    </row>
    <row r="51" spans="2:9" x14ac:dyDescent="0.35">
      <c r="B51" s="295"/>
      <c r="C51" s="84"/>
      <c r="D51" s="84"/>
      <c r="E51" s="84"/>
      <c r="F51" s="84"/>
      <c r="G51" s="84"/>
      <c r="H51" s="84"/>
      <c r="I51" s="84"/>
    </row>
    <row r="52" spans="2:9" x14ac:dyDescent="0.35">
      <c r="B52" s="295"/>
      <c r="C52" s="84"/>
      <c r="D52" s="84"/>
      <c r="E52" s="84"/>
      <c r="F52" s="84"/>
      <c r="G52" s="84"/>
      <c r="H52" s="84"/>
      <c r="I52" s="84"/>
    </row>
    <row r="53" spans="2:9" x14ac:dyDescent="0.35">
      <c r="B53" s="295"/>
      <c r="C53" s="84"/>
      <c r="D53" s="84"/>
      <c r="E53" s="84"/>
      <c r="F53" s="84"/>
      <c r="G53" s="84"/>
      <c r="H53" s="84"/>
      <c r="I53" s="84"/>
    </row>
    <row r="54" spans="2:9" x14ac:dyDescent="0.35">
      <c r="B54" s="295"/>
      <c r="C54" s="84"/>
      <c r="D54" s="84"/>
      <c r="E54" s="84"/>
      <c r="F54" s="84"/>
      <c r="G54" s="84"/>
      <c r="H54" s="84"/>
      <c r="I54" s="84"/>
    </row>
    <row r="55" spans="2:9" x14ac:dyDescent="0.35">
      <c r="B55" s="295"/>
      <c r="C55" s="84"/>
      <c r="D55" s="84"/>
      <c r="E55" s="84"/>
      <c r="F55" s="84"/>
      <c r="G55" s="84"/>
      <c r="H55" s="84"/>
      <c r="I55" s="84"/>
    </row>
    <row r="56" spans="2:9" x14ac:dyDescent="0.35">
      <c r="B56" s="295"/>
      <c r="C56" s="83"/>
      <c r="D56" s="83"/>
      <c r="E56" s="83"/>
      <c r="F56" s="83"/>
      <c r="G56" s="83"/>
      <c r="H56" s="83"/>
      <c r="I56" s="83"/>
    </row>
    <row r="57" spans="2:9" x14ac:dyDescent="0.35">
      <c r="B57" s="295"/>
      <c r="C57" s="84"/>
      <c r="D57" s="84"/>
      <c r="E57" s="84"/>
      <c r="F57" s="84"/>
      <c r="G57" s="84"/>
      <c r="H57" s="84"/>
      <c r="I57" s="84"/>
    </row>
    <row r="58" spans="2:9" x14ac:dyDescent="0.35">
      <c r="B58" s="295"/>
      <c r="C58" s="84"/>
      <c r="D58" s="84"/>
      <c r="E58" s="84"/>
      <c r="F58" s="84"/>
      <c r="G58" s="84"/>
      <c r="H58" s="84"/>
      <c r="I58" s="84"/>
    </row>
    <row r="59" spans="2:9" x14ac:dyDescent="0.35">
      <c r="B59" s="295"/>
      <c r="C59" s="84"/>
      <c r="D59" s="84"/>
      <c r="E59" s="84"/>
      <c r="F59" s="84"/>
      <c r="G59" s="84"/>
      <c r="H59" s="84"/>
      <c r="I59" s="84"/>
    </row>
    <row r="60" spans="2:9" x14ac:dyDescent="0.35">
      <c r="B60" s="295"/>
      <c r="C60" s="84"/>
      <c r="D60" s="84"/>
      <c r="E60" s="84"/>
      <c r="F60" s="84"/>
      <c r="G60" s="84"/>
      <c r="H60" s="84"/>
      <c r="I60" s="84"/>
    </row>
    <row r="61" spans="2:9" x14ac:dyDescent="0.35">
      <c r="B61" s="295"/>
      <c r="C61" s="84"/>
      <c r="D61" s="84"/>
      <c r="E61" s="84"/>
      <c r="F61" s="84"/>
      <c r="G61" s="84"/>
      <c r="H61" s="84"/>
      <c r="I61" s="84"/>
    </row>
    <row r="62" spans="2:9" x14ac:dyDescent="0.35">
      <c r="B62" s="295"/>
      <c r="C62" s="84"/>
      <c r="D62" s="84"/>
      <c r="E62" s="84"/>
      <c r="F62" s="84"/>
      <c r="G62" s="84"/>
      <c r="H62" s="84"/>
      <c r="I62" s="84"/>
    </row>
    <row r="63" spans="2:9" x14ac:dyDescent="0.35">
      <c r="B63" s="295"/>
      <c r="C63" s="84"/>
      <c r="D63" s="84"/>
      <c r="E63" s="84"/>
      <c r="F63" s="84"/>
      <c r="G63" s="84"/>
      <c r="H63" s="84"/>
      <c r="I63" s="84"/>
    </row>
    <row r="64" spans="2:9" ht="18.75" customHeight="1" x14ac:dyDescent="0.35">
      <c r="B64" s="295"/>
      <c r="C64" s="296" t="s">
        <v>74</v>
      </c>
      <c r="D64" s="296"/>
      <c r="E64" s="296"/>
      <c r="F64" s="296"/>
      <c r="G64" s="296"/>
      <c r="H64" s="296"/>
      <c r="I64" s="84"/>
    </row>
    <row r="65" spans="2:9" hidden="1" x14ac:dyDescent="0.35">
      <c r="B65" s="295"/>
      <c r="C65" s="83"/>
      <c r="D65" s="83"/>
      <c r="E65" s="83"/>
      <c r="F65" s="83"/>
      <c r="G65" s="83"/>
      <c r="H65" s="83"/>
      <c r="I65" s="83"/>
    </row>
    <row r="66" spans="2:9" hidden="1" x14ac:dyDescent="0.35">
      <c r="B66" s="295"/>
      <c r="C66" s="84"/>
      <c r="D66" s="84"/>
      <c r="E66" s="84"/>
      <c r="F66" s="84"/>
      <c r="G66" s="84"/>
      <c r="H66" s="84"/>
      <c r="I66" s="84"/>
    </row>
    <row r="67" spans="2:9" hidden="1" x14ac:dyDescent="0.35">
      <c r="B67" s="295"/>
      <c r="C67" s="84"/>
      <c r="D67" s="84"/>
      <c r="E67" s="84"/>
      <c r="F67" s="84"/>
      <c r="G67" s="84"/>
      <c r="H67" s="84"/>
      <c r="I67" s="84"/>
    </row>
    <row r="68" spans="2:9" hidden="1" x14ac:dyDescent="0.35">
      <c r="B68" s="295"/>
      <c r="C68" s="84"/>
      <c r="D68" s="84"/>
      <c r="E68" s="84"/>
      <c r="F68" s="84"/>
      <c r="G68" s="84"/>
      <c r="H68" s="84"/>
      <c r="I68" s="84"/>
    </row>
    <row r="69" spans="2:9" hidden="1" x14ac:dyDescent="0.35">
      <c r="B69" s="295"/>
      <c r="C69" s="84"/>
      <c r="D69" s="84"/>
      <c r="E69" s="84"/>
      <c r="F69" s="84"/>
      <c r="G69" s="84"/>
      <c r="H69" s="84"/>
      <c r="I69" s="84"/>
    </row>
    <row r="70" spans="2:9" hidden="1" x14ac:dyDescent="0.35">
      <c r="B70" s="295"/>
      <c r="C70" s="84"/>
      <c r="D70" s="84"/>
      <c r="E70" s="84"/>
      <c r="F70" s="84"/>
      <c r="G70" s="84"/>
      <c r="H70" s="84"/>
      <c r="I70" s="84"/>
    </row>
    <row r="71" spans="2:9" hidden="1" x14ac:dyDescent="0.35">
      <c r="B71" s="295"/>
      <c r="C71" s="84"/>
      <c r="D71" s="84"/>
      <c r="E71" s="84"/>
      <c r="F71" s="84"/>
      <c r="G71" s="84"/>
      <c r="H71" s="84"/>
      <c r="I71" s="84"/>
    </row>
    <row r="72" spans="2:9" hidden="1" x14ac:dyDescent="0.35">
      <c r="B72" s="295"/>
      <c r="C72" s="84"/>
      <c r="D72" s="84"/>
      <c r="E72" s="84"/>
      <c r="F72" s="84"/>
      <c r="G72" s="84"/>
      <c r="H72" s="84"/>
      <c r="I72" s="84"/>
    </row>
    <row r="73" spans="2:9" hidden="1" x14ac:dyDescent="0.35">
      <c r="B73" s="295"/>
      <c r="C73" s="83"/>
      <c r="D73" s="83"/>
      <c r="E73" s="83"/>
      <c r="F73" s="83"/>
      <c r="G73" s="83"/>
      <c r="H73" s="83"/>
      <c r="I73" s="83"/>
    </row>
    <row r="74" spans="2:9" hidden="1" x14ac:dyDescent="0.35">
      <c r="B74" s="295"/>
      <c r="C74" s="84"/>
      <c r="D74" s="84"/>
      <c r="E74" s="84"/>
      <c r="F74" s="84"/>
      <c r="G74" s="84"/>
      <c r="H74" s="84"/>
      <c r="I74" s="84"/>
    </row>
    <row r="75" spans="2:9" hidden="1" x14ac:dyDescent="0.35">
      <c r="B75" s="295"/>
      <c r="C75" s="84"/>
      <c r="D75" s="84"/>
      <c r="E75" s="84"/>
      <c r="F75" s="84"/>
      <c r="G75" s="84"/>
      <c r="H75" s="84"/>
      <c r="I75" s="84"/>
    </row>
    <row r="76" spans="2:9" hidden="1" x14ac:dyDescent="0.35">
      <c r="B76" s="295"/>
      <c r="C76" s="84"/>
      <c r="D76" s="84"/>
      <c r="E76" s="84"/>
      <c r="F76" s="84"/>
      <c r="G76" s="84"/>
      <c r="H76" s="84"/>
      <c r="I76" s="84"/>
    </row>
    <row r="77" spans="2:9" hidden="1" x14ac:dyDescent="0.35">
      <c r="B77" s="295"/>
      <c r="C77" s="84"/>
      <c r="D77" s="84"/>
      <c r="E77" s="84"/>
      <c r="F77" s="84"/>
      <c r="G77" s="84"/>
      <c r="H77" s="84"/>
      <c r="I77" s="84"/>
    </row>
    <row r="78" spans="2:9" hidden="1" x14ac:dyDescent="0.35">
      <c r="B78" s="295"/>
      <c r="C78" s="84"/>
      <c r="D78" s="84"/>
      <c r="E78" s="84"/>
      <c r="F78" s="84"/>
      <c r="G78" s="84"/>
      <c r="H78" s="84"/>
      <c r="I78" s="84"/>
    </row>
    <row r="79" spans="2:9" hidden="1" x14ac:dyDescent="0.35">
      <c r="B79" s="295"/>
      <c r="C79" s="84"/>
      <c r="D79" s="84"/>
      <c r="E79" s="84"/>
      <c r="F79" s="84"/>
      <c r="G79" s="84"/>
      <c r="H79" s="84"/>
      <c r="I79" s="84"/>
    </row>
    <row r="80" spans="2:9" hidden="1" x14ac:dyDescent="0.35">
      <c r="B80" s="295"/>
      <c r="C80" s="84"/>
      <c r="D80" s="84"/>
      <c r="E80" s="84"/>
      <c r="F80" s="84"/>
      <c r="G80" s="84"/>
      <c r="H80" s="84"/>
      <c r="I80" s="84"/>
    </row>
    <row r="81" spans="2:9" hidden="1" x14ac:dyDescent="0.35">
      <c r="B81" s="295"/>
      <c r="C81" s="83"/>
      <c r="D81" s="83"/>
      <c r="E81" s="83"/>
      <c r="F81" s="83"/>
      <c r="G81" s="83"/>
      <c r="H81" s="83"/>
      <c r="I81" s="83"/>
    </row>
    <row r="82" spans="2:9" hidden="1" x14ac:dyDescent="0.35">
      <c r="B82" s="295"/>
      <c r="C82" s="84"/>
      <c r="D82" s="84"/>
      <c r="E82" s="84"/>
      <c r="F82" s="84"/>
      <c r="G82" s="84"/>
      <c r="H82" s="84"/>
      <c r="I82" s="84"/>
    </row>
    <row r="83" spans="2:9" hidden="1" x14ac:dyDescent="0.35">
      <c r="B83" s="295"/>
      <c r="C83" s="84"/>
      <c r="D83" s="84"/>
      <c r="E83" s="84"/>
      <c r="F83" s="84"/>
      <c r="G83" s="84"/>
      <c r="H83" s="84"/>
      <c r="I83" s="84"/>
    </row>
    <row r="84" spans="2:9" hidden="1" x14ac:dyDescent="0.35">
      <c r="B84" s="295"/>
      <c r="C84" s="84"/>
      <c r="D84" s="84"/>
      <c r="E84" s="84"/>
      <c r="F84" s="84"/>
      <c r="G84" s="84"/>
      <c r="H84" s="84"/>
      <c r="I84" s="84"/>
    </row>
    <row r="85" spans="2:9" hidden="1" x14ac:dyDescent="0.35">
      <c r="B85" s="295"/>
      <c r="C85" s="84"/>
      <c r="D85" s="84"/>
      <c r="E85" s="84"/>
      <c r="F85" s="84"/>
      <c r="G85" s="84"/>
      <c r="H85" s="84"/>
      <c r="I85" s="84"/>
    </row>
    <row r="86" spans="2:9" hidden="1" x14ac:dyDescent="0.35">
      <c r="B86" s="295"/>
      <c r="C86" s="84"/>
      <c r="D86" s="84"/>
      <c r="E86" s="84"/>
      <c r="F86" s="84"/>
      <c r="G86" s="84"/>
      <c r="H86" s="84"/>
      <c r="I86" s="84"/>
    </row>
    <row r="87" spans="2:9" hidden="1" x14ac:dyDescent="0.35">
      <c r="B87" s="295"/>
      <c r="C87" s="84"/>
      <c r="D87" s="84"/>
      <c r="E87" s="84"/>
      <c r="F87" s="84"/>
      <c r="G87" s="84"/>
      <c r="H87" s="84"/>
      <c r="I87" s="84"/>
    </row>
    <row r="88" spans="2:9" hidden="1" x14ac:dyDescent="0.35">
      <c r="B88" s="295"/>
      <c r="C88" s="83"/>
      <c r="D88" s="83"/>
      <c r="E88" s="83"/>
      <c r="F88" s="83"/>
      <c r="G88" s="83"/>
      <c r="H88" s="83"/>
      <c r="I88" s="83"/>
    </row>
    <row r="89" spans="2:9" hidden="1" x14ac:dyDescent="0.35">
      <c r="B89" s="295"/>
      <c r="C89" s="84"/>
      <c r="D89" s="84"/>
      <c r="E89" s="84"/>
      <c r="F89" s="84"/>
      <c r="G89" s="84"/>
      <c r="H89" s="84"/>
      <c r="I89" s="84"/>
    </row>
    <row r="90" spans="2:9" hidden="1" x14ac:dyDescent="0.35">
      <c r="B90" s="295"/>
      <c r="C90" s="84"/>
      <c r="D90" s="84"/>
      <c r="E90" s="84"/>
      <c r="F90" s="84"/>
      <c r="G90" s="84"/>
      <c r="H90" s="84"/>
      <c r="I90" s="84"/>
    </row>
    <row r="91" spans="2:9" hidden="1" x14ac:dyDescent="0.35">
      <c r="B91" s="295"/>
      <c r="C91" s="84"/>
      <c r="D91" s="84"/>
      <c r="E91" s="84"/>
      <c r="F91" s="84"/>
      <c r="G91" s="84"/>
      <c r="H91" s="84"/>
      <c r="I91" s="84"/>
    </row>
    <row r="92" spans="2:9" hidden="1" x14ac:dyDescent="0.35">
      <c r="B92" s="295"/>
      <c r="C92" s="84"/>
      <c r="D92" s="84"/>
      <c r="E92" s="84"/>
      <c r="F92" s="84"/>
      <c r="G92" s="84"/>
      <c r="H92" s="84"/>
      <c r="I92" s="84"/>
    </row>
    <row r="93" spans="2:9" hidden="1" x14ac:dyDescent="0.35">
      <c r="B93" s="295"/>
      <c r="C93" s="84"/>
      <c r="D93" s="84"/>
      <c r="E93" s="84"/>
      <c r="F93" s="84"/>
      <c r="G93" s="84"/>
      <c r="H93" s="84"/>
      <c r="I93" s="84"/>
    </row>
    <row r="94" spans="2:9" hidden="1" x14ac:dyDescent="0.35">
      <c r="B94" s="295"/>
      <c r="C94" s="84"/>
      <c r="D94" s="84"/>
      <c r="E94" s="84"/>
      <c r="F94" s="84"/>
      <c r="G94" s="84"/>
      <c r="H94" s="84"/>
      <c r="I94" s="84"/>
    </row>
    <row r="95" spans="2:9" hidden="1" x14ac:dyDescent="0.35">
      <c r="B95" s="295"/>
      <c r="C95" s="83"/>
      <c r="D95" s="83"/>
      <c r="E95" s="83"/>
      <c r="F95" s="83"/>
      <c r="G95" s="83"/>
      <c r="H95" s="83"/>
      <c r="I95" s="83"/>
    </row>
    <row r="96" spans="2:9" hidden="1" x14ac:dyDescent="0.35">
      <c r="B96" s="295"/>
      <c r="C96" s="84"/>
      <c r="D96" s="84"/>
      <c r="E96" s="84"/>
      <c r="F96" s="84"/>
      <c r="G96" s="84"/>
      <c r="H96" s="84"/>
      <c r="I96" s="84"/>
    </row>
    <row r="97" spans="2:9" hidden="1" x14ac:dyDescent="0.35">
      <c r="B97" s="295"/>
      <c r="C97" s="84"/>
      <c r="D97" s="84"/>
      <c r="E97" s="84"/>
      <c r="F97" s="84"/>
      <c r="G97" s="84"/>
      <c r="H97" s="84"/>
      <c r="I97" s="84"/>
    </row>
    <row r="98" spans="2:9" hidden="1" x14ac:dyDescent="0.35">
      <c r="B98" s="295"/>
      <c r="C98" s="84"/>
      <c r="D98" s="84"/>
      <c r="E98" s="84"/>
      <c r="F98" s="84"/>
      <c r="G98" s="84"/>
      <c r="H98" s="84"/>
      <c r="I98" s="84"/>
    </row>
    <row r="99" spans="2:9" hidden="1" x14ac:dyDescent="0.35">
      <c r="B99" s="295"/>
      <c r="C99" s="84"/>
      <c r="D99" s="84"/>
      <c r="E99" s="84"/>
      <c r="F99" s="84"/>
      <c r="G99" s="84"/>
      <c r="H99" s="84"/>
      <c r="I99" s="84"/>
    </row>
    <row r="100" spans="2:9" hidden="1" x14ac:dyDescent="0.35">
      <c r="B100" s="295"/>
      <c r="C100" s="84"/>
      <c r="D100" s="84"/>
      <c r="E100" s="84"/>
      <c r="F100" s="84"/>
      <c r="G100" s="84"/>
      <c r="H100" s="84"/>
      <c r="I100" s="84"/>
    </row>
    <row r="101" spans="2:9" hidden="1" x14ac:dyDescent="0.35">
      <c r="B101" s="295"/>
      <c r="C101" s="83"/>
      <c r="D101" s="83"/>
      <c r="E101" s="83"/>
      <c r="F101" s="83"/>
      <c r="G101" s="83"/>
      <c r="H101" s="83"/>
      <c r="I101" s="83"/>
    </row>
    <row r="102" spans="2:9" hidden="1" x14ac:dyDescent="0.35">
      <c r="B102" s="83"/>
      <c r="C102" s="84"/>
      <c r="D102" s="83"/>
      <c r="E102" s="83"/>
      <c r="F102" s="83"/>
      <c r="G102" s="83"/>
      <c r="H102" s="83"/>
      <c r="I102" s="84"/>
    </row>
    <row r="103" spans="2:9" hidden="1" x14ac:dyDescent="0.35">
      <c r="B103" s="295"/>
      <c r="C103" s="84"/>
      <c r="D103" s="84"/>
      <c r="E103" s="84"/>
      <c r="F103" s="84"/>
      <c r="G103" s="84"/>
      <c r="H103" s="84"/>
      <c r="I103" s="84"/>
    </row>
    <row r="104" spans="2:9" hidden="1" x14ac:dyDescent="0.35">
      <c r="B104" s="295"/>
      <c r="C104" s="84"/>
      <c r="D104" s="84"/>
      <c r="E104" s="84"/>
      <c r="F104" s="84"/>
      <c r="G104" s="84"/>
      <c r="H104" s="84"/>
      <c r="I104" s="84"/>
    </row>
    <row r="105" spans="2:9" hidden="1" x14ac:dyDescent="0.35">
      <c r="B105" s="295"/>
      <c r="C105" s="84"/>
      <c r="D105" s="84"/>
      <c r="E105" s="84"/>
      <c r="F105" s="84"/>
      <c r="G105" s="84"/>
      <c r="H105" s="84"/>
      <c r="I105" s="84"/>
    </row>
    <row r="106" spans="2:9" hidden="1" x14ac:dyDescent="0.35">
      <c r="B106" s="295"/>
      <c r="C106" s="84"/>
      <c r="D106" s="84"/>
      <c r="E106" s="84"/>
      <c r="F106" s="84"/>
      <c r="G106" s="84"/>
      <c r="H106" s="84"/>
      <c r="I106" s="84"/>
    </row>
    <row r="107" spans="2:9" hidden="1" x14ac:dyDescent="0.35">
      <c r="B107" s="295"/>
      <c r="C107" s="84"/>
      <c r="D107" s="84"/>
      <c r="E107" s="84"/>
      <c r="F107" s="84"/>
      <c r="G107" s="84"/>
      <c r="H107" s="84"/>
      <c r="I107" s="84"/>
    </row>
    <row r="108" spans="2:9" hidden="1" x14ac:dyDescent="0.35">
      <c r="B108" s="295"/>
      <c r="C108" s="83"/>
      <c r="D108" s="83"/>
      <c r="E108" s="83"/>
      <c r="F108" s="83"/>
      <c r="G108" s="83"/>
      <c r="H108" s="83"/>
      <c r="I108" s="83"/>
    </row>
    <row r="109" spans="2:9" hidden="1" x14ac:dyDescent="0.35">
      <c r="B109" s="295"/>
      <c r="C109" s="84"/>
      <c r="D109" s="84"/>
      <c r="E109" s="84"/>
      <c r="F109" s="84"/>
      <c r="G109" s="84"/>
      <c r="H109" s="84"/>
      <c r="I109" s="84"/>
    </row>
    <row r="110" spans="2:9" hidden="1" x14ac:dyDescent="0.35">
      <c r="B110" s="295"/>
      <c r="C110" s="84"/>
      <c r="D110" s="84"/>
      <c r="E110" s="84"/>
      <c r="F110" s="84"/>
      <c r="G110" s="84"/>
      <c r="H110" s="84"/>
      <c r="I110" s="84"/>
    </row>
    <row r="111" spans="2:9" hidden="1" x14ac:dyDescent="0.35">
      <c r="B111" s="295"/>
      <c r="C111" s="84"/>
      <c r="D111" s="84"/>
      <c r="E111" s="84"/>
      <c r="F111" s="84"/>
      <c r="G111" s="84"/>
      <c r="H111" s="84"/>
      <c r="I111" s="84"/>
    </row>
    <row r="112" spans="2:9" hidden="1" x14ac:dyDescent="0.35">
      <c r="B112" s="295"/>
      <c r="C112" s="84"/>
      <c r="D112" s="84"/>
      <c r="E112" s="84"/>
      <c r="F112" s="84"/>
      <c r="G112" s="84"/>
      <c r="H112" s="84"/>
      <c r="I112" s="84"/>
    </row>
    <row r="113" spans="2:9" hidden="1" x14ac:dyDescent="0.35">
      <c r="B113" s="295"/>
      <c r="C113" s="84"/>
      <c r="D113" s="84"/>
      <c r="E113" s="84"/>
      <c r="F113" s="84"/>
      <c r="G113" s="84"/>
      <c r="H113" s="84"/>
      <c r="I113" s="84"/>
    </row>
    <row r="114" spans="2:9" hidden="1" x14ac:dyDescent="0.35">
      <c r="B114" s="295"/>
      <c r="C114" s="83"/>
      <c r="D114" s="83"/>
      <c r="E114" s="83"/>
      <c r="F114" s="83"/>
      <c r="G114" s="83"/>
      <c r="H114" s="83"/>
      <c r="I114" s="83"/>
    </row>
  </sheetData>
  <mergeCells count="16">
    <mergeCell ref="B35:H36"/>
    <mergeCell ref="B5:I6"/>
    <mergeCell ref="B109:B114"/>
    <mergeCell ref="D33:G33"/>
    <mergeCell ref="C64:H64"/>
    <mergeCell ref="B66:B73"/>
    <mergeCell ref="B74:B81"/>
    <mergeCell ref="B82:B88"/>
    <mergeCell ref="B89:B95"/>
    <mergeCell ref="B96:B101"/>
    <mergeCell ref="B103:B108"/>
    <mergeCell ref="B10:B19"/>
    <mergeCell ref="B20:B29"/>
    <mergeCell ref="B40:B49"/>
    <mergeCell ref="B50:B56"/>
    <mergeCell ref="B57:B65"/>
  </mergeCells>
  <pageMargins left="0.7" right="0.7" top="0.75" bottom="0.75" header="0.3" footer="0.3"/>
  <pageSetup scale="85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00B050"/>
  </sheetPr>
  <dimension ref="B5:K39"/>
  <sheetViews>
    <sheetView showGridLines="0" tabSelected="1" view="pageBreakPreview" topLeftCell="A22" zoomScaleNormal="100" zoomScaleSheetLayoutView="100" workbookViewId="0">
      <selection activeCell="E42" sqref="E42"/>
    </sheetView>
  </sheetViews>
  <sheetFormatPr baseColWidth="10" defaultRowHeight="14.5" x14ac:dyDescent="0.35"/>
  <cols>
    <col min="1" max="1" width="4.1796875" customWidth="1"/>
    <col min="4" max="4" width="18.453125" bestFit="1" customWidth="1"/>
  </cols>
  <sheetData>
    <row r="5" spans="2:5" ht="15" customHeight="1" x14ac:dyDescent="0.35">
      <c r="B5" s="305" t="s">
        <v>156</v>
      </c>
      <c r="C5" s="306"/>
      <c r="D5" s="307"/>
      <c r="E5" s="103"/>
    </row>
    <row r="6" spans="2:5" ht="33" customHeight="1" x14ac:dyDescent="0.35">
      <c r="B6" s="308"/>
      <c r="C6" s="309"/>
      <c r="D6" s="310"/>
      <c r="E6" s="103"/>
    </row>
    <row r="7" spans="2:5" x14ac:dyDescent="0.35">
      <c r="B7" s="136" t="s">
        <v>13</v>
      </c>
      <c r="C7" s="136" t="s">
        <v>73</v>
      </c>
      <c r="D7" s="136" t="s">
        <v>81</v>
      </c>
      <c r="E7" s="45"/>
    </row>
    <row r="8" spans="2:5" x14ac:dyDescent="0.35">
      <c r="B8" s="298">
        <v>2010</v>
      </c>
      <c r="C8" s="100" t="s">
        <v>11</v>
      </c>
      <c r="D8" s="140">
        <v>58725</v>
      </c>
    </row>
    <row r="9" spans="2:5" x14ac:dyDescent="0.35">
      <c r="B9" s="299"/>
      <c r="C9" s="100" t="s">
        <v>10</v>
      </c>
      <c r="D9" s="140">
        <v>57619</v>
      </c>
    </row>
    <row r="10" spans="2:5" x14ac:dyDescent="0.35">
      <c r="B10" s="298">
        <v>2011</v>
      </c>
      <c r="C10" s="100" t="s">
        <v>11</v>
      </c>
      <c r="D10" s="140">
        <v>56846</v>
      </c>
    </row>
    <row r="11" spans="2:5" x14ac:dyDescent="0.35">
      <c r="B11" s="299"/>
      <c r="C11" s="100" t="s">
        <v>10</v>
      </c>
      <c r="D11" s="140">
        <v>56832</v>
      </c>
    </row>
    <row r="12" spans="2:5" x14ac:dyDescent="0.35">
      <c r="B12" s="298">
        <v>2012</v>
      </c>
      <c r="C12" s="100" t="s">
        <v>11</v>
      </c>
      <c r="D12" s="140">
        <v>55087</v>
      </c>
    </row>
    <row r="13" spans="2:5" x14ac:dyDescent="0.35">
      <c r="B13" s="299"/>
      <c r="C13" s="100" t="s">
        <v>10</v>
      </c>
      <c r="D13" s="140">
        <v>55057</v>
      </c>
    </row>
    <row r="14" spans="2:5" x14ac:dyDescent="0.35">
      <c r="B14" s="298">
        <v>2013</v>
      </c>
      <c r="C14" s="100" t="s">
        <v>11</v>
      </c>
      <c r="D14" s="140">
        <v>56332</v>
      </c>
    </row>
    <row r="15" spans="2:5" x14ac:dyDescent="0.35">
      <c r="B15" s="299"/>
      <c r="C15" s="100" t="s">
        <v>10</v>
      </c>
      <c r="D15" s="140">
        <v>56024</v>
      </c>
    </row>
    <row r="16" spans="2:5" x14ac:dyDescent="0.35">
      <c r="B16" s="298">
        <v>2014</v>
      </c>
      <c r="C16" s="100" t="s">
        <v>11</v>
      </c>
      <c r="D16" s="140">
        <v>55787</v>
      </c>
    </row>
    <row r="17" spans="2:4" x14ac:dyDescent="0.35">
      <c r="B17" s="299"/>
      <c r="C17" s="100" t="s">
        <v>10</v>
      </c>
      <c r="D17" s="140">
        <v>55560</v>
      </c>
    </row>
    <row r="18" spans="2:4" x14ac:dyDescent="0.35">
      <c r="B18" s="298">
        <v>2015</v>
      </c>
      <c r="C18" s="100" t="s">
        <v>11</v>
      </c>
      <c r="D18" s="140">
        <v>56723</v>
      </c>
    </row>
    <row r="19" spans="2:4" x14ac:dyDescent="0.35">
      <c r="B19" s="299"/>
      <c r="C19" s="100" t="s">
        <v>10</v>
      </c>
      <c r="D19" s="140">
        <v>55400</v>
      </c>
    </row>
    <row r="20" spans="2:4" x14ac:dyDescent="0.35">
      <c r="B20" s="298">
        <v>2016</v>
      </c>
      <c r="C20" s="100" t="s">
        <v>11</v>
      </c>
      <c r="D20" s="140">
        <v>55942</v>
      </c>
    </row>
    <row r="21" spans="2:4" x14ac:dyDescent="0.35">
      <c r="B21" s="299"/>
      <c r="C21" s="100" t="s">
        <v>10</v>
      </c>
      <c r="D21" s="140">
        <v>53845</v>
      </c>
    </row>
    <row r="22" spans="2:4" x14ac:dyDescent="0.35">
      <c r="B22" s="298">
        <v>2017</v>
      </c>
      <c r="C22" s="100" t="s">
        <v>11</v>
      </c>
      <c r="D22" s="140">
        <v>55712</v>
      </c>
    </row>
    <row r="23" spans="2:4" x14ac:dyDescent="0.35">
      <c r="B23" s="299"/>
      <c r="C23" s="100" t="s">
        <v>10</v>
      </c>
      <c r="D23" s="140">
        <v>53709</v>
      </c>
    </row>
    <row r="24" spans="2:4" x14ac:dyDescent="0.35">
      <c r="B24" s="298">
        <v>2018</v>
      </c>
      <c r="C24" s="100" t="s">
        <v>11</v>
      </c>
      <c r="D24" s="140">
        <v>55237</v>
      </c>
    </row>
    <row r="25" spans="2:4" x14ac:dyDescent="0.35">
      <c r="B25" s="299"/>
      <c r="C25" s="100" t="s">
        <v>10</v>
      </c>
      <c r="D25" s="140">
        <v>53275</v>
      </c>
    </row>
    <row r="26" spans="2:4" x14ac:dyDescent="0.35">
      <c r="B26" s="303">
        <v>2019</v>
      </c>
      <c r="C26" s="100" t="s">
        <v>11</v>
      </c>
      <c r="D26" s="140">
        <v>55227</v>
      </c>
    </row>
    <row r="27" spans="2:4" x14ac:dyDescent="0.35">
      <c r="B27" s="304"/>
      <c r="C27" s="100" t="s">
        <v>10</v>
      </c>
      <c r="D27" s="140">
        <v>53394</v>
      </c>
    </row>
    <row r="28" spans="2:4" x14ac:dyDescent="0.35">
      <c r="B28" s="303">
        <v>2020</v>
      </c>
      <c r="C28" s="100" t="s">
        <v>11</v>
      </c>
      <c r="D28" s="140">
        <v>55083</v>
      </c>
    </row>
    <row r="29" spans="2:4" x14ac:dyDescent="0.35">
      <c r="B29" s="304"/>
      <c r="C29" s="100" t="s">
        <v>10</v>
      </c>
      <c r="D29" s="140">
        <v>53402</v>
      </c>
    </row>
    <row r="30" spans="2:4" x14ac:dyDescent="0.35">
      <c r="B30" s="303">
        <v>2021</v>
      </c>
      <c r="C30" s="100" t="s">
        <v>11</v>
      </c>
      <c r="D30" s="150">
        <v>52165</v>
      </c>
    </row>
    <row r="31" spans="2:4" x14ac:dyDescent="0.35">
      <c r="B31" s="304"/>
      <c r="C31" s="100" t="s">
        <v>10</v>
      </c>
      <c r="D31" s="150">
        <v>51975</v>
      </c>
    </row>
    <row r="32" spans="2:4" x14ac:dyDescent="0.35">
      <c r="B32" s="300" t="s">
        <v>80</v>
      </c>
      <c r="C32" s="301"/>
      <c r="D32" s="302"/>
    </row>
    <row r="39" spans="9:11" x14ac:dyDescent="0.35">
      <c r="I39" s="297" t="s">
        <v>80</v>
      </c>
      <c r="J39" s="297"/>
      <c r="K39" s="297"/>
    </row>
  </sheetData>
  <mergeCells count="15">
    <mergeCell ref="B8:B9"/>
    <mergeCell ref="B10:B11"/>
    <mergeCell ref="B12:B13"/>
    <mergeCell ref="B5:D6"/>
    <mergeCell ref="B24:B25"/>
    <mergeCell ref="I39:K39"/>
    <mergeCell ref="B14:B15"/>
    <mergeCell ref="B16:B17"/>
    <mergeCell ref="B18:B19"/>
    <mergeCell ref="B20:B21"/>
    <mergeCell ref="B22:B23"/>
    <mergeCell ref="B32:D32"/>
    <mergeCell ref="B26:B27"/>
    <mergeCell ref="B28:B29"/>
    <mergeCell ref="B30:B31"/>
  </mergeCells>
  <pageMargins left="0.7" right="0.7" top="0.75" bottom="0.75" header="0.3" footer="0.3"/>
  <pageSetup paperSize="5" scale="35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5FE50-5510-1949-9B9C-BC6729CDE56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5:H24"/>
  <sheetViews>
    <sheetView showGridLines="0" view="pageBreakPreview" topLeftCell="A13" zoomScaleNormal="100" zoomScaleSheetLayoutView="100" workbookViewId="0">
      <selection activeCell="F20" sqref="F20"/>
    </sheetView>
  </sheetViews>
  <sheetFormatPr baseColWidth="10" defaultRowHeight="14.5" x14ac:dyDescent="0.35"/>
  <cols>
    <col min="1" max="1" width="3" customWidth="1"/>
    <col min="2" max="2" width="12.81640625" customWidth="1"/>
    <col min="4" max="4" width="15.453125" customWidth="1"/>
    <col min="8" max="8" width="5.1796875" customWidth="1"/>
  </cols>
  <sheetData>
    <row r="5" spans="1:8" x14ac:dyDescent="0.35">
      <c r="A5" s="44"/>
      <c r="B5" s="44"/>
      <c r="C5" s="228" t="s">
        <v>111</v>
      </c>
      <c r="D5" s="229"/>
      <c r="E5" s="229"/>
      <c r="F5" s="230"/>
    </row>
    <row r="6" spans="1:8" x14ac:dyDescent="0.35">
      <c r="C6" s="8" t="s">
        <v>13</v>
      </c>
      <c r="D6" s="8" t="s">
        <v>11</v>
      </c>
      <c r="E6" s="8" t="s">
        <v>10</v>
      </c>
      <c r="F6" s="8" t="s">
        <v>12</v>
      </c>
    </row>
    <row r="7" spans="1:8" x14ac:dyDescent="0.35">
      <c r="C7" s="8">
        <v>2008</v>
      </c>
      <c r="D7" s="25">
        <v>4226</v>
      </c>
      <c r="E7" s="25">
        <v>3955</v>
      </c>
      <c r="F7" s="11">
        <f>+E7+D7</f>
        <v>8181</v>
      </c>
    </row>
    <row r="8" spans="1:8" x14ac:dyDescent="0.35">
      <c r="C8" s="8">
        <v>2009</v>
      </c>
      <c r="D8" s="26">
        <v>4167</v>
      </c>
      <c r="E8" s="26">
        <v>3726</v>
      </c>
      <c r="F8" s="11">
        <f t="shared" ref="F8:F20" si="0">+E8+D8</f>
        <v>7893</v>
      </c>
    </row>
    <row r="9" spans="1:8" x14ac:dyDescent="0.35">
      <c r="C9" s="8">
        <v>2010</v>
      </c>
      <c r="D9" s="26">
        <v>3939</v>
      </c>
      <c r="E9" s="26">
        <v>3826</v>
      </c>
      <c r="F9" s="11">
        <f t="shared" si="0"/>
        <v>7765</v>
      </c>
    </row>
    <row r="10" spans="1:8" x14ac:dyDescent="0.35">
      <c r="C10" s="8">
        <v>2011</v>
      </c>
      <c r="D10" s="26">
        <v>4075</v>
      </c>
      <c r="E10" s="26">
        <v>3734</v>
      </c>
      <c r="F10" s="11">
        <f t="shared" si="0"/>
        <v>7809</v>
      </c>
    </row>
    <row r="11" spans="1:8" x14ac:dyDescent="0.35">
      <c r="C11" s="8">
        <v>2012</v>
      </c>
      <c r="D11" s="26">
        <v>3968</v>
      </c>
      <c r="E11" s="26">
        <v>3787</v>
      </c>
      <c r="F11" s="11">
        <f t="shared" si="0"/>
        <v>7755</v>
      </c>
    </row>
    <row r="12" spans="1:8" x14ac:dyDescent="0.35">
      <c r="C12" s="8">
        <v>2013</v>
      </c>
      <c r="D12" s="11">
        <v>3972</v>
      </c>
      <c r="E12" s="11">
        <v>3689</v>
      </c>
      <c r="F12" s="11">
        <f t="shared" si="0"/>
        <v>7661</v>
      </c>
    </row>
    <row r="13" spans="1:8" x14ac:dyDescent="0.35">
      <c r="C13" s="8">
        <v>2014</v>
      </c>
      <c r="D13" s="11">
        <v>3897</v>
      </c>
      <c r="E13" s="11">
        <v>3800</v>
      </c>
      <c r="F13" s="11">
        <f t="shared" si="0"/>
        <v>7697</v>
      </c>
    </row>
    <row r="14" spans="1:8" x14ac:dyDescent="0.35">
      <c r="C14" s="8">
        <v>2015</v>
      </c>
      <c r="D14" s="26">
        <v>3923</v>
      </c>
      <c r="E14" s="26">
        <v>3839</v>
      </c>
      <c r="F14" s="11">
        <f t="shared" si="0"/>
        <v>7762</v>
      </c>
    </row>
    <row r="15" spans="1:8" x14ac:dyDescent="0.35">
      <c r="C15" s="8">
        <v>2016</v>
      </c>
      <c r="D15" s="26">
        <v>3854</v>
      </c>
      <c r="E15" s="26">
        <v>3612</v>
      </c>
      <c r="F15" s="11">
        <f t="shared" si="0"/>
        <v>7466</v>
      </c>
      <c r="G15" s="79"/>
      <c r="H15" s="79"/>
    </row>
    <row r="16" spans="1:8" x14ac:dyDescent="0.35">
      <c r="C16" s="8">
        <v>2017</v>
      </c>
      <c r="D16" s="26">
        <v>3706</v>
      </c>
      <c r="E16" s="26">
        <v>3543</v>
      </c>
      <c r="F16" s="11">
        <f t="shared" si="0"/>
        <v>7249</v>
      </c>
      <c r="G16" s="104"/>
      <c r="H16" s="79"/>
    </row>
    <row r="17" spans="3:8" x14ac:dyDescent="0.35">
      <c r="C17" s="8">
        <v>2018</v>
      </c>
      <c r="D17" s="26">
        <v>3530</v>
      </c>
      <c r="E17" s="26">
        <v>3441</v>
      </c>
      <c r="F17" s="11">
        <f t="shared" si="0"/>
        <v>6971</v>
      </c>
      <c r="G17" s="104"/>
      <c r="H17" s="79"/>
    </row>
    <row r="18" spans="3:8" x14ac:dyDescent="0.35">
      <c r="C18" s="8">
        <v>2019</v>
      </c>
      <c r="D18" s="26">
        <v>3323</v>
      </c>
      <c r="E18" s="26">
        <v>3107</v>
      </c>
      <c r="F18" s="11">
        <f t="shared" si="0"/>
        <v>6430</v>
      </c>
      <c r="G18" s="104"/>
      <c r="H18" s="79"/>
    </row>
    <row r="19" spans="3:8" x14ac:dyDescent="0.35">
      <c r="C19" s="168">
        <v>2020</v>
      </c>
      <c r="D19" s="169">
        <v>3820</v>
      </c>
      <c r="E19" s="169">
        <v>3430</v>
      </c>
      <c r="F19" s="170">
        <f t="shared" si="0"/>
        <v>7250</v>
      </c>
      <c r="G19" s="104"/>
      <c r="H19" s="79"/>
    </row>
    <row r="20" spans="3:8" x14ac:dyDescent="0.35">
      <c r="C20" s="10">
        <v>2021</v>
      </c>
      <c r="D20" s="169">
        <v>2848</v>
      </c>
      <c r="E20" s="169">
        <v>2907</v>
      </c>
      <c r="F20" s="170">
        <f t="shared" si="0"/>
        <v>5755</v>
      </c>
      <c r="G20" s="104"/>
      <c r="H20" s="79"/>
    </row>
    <row r="21" spans="3:8" s="195" customFormat="1" x14ac:dyDescent="0.35">
      <c r="C21" s="183">
        <v>2022</v>
      </c>
      <c r="D21" s="208">
        <v>2970</v>
      </c>
      <c r="E21" s="208">
        <v>2786</v>
      </c>
      <c r="F21" s="209">
        <f>D21+E21</f>
        <v>5756</v>
      </c>
      <c r="G21" s="210"/>
      <c r="H21" s="211"/>
    </row>
    <row r="22" spans="3:8" s="195" customFormat="1" x14ac:dyDescent="0.35">
      <c r="C22" s="183" t="s">
        <v>162</v>
      </c>
      <c r="D22" s="208">
        <v>2630</v>
      </c>
      <c r="E22" s="208">
        <v>2509</v>
      </c>
      <c r="F22" s="209">
        <v>5139</v>
      </c>
      <c r="G22" s="210"/>
      <c r="H22" s="211"/>
    </row>
    <row r="23" spans="3:8" x14ac:dyDescent="0.35">
      <c r="C23" s="228" t="s">
        <v>100</v>
      </c>
      <c r="D23" s="229"/>
      <c r="E23" s="229"/>
      <c r="F23" s="230"/>
    </row>
    <row r="24" spans="3:8" x14ac:dyDescent="0.35">
      <c r="C24" s="143"/>
      <c r="D24" s="143"/>
      <c r="E24" s="143"/>
      <c r="F24" s="143"/>
    </row>
  </sheetData>
  <mergeCells count="2">
    <mergeCell ref="C5:F5"/>
    <mergeCell ref="C23:F23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I22"/>
  <sheetViews>
    <sheetView view="pageBreakPreview" topLeftCell="A11" zoomScale="110" zoomScaleNormal="100" zoomScaleSheetLayoutView="110" workbookViewId="0">
      <selection activeCell="H21" sqref="H21:I22"/>
    </sheetView>
  </sheetViews>
  <sheetFormatPr baseColWidth="10" defaultRowHeight="14.5" x14ac:dyDescent="0.35"/>
  <cols>
    <col min="1" max="1" width="18.1796875" bestFit="1" customWidth="1"/>
  </cols>
  <sheetData>
    <row r="1" spans="1:9" x14ac:dyDescent="0.35">
      <c r="A1" s="44" t="s">
        <v>41</v>
      </c>
      <c r="B1" s="46" t="s">
        <v>112</v>
      </c>
    </row>
    <row r="2" spans="1:9" x14ac:dyDescent="0.35">
      <c r="A2" s="44" t="s">
        <v>42</v>
      </c>
      <c r="B2" s="46" t="s">
        <v>43</v>
      </c>
    </row>
    <row r="3" spans="1:9" x14ac:dyDescent="0.35">
      <c r="A3" s="44" t="s">
        <v>44</v>
      </c>
      <c r="B3" s="46" t="s">
        <v>45</v>
      </c>
    </row>
    <row r="4" spans="1:9" x14ac:dyDescent="0.35">
      <c r="A4" s="44" t="s">
        <v>46</v>
      </c>
      <c r="B4" s="46" t="s">
        <v>47</v>
      </c>
    </row>
    <row r="5" spans="1:9" x14ac:dyDescent="0.35">
      <c r="A5" s="234" t="s">
        <v>13</v>
      </c>
      <c r="B5" s="236" t="s">
        <v>48</v>
      </c>
      <c r="C5" s="236"/>
      <c r="D5" s="236" t="s">
        <v>49</v>
      </c>
      <c r="E5" s="236"/>
      <c r="F5" s="236" t="s">
        <v>50</v>
      </c>
      <c r="G5" s="236"/>
      <c r="H5" s="236" t="s">
        <v>51</v>
      </c>
      <c r="I5" s="236"/>
    </row>
    <row r="6" spans="1:9" x14ac:dyDescent="0.35">
      <c r="A6" s="235"/>
      <c r="B6" s="47" t="s">
        <v>52</v>
      </c>
      <c r="C6" s="47" t="s">
        <v>10</v>
      </c>
      <c r="D6" s="47" t="s">
        <v>52</v>
      </c>
      <c r="E6" s="47" t="s">
        <v>10</v>
      </c>
      <c r="F6" s="47" t="s">
        <v>52</v>
      </c>
      <c r="G6" s="47" t="s">
        <v>10</v>
      </c>
      <c r="H6" s="47" t="s">
        <v>52</v>
      </c>
      <c r="I6" s="47" t="s">
        <v>10</v>
      </c>
    </row>
    <row r="7" spans="1:9" x14ac:dyDescent="0.35">
      <c r="A7" s="5">
        <v>2008</v>
      </c>
      <c r="B7" s="48">
        <v>3958</v>
      </c>
      <c r="C7" s="48">
        <v>3644</v>
      </c>
      <c r="D7" s="48">
        <v>90</v>
      </c>
      <c r="E7" s="48">
        <v>104</v>
      </c>
      <c r="F7" s="48">
        <v>178</v>
      </c>
      <c r="G7" s="48">
        <v>206</v>
      </c>
      <c r="H7" s="48">
        <v>0</v>
      </c>
      <c r="I7" s="48">
        <v>1</v>
      </c>
    </row>
    <row r="8" spans="1:9" x14ac:dyDescent="0.35">
      <c r="A8" s="5">
        <v>2009</v>
      </c>
      <c r="B8" s="49">
        <v>3914</v>
      </c>
      <c r="C8" s="49">
        <v>3488</v>
      </c>
      <c r="D8" s="49">
        <v>82</v>
      </c>
      <c r="E8" s="49">
        <v>75</v>
      </c>
      <c r="F8" s="49">
        <v>169</v>
      </c>
      <c r="G8" s="49">
        <v>162</v>
      </c>
      <c r="H8" s="49">
        <v>2</v>
      </c>
      <c r="I8" s="49">
        <v>1</v>
      </c>
    </row>
    <row r="9" spans="1:9" x14ac:dyDescent="0.35">
      <c r="A9" s="5">
        <v>2010</v>
      </c>
      <c r="B9" s="49">
        <v>3645</v>
      </c>
      <c r="C9" s="49">
        <v>3543</v>
      </c>
      <c r="D9" s="49">
        <v>80</v>
      </c>
      <c r="E9" s="49">
        <v>80</v>
      </c>
      <c r="F9" s="49">
        <v>214</v>
      </c>
      <c r="G9" s="49">
        <v>201</v>
      </c>
      <c r="H9" s="49">
        <v>0</v>
      </c>
      <c r="I9" s="49">
        <v>2</v>
      </c>
    </row>
    <row r="10" spans="1:9" x14ac:dyDescent="0.35">
      <c r="A10" s="5">
        <v>2011</v>
      </c>
      <c r="B10" s="49">
        <v>3825</v>
      </c>
      <c r="C10" s="49">
        <v>3462</v>
      </c>
      <c r="D10" s="49">
        <v>98</v>
      </c>
      <c r="E10" s="49">
        <v>103</v>
      </c>
      <c r="F10" s="49">
        <v>152</v>
      </c>
      <c r="G10" s="49">
        <v>169</v>
      </c>
      <c r="H10" s="49">
        <v>0</v>
      </c>
      <c r="I10" s="49">
        <v>0</v>
      </c>
    </row>
    <row r="11" spans="1:9" x14ac:dyDescent="0.35">
      <c r="A11" s="5">
        <v>2012</v>
      </c>
      <c r="B11" s="49">
        <v>3698</v>
      </c>
      <c r="C11" s="49">
        <v>3551</v>
      </c>
      <c r="D11" s="49">
        <v>115</v>
      </c>
      <c r="E11" s="49">
        <v>105</v>
      </c>
      <c r="F11" s="49">
        <v>155</v>
      </c>
      <c r="G11" s="49">
        <v>131</v>
      </c>
      <c r="H11" s="49">
        <v>0</v>
      </c>
      <c r="I11" s="49">
        <v>0</v>
      </c>
    </row>
    <row r="12" spans="1:9" x14ac:dyDescent="0.35">
      <c r="A12" s="5">
        <v>2013</v>
      </c>
      <c r="B12" s="49">
        <v>3717</v>
      </c>
      <c r="C12" s="49">
        <v>3455</v>
      </c>
      <c r="D12" s="49">
        <v>106</v>
      </c>
      <c r="E12" s="49">
        <v>90</v>
      </c>
      <c r="F12" s="49">
        <v>149</v>
      </c>
      <c r="G12" s="49">
        <v>144</v>
      </c>
      <c r="H12" s="49">
        <v>0</v>
      </c>
      <c r="I12" s="49">
        <v>0</v>
      </c>
    </row>
    <row r="13" spans="1:9" x14ac:dyDescent="0.35">
      <c r="A13" s="5">
        <v>2014</v>
      </c>
      <c r="B13" s="49">
        <v>3652</v>
      </c>
      <c r="C13" s="49">
        <v>3575</v>
      </c>
      <c r="D13" s="49">
        <v>107</v>
      </c>
      <c r="E13" s="49">
        <v>96</v>
      </c>
      <c r="F13" s="49">
        <v>138</v>
      </c>
      <c r="G13" s="49">
        <v>129</v>
      </c>
      <c r="H13" s="49">
        <v>0</v>
      </c>
      <c r="I13" s="49">
        <v>0</v>
      </c>
    </row>
    <row r="14" spans="1:9" x14ac:dyDescent="0.35">
      <c r="A14" s="5">
        <v>2015</v>
      </c>
      <c r="B14" s="49">
        <v>3700</v>
      </c>
      <c r="C14" s="49">
        <v>3619</v>
      </c>
      <c r="D14" s="49">
        <v>123</v>
      </c>
      <c r="E14" s="49">
        <v>130</v>
      </c>
      <c r="F14" s="49">
        <v>100</v>
      </c>
      <c r="G14" s="49">
        <v>90</v>
      </c>
      <c r="H14" s="49">
        <v>0</v>
      </c>
      <c r="I14" s="49">
        <v>0</v>
      </c>
    </row>
    <row r="15" spans="1:9" x14ac:dyDescent="0.35">
      <c r="A15" s="5">
        <v>2016</v>
      </c>
      <c r="B15" s="49">
        <v>3581</v>
      </c>
      <c r="C15" s="49">
        <v>3419</v>
      </c>
      <c r="D15" s="49">
        <v>125</v>
      </c>
      <c r="E15" s="49">
        <v>99</v>
      </c>
      <c r="F15" s="49">
        <v>148</v>
      </c>
      <c r="G15" s="49">
        <v>94</v>
      </c>
      <c r="H15" s="49">
        <v>0</v>
      </c>
      <c r="I15" s="49">
        <v>0</v>
      </c>
    </row>
    <row r="16" spans="1:9" x14ac:dyDescent="0.35">
      <c r="A16" s="59">
        <v>2017</v>
      </c>
      <c r="B16" s="49">
        <v>3461</v>
      </c>
      <c r="C16" s="49">
        <v>3340</v>
      </c>
      <c r="D16" s="49">
        <v>115</v>
      </c>
      <c r="E16" s="49">
        <v>94</v>
      </c>
      <c r="F16" s="49">
        <v>130</v>
      </c>
      <c r="G16" s="49">
        <v>109</v>
      </c>
      <c r="H16" s="49">
        <v>0</v>
      </c>
      <c r="I16" s="49">
        <v>0</v>
      </c>
    </row>
    <row r="17" spans="1:9" x14ac:dyDescent="0.35">
      <c r="A17" s="59">
        <v>2018</v>
      </c>
      <c r="B17" s="49">
        <v>3319</v>
      </c>
      <c r="C17" s="49">
        <v>3179</v>
      </c>
      <c r="D17" s="49">
        <v>107</v>
      </c>
      <c r="E17" s="49">
        <v>130</v>
      </c>
      <c r="F17" s="49">
        <v>104</v>
      </c>
      <c r="G17" s="49">
        <v>132</v>
      </c>
      <c r="H17" s="49">
        <v>0</v>
      </c>
      <c r="I17" s="49">
        <v>0</v>
      </c>
    </row>
    <row r="18" spans="1:9" x14ac:dyDescent="0.35">
      <c r="A18" s="59">
        <v>2019</v>
      </c>
      <c r="B18" s="49">
        <v>3072</v>
      </c>
      <c r="C18" s="49">
        <v>2876</v>
      </c>
      <c r="D18" s="49">
        <v>107</v>
      </c>
      <c r="E18" s="49">
        <v>74</v>
      </c>
      <c r="F18" s="49">
        <v>144</v>
      </c>
      <c r="G18" s="49">
        <v>157</v>
      </c>
      <c r="H18" s="49">
        <v>0</v>
      </c>
      <c r="I18" s="49">
        <v>0</v>
      </c>
    </row>
    <row r="19" spans="1:9" x14ac:dyDescent="0.35">
      <c r="A19" s="171">
        <v>2020</v>
      </c>
      <c r="B19" s="172">
        <v>3819</v>
      </c>
      <c r="C19" s="172">
        <v>3422</v>
      </c>
      <c r="D19" s="172">
        <v>0</v>
      </c>
      <c r="E19" s="172">
        <v>2</v>
      </c>
      <c r="F19" s="172">
        <v>1</v>
      </c>
      <c r="G19" s="172">
        <v>6</v>
      </c>
      <c r="H19" s="172">
        <v>0</v>
      </c>
      <c r="I19" s="172">
        <v>0</v>
      </c>
    </row>
    <row r="20" spans="1:9" x14ac:dyDescent="0.35">
      <c r="A20" s="171">
        <v>2021</v>
      </c>
      <c r="B20" s="172">
        <v>2630</v>
      </c>
      <c r="C20" s="172">
        <v>2686</v>
      </c>
      <c r="D20" s="172">
        <v>68</v>
      </c>
      <c r="E20" s="172">
        <v>90</v>
      </c>
      <c r="F20" s="172">
        <v>150</v>
      </c>
      <c r="G20" s="172">
        <v>131</v>
      </c>
      <c r="H20" s="172">
        <v>0</v>
      </c>
      <c r="I20" s="172">
        <v>0</v>
      </c>
    </row>
    <row r="21" spans="1:9" s="195" customFormat="1" x14ac:dyDescent="0.35">
      <c r="A21" s="205">
        <v>2022</v>
      </c>
      <c r="B21" s="206">
        <v>2766</v>
      </c>
      <c r="C21" s="206">
        <v>2577</v>
      </c>
      <c r="D21" s="212">
        <v>70</v>
      </c>
      <c r="E21" s="212">
        <v>76</v>
      </c>
      <c r="F21" s="212">
        <v>134</v>
      </c>
      <c r="G21" s="212">
        <v>133</v>
      </c>
      <c r="H21" s="206">
        <v>0</v>
      </c>
      <c r="I21" s="206">
        <v>0</v>
      </c>
    </row>
    <row r="22" spans="1:9" s="195" customFormat="1" x14ac:dyDescent="0.35">
      <c r="A22" s="205">
        <v>2023</v>
      </c>
      <c r="B22" s="207">
        <v>2418</v>
      </c>
      <c r="C22" s="207">
        <v>2330</v>
      </c>
      <c r="D22" s="207">
        <v>80</v>
      </c>
      <c r="E22" s="207">
        <v>54</v>
      </c>
      <c r="F22" s="207">
        <v>132</v>
      </c>
      <c r="G22" s="207">
        <v>125</v>
      </c>
      <c r="H22" s="207">
        <v>0</v>
      </c>
      <c r="I22" s="207">
        <v>0</v>
      </c>
    </row>
  </sheetData>
  <mergeCells count="5">
    <mergeCell ref="A5:A6"/>
    <mergeCell ref="B5:C5"/>
    <mergeCell ref="D5:E5"/>
    <mergeCell ref="F5:G5"/>
    <mergeCell ref="H5:I5"/>
  </mergeCells>
  <pageMargins left="0.7" right="0.7" top="0.75" bottom="0.75" header="0.3" footer="0.3"/>
  <pageSetup scale="6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F22"/>
  <sheetViews>
    <sheetView view="pageBreakPreview" zoomScaleNormal="100" zoomScaleSheetLayoutView="100" workbookViewId="0">
      <selection activeCell="B21" sqref="B21:D21"/>
    </sheetView>
  </sheetViews>
  <sheetFormatPr baseColWidth="10" defaultRowHeight="14.5" x14ac:dyDescent="0.35"/>
  <cols>
    <col min="1" max="1" width="18.1796875" bestFit="1" customWidth="1"/>
    <col min="2" max="2" width="16.453125" customWidth="1"/>
    <col min="5" max="5" width="13.453125" bestFit="1" customWidth="1"/>
  </cols>
  <sheetData>
    <row r="1" spans="1:6" x14ac:dyDescent="0.35">
      <c r="A1" s="44" t="s">
        <v>41</v>
      </c>
      <c r="B1" s="46" t="s">
        <v>113</v>
      </c>
    </row>
    <row r="2" spans="1:6" x14ac:dyDescent="0.35">
      <c r="A2" s="44" t="s">
        <v>42</v>
      </c>
      <c r="B2" s="46" t="s">
        <v>43</v>
      </c>
    </row>
    <row r="3" spans="1:6" x14ac:dyDescent="0.35">
      <c r="A3" s="44" t="s">
        <v>44</v>
      </c>
      <c r="B3" s="46" t="s">
        <v>45</v>
      </c>
    </row>
    <row r="4" spans="1:6" x14ac:dyDescent="0.35">
      <c r="A4" s="44" t="s">
        <v>46</v>
      </c>
      <c r="B4" s="46" t="s">
        <v>47</v>
      </c>
    </row>
    <row r="5" spans="1:6" x14ac:dyDescent="0.35">
      <c r="A5" s="8" t="s">
        <v>13</v>
      </c>
      <c r="B5" s="8" t="s">
        <v>62</v>
      </c>
      <c r="C5" s="8" t="s">
        <v>63</v>
      </c>
      <c r="D5" s="8" t="s">
        <v>64</v>
      </c>
      <c r="E5" s="8" t="s">
        <v>51</v>
      </c>
    </row>
    <row r="6" spans="1:6" x14ac:dyDescent="0.35">
      <c r="A6" s="5">
        <v>2008</v>
      </c>
      <c r="B6" s="54">
        <v>10023</v>
      </c>
      <c r="C6" s="54">
        <v>92</v>
      </c>
      <c r="D6" s="54">
        <v>11</v>
      </c>
      <c r="E6" s="54">
        <v>2</v>
      </c>
    </row>
    <row r="7" spans="1:6" x14ac:dyDescent="0.35">
      <c r="A7" s="5">
        <v>2009</v>
      </c>
      <c r="B7" s="26">
        <v>9940</v>
      </c>
      <c r="C7" s="26">
        <v>68</v>
      </c>
      <c r="D7" s="26">
        <v>11</v>
      </c>
      <c r="E7" s="26">
        <v>2</v>
      </c>
    </row>
    <row r="8" spans="1:6" x14ac:dyDescent="0.35">
      <c r="A8" s="5">
        <v>2010</v>
      </c>
      <c r="B8" s="26">
        <v>9574</v>
      </c>
      <c r="C8" s="26">
        <v>41</v>
      </c>
      <c r="D8" s="26">
        <v>14</v>
      </c>
      <c r="E8" s="26">
        <v>0</v>
      </c>
    </row>
    <row r="9" spans="1:6" x14ac:dyDescent="0.35">
      <c r="A9" s="5">
        <v>2011</v>
      </c>
      <c r="B9" s="26">
        <v>9924</v>
      </c>
      <c r="C9" s="26">
        <v>40</v>
      </c>
      <c r="D9" s="26">
        <v>3</v>
      </c>
      <c r="E9" s="26">
        <v>1</v>
      </c>
    </row>
    <row r="10" spans="1:6" x14ac:dyDescent="0.35">
      <c r="A10" s="5">
        <v>2012</v>
      </c>
      <c r="B10" s="26">
        <v>10394</v>
      </c>
      <c r="C10" s="26">
        <v>28</v>
      </c>
      <c r="D10" s="26">
        <v>5</v>
      </c>
      <c r="E10" s="26">
        <v>0</v>
      </c>
    </row>
    <row r="11" spans="1:6" x14ac:dyDescent="0.35">
      <c r="A11" s="5">
        <v>2013</v>
      </c>
      <c r="B11" s="26">
        <v>9689</v>
      </c>
      <c r="C11" s="26">
        <v>31</v>
      </c>
      <c r="D11" s="26">
        <v>4</v>
      </c>
      <c r="E11" s="26">
        <v>0</v>
      </c>
    </row>
    <row r="12" spans="1:6" x14ac:dyDescent="0.35">
      <c r="A12" s="5">
        <v>2014</v>
      </c>
      <c r="B12" s="26">
        <v>9209</v>
      </c>
      <c r="C12" s="26">
        <v>19</v>
      </c>
      <c r="D12" s="26">
        <v>0</v>
      </c>
      <c r="E12" s="26">
        <v>0</v>
      </c>
    </row>
    <row r="13" spans="1:6" x14ac:dyDescent="0.35">
      <c r="A13" s="5">
        <v>2015</v>
      </c>
      <c r="B13" s="26">
        <v>9211</v>
      </c>
      <c r="C13" s="53">
        <v>12</v>
      </c>
      <c r="D13" s="53">
        <v>3</v>
      </c>
      <c r="E13" s="53">
        <v>0</v>
      </c>
    </row>
    <row r="14" spans="1:6" x14ac:dyDescent="0.35">
      <c r="A14" s="5">
        <v>2016</v>
      </c>
      <c r="B14" s="26">
        <v>8781</v>
      </c>
      <c r="C14" s="26">
        <v>12</v>
      </c>
      <c r="D14" s="26">
        <v>6</v>
      </c>
      <c r="E14" s="26">
        <v>0</v>
      </c>
    </row>
    <row r="15" spans="1:6" x14ac:dyDescent="0.35">
      <c r="A15" s="59">
        <v>2017</v>
      </c>
      <c r="B15" s="26">
        <v>8795</v>
      </c>
      <c r="C15" s="26">
        <v>23</v>
      </c>
      <c r="D15" s="26">
        <v>3</v>
      </c>
      <c r="E15" s="26">
        <v>0</v>
      </c>
      <c r="F15" s="62"/>
    </row>
    <row r="16" spans="1:6" x14ac:dyDescent="0.35">
      <c r="A16" s="26">
        <v>2018</v>
      </c>
      <c r="B16" s="26">
        <v>8419</v>
      </c>
      <c r="C16" s="26">
        <v>21</v>
      </c>
      <c r="D16" s="26">
        <v>2</v>
      </c>
      <c r="E16" s="26">
        <v>0</v>
      </c>
    </row>
    <row r="17" spans="1:5" x14ac:dyDescent="0.35">
      <c r="A17" s="26">
        <v>2019</v>
      </c>
      <c r="B17" s="26">
        <v>7846</v>
      </c>
      <c r="C17" s="26">
        <v>9</v>
      </c>
      <c r="D17" s="26">
        <v>4</v>
      </c>
      <c r="E17" s="26">
        <v>0</v>
      </c>
    </row>
    <row r="18" spans="1:5" x14ac:dyDescent="0.35">
      <c r="A18" s="169">
        <v>2020</v>
      </c>
      <c r="B18" s="169">
        <v>7236</v>
      </c>
      <c r="C18" s="169">
        <v>10</v>
      </c>
      <c r="D18" s="169">
        <v>4</v>
      </c>
      <c r="E18" s="169">
        <v>0</v>
      </c>
    </row>
    <row r="19" spans="1:5" x14ac:dyDescent="0.35">
      <c r="A19" s="169">
        <v>2021</v>
      </c>
      <c r="B19" s="169">
        <v>7084</v>
      </c>
      <c r="C19" s="169">
        <v>11</v>
      </c>
      <c r="D19" s="169">
        <v>3</v>
      </c>
      <c r="E19" s="169">
        <v>0</v>
      </c>
    </row>
    <row r="20" spans="1:5" s="195" customFormat="1" x14ac:dyDescent="0.35">
      <c r="A20" s="208">
        <v>2022</v>
      </c>
      <c r="B20" s="208">
        <v>7418</v>
      </c>
      <c r="C20" s="208">
        <v>13</v>
      </c>
      <c r="D20" s="208">
        <v>5</v>
      </c>
      <c r="E20" s="208">
        <v>0</v>
      </c>
    </row>
    <row r="21" spans="1:5" s="195" customFormat="1" x14ac:dyDescent="0.35">
      <c r="A21" s="208" t="s">
        <v>162</v>
      </c>
      <c r="B21" s="208">
        <v>6747</v>
      </c>
      <c r="C21" s="208">
        <v>4</v>
      </c>
      <c r="D21" s="208">
        <v>2</v>
      </c>
      <c r="E21" s="208">
        <v>0</v>
      </c>
    </row>
    <row r="22" spans="1:5" x14ac:dyDescent="0.35">
      <c r="A22" s="169"/>
    </row>
  </sheetData>
  <pageMargins left="0.7" right="0.7" top="0.75" bottom="0.75" header="0.3" footer="0.3"/>
  <pageSetup scale="8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O31"/>
  <sheetViews>
    <sheetView view="pageBreakPreview" zoomScaleNormal="100" zoomScaleSheetLayoutView="100" workbookViewId="0">
      <selection activeCell="B20" sqref="B20:J20"/>
    </sheetView>
  </sheetViews>
  <sheetFormatPr baseColWidth="10" defaultRowHeight="14.5" x14ac:dyDescent="0.35"/>
  <cols>
    <col min="1" max="1" width="18.1796875" bestFit="1" customWidth="1"/>
    <col min="11" max="11" width="17.453125" customWidth="1"/>
    <col min="15" max="15" width="12.453125" bestFit="1" customWidth="1"/>
  </cols>
  <sheetData>
    <row r="1" spans="1:15" x14ac:dyDescent="0.35">
      <c r="A1" s="44" t="s">
        <v>41</v>
      </c>
      <c r="B1" s="46" t="s">
        <v>109</v>
      </c>
    </row>
    <row r="2" spans="1:15" x14ac:dyDescent="0.35">
      <c r="A2" s="44" t="s">
        <v>42</v>
      </c>
      <c r="B2" s="46" t="s">
        <v>43</v>
      </c>
    </row>
    <row r="3" spans="1:15" x14ac:dyDescent="0.35">
      <c r="A3" s="44" t="s">
        <v>44</v>
      </c>
      <c r="B3" s="46" t="s">
        <v>45</v>
      </c>
    </row>
    <row r="4" spans="1:15" x14ac:dyDescent="0.35">
      <c r="A4" s="44" t="s">
        <v>46</v>
      </c>
      <c r="B4" s="46" t="s">
        <v>47</v>
      </c>
    </row>
    <row r="5" spans="1:15" x14ac:dyDescent="0.35">
      <c r="A5" s="47" t="s">
        <v>13</v>
      </c>
      <c r="B5" s="50" t="s">
        <v>53</v>
      </c>
      <c r="C5" s="50" t="s">
        <v>54</v>
      </c>
      <c r="D5" s="50" t="s">
        <v>55</v>
      </c>
      <c r="E5" s="50" t="s">
        <v>56</v>
      </c>
      <c r="F5" s="50" t="s">
        <v>57</v>
      </c>
      <c r="G5" s="50" t="s">
        <v>58</v>
      </c>
      <c r="H5" s="50" t="s">
        <v>59</v>
      </c>
      <c r="I5" s="50" t="s">
        <v>60</v>
      </c>
      <c r="J5" s="50" t="s">
        <v>61</v>
      </c>
      <c r="K5" s="50" t="s">
        <v>51</v>
      </c>
    </row>
    <row r="6" spans="1:15" x14ac:dyDescent="0.35">
      <c r="A6" s="51">
        <v>2008</v>
      </c>
      <c r="B6" s="52">
        <v>64</v>
      </c>
      <c r="C6" s="52">
        <v>1626</v>
      </c>
      <c r="D6" s="52">
        <v>2329</v>
      </c>
      <c r="E6" s="52">
        <v>2058</v>
      </c>
      <c r="F6" s="52">
        <v>1198</v>
      </c>
      <c r="G6" s="52">
        <v>672</v>
      </c>
      <c r="H6" s="52">
        <v>211</v>
      </c>
      <c r="I6" s="52">
        <v>18</v>
      </c>
      <c r="J6" s="52">
        <v>1</v>
      </c>
      <c r="K6" s="52">
        <v>4</v>
      </c>
      <c r="L6" s="62"/>
      <c r="M6" s="62"/>
      <c r="O6" s="82"/>
    </row>
    <row r="7" spans="1:15" x14ac:dyDescent="0.35">
      <c r="A7" s="51">
        <v>2009</v>
      </c>
      <c r="B7" s="26">
        <v>49</v>
      </c>
      <c r="C7" s="26">
        <v>1669</v>
      </c>
      <c r="D7" s="26">
        <v>2219</v>
      </c>
      <c r="E7" s="26">
        <v>1951</v>
      </c>
      <c r="F7" s="26">
        <v>1175</v>
      </c>
      <c r="G7" s="26">
        <v>627</v>
      </c>
      <c r="H7" s="26">
        <v>194</v>
      </c>
      <c r="I7" s="26">
        <v>7</v>
      </c>
      <c r="J7" s="26">
        <v>0</v>
      </c>
      <c r="K7" s="26">
        <v>2</v>
      </c>
      <c r="L7" s="213"/>
      <c r="M7" s="62"/>
      <c r="O7" s="82"/>
    </row>
    <row r="8" spans="1:15" x14ac:dyDescent="0.35">
      <c r="A8" s="51">
        <v>2010</v>
      </c>
      <c r="B8" s="53">
        <v>56</v>
      </c>
      <c r="C8" s="53">
        <v>1709</v>
      </c>
      <c r="D8" s="53">
        <v>2161</v>
      </c>
      <c r="E8" s="53">
        <v>1808</v>
      </c>
      <c r="F8" s="53">
        <v>1197</v>
      </c>
      <c r="G8" s="53">
        <v>624</v>
      </c>
      <c r="H8" s="53">
        <v>196</v>
      </c>
      <c r="I8" s="53">
        <v>13</v>
      </c>
      <c r="J8" s="53">
        <v>1</v>
      </c>
      <c r="K8" s="53">
        <v>0</v>
      </c>
      <c r="L8" s="213"/>
      <c r="M8" s="62"/>
      <c r="O8" s="82"/>
    </row>
    <row r="9" spans="1:15" x14ac:dyDescent="0.35">
      <c r="A9" s="51">
        <v>2011</v>
      </c>
      <c r="B9" s="53">
        <v>43</v>
      </c>
      <c r="C9" s="53">
        <v>1676</v>
      </c>
      <c r="D9" s="53">
        <v>2148</v>
      </c>
      <c r="E9" s="53">
        <v>1817</v>
      </c>
      <c r="F9" s="53">
        <v>1313</v>
      </c>
      <c r="G9" s="53">
        <v>621</v>
      </c>
      <c r="H9" s="53">
        <v>168</v>
      </c>
      <c r="I9" s="53">
        <v>19</v>
      </c>
      <c r="J9" s="53">
        <v>3</v>
      </c>
      <c r="K9" s="53">
        <v>1</v>
      </c>
      <c r="L9" s="213"/>
      <c r="M9" s="62"/>
      <c r="O9" s="82"/>
    </row>
    <row r="10" spans="1:15" x14ac:dyDescent="0.35">
      <c r="A10" s="51">
        <v>2012</v>
      </c>
      <c r="B10" s="53">
        <v>61</v>
      </c>
      <c r="C10" s="53">
        <v>1702</v>
      </c>
      <c r="D10" s="53">
        <v>2193</v>
      </c>
      <c r="E10" s="53">
        <v>1709</v>
      </c>
      <c r="F10" s="53">
        <v>1307</v>
      </c>
      <c r="G10" s="53">
        <v>604</v>
      </c>
      <c r="H10" s="53">
        <v>166</v>
      </c>
      <c r="I10" s="53">
        <v>11</v>
      </c>
      <c r="J10" s="53">
        <v>2</v>
      </c>
      <c r="K10" s="53">
        <v>0</v>
      </c>
      <c r="L10" s="213"/>
      <c r="M10" s="62"/>
      <c r="O10" s="82"/>
    </row>
    <row r="11" spans="1:15" x14ac:dyDescent="0.35">
      <c r="A11" s="51">
        <v>2013</v>
      </c>
      <c r="B11" s="26">
        <v>59</v>
      </c>
      <c r="C11" s="26">
        <v>1585</v>
      </c>
      <c r="D11" s="26">
        <v>2235</v>
      </c>
      <c r="E11" s="26">
        <v>1753</v>
      </c>
      <c r="F11" s="26">
        <v>1285</v>
      </c>
      <c r="G11" s="26">
        <v>579</v>
      </c>
      <c r="H11" s="26">
        <v>150</v>
      </c>
      <c r="I11" s="26">
        <v>10</v>
      </c>
      <c r="J11" s="26">
        <v>4</v>
      </c>
      <c r="K11" s="26">
        <v>1</v>
      </c>
      <c r="L11" s="213"/>
      <c r="M11" s="62"/>
      <c r="O11" s="82"/>
    </row>
    <row r="12" spans="1:15" x14ac:dyDescent="0.35">
      <c r="A12" s="51">
        <v>2014</v>
      </c>
      <c r="B12" s="53">
        <v>62</v>
      </c>
      <c r="C12" s="53">
        <v>1547</v>
      </c>
      <c r="D12" s="53">
        <v>2256</v>
      </c>
      <c r="E12" s="53">
        <v>1767</v>
      </c>
      <c r="F12" s="53">
        <v>1292</v>
      </c>
      <c r="G12" s="53">
        <v>619</v>
      </c>
      <c r="H12" s="53">
        <v>139</v>
      </c>
      <c r="I12" s="53">
        <v>15</v>
      </c>
      <c r="J12" s="53">
        <v>0</v>
      </c>
      <c r="K12" s="53">
        <v>0</v>
      </c>
      <c r="L12" s="213"/>
      <c r="M12" s="62"/>
      <c r="O12" s="82"/>
    </row>
    <row r="13" spans="1:15" x14ac:dyDescent="0.35">
      <c r="A13" s="51">
        <v>2015</v>
      </c>
      <c r="B13" s="53">
        <v>50</v>
      </c>
      <c r="C13" s="53">
        <v>1449</v>
      </c>
      <c r="D13" s="53">
        <v>2247</v>
      </c>
      <c r="E13" s="53">
        <v>1893</v>
      </c>
      <c r="F13" s="53">
        <v>1270</v>
      </c>
      <c r="G13" s="53">
        <v>672</v>
      </c>
      <c r="H13" s="53">
        <v>171</v>
      </c>
      <c r="I13" s="53">
        <v>9</v>
      </c>
      <c r="J13" s="53">
        <v>1</v>
      </c>
      <c r="K13" s="53">
        <v>0</v>
      </c>
      <c r="L13" s="213"/>
      <c r="M13" s="62"/>
      <c r="O13" s="82"/>
    </row>
    <row r="14" spans="1:15" x14ac:dyDescent="0.35">
      <c r="A14" s="59">
        <v>2016</v>
      </c>
      <c r="B14" s="26">
        <v>45</v>
      </c>
      <c r="C14" s="59">
        <v>1417</v>
      </c>
      <c r="D14" s="59">
        <v>2208</v>
      </c>
      <c r="E14" s="59">
        <v>1766</v>
      </c>
      <c r="F14" s="59">
        <v>1240</v>
      </c>
      <c r="G14" s="59">
        <v>628</v>
      </c>
      <c r="H14" s="59">
        <v>143</v>
      </c>
      <c r="I14" s="59">
        <v>18</v>
      </c>
      <c r="J14" s="59">
        <v>1</v>
      </c>
      <c r="K14" s="59">
        <v>0</v>
      </c>
      <c r="L14" s="213"/>
      <c r="M14" s="62"/>
      <c r="O14" s="82"/>
    </row>
    <row r="15" spans="1:15" x14ac:dyDescent="0.35">
      <c r="A15" s="59">
        <v>2017</v>
      </c>
      <c r="B15" s="26">
        <v>43</v>
      </c>
      <c r="C15" s="26">
        <v>1295</v>
      </c>
      <c r="D15" s="26">
        <v>2070</v>
      </c>
      <c r="E15" s="26">
        <v>1842</v>
      </c>
      <c r="F15" s="26">
        <v>1194</v>
      </c>
      <c r="G15" s="26">
        <v>620</v>
      </c>
      <c r="H15" s="26">
        <v>177</v>
      </c>
      <c r="I15" s="26">
        <v>8</v>
      </c>
      <c r="J15" s="26">
        <v>0</v>
      </c>
      <c r="K15" s="26">
        <v>0</v>
      </c>
      <c r="L15" s="62"/>
      <c r="M15" s="62"/>
      <c r="O15" s="82"/>
    </row>
    <row r="16" spans="1:15" x14ac:dyDescent="0.35">
      <c r="A16" s="59">
        <v>2018</v>
      </c>
      <c r="B16" s="26">
        <v>39</v>
      </c>
      <c r="C16" s="26">
        <v>1134</v>
      </c>
      <c r="D16" s="26">
        <v>2000</v>
      </c>
      <c r="E16" s="26">
        <v>1710</v>
      </c>
      <c r="F16" s="26">
        <v>1240</v>
      </c>
      <c r="G16" s="26">
        <v>670</v>
      </c>
      <c r="H16" s="26">
        <v>160</v>
      </c>
      <c r="I16" s="26">
        <v>17</v>
      </c>
      <c r="J16" s="26">
        <v>1</v>
      </c>
      <c r="K16" s="26">
        <v>0</v>
      </c>
      <c r="L16" s="62"/>
      <c r="M16" s="62"/>
      <c r="O16" s="82"/>
    </row>
    <row r="17" spans="1:15" x14ac:dyDescent="0.35">
      <c r="A17" s="59">
        <v>2019</v>
      </c>
      <c r="B17" s="26">
        <v>42</v>
      </c>
      <c r="C17" s="26">
        <v>991</v>
      </c>
      <c r="D17" s="26">
        <v>1814</v>
      </c>
      <c r="E17" s="26">
        <v>1643</v>
      </c>
      <c r="F17" s="26">
        <v>1152</v>
      </c>
      <c r="G17" s="26">
        <v>630</v>
      </c>
      <c r="H17" s="26">
        <v>148</v>
      </c>
      <c r="I17" s="26">
        <v>9</v>
      </c>
      <c r="J17" s="26">
        <v>1</v>
      </c>
      <c r="K17" s="26">
        <v>0</v>
      </c>
      <c r="L17" s="62"/>
      <c r="M17" s="62"/>
      <c r="O17" s="82"/>
    </row>
    <row r="18" spans="1:15" x14ac:dyDescent="0.35">
      <c r="A18" s="171">
        <v>2020</v>
      </c>
      <c r="B18" s="169">
        <v>20</v>
      </c>
      <c r="C18" s="169">
        <v>915</v>
      </c>
      <c r="D18" s="169">
        <v>1748</v>
      </c>
      <c r="E18" s="169">
        <v>1671</v>
      </c>
      <c r="F18" s="169">
        <v>1044</v>
      </c>
      <c r="G18" s="169">
        <v>590</v>
      </c>
      <c r="H18" s="169">
        <v>134</v>
      </c>
      <c r="I18" s="169">
        <v>9</v>
      </c>
      <c r="J18" s="169">
        <v>2</v>
      </c>
      <c r="K18" s="169">
        <v>0</v>
      </c>
      <c r="L18" s="62"/>
      <c r="M18" s="62"/>
      <c r="O18" s="82"/>
    </row>
    <row r="19" spans="1:15" x14ac:dyDescent="0.35">
      <c r="A19" s="171">
        <v>2021</v>
      </c>
      <c r="B19" s="169">
        <v>36</v>
      </c>
      <c r="C19" s="169">
        <v>738</v>
      </c>
      <c r="D19" s="169">
        <v>1551</v>
      </c>
      <c r="E19" s="169">
        <v>1691</v>
      </c>
      <c r="F19" s="169">
        <v>1036</v>
      </c>
      <c r="G19" s="169">
        <v>548</v>
      </c>
      <c r="H19" s="169">
        <v>144</v>
      </c>
      <c r="I19" s="169">
        <v>10</v>
      </c>
      <c r="J19" s="169">
        <v>1</v>
      </c>
      <c r="K19" s="169">
        <v>0</v>
      </c>
      <c r="L19" s="60"/>
    </row>
    <row r="20" spans="1:15" s="195" customFormat="1" x14ac:dyDescent="0.35">
      <c r="A20" s="205">
        <v>2022</v>
      </c>
      <c r="B20" s="208">
        <v>27</v>
      </c>
      <c r="C20" s="208">
        <v>745</v>
      </c>
      <c r="D20" s="208">
        <v>1559</v>
      </c>
      <c r="E20" s="208">
        <v>1565</v>
      </c>
      <c r="F20" s="208">
        <v>1141</v>
      </c>
      <c r="G20" s="208">
        <v>555</v>
      </c>
      <c r="H20" s="208">
        <v>157</v>
      </c>
      <c r="I20" s="208">
        <v>6</v>
      </c>
      <c r="J20" s="208">
        <v>2</v>
      </c>
      <c r="K20" s="208">
        <v>0</v>
      </c>
      <c r="L20" s="214"/>
      <c r="M20" s="214"/>
      <c r="O20" s="215"/>
    </row>
    <row r="21" spans="1:15" s="195" customFormat="1" x14ac:dyDescent="0.35">
      <c r="A21" s="205" t="s">
        <v>162</v>
      </c>
      <c r="B21" s="208">
        <v>23</v>
      </c>
      <c r="C21" s="208">
        <v>568</v>
      </c>
      <c r="D21" s="208">
        <v>1368</v>
      </c>
      <c r="E21" s="208">
        <v>1488</v>
      </c>
      <c r="F21" s="208">
        <v>1030</v>
      </c>
      <c r="G21" s="208">
        <v>519</v>
      </c>
      <c r="H21" s="208">
        <v>131</v>
      </c>
      <c r="I21" s="208">
        <v>12</v>
      </c>
      <c r="J21" s="208">
        <v>0</v>
      </c>
      <c r="K21" s="208">
        <v>0</v>
      </c>
      <c r="L21" s="216"/>
    </row>
    <row r="22" spans="1:15" x14ac:dyDescent="0.35">
      <c r="A22" s="59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60"/>
      <c r="O22" s="82"/>
    </row>
    <row r="23" spans="1:15" x14ac:dyDescent="0.35">
      <c r="A23" s="62"/>
      <c r="L23" s="60"/>
      <c r="O23" s="82"/>
    </row>
    <row r="24" spans="1:15" x14ac:dyDescent="0.35">
      <c r="E24" s="105"/>
      <c r="F24" s="99"/>
      <c r="L24" s="60"/>
      <c r="O24" s="82"/>
    </row>
    <row r="25" spans="1:15" x14ac:dyDescent="0.35">
      <c r="L25" s="60"/>
      <c r="O25" s="82"/>
    </row>
    <row r="26" spans="1:15" x14ac:dyDescent="0.35">
      <c r="L26" s="60"/>
      <c r="O26" s="82"/>
    </row>
    <row r="27" spans="1:15" x14ac:dyDescent="0.35">
      <c r="L27" s="60"/>
      <c r="O27" s="82"/>
    </row>
    <row r="28" spans="1:15" x14ac:dyDescent="0.35">
      <c r="O28" s="82"/>
    </row>
    <row r="29" spans="1:15" x14ac:dyDescent="0.35">
      <c r="O29" s="82"/>
    </row>
    <row r="30" spans="1:15" x14ac:dyDescent="0.35">
      <c r="O30" s="82"/>
    </row>
    <row r="31" spans="1:15" x14ac:dyDescent="0.35">
      <c r="O31" s="82"/>
    </row>
  </sheetData>
  <conditionalFormatting sqref="L7:L14">
    <cfRule type="expression" dxfId="14" priority="1" stopIfTrue="1">
      <formula>MOD(ROW(),2)=0</formula>
    </cfRule>
  </conditionalFormatting>
  <pageMargins left="0.7" right="0.7" top="0.75" bottom="0.75" header="0.3" footer="0.3"/>
  <pageSetup scale="6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B6:H45"/>
  <sheetViews>
    <sheetView showGridLines="0" view="pageBreakPreview" topLeftCell="A12" zoomScale="138" zoomScaleNormal="100" zoomScaleSheetLayoutView="100" workbookViewId="0">
      <selection activeCell="C42" sqref="C42"/>
    </sheetView>
  </sheetViews>
  <sheetFormatPr baseColWidth="10" defaultRowHeight="14.5" x14ac:dyDescent="0.35"/>
  <cols>
    <col min="1" max="1" width="5.36328125" customWidth="1"/>
    <col min="2" max="2" width="26.453125" customWidth="1"/>
    <col min="3" max="3" width="16.453125" customWidth="1"/>
    <col min="5" max="5" width="19.36328125" customWidth="1"/>
    <col min="6" max="6" width="31.453125" customWidth="1"/>
    <col min="7" max="7" width="15.81640625" customWidth="1"/>
    <col min="8" max="9" width="22.81640625" customWidth="1"/>
    <col min="11" max="11" width="18" customWidth="1"/>
    <col min="12" max="12" width="21.6328125" customWidth="1"/>
    <col min="14" max="14" width="23" customWidth="1"/>
    <col min="15" max="15" width="13.453125" customWidth="1"/>
    <col min="17" max="17" width="20.453125" customWidth="1"/>
    <col min="18" max="18" width="18.453125" customWidth="1"/>
  </cols>
  <sheetData>
    <row r="6" spans="2:3" ht="29.25" customHeight="1" x14ac:dyDescent="0.35">
      <c r="B6" s="237" t="s">
        <v>132</v>
      </c>
      <c r="C6" s="237"/>
    </row>
    <row r="7" spans="2:3" x14ac:dyDescent="0.35">
      <c r="B7" s="8" t="s">
        <v>13</v>
      </c>
      <c r="C7" s="8" t="s">
        <v>24</v>
      </c>
    </row>
    <row r="8" spans="2:3" x14ac:dyDescent="0.35">
      <c r="B8" s="5">
        <v>2008</v>
      </c>
      <c r="C8" s="27">
        <v>2.7517413363143861</v>
      </c>
    </row>
    <row r="9" spans="2:3" x14ac:dyDescent="0.35">
      <c r="B9" s="5">
        <v>2009</v>
      </c>
      <c r="C9" s="27">
        <v>2.1357276729285624</v>
      </c>
    </row>
    <row r="10" spans="2:3" x14ac:dyDescent="0.35">
      <c r="B10" s="5" t="s">
        <v>19</v>
      </c>
      <c r="C10" s="27">
        <v>2.4755757924052872</v>
      </c>
    </row>
    <row r="11" spans="2:3" x14ac:dyDescent="0.35">
      <c r="B11" s="5" t="s">
        <v>20</v>
      </c>
      <c r="C11" s="27">
        <v>1.9264369875901617</v>
      </c>
    </row>
    <row r="12" spans="2:3" x14ac:dyDescent="0.35">
      <c r="B12" s="5" t="s">
        <v>21</v>
      </c>
      <c r="C12" s="27">
        <v>2.7688257455403749</v>
      </c>
    </row>
    <row r="13" spans="2:3" x14ac:dyDescent="0.35">
      <c r="B13" s="5" t="s">
        <v>22</v>
      </c>
      <c r="C13" s="27">
        <v>2.7239150507848566</v>
      </c>
    </row>
    <row r="14" spans="2:3" x14ac:dyDescent="0.35">
      <c r="B14" s="5" t="s">
        <v>23</v>
      </c>
      <c r="C14" s="27">
        <v>2.9186084827943324</v>
      </c>
    </row>
    <row r="15" spans="2:3" x14ac:dyDescent="0.35">
      <c r="B15" s="5">
        <v>2015</v>
      </c>
      <c r="C15" s="28">
        <v>2.3999232024575212</v>
      </c>
    </row>
    <row r="16" spans="2:3" x14ac:dyDescent="0.35">
      <c r="B16" s="5">
        <v>2016</v>
      </c>
      <c r="C16" s="28">
        <v>2.2039377020276225</v>
      </c>
    </row>
    <row r="17" spans="2:8" x14ac:dyDescent="0.35">
      <c r="B17" s="5">
        <v>2017</v>
      </c>
      <c r="C17" s="28">
        <v>2.1482813749000798</v>
      </c>
    </row>
    <row r="18" spans="2:8" x14ac:dyDescent="0.35">
      <c r="B18" s="5">
        <v>2018</v>
      </c>
      <c r="C18" s="28">
        <v>1.99</v>
      </c>
    </row>
    <row r="19" spans="2:8" x14ac:dyDescent="0.35">
      <c r="B19" s="5">
        <v>2019</v>
      </c>
      <c r="C19" s="28">
        <v>2.2999999999999998</v>
      </c>
    </row>
    <row r="20" spans="2:8" x14ac:dyDescent="0.35">
      <c r="B20" s="5">
        <v>2020</v>
      </c>
      <c r="C20" s="28">
        <v>1.05937814502887</v>
      </c>
    </row>
    <row r="21" spans="2:8" x14ac:dyDescent="0.35">
      <c r="B21" s="5">
        <v>2021</v>
      </c>
      <c r="C21" s="28">
        <v>1.9498456369999999</v>
      </c>
    </row>
    <row r="22" spans="2:8" s="195" customFormat="1" x14ac:dyDescent="0.35">
      <c r="B22" s="217">
        <v>2022</v>
      </c>
      <c r="C22" s="218">
        <f>'Nacimientos edad madre'!B20/Nacimientos!F21*100</f>
        <v>0.46907574704656008</v>
      </c>
    </row>
    <row r="23" spans="2:8" s="195" customFormat="1" x14ac:dyDescent="0.35">
      <c r="B23" s="217">
        <v>2023</v>
      </c>
      <c r="C23" s="218">
        <f>'Nacimientos edad madre'!B21/Nacimientos!F22*100</f>
        <v>0.44755789064020235</v>
      </c>
    </row>
    <row r="24" spans="2:8" ht="26.25" customHeight="1" x14ac:dyDescent="0.35">
      <c r="B24" s="238" t="s">
        <v>93</v>
      </c>
      <c r="C24" s="238"/>
    </row>
    <row r="26" spans="2:8" ht="24.75" customHeight="1" x14ac:dyDescent="0.35">
      <c r="B26" s="237" t="s">
        <v>131</v>
      </c>
      <c r="C26" s="237"/>
    </row>
    <row r="27" spans="2:8" x14ac:dyDescent="0.35">
      <c r="B27" s="8" t="s">
        <v>13</v>
      </c>
      <c r="C27" s="8" t="s">
        <v>24</v>
      </c>
    </row>
    <row r="28" spans="2:8" x14ac:dyDescent="0.35">
      <c r="B28" s="5">
        <v>2008</v>
      </c>
      <c r="C28" s="27">
        <v>35.790677481522266</v>
      </c>
      <c r="H28" s="82"/>
    </row>
    <row r="29" spans="2:8" x14ac:dyDescent="0.35">
      <c r="B29" s="5">
        <v>2009</v>
      </c>
      <c r="C29" s="27">
        <v>36.649102971606546</v>
      </c>
      <c r="H29" s="82"/>
    </row>
    <row r="30" spans="2:8" x14ac:dyDescent="0.35">
      <c r="B30" s="5" t="s">
        <v>19</v>
      </c>
      <c r="C30" s="27">
        <v>37.944749005697091</v>
      </c>
      <c r="H30" s="82"/>
    </row>
    <row r="31" spans="2:8" x14ac:dyDescent="0.35">
      <c r="B31" s="5" t="s">
        <v>20</v>
      </c>
      <c r="C31" s="27">
        <v>37.252139993498751</v>
      </c>
      <c r="H31" s="82"/>
    </row>
    <row r="32" spans="2:8" x14ac:dyDescent="0.35">
      <c r="B32" s="5" t="s">
        <v>21</v>
      </c>
      <c r="C32" s="27">
        <v>38.511107713143581</v>
      </c>
      <c r="H32" s="82"/>
    </row>
    <row r="33" spans="2:8" x14ac:dyDescent="0.35">
      <c r="B33" s="5" t="s">
        <v>22</v>
      </c>
      <c r="C33" s="27">
        <v>36.321859396403163</v>
      </c>
      <c r="H33" s="82"/>
    </row>
    <row r="34" spans="2:8" x14ac:dyDescent="0.35">
      <c r="B34" s="5" t="s">
        <v>23</v>
      </c>
      <c r="C34" s="27">
        <v>36.017281131779825</v>
      </c>
      <c r="H34" s="82"/>
    </row>
    <row r="35" spans="2:8" x14ac:dyDescent="0.35">
      <c r="B35" s="5">
        <v>2015</v>
      </c>
      <c r="C35" s="28">
        <v>33.966282969273998</v>
      </c>
      <c r="H35" s="82"/>
    </row>
    <row r="36" spans="2:8" x14ac:dyDescent="0.35">
      <c r="B36" s="5">
        <v>2016</v>
      </c>
      <c r="C36" s="28">
        <v>33.506749478605641</v>
      </c>
      <c r="H36" s="82"/>
    </row>
    <row r="37" spans="2:8" x14ac:dyDescent="0.35">
      <c r="B37" s="5">
        <v>2017</v>
      </c>
      <c r="C37" s="28">
        <v>31.023928770172507</v>
      </c>
    </row>
    <row r="38" spans="2:8" x14ac:dyDescent="0.35">
      <c r="B38" s="5">
        <v>2018</v>
      </c>
      <c r="C38" s="28">
        <v>27.61</v>
      </c>
    </row>
    <row r="39" spans="2:8" x14ac:dyDescent="0.35">
      <c r="B39" s="5">
        <v>2019</v>
      </c>
      <c r="C39" s="28">
        <v>24.74</v>
      </c>
    </row>
    <row r="40" spans="2:8" x14ac:dyDescent="0.35">
      <c r="B40" s="5">
        <v>2020</v>
      </c>
      <c r="C40" s="28">
        <v>22.863430739999998</v>
      </c>
    </row>
    <row r="41" spans="2:8" x14ac:dyDescent="0.35">
      <c r="B41" s="5">
        <v>2021</v>
      </c>
      <c r="C41" s="28">
        <v>19.460438</v>
      </c>
    </row>
    <row r="42" spans="2:8" s="195" customFormat="1" x14ac:dyDescent="0.35">
      <c r="B42" s="217">
        <v>2022</v>
      </c>
      <c r="C42" s="218">
        <f>'Nacimientos edad madre'!C20/Nacimientos!F21*100</f>
        <v>12.943015983321752</v>
      </c>
    </row>
    <row r="43" spans="2:8" s="195" customFormat="1" x14ac:dyDescent="0.35">
      <c r="B43" s="217">
        <v>2023</v>
      </c>
      <c r="C43" s="218">
        <f>'Nacimientos edad madre'!C21/Nacimientos!F22*100</f>
        <v>11.052733994940651</v>
      </c>
    </row>
    <row r="44" spans="2:8" ht="25.5" customHeight="1" x14ac:dyDescent="0.35">
      <c r="B44" s="238" t="s">
        <v>93</v>
      </c>
      <c r="C44" s="238"/>
    </row>
    <row r="45" spans="2:8" ht="9.75" customHeight="1" x14ac:dyDescent="0.35"/>
  </sheetData>
  <mergeCells count="4">
    <mergeCell ref="B6:C6"/>
    <mergeCell ref="B24:C24"/>
    <mergeCell ref="B26:C26"/>
    <mergeCell ref="B44:C44"/>
  </mergeCells>
  <pageMargins left="0.7" right="0.7" top="0.75" bottom="0.75" header="0.3" footer="0.3"/>
  <pageSetup scale="65" orientation="portrait" r:id="rId1"/>
  <ignoredErrors>
    <ignoredError sqref="B28:B34 B8:B14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D21"/>
  <sheetViews>
    <sheetView view="pageBreakPreview" topLeftCell="A12" zoomScale="130" zoomScaleNormal="100" zoomScaleSheetLayoutView="130" workbookViewId="0">
      <selection activeCell="E20" sqref="E20"/>
    </sheetView>
  </sheetViews>
  <sheetFormatPr baseColWidth="10" defaultRowHeight="14.5" x14ac:dyDescent="0.35"/>
  <cols>
    <col min="1" max="1" width="18.1796875" bestFit="1" customWidth="1"/>
  </cols>
  <sheetData>
    <row r="1" spans="1:4" x14ac:dyDescent="0.35">
      <c r="A1" s="58" t="s">
        <v>41</v>
      </c>
      <c r="B1" s="57" t="s">
        <v>84</v>
      </c>
      <c r="C1" s="56"/>
      <c r="D1" s="56"/>
    </row>
    <row r="2" spans="1:4" x14ac:dyDescent="0.35">
      <c r="A2" s="58" t="s">
        <v>42</v>
      </c>
      <c r="B2" s="57" t="s">
        <v>68</v>
      </c>
      <c r="C2" s="56"/>
      <c r="D2" s="56"/>
    </row>
    <row r="3" spans="1:4" x14ac:dyDescent="0.35">
      <c r="A3" s="58" t="s">
        <v>44</v>
      </c>
      <c r="B3" s="57" t="s">
        <v>45</v>
      </c>
      <c r="C3" s="56"/>
      <c r="D3" s="56"/>
    </row>
    <row r="4" spans="1:4" x14ac:dyDescent="0.35">
      <c r="A4" s="58" t="s">
        <v>46</v>
      </c>
      <c r="B4" s="57" t="s">
        <v>87</v>
      </c>
      <c r="C4" s="56"/>
      <c r="D4" s="56"/>
    </row>
    <row r="5" spans="1:4" x14ac:dyDescent="0.35">
      <c r="A5" s="8" t="s">
        <v>13</v>
      </c>
      <c r="B5" s="8" t="s">
        <v>12</v>
      </c>
      <c r="C5" s="8" t="s">
        <v>52</v>
      </c>
      <c r="D5" s="8" t="s">
        <v>10</v>
      </c>
    </row>
    <row r="6" spans="1:4" x14ac:dyDescent="0.35">
      <c r="A6" s="5">
        <v>2008</v>
      </c>
      <c r="B6" s="55">
        <v>2509</v>
      </c>
      <c r="C6" s="55">
        <v>1360</v>
      </c>
      <c r="D6" s="55">
        <v>1149</v>
      </c>
    </row>
    <row r="7" spans="1:4" x14ac:dyDescent="0.35">
      <c r="A7" s="5">
        <v>2009</v>
      </c>
      <c r="B7" s="26">
        <v>2549</v>
      </c>
      <c r="C7" s="26">
        <v>1428</v>
      </c>
      <c r="D7" s="26">
        <v>1121</v>
      </c>
    </row>
    <row r="8" spans="1:4" x14ac:dyDescent="0.35">
      <c r="A8" s="5">
        <v>2010</v>
      </c>
      <c r="B8" s="26">
        <v>2811</v>
      </c>
      <c r="C8" s="26">
        <v>1535</v>
      </c>
      <c r="D8" s="26">
        <v>1276</v>
      </c>
    </row>
    <row r="9" spans="1:4" x14ac:dyDescent="0.35">
      <c r="A9" s="5">
        <v>2011</v>
      </c>
      <c r="B9" s="26">
        <v>2818</v>
      </c>
      <c r="C9" s="26">
        <v>1580</v>
      </c>
      <c r="D9" s="26">
        <v>1238</v>
      </c>
    </row>
    <row r="10" spans="1:4" x14ac:dyDescent="0.35">
      <c r="A10" s="5">
        <v>2012</v>
      </c>
      <c r="B10" s="26">
        <v>2888</v>
      </c>
      <c r="C10" s="26">
        <v>1580</v>
      </c>
      <c r="D10" s="26">
        <v>1307</v>
      </c>
    </row>
    <row r="11" spans="1:4" x14ac:dyDescent="0.35">
      <c r="A11" s="59">
        <v>2013</v>
      </c>
      <c r="B11" s="19">
        <v>2889</v>
      </c>
      <c r="C11" s="19">
        <v>1563</v>
      </c>
      <c r="D11" s="19">
        <v>1326</v>
      </c>
    </row>
    <row r="12" spans="1:4" x14ac:dyDescent="0.35">
      <c r="A12" s="59">
        <v>2014</v>
      </c>
      <c r="B12" s="19">
        <v>2991</v>
      </c>
      <c r="C12" s="19">
        <v>1589</v>
      </c>
      <c r="D12" s="19">
        <v>1402</v>
      </c>
    </row>
    <row r="13" spans="1:4" x14ac:dyDescent="0.35">
      <c r="A13" s="59">
        <v>2015</v>
      </c>
      <c r="B13" s="26">
        <v>3130</v>
      </c>
      <c r="C13" s="26">
        <v>1698</v>
      </c>
      <c r="D13" s="26">
        <v>1432</v>
      </c>
    </row>
    <row r="14" spans="1:4" x14ac:dyDescent="0.35">
      <c r="A14" s="59">
        <v>2016</v>
      </c>
      <c r="B14" s="26">
        <v>3275</v>
      </c>
      <c r="C14" s="26">
        <v>1853</v>
      </c>
      <c r="D14" s="26">
        <v>1422</v>
      </c>
    </row>
    <row r="15" spans="1:4" x14ac:dyDescent="0.35">
      <c r="A15" s="59">
        <v>2017</v>
      </c>
      <c r="B15" s="26">
        <f>+C15+D15</f>
        <v>3107</v>
      </c>
      <c r="C15" s="49">
        <v>1643</v>
      </c>
      <c r="D15" s="49">
        <v>1464</v>
      </c>
    </row>
    <row r="16" spans="1:4" x14ac:dyDescent="0.35">
      <c r="A16" s="59">
        <v>2018</v>
      </c>
      <c r="B16" s="26">
        <f>+C16+D16</f>
        <v>3298</v>
      </c>
      <c r="C16" s="49">
        <v>1779</v>
      </c>
      <c r="D16" s="49">
        <v>1519</v>
      </c>
    </row>
    <row r="17" spans="1:4" x14ac:dyDescent="0.35">
      <c r="A17" s="171">
        <v>2019</v>
      </c>
      <c r="B17" s="169">
        <v>3475</v>
      </c>
      <c r="C17" s="172">
        <v>1850</v>
      </c>
      <c r="D17" s="172">
        <v>1625</v>
      </c>
    </row>
    <row r="18" spans="1:4" x14ac:dyDescent="0.35">
      <c r="A18" s="171">
        <v>2020</v>
      </c>
      <c r="B18" s="169">
        <v>4295</v>
      </c>
      <c r="C18" s="172">
        <v>2416</v>
      </c>
      <c r="D18" s="172">
        <v>1879</v>
      </c>
    </row>
    <row r="19" spans="1:4" x14ac:dyDescent="0.35">
      <c r="A19" s="171">
        <v>2021</v>
      </c>
      <c r="B19" s="169">
        <v>4621</v>
      </c>
      <c r="C19" s="172">
        <v>2543</v>
      </c>
      <c r="D19" s="172">
        <v>2078</v>
      </c>
    </row>
    <row r="20" spans="1:4" x14ac:dyDescent="0.35">
      <c r="A20" s="171">
        <v>2022</v>
      </c>
      <c r="B20" s="169">
        <v>3966</v>
      </c>
      <c r="C20" s="172">
        <v>2109</v>
      </c>
      <c r="D20" s="172">
        <v>1857</v>
      </c>
    </row>
    <row r="21" spans="1:4" x14ac:dyDescent="0.35">
      <c r="A21" s="171" t="s">
        <v>163</v>
      </c>
      <c r="B21" s="169">
        <v>3488</v>
      </c>
      <c r="C21" s="172">
        <v>1821</v>
      </c>
      <c r="D21" s="172">
        <v>1667</v>
      </c>
    </row>
  </sheetData>
  <pageMargins left="0.7" right="0.7" top="0.75" bottom="0.75" header="0.3" footer="0.3"/>
  <pageSetup scale="8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B6:C27"/>
  <sheetViews>
    <sheetView showGridLines="0" view="pageBreakPreview" topLeftCell="A15" zoomScale="110" zoomScaleNormal="100" zoomScaleSheetLayoutView="110" workbookViewId="0">
      <selection activeCell="A25" sqref="A25:XFD25"/>
    </sheetView>
  </sheetViews>
  <sheetFormatPr baseColWidth="10" defaultRowHeight="14.5" x14ac:dyDescent="0.35"/>
  <cols>
    <col min="1" max="1" width="6" customWidth="1"/>
    <col min="2" max="2" width="18.36328125" customWidth="1"/>
    <col min="3" max="3" width="27.36328125" customWidth="1"/>
    <col min="6" max="6" width="31.1796875" customWidth="1"/>
    <col min="7" max="7" width="24.453125" customWidth="1"/>
    <col min="8" max="8" width="10.1796875" customWidth="1"/>
  </cols>
  <sheetData>
    <row r="6" spans="2:3" ht="27.75" customHeight="1" x14ac:dyDescent="0.35">
      <c r="B6" s="237" t="s">
        <v>94</v>
      </c>
      <c r="C6" s="237"/>
    </row>
    <row r="7" spans="2:3" x14ac:dyDescent="0.35">
      <c r="B7" s="8" t="s">
        <v>13</v>
      </c>
      <c r="C7" s="8" t="s">
        <v>24</v>
      </c>
    </row>
    <row r="8" spans="2:3" x14ac:dyDescent="0.35">
      <c r="B8" s="5" t="s">
        <v>16</v>
      </c>
      <c r="C8" s="27">
        <v>6.2135214007782107</v>
      </c>
    </row>
    <row r="9" spans="2:3" x14ac:dyDescent="0.35">
      <c r="B9" s="5" t="s">
        <v>17</v>
      </c>
      <c r="C9" s="27">
        <v>6.625258799171843</v>
      </c>
    </row>
    <row r="10" spans="2:3" x14ac:dyDescent="0.35">
      <c r="B10" s="5" t="s">
        <v>18</v>
      </c>
      <c r="C10" s="27">
        <v>6.3788503516856654</v>
      </c>
    </row>
    <row r="11" spans="2:3" x14ac:dyDescent="0.35">
      <c r="B11" s="5">
        <v>2008</v>
      </c>
      <c r="C11" s="27">
        <v>7.177210506844248</v>
      </c>
    </row>
    <row r="12" spans="2:3" x14ac:dyDescent="0.35">
      <c r="B12" s="5">
        <v>2009</v>
      </c>
      <c r="C12" s="27">
        <v>7.6579451180599873</v>
      </c>
    </row>
    <row r="13" spans="2:3" x14ac:dyDescent="0.35">
      <c r="B13" s="5" t="s">
        <v>19</v>
      </c>
      <c r="C13" s="27">
        <v>7.6157227825187483</v>
      </c>
    </row>
    <row r="14" spans="2:3" x14ac:dyDescent="0.35">
      <c r="B14" s="5" t="s">
        <v>20</v>
      </c>
      <c r="C14" s="27">
        <v>7.176848874598071</v>
      </c>
    </row>
    <row r="15" spans="2:3" x14ac:dyDescent="0.35">
      <c r="B15" s="5" t="s">
        <v>21</v>
      </c>
      <c r="C15" s="27">
        <v>7.0892626131953431</v>
      </c>
    </row>
    <row r="16" spans="2:3" x14ac:dyDescent="0.35">
      <c r="B16" s="5" t="s">
        <v>22</v>
      </c>
      <c r="C16" s="27">
        <v>6.8622315348349918</v>
      </c>
    </row>
    <row r="17" spans="2:3" x14ac:dyDescent="0.35">
      <c r="B17" s="5" t="s">
        <v>23</v>
      </c>
      <c r="C17" s="27">
        <v>7.2878709005726181</v>
      </c>
    </row>
    <row r="18" spans="2:3" x14ac:dyDescent="0.35">
      <c r="B18" s="5">
        <v>2015</v>
      </c>
      <c r="C18" s="102">
        <v>6.43</v>
      </c>
    </row>
    <row r="19" spans="2:3" x14ac:dyDescent="0.35">
      <c r="B19" s="5">
        <v>2016</v>
      </c>
      <c r="C19" s="102">
        <v>6.67</v>
      </c>
    </row>
    <row r="20" spans="2:3" x14ac:dyDescent="0.35">
      <c r="B20" s="5">
        <v>2017</v>
      </c>
      <c r="C20" s="102">
        <v>7.62</v>
      </c>
    </row>
    <row r="21" spans="2:3" x14ac:dyDescent="0.35">
      <c r="B21" s="5">
        <v>2018</v>
      </c>
      <c r="C21" s="102">
        <v>7.3</v>
      </c>
    </row>
    <row r="22" spans="2:3" x14ac:dyDescent="0.35">
      <c r="B22" s="5">
        <v>2019</v>
      </c>
      <c r="C22" s="102">
        <v>6.94</v>
      </c>
    </row>
    <row r="23" spans="2:3" x14ac:dyDescent="0.35">
      <c r="B23" s="173">
        <v>2020</v>
      </c>
      <c r="C23" s="174">
        <v>7.64</v>
      </c>
    </row>
    <row r="24" spans="2:3" x14ac:dyDescent="0.35">
      <c r="B24" s="173" t="s">
        <v>110</v>
      </c>
      <c r="C24" s="174">
        <v>8.49</v>
      </c>
    </row>
    <row r="25" spans="2:3" x14ac:dyDescent="0.35">
      <c r="B25" s="173"/>
      <c r="C25" s="174"/>
    </row>
    <row r="26" spans="2:3" x14ac:dyDescent="0.35">
      <c r="B26" s="173"/>
      <c r="C26" s="174"/>
    </row>
    <row r="27" spans="2:3" x14ac:dyDescent="0.35">
      <c r="B27" s="239" t="s">
        <v>25</v>
      </c>
      <c r="C27" s="239"/>
    </row>
  </sheetData>
  <mergeCells count="2">
    <mergeCell ref="B6:C6"/>
    <mergeCell ref="B27:C27"/>
  </mergeCells>
  <pageMargins left="0.7" right="0.7" top="0.75" bottom="0.75" header="0.3" footer="0.3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25</vt:i4>
      </vt:variant>
      <vt:variant>
        <vt:lpstr>Rangos con nombre</vt:lpstr>
      </vt:variant>
      <vt:variant>
        <vt:i4>22</vt:i4>
      </vt:variant>
    </vt:vector>
  </HeadingPairs>
  <TitlesOfParts>
    <vt:vector size="47" baseType="lpstr">
      <vt:lpstr>Batería de indicadores OMEG</vt:lpstr>
      <vt:lpstr>Población según sexo</vt:lpstr>
      <vt:lpstr>Nacimientos</vt:lpstr>
      <vt:lpstr>Nacimientos según área</vt:lpstr>
      <vt:lpstr>Nacimientos según sitio</vt:lpstr>
      <vt:lpstr>Nacimientos edad madre</vt:lpstr>
      <vt:lpstr>Embarazo adolescente</vt:lpstr>
      <vt:lpstr>Defunciones no fetales</vt:lpstr>
      <vt:lpstr>Bajo peso al nacer</vt:lpstr>
      <vt:lpstr>Atención al parto</vt:lpstr>
      <vt:lpstr>Mortalidad Materna</vt:lpstr>
      <vt:lpstr>Suicidio</vt:lpstr>
      <vt:lpstr>Mercado Laboral</vt:lpstr>
      <vt:lpstr>Violencia Interpersonal</vt:lpstr>
      <vt:lpstr>Violencia Intrafamiliar</vt:lpstr>
      <vt:lpstr>Violencia de NNA</vt:lpstr>
      <vt:lpstr>Violencia Adulto Mayor</vt:lpstr>
      <vt:lpstr>Violencia Otros Familiares</vt:lpstr>
      <vt:lpstr>Violencia de Pareja</vt:lpstr>
      <vt:lpstr>Delito Sexual</vt:lpstr>
      <vt:lpstr>Víctimas Conflicto Armado </vt:lpstr>
      <vt:lpstr>Hechos victimizantes</vt:lpstr>
      <vt:lpstr>Participación ciudadana</vt:lpstr>
      <vt:lpstr>Educación</vt:lpstr>
      <vt:lpstr>Hoja1</vt:lpstr>
      <vt:lpstr>'Atención al parto'!Área_de_impresión</vt:lpstr>
      <vt:lpstr>'Bajo peso al nacer'!Área_de_impresión</vt:lpstr>
      <vt:lpstr>'Defunciones no fetales'!Área_de_impresión</vt:lpstr>
      <vt:lpstr>'Delito Sexual'!Área_de_impresión</vt:lpstr>
      <vt:lpstr>Educación!Área_de_impresión</vt:lpstr>
      <vt:lpstr>'Embarazo adolescente'!Área_de_impresión</vt:lpstr>
      <vt:lpstr>'Hechos victimizantes'!Área_de_impresión</vt:lpstr>
      <vt:lpstr>'Mercado Laboral'!Área_de_impresión</vt:lpstr>
      <vt:lpstr>'Mortalidad Materna'!Área_de_impresión</vt:lpstr>
      <vt:lpstr>Nacimientos!Área_de_impresión</vt:lpstr>
      <vt:lpstr>'Nacimientos edad madre'!Área_de_impresión</vt:lpstr>
      <vt:lpstr>'Nacimientos según sitio'!Área_de_impresión</vt:lpstr>
      <vt:lpstr>'Participación ciudadana'!Área_de_impresión</vt:lpstr>
      <vt:lpstr>'Población según sexo'!Área_de_impresión</vt:lpstr>
      <vt:lpstr>Suicidio!Área_de_impresión</vt:lpstr>
      <vt:lpstr>'Víctimas Conflicto Armado '!Área_de_impresión</vt:lpstr>
      <vt:lpstr>'Violencia Adulto Mayor'!Área_de_impresión</vt:lpstr>
      <vt:lpstr>'Violencia de NNA'!Área_de_impresión</vt:lpstr>
      <vt:lpstr>'Violencia de Pareja'!Área_de_impresión</vt:lpstr>
      <vt:lpstr>'Violencia Interpersonal'!Área_de_impresión</vt:lpstr>
      <vt:lpstr>'Violencia Intrafamiliar'!Área_de_impresión</vt:lpstr>
      <vt:lpstr>'Violencia Otros Familiares'!Área_de_impresión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Alexandra Mesa Rivera</cp:lastModifiedBy>
  <cp:lastPrinted>2016-12-19T12:42:29Z</cp:lastPrinted>
  <dcterms:created xsi:type="dcterms:W3CDTF">2016-12-15T17:39:33Z</dcterms:created>
  <dcterms:modified xsi:type="dcterms:W3CDTF">2024-09-12T17:58:53Z</dcterms:modified>
</cp:coreProperties>
</file>