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para publicar\"/>
    </mc:Choice>
  </mc:AlternateContent>
  <bookViews>
    <workbookView xWindow="0" yWindow="0" windowWidth="21600" windowHeight="7530"/>
  </bookViews>
  <sheets>
    <sheet name="PROGRAMA 1702" sheetId="2" r:id="rId1"/>
    <sheet name="C-1702" sheetId="11" r:id="rId2"/>
    <sheet name="PROGRAMA 1704" sheetId="4" r:id="rId3"/>
    <sheet name="C-1704" sheetId="13" r:id="rId4"/>
    <sheet name="PROGRAMA 1707" sheetId="5" r:id="rId5"/>
    <sheet name="C-1707" sheetId="15" r:id="rId6"/>
    <sheet name="PROGRAMA 1708" sheetId="6" r:id="rId7"/>
    <sheet name="C-1708" sheetId="14" r:id="rId8"/>
    <sheet name="PROGRAMA 2402" sheetId="9" r:id="rId9"/>
    <sheet name="C-2402" sheetId="16"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2" i="9" l="1"/>
  <c r="I53" i="9"/>
  <c r="J53" i="9"/>
  <c r="I52" i="9"/>
  <c r="J52" i="9"/>
  <c r="H53" i="9"/>
  <c r="H52" i="9"/>
  <c r="O28" i="6"/>
  <c r="O28" i="5"/>
  <c r="O24" i="4"/>
  <c r="Q32" i="2"/>
  <c r="O60" i="2"/>
  <c r="O28" i="2" l="1"/>
  <c r="P28" i="2"/>
  <c r="O30" i="2"/>
  <c r="P30" i="2"/>
  <c r="Q30" i="2" l="1"/>
  <c r="Q28" i="2"/>
  <c r="H60" i="2" l="1"/>
  <c r="F28" i="11"/>
  <c r="H61" i="2"/>
  <c r="P22" i="4" l="1"/>
  <c r="O22" i="4"/>
  <c r="Q22" i="4"/>
  <c r="P50" i="9"/>
  <c r="O50" i="9"/>
  <c r="P48" i="9"/>
  <c r="O48" i="9"/>
  <c r="Q48" i="9" s="1"/>
  <c r="P46" i="9"/>
  <c r="P44" i="9"/>
  <c r="O44" i="9"/>
  <c r="P42" i="9"/>
  <c r="O40" i="9"/>
  <c r="P38" i="9"/>
  <c r="P36" i="9"/>
  <c r="O36" i="9"/>
  <c r="Q36" i="9" s="1"/>
  <c r="P34" i="9"/>
  <c r="O34" i="9"/>
  <c r="O30" i="9"/>
  <c r="P30" i="9"/>
  <c r="Q30" i="9" s="1"/>
  <c r="P32" i="9"/>
  <c r="L56" i="9"/>
  <c r="F28" i="16"/>
  <c r="F14" i="16"/>
  <c r="F12" i="16"/>
  <c r="F9" i="16"/>
  <c r="F6" i="14"/>
  <c r="F11" i="14"/>
  <c r="F8" i="14"/>
  <c r="P24" i="6"/>
  <c r="P26" i="6"/>
  <c r="O24" i="6"/>
  <c r="Q24" i="6" s="1"/>
  <c r="Q26" i="6"/>
  <c r="F8" i="15"/>
  <c r="F7" i="15"/>
  <c r="F5" i="15" s="1"/>
  <c r="O24" i="5"/>
  <c r="P24" i="5"/>
  <c r="Q24" i="5"/>
  <c r="P22" i="5"/>
  <c r="L28" i="4"/>
  <c r="F19" i="13"/>
  <c r="F8" i="13"/>
  <c r="F6" i="13" s="1"/>
  <c r="F9" i="11"/>
  <c r="F8" i="11"/>
  <c r="F10" i="11"/>
  <c r="E7" i="16" l="1"/>
  <c r="Q38" i="9"/>
  <c r="Q46" i="9"/>
  <c r="O32" i="2"/>
  <c r="O40" i="2"/>
  <c r="O42" i="2"/>
  <c r="O44" i="2"/>
  <c r="O46" i="2"/>
  <c r="O48" i="2"/>
  <c r="O50" i="2"/>
  <c r="O52" i="2"/>
  <c r="O54" i="2"/>
  <c r="O56" i="2"/>
  <c r="O58" i="2"/>
  <c r="P32" i="2"/>
  <c r="P36" i="2"/>
  <c r="P38" i="2"/>
  <c r="P40" i="2"/>
  <c r="P42" i="2"/>
  <c r="P44" i="2"/>
  <c r="P46" i="2"/>
  <c r="P48" i="2"/>
  <c r="P50" i="2"/>
  <c r="P52" i="2"/>
  <c r="P54" i="2"/>
  <c r="P56" i="2"/>
  <c r="Q56" i="2" l="1"/>
  <c r="Q50" i="2"/>
  <c r="Q40" i="2"/>
  <c r="Q54" i="2"/>
  <c r="Q48" i="2"/>
  <c r="Q46" i="2"/>
  <c r="Q44" i="2"/>
  <c r="I29" i="6"/>
  <c r="I28" i="6"/>
  <c r="I29" i="5"/>
  <c r="I28" i="5"/>
  <c r="I25" i="4"/>
  <c r="I24" i="4"/>
  <c r="I61" i="2"/>
  <c r="I60" i="2"/>
  <c r="H28" i="5"/>
  <c r="H29" i="5"/>
  <c r="H24" i="4"/>
  <c r="H25" i="4"/>
  <c r="P24" i="4" s="1"/>
  <c r="H28" i="6"/>
  <c r="F33" i="11"/>
  <c r="F35" i="11"/>
  <c r="H29" i="6"/>
  <c r="P28" i="6" s="1"/>
  <c r="F6" i="11" l="1"/>
  <c r="P28" i="5"/>
  <c r="P60" i="2"/>
  <c r="P52" i="9"/>
  <c r="O20" i="4" l="1"/>
  <c r="P20" i="6"/>
  <c r="O20" i="6"/>
  <c r="P20" i="5"/>
  <c r="O20" i="5"/>
  <c r="P20" i="4"/>
  <c r="Q20" i="5" l="1"/>
  <c r="Q20" i="4"/>
  <c r="Q20" i="6"/>
</calcChain>
</file>

<file path=xl/comments1.xml><?xml version="1.0" encoding="utf-8"?>
<comments xmlns="http://schemas.openxmlformats.org/spreadsheetml/2006/main">
  <authors>
    <author>equipo 60</author>
  </authors>
  <commentList>
    <comment ref="B25" authorId="0" shapeId="0">
      <text>
        <r>
          <rPr>
            <b/>
            <sz val="9"/>
            <color rgb="FF000000"/>
            <rFont val="Tahoma"/>
            <family val="2"/>
          </rPr>
          <t>equipo 60:</t>
        </r>
        <r>
          <rPr>
            <sz val="9"/>
            <color rgb="FF000000"/>
            <rFont val="Tahoma"/>
            <family val="2"/>
          </rPr>
          <t xml:space="preserve">
</t>
        </r>
        <r>
          <rPr>
            <sz val="10"/>
            <color rgb="FF000000"/>
            <rFont val="Tahoma"/>
            <family val="2"/>
          </rPr>
          <t>Describa primero el código MGA y luego la meta personalizada en el PD</t>
        </r>
      </text>
    </comment>
    <comment ref="C25"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E25" authorId="0" shapeId="0">
      <text>
        <r>
          <rPr>
            <b/>
            <sz val="9"/>
            <color rgb="FF000000"/>
            <rFont val="Tahoma"/>
            <family val="2"/>
          </rPr>
          <t>equipo 60:</t>
        </r>
        <r>
          <rPr>
            <sz val="9"/>
            <color rgb="FF000000"/>
            <rFont val="Tahoma"/>
            <family val="2"/>
          </rPr>
          <t xml:space="preserve">
</t>
        </r>
        <r>
          <rPr>
            <sz val="10"/>
            <color rgb="FF000000"/>
            <rFont val="Tahoma"/>
            <family val="2"/>
          </rPr>
          <t>Describa el parámetro o unidad de medida relacionada con la actividad, ejemplo: porcentaje, número, kilo, grados, hectáreas, etc.</t>
        </r>
        <r>
          <rPr>
            <sz val="9"/>
            <color rgb="FF000000"/>
            <rFont val="Tahoma"/>
            <family val="2"/>
          </rPr>
          <t xml:space="preserve">
</t>
        </r>
      </text>
    </comment>
    <comment ref="F25"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y ejecutado a nivel físico por cada una de las actividades</t>
        </r>
      </text>
    </comment>
    <comment ref="H2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7" authorId="0" shapeId="0">
      <text>
        <r>
          <rPr>
            <b/>
            <sz val="9"/>
            <color rgb="FF000000"/>
            <rFont val="Tahoma"/>
            <family val="2"/>
          </rPr>
          <t>equipo 60:</t>
        </r>
        <r>
          <rPr>
            <sz val="9"/>
            <color rgb="FF000000"/>
            <rFont val="Tahoma"/>
            <family val="2"/>
          </rPr>
          <t xml:space="preserve">
</t>
        </r>
        <r>
          <rPr>
            <sz val="10"/>
            <color rgb="FF000000"/>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rgb="FF000000"/>
            <rFont val="Tahoma"/>
            <family val="2"/>
          </rPr>
          <t>equipo 60:</t>
        </r>
        <r>
          <rPr>
            <sz val="9"/>
            <color rgb="FF000000"/>
            <rFont val="Tahoma"/>
            <family val="2"/>
          </rPr>
          <t xml:space="preserve">
</t>
        </r>
        <r>
          <rPr>
            <sz val="10"/>
            <color rgb="FF000000"/>
            <rFont val="Tahoma"/>
            <family val="2"/>
          </rPr>
          <t>Describa el parámetro o unidad de medida relacionada con la actividad, ejemplo: porcentaje, número, kilo, grados, hectáreas, etc.</t>
        </r>
        <r>
          <rPr>
            <sz val="9"/>
            <color rgb="FF000000"/>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7" authorId="0" shapeId="0">
      <text>
        <r>
          <rPr>
            <b/>
            <sz val="9"/>
            <color rgb="FF000000"/>
            <rFont val="Tahoma"/>
            <family val="2"/>
          </rPr>
          <t>equipo 60:</t>
        </r>
        <r>
          <rPr>
            <sz val="9"/>
            <color rgb="FF000000"/>
            <rFont val="Tahoma"/>
            <family val="2"/>
          </rPr>
          <t xml:space="preserve">
</t>
        </r>
        <r>
          <rPr>
            <sz val="10"/>
            <color rgb="FF000000"/>
            <rFont val="Tahoma"/>
            <family val="2"/>
          </rPr>
          <t>Describa primero el código MGA y luego la meta personalizada en el PD</t>
        </r>
      </text>
    </comment>
    <comment ref="C17"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17" authorId="0" shapeId="0">
      <text>
        <r>
          <rPr>
            <b/>
            <sz val="9"/>
            <color rgb="FF000000"/>
            <rFont val="Tahoma"/>
            <family val="2"/>
          </rPr>
          <t>equipo 60:</t>
        </r>
        <r>
          <rPr>
            <sz val="9"/>
            <color rgb="FF000000"/>
            <rFont val="Tahoma"/>
            <family val="2"/>
          </rPr>
          <t xml:space="preserve">
</t>
        </r>
        <r>
          <rPr>
            <sz val="10"/>
            <color rgb="FF000000"/>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s>
  <commentList>
    <comment ref="B2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7"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E2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7"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y ejecutado a nivel físico por cada una de las actividades</t>
        </r>
      </text>
    </comment>
    <comment ref="H2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<sst xmlns="http://schemas.openxmlformats.org/spreadsheetml/2006/main" count="746" uniqueCount="332">
  <si>
    <t xml:space="preserve">FIRMA: </t>
  </si>
  <si>
    <t xml:space="preserve">OBSERVACIONES: </t>
  </si>
  <si>
    <t>E</t>
  </si>
  <si>
    <t>P</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</si>
  <si>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</si>
  <si>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</si>
  <si>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</si>
  <si>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</si>
  <si>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</si>
  <si>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</si>
  <si>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</si>
  <si>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</si>
  <si>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</si>
  <si>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</si>
  <si>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</si>
  <si>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</si>
  <si>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</si>
  <si>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</si>
  <si>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</si>
  <si>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</si>
  <si>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</si>
  <si>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</si>
  <si>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</si>
  <si>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</si>
  <si>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t>ACTIVIDADES</t>
  </si>
  <si>
    <t xml:space="preserve">FUENTES DE FINANCIACION                           </t>
  </si>
  <si>
    <t>METAS DE PRODUCTO</t>
  </si>
  <si>
    <t>COSTO TOTAL
(PESOS)</t>
  </si>
  <si>
    <t xml:space="preserve">SECRETARÍA / ENTIDAD:                                                           </t>
  </si>
  <si>
    <t xml:space="preserve">GRUPO: </t>
  </si>
  <si>
    <t xml:space="preserve">P </t>
  </si>
  <si>
    <t>O</t>
  </si>
  <si>
    <t>INDICADORES DE RESULTADO</t>
  </si>
  <si>
    <t>Unidad de Medida</t>
  </si>
  <si>
    <t xml:space="preserve">Medición </t>
  </si>
  <si>
    <t>CANTIDAD</t>
  </si>
  <si>
    <t>CODIGO PRESUPUESTAL:                                                       RUBROS:</t>
  </si>
  <si>
    <t>SECTOR: (17)  Agricultura y desarrollo rural</t>
  </si>
  <si>
    <t>Secretaría de Agricultura y Desarrollo Rural</t>
  </si>
  <si>
    <t>Número de productores rurales beneficiados</t>
  </si>
  <si>
    <t xml:space="preserve">Número </t>
  </si>
  <si>
    <t>LINEA ESTRATEGICA: Sostenibilidad para Todos</t>
  </si>
  <si>
    <t>LINEA ESTRATEGICA: Territorio para Todos</t>
  </si>
  <si>
    <t>PROGRAMA:  Productividad Rural para Todos</t>
  </si>
  <si>
    <t>PROGRAMA:  Territorio Rural en Cifras</t>
  </si>
  <si>
    <t>Número de informes generados</t>
  </si>
  <si>
    <t>PROGRAMA: Protección Agropecuaria para Todos</t>
  </si>
  <si>
    <t>Números de beneficiarios atendidos</t>
  </si>
  <si>
    <t>NOMBRE:  CRISTIAN DAVID ÁVILA MARÍN</t>
  </si>
  <si>
    <t>Usuarios atendidos con el servicio de extensión agropecuario</t>
  </si>
  <si>
    <t>PROGRAMA: Ruta Progreso</t>
  </si>
  <si>
    <t>Kilómetros de vías terciarias intervenidas</t>
  </si>
  <si>
    <t>Kilometros</t>
  </si>
  <si>
    <t>SECTOR: (17)  Agricultura y Desarrollo Rural</t>
  </si>
  <si>
    <t>Número de casas comunitarias campesinas
adecuadas</t>
  </si>
  <si>
    <t>Número de Proyectos
productivos
cofinanciados</t>
  </si>
  <si>
    <t>Número de Personas
capacitadas</t>
  </si>
  <si>
    <t>Número de Mercados
campesinos
realizados</t>
  </si>
  <si>
    <t>Número de Eventos
comerciales
apoyados</t>
  </si>
  <si>
    <t>Número de Asistencias
técnicas
realizadas</t>
  </si>
  <si>
    <t>Número de  Análisis generados</t>
  </si>
  <si>
    <t>Número de  Análisis y
diagnósticos
realizados</t>
  </si>
  <si>
    <t>Número de   Animales
atendidos</t>
  </si>
  <si>
    <t>Número de Productores atendidos con servicio de extensión agropecuaria</t>
  </si>
  <si>
    <t xml:space="preserve"> Apoyar la realización de eventos comerciales que visibilicen la producción agropecuaria y la agroindustria en la parte administrativa, organizacional, jurídica, financieros, contables y logistica de Ibagué.    </t>
  </si>
  <si>
    <t>Apoyar a los productores con activos productivos y acompañamiento profesional y tecnico y en lo relacionado con la parte administrativa, organizacional, jurídica, financieros ,contables y logistica de Ibagué.</t>
  </si>
  <si>
    <t xml:space="preserve">Realizar seguimiento y acompañamiento a los productores agricolas y pecuarios en todos los procesos y ademas la parte administrativa, organizacional, jurídica, financieros ,contables y logistica de Ibagué.
</t>
  </si>
  <si>
    <t>Realizar segumiento en todos los proceso de la implementacion de las Buenas Parcticas Agericolas, BPM y BPP y con acompañamiento profesional y tecnico y en todo lo relacionado en parte administrativa, organizacional, jurídica, financieros ,contables y logistica de Ibagué.</t>
  </si>
  <si>
    <t>Brindar, capacitar y apoyar a los productores de ibague en Buenas Practicas Agricolas , BPM y BPP y con acompañamiento profesional y tecnico en todo lo relacionado en parte administrativa, organizacional, jurídica, financieros ,contables y logistica de Ibagué.</t>
  </si>
  <si>
    <t>Realizar asistencia tecnica,asesorías y acompañamiento profesional y técnico a los productores y al concejo municipal de desarrollo rural en temas agropecuarios, agroindustriales, administrativos, organizacionales, jurídicos, financieros y contables</t>
  </si>
  <si>
    <t>Realizar capacitaciones y seguimiemto en campo a los productores campesinos y al concejo municipal de desarrollo con acompañamiento profesional y tecnico en temas agropecuarios, agroindustriales, administrativos, organizacionales, jurídicos, financieros y contables</t>
  </si>
  <si>
    <t>Implementación del programa de acompañamiento técnico para el análisis y diagnóstico sanitario, fitosanitario e inocuidad de la zona rural de Ibagué.
Subactividad 1.1: Contratación de personal para diagnostico agropecuario
Subactividad 1.2: Organización de logística de transporte para diagnostico
agropecuario</t>
  </si>
  <si>
    <t>Ejecutar el plan de suministros y compras de materiales, insumos, servicios de laboratorio y equipos para el análisis y diagnóstico sanitario, fitosanitario e inocuidad de la zona rural de Ibagué.                                                                                                           Subactividad 2.1: Compra de insumos,
materiales y herramientas para para diagnostico agropecuario,Subactividad 2.2:
Ejecución de actividades de diagnóstico agropecuario de laboratorio,Subactividad
2.3: Adquisición de equipo para desarrollar programas de diagnóstico
agropecuario.</t>
  </si>
  <si>
    <t>Desarrollo del programa de asistencia técnica para la ejecución de brigadas de salud animal para el control de parásitos en especies de interés agropecuario en la zona rural de Ibagué.
Subactividad 3.1: Contratación de personal para brigadas de salud animal.
Actividad 3.2: Organización de logística para transporte para brigadas de salud
animal.
Actividad 3.3: Organización de logística y publicidad para brigadas de salud
animal.</t>
  </si>
  <si>
    <t>Ejecutar el plan de compras y suministros de material médico, servicios, insumos y equipo para las brigadas de salud animal para el control de parásitos en especies de interés agropecuario en la zona rural de Ibagué.
Actividad 4.1: Adquisición de insumos, materiales y herramientas para brigadas
de salud animal.
Actividad 4.2: Consecución de equipo para desarrollar brigadas de salud animal.</t>
  </si>
  <si>
    <t>Realizar el seguimiento a los productores en el proceso de fortalecimiento e implementacion y acompañamiento profesional y tecnico en temas administrativa, organizacional, jurídica, financieros ,contables y logistica de Ibagué.</t>
  </si>
  <si>
    <t xml:space="preserve">Apoyar a los productores agricolas y pecuarios con insumos y demas materiales que se requiran y ademas la parte administrativa, organizacional, jurídica, financieros ,contables y logistica de Ibagué.
</t>
  </si>
  <si>
    <t>Desarrollar la interventoría del proyecto, contratar la construcción y mantenimiento de la red vial terciaria, así como alquiler de maquinaria/equipos línea amarilla, combustible y elementos/repuestos para el mantenimiento de maquinaria amarilla, requeridos para la adecuada ejecución e intervención de recuperación y mejoramiento de la red vial terciaria.</t>
  </si>
  <si>
    <t>Contratar la construcción de placa huella en la red vial terciaria, así como alquiler de maquinaria/equipos línea amarilla, combustible y elementos/repuestos para el mantenimiento de maquinaria amarilla, requeridos para la adecuada ejecución de la obra.</t>
  </si>
  <si>
    <t>Brindar apoyo profesional y técnico, en la ejecución, seguimiento e interventoría a obras ejecutadas en la red vial terciaria.</t>
  </si>
  <si>
    <t>Contratar la construcción de puentes priorizados, en la red vial terciaria, así como alquiler de maquinaria/equipos línea amarilla, combustible y elementos/repuestos para el mantenimiento de maquinaria amarilla, requeridos para la adecuada ejecución de la obra.</t>
  </si>
  <si>
    <t>Implementar intervenciones en puentes veredales, mediante la adquisición de materiales de playa y/o río, elementos de ferretería, herramienta y equipos menores y/o livianos, para el desarrollo de procesos de auto construcción y mantenimiento.</t>
  </si>
  <si>
    <t>Contratar el mantenimiento de puentes en la red vial terciaria priorizados, así como alquiler de maquinaria/equipos, combustible y elementos/repuestos para el mantenimiento.</t>
  </si>
  <si>
    <t>Contratar el mantenimiento de caminos ancestrales, así como alquiler de maquinaria/equipos línea amarilla, combustible y elementos/repuestos para el mantenimiento de maquinaria amarilla, requeridos para la adecuada ejecución e intervención de obra vial.</t>
  </si>
  <si>
    <t>Contratar la elaboración de estudios y diseños, por parte de empresas y/o profesionales idóneos, que incluyan el diagnóstico, priorización, cálculos técnicos y presupuestal, de las intervenciones u obras a realizar en la red vial terciaria del municipio de Ibagué</t>
  </si>
  <si>
    <t>Número de Estudios y diseños
realizados red vial terciaria</t>
  </si>
  <si>
    <t>Kilómetros de Caminos ancestrales con mantenimiento</t>
  </si>
  <si>
    <t>Número de Puente construido en
vía terciaria existente</t>
  </si>
  <si>
    <t xml:space="preserve">Metros lineales  de Placa huella
construida </t>
  </si>
  <si>
    <t>FECHA DE  SEGUIMIENTO: 30 de Septiemrbe de 2024</t>
  </si>
  <si>
    <t>FECHA DE  SEGUIMIENTO:   30 de Septiemrbe de 2024</t>
  </si>
  <si>
    <t xml:space="preserve">Del 01 de junio hasta el 31 de Diciembre de 2024 </t>
  </si>
  <si>
    <t xml:space="preserve"> Del 01 de junio hasta el 31 de Diciembre de 2024 </t>
  </si>
  <si>
    <t xml:space="preserve"> Realizar la adecuacion de la casa campesina acompañada en en la parte administrativa, organizacional, jurídica, financieros ,contables.</t>
  </si>
  <si>
    <t>Realizar el seguimiento y mantenimiento de la casa acompañada en la arte administrativa, organizacional, jurídica, financieros ,contables y logistica .</t>
  </si>
  <si>
    <t>Apoyar en la realizacion de mercados campesinos y en la parte administrativa, organizacional, jurídica, financiera ,contables y logistica de los mismo.</t>
  </si>
  <si>
    <t xml:space="preserve"> Ayudar al desarrollo de ventos de comercializacion en la parte administrativa, organizacional, jurídica, financiera, contables y logistica de los mismo.</t>
  </si>
  <si>
    <t>Realizar seguimiento a los eventos de visibilizacion de la produccion agropecuaria en la parte administrativa, organizacional, jurídica, financiera ,contables y logistica de Ibagué</t>
  </si>
  <si>
    <t xml:space="preserve"> Realizar apoyo a productores con estrategias de fomento a la asociatividad con acompañamiento profesional y tecnico en la parte administrativa, organizacional, jurídica, financieros ,contables y logistica de Ibagué.</t>
  </si>
  <si>
    <t xml:space="preserve"> Realizar seguimiento al proceso logistico de la comercializacion de los productos de las asociaciones con acompañamiento profesional y tecnico en la parte administrativa, organizacional, jurídica, financieros ,contables.</t>
  </si>
  <si>
    <t>NOMBRE  DEL PROYECTO POAI:  ACTUALIZACIÓN DE INFORMACIÓN, PARA EL ORDENAMIENTO SOCIAL Y PRODUCTIVO DEL TERRITORIO RURAL EN EL MUNICIPIO DE   
IBAGUÉ</t>
  </si>
  <si>
    <t>212320202007-2024730010008-01</t>
  </si>
  <si>
    <t>212320201000-2024730010008-01</t>
  </si>
  <si>
    <t>212320201000-2024730010008-02</t>
  </si>
  <si>
    <t>212320202009-2024730010008-01</t>
  </si>
  <si>
    <t>212320202008-2024730010008-01</t>
  </si>
  <si>
    <t>212330509054-2024730010008-01</t>
  </si>
  <si>
    <t>212320201003-2024730010008-01</t>
  </si>
  <si>
    <t>212320202009-2024730010009-01</t>
  </si>
  <si>
    <t>212320201000-2024730010007-01</t>
  </si>
  <si>
    <t>212320202009-2024730010007-01</t>
  </si>
  <si>
    <t>212320202009-2024730010010-01</t>
  </si>
  <si>
    <t>212320202007-2024730010010-01</t>
  </si>
  <si>
    <t>212320201003-2024730010114-17</t>
  </si>
  <si>
    <t>212320202005-2024730010114-17</t>
  </si>
  <si>
    <t>212320202009-2024730010114-01</t>
  </si>
  <si>
    <t>212320201004-2024730010114-17</t>
  </si>
  <si>
    <t>212320202007-2024730010114-17</t>
  </si>
  <si>
    <t>212320202008-2024730010114-01</t>
  </si>
  <si>
    <t>212320202008 -2024730010114 -17-</t>
  </si>
  <si>
    <t>SERVICIOS FINANCIEROS Y SERVICIOS CONEXOS, SERVICIOS INMOBILIARIOS Y SERVICIOS DE LEASING</t>
  </si>
  <si>
    <t>AGRICULTURA, SILVICULTURA Y PRODUCTOS DE LA PESCA</t>
  </si>
  <si>
    <t>SERVICIOS PARA LA COMUNIDAD, SOCIALES Y PERSONALES</t>
  </si>
  <si>
    <t>SERVICIOS PRESTADOS A LAS EMPRESAS Y SERVICIOS DE PRODUCCIÓN</t>
  </si>
  <si>
    <t>A ESTABLECIMIENTOS PÚBLICOS Y UNIDADES ADMINISTRATIVAS ESPECIALES</t>
  </si>
  <si>
    <t>OTROS BIENES TRANSPORTABLES (EXCEPTO PRODUCTOS METÁLICOS, MAQUINARIA Y EQUIPO)</t>
  </si>
  <si>
    <t>SERVICIOS DE LA CONSTRUCCIÓN</t>
  </si>
  <si>
    <t>PRODUCTOS METÁLICOS Y PAQUETES DE SOFTWARE</t>
  </si>
  <si>
    <t>OBSERVACIONES: Proyectos de infraestructura para la transformación y comercialización de productos agropecuarios MGA</t>
  </si>
  <si>
    <t>EDNA MERCEDES REIRAN</t>
  </si>
  <si>
    <t>LUIS HERNANDO PERDOMO SALAMANCA</t>
  </si>
  <si>
    <t>GILBERTO EDUARDO VARON CASTRO</t>
  </si>
  <si>
    <t>LUIS MIGUEL GUTIERREZ MOLINA</t>
  </si>
  <si>
    <t>AYLIN MICHELL ROA GUTIERREZ</t>
  </si>
  <si>
    <t>HASBLEIDY LORENA CAICEDO HERRERA</t>
  </si>
  <si>
    <t>DAIRON  CANDIA GARCIA</t>
  </si>
  <si>
    <t>MARIA DEL CARMEN GUZMAN BELTRAN</t>
  </si>
  <si>
    <t>OSCAR JOWBAL PIEDRAHITA GONZALEZ</t>
  </si>
  <si>
    <t>ANDREA DEL PILAR GOMEZ HERRERA</t>
  </si>
  <si>
    <t>ANDREW  MEDINA MARIN</t>
  </si>
  <si>
    <t>EDINSON  ALEXANDER GARCIA APONTE</t>
  </si>
  <si>
    <t>JULIO IVAN CASTRO LOZANO</t>
  </si>
  <si>
    <t>DORIS PATRICIA TOVAR GRISALES</t>
  </si>
  <si>
    <t>RITA  ELSA SANCHEZ ALTURO</t>
  </si>
  <si>
    <t>EJLALE ABAD NIETO</t>
  </si>
  <si>
    <t>JULIAN ANDRES MENESES MARTINEZ</t>
  </si>
  <si>
    <t>ROLANDO ANIBAL PEREZ INFANTE</t>
  </si>
  <si>
    <t>DIANA  PATRICIA PACHON  MANCILLA</t>
  </si>
  <si>
    <t>JOSE GIOVANNY ROCHA HERNANDEZ</t>
  </si>
  <si>
    <t>MARIA MERCEDES GUZMAN SALGUERO</t>
  </si>
  <si>
    <t>MARIO  HUMBERTO  URREA GUTIERREZ</t>
  </si>
  <si>
    <t>JENNY CAROLINA PAREDES BONILLA</t>
  </si>
  <si>
    <t>DIANA CAROLINA BARRERO VARON</t>
  </si>
  <si>
    <t>LISSETTE YADIRA PARDO CASTRO</t>
  </si>
  <si>
    <t>OSCAR ANDRES BONILLA DIAZ</t>
  </si>
  <si>
    <t>DANNA VALENTINA LONDOÑO LASTRA</t>
  </si>
  <si>
    <t>ROBERT SMITH HUERTAS ROJAS</t>
  </si>
  <si>
    <t>JUAN CAMILO MENESES MARTINEZ</t>
  </si>
  <si>
    <t>BORIS BRANDO BULLA TOBAR</t>
  </si>
  <si>
    <t>LINA MARIA DEL MAR ESCOBAR TOVAR</t>
  </si>
  <si>
    <t>ERIKA LORENA LINARES SANCHEZ</t>
  </si>
  <si>
    <t>AHUDY  VASQUEZ GALINDO</t>
  </si>
  <si>
    <t>INGRID CATHERINE FRANCO GUZMAN</t>
  </si>
  <si>
    <t>JORGE MARIO SANCHEZ PEDRAZA</t>
  </si>
  <si>
    <t>FERNEY RODRIGO DELGADO TRILLERAS</t>
  </si>
  <si>
    <t>JUANA VALENTINA CIFUENTES MOLINA</t>
  </si>
  <si>
    <t>VLADIMIR  TOVAR URREA</t>
  </si>
  <si>
    <t>ROMULO AUGUSTO GUTIERREZ RAMIREZ</t>
  </si>
  <si>
    <t>JENNIFER ANDREA SIERRA MOYA</t>
  </si>
  <si>
    <t>JUAN JOSE JIMENEZ ALVIRA</t>
  </si>
  <si>
    <t>GERMAN ALBERTO TRUJILLO SALAS</t>
  </si>
  <si>
    <t>JAVIER ARTURO VALDES DAVILA</t>
  </si>
  <si>
    <t>JULIANA MARCELA BONILLA  ALCAZAR</t>
  </si>
  <si>
    <t>ANIBAL  CALDERON  VARON</t>
  </si>
  <si>
    <t>JENNIFER  NOHELIA CASTRO PINILLA</t>
  </si>
  <si>
    <t>EDITH DANIEL TABARES ALAPE</t>
  </si>
  <si>
    <t>LUIS GABRIEL GUZMAN CASTRO</t>
  </si>
  <si>
    <t>MARIA CAMILA OLIVELLA HERNANDEZ</t>
  </si>
  <si>
    <t>RICARDO  ANDRES BENITEZ RAMIREZ</t>
  </si>
  <si>
    <t>DORY YENCY LIMAS RODRIGUEZ</t>
  </si>
  <si>
    <t xml:space="preserve">
Realizar labores de mejoramiento y/o mantenimiento de la red vial terciaria.</t>
  </si>
  <si>
    <t>ROQUE JAVIER ANGARITA RIOS</t>
  </si>
  <si>
    <t>DANIEL  FELIPE  PALMA SOLANO</t>
  </si>
  <si>
    <t>Contratar la construcción de placa huella en la red vial terciaria, así como alquiler de maquinaria/equipos línea amarilla, combustible y elementos/repuestos para el mantenimiento de</t>
  </si>
  <si>
    <t>CATERIN ALEJANDRA BUSTOS OSPITIA</t>
  </si>
  <si>
    <t>JAIME  ANDRES MORENO SIERRA</t>
  </si>
  <si>
    <t>CESAR EMILIO OSSA NUÑEZ</t>
  </si>
  <si>
    <t>JOSE DANIEL JARAMILLO RAMOS</t>
  </si>
  <si>
    <t>MILTON FABIAN CASTAÑEDA PRIETO</t>
  </si>
  <si>
    <t>JAIRO ORLANDO MORENO ROJAS</t>
  </si>
  <si>
    <t>DIEGO FERNANDO BARRAGAN TRIANA</t>
  </si>
  <si>
    <t>JULIANA ANDREA ROJAS RUIZ</t>
  </si>
  <si>
    <t>MARIA FERNANDA GRACIAS APONTE</t>
  </si>
  <si>
    <t>Contratar el mantenimiento de puentes en la red vial terciaria priorizados, así como alquiler de maquinaria/equipos, combustible y elementos/repuestos para el mantenimiento</t>
  </si>
  <si>
    <t>MARIA PAULA RIAÑO PACHECO</t>
  </si>
  <si>
    <t>CAROLINA ANDREA ROMERO POLANCO</t>
  </si>
  <si>
    <t xml:space="preserve">COMITE  DE CAFETEROS </t>
  </si>
  <si>
    <t>CODIGO BPPIM: 2024730010007 - 2020730010074</t>
  </si>
  <si>
    <t xml:space="preserve">Numero de interventorias contratadas </t>
  </si>
  <si>
    <t>Realizar Diagnóstico, priorización y costeo de intervención en red vial a mejora</t>
  </si>
  <si>
    <t>Implementar intervenciones lineales, mediante la adquisición de materiales 
de playa y/o río, elementos de ferretería, herramienta y equipos menores y/o 
livianos, para el desarrollo de procesos de auto construcción y mantenimiento, 
para mejorar la red vial terciaria</t>
  </si>
  <si>
    <t xml:space="preserve">kilometros en vias terciarias </t>
  </si>
  <si>
    <t>CODIGO BPPIM: 2024730010010 - 2020730010073</t>
  </si>
  <si>
    <t>NOMBRE  DEL PROYECTO POAI: IMPLEMENTACIÓN DE SERVICIO DE EXTENSION PARA EL MUNICIPIO DE IBAGUE</t>
  </si>
  <si>
    <t xml:space="preserve">Objetivos: AUMENTAR COBERTURA EN EL SERVICIO DE EXTENSION AGROPECUARIO.                                    </t>
  </si>
  <si>
    <t xml:space="preserve">Realizar visitas de asistencia técnica: Brindar acompañamiento profesional 
</t>
  </si>
  <si>
    <t>408</t>
  </si>
  <si>
    <t xml:space="preserve">Elaborar recomendaciones y estrategias: Brindar asesoría, capacitación y </t>
  </si>
  <si>
    <t>692</t>
  </si>
  <si>
    <t>868</t>
  </si>
  <si>
    <t>1230</t>
  </si>
  <si>
    <t>1231</t>
  </si>
  <si>
    <t>1295</t>
  </si>
  <si>
    <t>920</t>
  </si>
  <si>
    <t>446</t>
  </si>
  <si>
    <t>661</t>
  </si>
  <si>
    <t>788</t>
  </si>
  <si>
    <t>1035</t>
  </si>
  <si>
    <t>921</t>
  </si>
  <si>
    <t>1264</t>
  </si>
  <si>
    <t>402</t>
  </si>
  <si>
    <t>403</t>
  </si>
  <si>
    <t>415</t>
  </si>
  <si>
    <t>440</t>
  </si>
  <si>
    <t>1229</t>
  </si>
  <si>
    <t>1297</t>
  </si>
  <si>
    <t>1133</t>
  </si>
  <si>
    <t>404</t>
  </si>
  <si>
    <t>918</t>
  </si>
  <si>
    <t>1932</t>
  </si>
  <si>
    <t>1964</t>
  </si>
  <si>
    <t>Apoyar la realización de eventos comerciales que visibilicen la producción agropecuaria y la agroindustria en la parte administrativa, organizac</t>
  </si>
  <si>
    <t>Apoyar en la realizacion de mercados campesinos y en la parte administrativa, organizacional, jurídica, financiera ,contables y log</t>
  </si>
  <si>
    <t>Brindar, capacitar y apoyar a los productores de ibague en Buenas Practicas Agricolas , BPM y BPP y con</t>
  </si>
  <si>
    <t>Desarrollo del programa de asistencia técnica para la ejecución de brigadas de salud animal para el contr</t>
  </si>
  <si>
    <t>1034</t>
  </si>
  <si>
    <t>373</t>
  </si>
  <si>
    <t>1629</t>
  </si>
  <si>
    <t>1134</t>
  </si>
  <si>
    <t>1408</t>
  </si>
  <si>
    <t>1628</t>
  </si>
  <si>
    <t>1835</t>
  </si>
  <si>
    <t>405</t>
  </si>
  <si>
    <t>417</t>
  </si>
  <si>
    <t>414</t>
  </si>
  <si>
    <t>1301</t>
  </si>
  <si>
    <t>1368</t>
  </si>
  <si>
    <t>1590</t>
  </si>
  <si>
    <t>1900</t>
  </si>
  <si>
    <t xml:space="preserve">VER ANEXO </t>
  </si>
  <si>
    <t>MEJORAMIENTO DE INCLUSIÓN PRODUCTIVA DE PEQUEÑOS PRODUCTORES RURALES EN EL MUNICIPIO DE IBAGUÉ.  SEGUIMIENTO A 30 SEP 2024</t>
  </si>
  <si>
    <t>Codigo: 2402041
Realizar labores de mejoramiento y/o mantenimiento de la red vial terciaria.</t>
  </si>
  <si>
    <t>Codigo: 2402042
Construir placa huella en vías terciarias.</t>
  </si>
  <si>
    <t>Codigo: 2402044
Construir puentes en la red vial terciaria existente.</t>
  </si>
  <si>
    <t>Codigo: 2402048
Realizar acciones de conservación periódica o rutinaria de puentes de la red vial terciaria con el
fin de mantener las condiciones óptimas para el tránsito y el uso adecuado de la infraestructura de transporte.</t>
  </si>
  <si>
    <t xml:space="preserve">Codigo: 2402056
Realizar mantenimiento a caminos ancestrales
y mejorar sus especificaciones técnicas iniciales.
</t>
  </si>
  <si>
    <t>Codigo: 2402118
Realizar los estudios requeridos en las fases de pre factibilidad, factibilidad o definitivos</t>
  </si>
  <si>
    <t>ACTUALIZACIÓN DE INFORMACIÓN, PARA EL ORDENAMIENTO SOCIAL Y PRODUCTIVO DEL TERRITORIO SEGUIMIENTO A 30 SEP 2024</t>
  </si>
  <si>
    <t>MEJORAMIENTO DE LA SANIDAD AGROPECUARIA E INOCUIDAD ALIMENTARIA PARA EL MUNICIPIO DE IBAGUÉ SEGUIMIENTO A 30 SEP 2024</t>
  </si>
  <si>
    <t xml:space="preserve"> IMPLEMENTACIÓN DE SERVICIO DE EXTENSION PARA EL MUNICIPIO DE IBAGUE- SEGUIMIENTO A 30 SEP 2024</t>
  </si>
  <si>
    <t>MEJORAMIENTO DE INFRAESTRUCTURA EN LA RED VIAL TERCIARIA DEL MUNICIPIO DE IBAGUÉ  SEGUIMIENTO A 30 SEP 2024</t>
  </si>
  <si>
    <t>Convenio 1677</t>
  </si>
  <si>
    <t>CONT-2024</t>
  </si>
  <si>
    <t>Número  de asociaciones apoyadas</t>
  </si>
  <si>
    <t xml:space="preserve">Numero de puentes de la red terciaria con mantenimiento </t>
  </si>
  <si>
    <r>
      <rPr>
        <b/>
        <sz val="16"/>
        <rFont val="Arial Narrow"/>
        <family val="2"/>
      </rPr>
      <t>PROCESO:</t>
    </r>
    <r>
      <rPr>
        <sz val="16"/>
        <rFont val="Arial Narrow"/>
        <family val="2"/>
      </rPr>
      <t xml:space="preserve"> PLANEACION ESTRATEGICA Y TERRITORIAL</t>
    </r>
  </si>
  <si>
    <r>
      <t xml:space="preserve">Codigo: </t>
    </r>
    <r>
      <rPr>
        <sz val="16"/>
        <rFont val="Arial Narrow"/>
        <family val="2"/>
      </rPr>
      <t>FOR-08-PRO-PET-01</t>
    </r>
  </si>
  <si>
    <r>
      <t>Version:</t>
    </r>
    <r>
      <rPr>
        <sz val="16"/>
        <rFont val="Arial Narrow"/>
        <family val="2"/>
      </rPr>
      <t xml:space="preserve"> 01</t>
    </r>
  </si>
  <si>
    <r>
      <rPr>
        <b/>
        <sz val="16"/>
        <rFont val="Arial Narrow"/>
        <family val="2"/>
      </rPr>
      <t>FORMATO:</t>
    </r>
    <r>
      <rPr>
        <sz val="16"/>
        <rFont val="Arial Narrow"/>
        <family val="2"/>
      </rPr>
      <t xml:space="preserve"> PLAN DE ACCION</t>
    </r>
  </si>
  <si>
    <r>
      <t xml:space="preserve">Fecha: </t>
    </r>
    <r>
      <rPr>
        <sz val="16"/>
        <rFont val="Arial Narrow"/>
        <family val="2"/>
      </rPr>
      <t>31/08/2017</t>
    </r>
  </si>
  <si>
    <r>
      <t xml:space="preserve">Pagina: </t>
    </r>
    <r>
      <rPr>
        <sz val="16"/>
        <rFont val="Arial Narrow"/>
        <family val="2"/>
      </rPr>
      <t>1 de  1</t>
    </r>
  </si>
  <si>
    <r>
      <t xml:space="preserve">Objetivos: </t>
    </r>
    <r>
      <rPr>
        <sz val="16"/>
        <rFont val="Arial Narrow"/>
        <family val="2"/>
      </rPr>
      <t>AUMENTAR LOS NIVELES DE PRODUCTIVIDAD, COMPETITIVIDAD Y TRANSFORMACIÓN AGROPECUARIA</t>
    </r>
  </si>
  <si>
    <r>
      <t xml:space="preserve">NOMBRE  DEL PROYECTO POAI: </t>
    </r>
    <r>
      <rPr>
        <sz val="16"/>
        <rFont val="Arial Narrow"/>
        <family val="2"/>
      </rPr>
      <t>MEJORAMIENTO DE INCLUSIÓN PRODUCTIVA DE PEQUEÑOS PRODUCTORES RURALES EN EL MUNICIPIO DE IBAGUÉ.</t>
    </r>
  </si>
  <si>
    <r>
      <t xml:space="preserve">FISICO
</t>
    </r>
    <r>
      <rPr>
        <b/>
        <u/>
        <sz val="12"/>
        <rFont val="Arial Narrow"/>
        <family val="2"/>
      </rPr>
      <t xml:space="preserve">PROG  </t>
    </r>
    <r>
      <rPr>
        <b/>
        <sz val="12"/>
        <rFont val="Arial Narrow"/>
        <family val="2"/>
      </rPr>
      <t xml:space="preserve">
EJEC</t>
    </r>
  </si>
  <si>
    <r>
      <rPr>
        <b/>
        <sz val="12"/>
        <rFont val="Arial Narrow"/>
        <family val="2"/>
      </rPr>
      <t>FINANCIERO</t>
    </r>
    <r>
      <rPr>
        <b/>
        <u/>
        <sz val="12"/>
        <rFont val="Arial Narrow"/>
        <family val="2"/>
      </rPr>
      <t xml:space="preserve">
PROG  
OBLIGADO</t>
    </r>
  </si>
  <si>
    <r>
      <t xml:space="preserve">META DE RESULTADO  No.  </t>
    </r>
    <r>
      <rPr>
        <sz val="12"/>
        <rFont val="Arial Narrow"/>
        <family val="2"/>
      </rPr>
      <t>Incrementar el número de productores rurales beneficiados</t>
    </r>
  </si>
  <si>
    <r>
      <rPr>
        <b/>
        <sz val="14"/>
        <rFont val="Arial Narrow"/>
        <family val="2"/>
      </rPr>
      <t xml:space="preserve">Codigo: </t>
    </r>
    <r>
      <rPr>
        <sz val="14"/>
        <rFont val="Arial Narrow"/>
        <family val="2"/>
      </rPr>
      <t>1704023
Realizar análisis de datos para la generación de informes que sirvan a la planificación en materia de Ordenamiento productivo y social de la
propiedad</t>
    </r>
  </si>
  <si>
    <r>
      <t xml:space="preserve">META DE RESULTADO  No.  </t>
    </r>
    <r>
      <rPr>
        <sz val="12"/>
        <rFont val="Arial Narrow"/>
        <family val="2"/>
      </rPr>
      <t>Incrementar el número de informes generados</t>
    </r>
  </si>
  <si>
    <r>
      <t xml:space="preserve">META DE RESULTADO  No.  </t>
    </r>
    <r>
      <rPr>
        <sz val="12"/>
        <rFont val="Arial Narrow"/>
        <family val="2"/>
      </rPr>
      <t>Incrementar el números de beneficiarios atendidos</t>
    </r>
  </si>
  <si>
    <r>
      <rPr>
        <b/>
        <sz val="12"/>
        <rFont val="Arial Narrow"/>
        <family val="2"/>
      </rPr>
      <t>PROCESO:</t>
    </r>
    <r>
      <rPr>
        <sz val="12"/>
        <rFont val="Arial Narrow"/>
        <family val="2"/>
      </rPr>
      <t xml:space="preserve"> PLANEACION ESTRATEGICA Y TERRITORIAL</t>
    </r>
  </si>
  <si>
    <r>
      <t xml:space="preserve">Codigo: </t>
    </r>
    <r>
      <rPr>
        <sz val="12"/>
        <rFont val="Arial Narrow"/>
        <family val="2"/>
      </rPr>
      <t>FOR-08-PRO-PET-01</t>
    </r>
  </si>
  <si>
    <r>
      <t>Version:</t>
    </r>
    <r>
      <rPr>
        <sz val="12"/>
        <rFont val="Arial Narrow"/>
        <family val="2"/>
      </rPr>
      <t xml:space="preserve"> 01</t>
    </r>
  </si>
  <si>
    <r>
      <rPr>
        <b/>
        <sz val="12"/>
        <rFont val="Arial Narrow"/>
        <family val="2"/>
      </rPr>
      <t>FORMATO:</t>
    </r>
    <r>
      <rPr>
        <sz val="12"/>
        <rFont val="Arial Narrow"/>
        <family val="2"/>
      </rPr>
      <t xml:space="preserve"> PLAN DE ACCION</t>
    </r>
  </si>
  <si>
    <r>
      <t xml:space="preserve">Fecha: </t>
    </r>
    <r>
      <rPr>
        <sz val="12"/>
        <rFont val="Arial Narrow"/>
        <family val="2"/>
      </rPr>
      <t>31/08/2017</t>
    </r>
  </si>
  <si>
    <r>
      <t xml:space="preserve">Pagina: </t>
    </r>
    <r>
      <rPr>
        <sz val="12"/>
        <rFont val="Arial Narrow"/>
        <family val="2"/>
      </rPr>
      <t>1 de  1</t>
    </r>
  </si>
  <si>
    <r>
      <t xml:space="preserve">NOMBRE  DEL PROYECTO POAI: </t>
    </r>
    <r>
      <rPr>
        <sz val="12"/>
        <rFont val="Arial Narrow"/>
        <family val="2"/>
      </rPr>
      <t>MEJORAMIENTO DE LA SANIDAD AGROPECUARIA E INOCUIDAD ALIMENTARIA PARA EL MUNICIPIO DE IBAGUÉ</t>
    </r>
  </si>
  <si>
    <r>
      <rPr>
        <b/>
        <sz val="12"/>
        <rFont val="Arial Narrow"/>
        <family val="2"/>
      </rPr>
      <t xml:space="preserve">Codigo: </t>
    </r>
    <r>
      <rPr>
        <sz val="12"/>
        <rFont val="Arial Narrow"/>
        <family val="2"/>
      </rPr>
      <t>1707018
Realizar el diagnóstico fito y zoosanitario que
permita identificar el agente causal de la plaga y/o enfermedad.</t>
    </r>
  </si>
  <si>
    <r>
      <rPr>
        <b/>
        <sz val="12"/>
        <rFont val="Arial Narrow"/>
        <family val="2"/>
      </rPr>
      <t>Codigo:</t>
    </r>
    <r>
      <rPr>
        <sz val="12"/>
        <rFont val="Arial Narrow"/>
        <family val="2"/>
      </rPr>
      <t xml:space="preserve"> 1707043
Desarrollar brigadas enfocadas a promover y
proteger la salud de las especies animales por medio del control de parásitos internos y/o externos. Incluye aplicación de vermífugos,
entre otros.</t>
    </r>
  </si>
  <si>
    <r>
      <t xml:space="preserve">PROGRAMA: </t>
    </r>
    <r>
      <rPr>
        <sz val="12"/>
        <rFont val="Arial Narrow"/>
        <family val="2"/>
      </rPr>
      <t>Extensión Agropecuaria e Innovación: Ciencia, tecnología e innovación agropecuaria</t>
    </r>
  </si>
  <si>
    <r>
      <t xml:space="preserve">META DE RESULTADO  No.  </t>
    </r>
    <r>
      <rPr>
        <sz val="12"/>
        <rFont val="Arial Narrow"/>
        <family val="2"/>
      </rPr>
      <t>Incrementar el número de usuarios atendidos con el servicio de extensión agropecuario</t>
    </r>
  </si>
  <si>
    <r>
      <rPr>
        <b/>
        <sz val="12"/>
        <rFont val="Arial Narrow"/>
        <family val="2"/>
      </rPr>
      <t>NOMBRE  DEL PROYECTO POAI</t>
    </r>
    <r>
      <rPr>
        <sz val="12"/>
        <rFont val="Arial Narrow"/>
        <family val="2"/>
      </rPr>
      <t>: Mantenimiento de la infraestructura, de la red vial terciaria del municipio de  Ibague</t>
    </r>
  </si>
  <si>
    <r>
      <t xml:space="preserve">META DE RESULTADO  No.  </t>
    </r>
    <r>
      <rPr>
        <sz val="12"/>
        <rFont val="Arial Narrow"/>
        <family val="2"/>
      </rPr>
      <t>Mantener los Kilómetros de vías terciarias intervenidas</t>
    </r>
  </si>
  <si>
    <t>Realizar la recoleccion, procedimientos y analisis de la informacion agropecuario y acompañamiento profesional y técnico en temas administrativos, organizacionales, jurídicos, financieros y contables</t>
  </si>
  <si>
    <t>Generar el analisis de la informacion para la planificacion rural del territorio del municipio de ibague y acomapañamiento tecnico y profesional en temas en temas administrativos, organizacionales, jurídicos, financieros y contables</t>
  </si>
  <si>
    <t>Codigo:1702035
Gestionar capacitaciones a productores sobre BPA, BPP, BPM y producción sostenible..</t>
  </si>
  <si>
    <t>CODIGO BPPIM: 2024730010008- 2020730010073</t>
  </si>
  <si>
    <r>
      <rPr>
        <b/>
        <sz val="12"/>
        <rFont val="Arial Narrow"/>
        <family val="2"/>
      </rPr>
      <t xml:space="preserve">Codigo: </t>
    </r>
    <r>
      <rPr>
        <sz val="12"/>
        <rFont val="Arial Narrow"/>
        <family val="2"/>
      </rPr>
      <t>1702001
Adecuar un espacio comunitario campesino para el intercambio de productos, reuniones, entre otros</t>
    </r>
  </si>
  <si>
    <r>
      <rPr>
        <b/>
        <sz val="12"/>
        <rFont val="Arial Narrow"/>
        <family val="2"/>
      </rPr>
      <t>Codigo:</t>
    </r>
    <r>
      <rPr>
        <sz val="12"/>
        <rFont val="Arial Narrow"/>
        <family val="2"/>
      </rPr>
      <t xml:space="preserve"> 1702007
Cofinanciar proyectos productivos dirigidos
al emprendimiento campesino, la mujer rural y los jóvenes rurales.</t>
    </r>
  </si>
  <si>
    <r>
      <rPr>
        <b/>
        <sz val="12"/>
        <rFont val="Arial Narrow"/>
        <family val="2"/>
      </rPr>
      <t xml:space="preserve">Codigo: </t>
    </r>
    <r>
      <rPr>
        <sz val="12"/>
        <rFont val="Arial Narrow"/>
        <family val="2"/>
      </rPr>
      <t xml:space="preserve">1702009
Financiar para la adquisición de activos productivos tales como infraestructura, maquinaria, equipos,  insumos, material vegetal, especies zootécnicas y/o acuícolas.  </t>
    </r>
  </si>
  <si>
    <r>
      <t xml:space="preserve">Codigo: 1702038
</t>
    </r>
    <r>
      <rPr>
        <sz val="12"/>
        <rFont val="Arial Narrow"/>
        <family val="2"/>
      </rPr>
      <t>Realizar circuitos cortos de comercialización de la producción agropecuaria de la zona rural de Ibagué.</t>
    </r>
  </si>
  <si>
    <r>
      <t xml:space="preserve">Codigo: 1702038
</t>
    </r>
    <r>
      <rPr>
        <sz val="12"/>
        <color theme="1"/>
        <rFont val="Arial Narrow"/>
        <family val="2"/>
      </rPr>
      <t>Apoyar la realización de eventos comerciales que visibilicen la producción agropecuaria y la agroindustria de la zona rural de Ibagué.</t>
    </r>
  </si>
  <si>
    <r>
      <t>Codigo: 1702040</t>
    </r>
    <r>
      <rPr>
        <sz val="12"/>
        <rFont val="Arial Narrow"/>
        <family val="2"/>
      </rPr>
      <t xml:space="preserve">
Realizar actividades encaminadas a fomentar la asociatividad entre los productores rurales e Ibagué.
Adicionalmente, sensibilizar a los productores sobre los beneficios y responsabilidades que se derivan de los procesos asociativos y de participación para el desarrollo Nrural, por medio de la realización de eventos, talleres, asesorías, capacitaciones y/o mesas de trabajo, entre otros.</t>
    </r>
  </si>
  <si>
    <r>
      <t xml:space="preserve">Codigo:  </t>
    </r>
    <r>
      <rPr>
        <sz val="12"/>
        <rFont val="Arial Narrow"/>
        <family val="2"/>
      </rPr>
      <t>1702045
Prestar acompañamiento, asesoría y seguimiento técnico al Consejo Municipal de Desarrollo Rural –
CMDR.</t>
    </r>
  </si>
  <si>
    <t>INFI</t>
  </si>
  <si>
    <t>CODIGO BPPIM:  2024730010009 -2020730010074- 2020730010075</t>
  </si>
  <si>
    <t xml:space="preserve">Objetivos:   ORIENTAR LAS INTERVENCIONES PARA MEJORAR EL ACCESO, USO Y APROVECHAMIENTO ADECUADO DE LAS TIERRAS 
RURALES </t>
  </si>
  <si>
    <t>VER ANEXO</t>
  </si>
  <si>
    <r>
      <rPr>
        <b/>
        <sz val="14"/>
        <rFont val="Arial Narrow"/>
        <family val="2"/>
      </rPr>
      <t xml:space="preserve">Objetivos: </t>
    </r>
    <r>
      <rPr>
        <sz val="14"/>
        <rFont val="Arial Narrow"/>
        <family val="2"/>
      </rPr>
      <t>Incrementar la productividad de las explotaciones agropecuarias en la zona rural del municipio de Ibagué.</t>
    </r>
  </si>
  <si>
    <t>Realizar el diagnóstico fito y zoosanitario que permita identificar el agente causal de la plaga y/o enfermedad.</t>
  </si>
  <si>
    <t>1678</t>
  </si>
  <si>
    <t>FEDERACION NACIONAL DE CAFETEROS</t>
  </si>
  <si>
    <t>1679</t>
  </si>
  <si>
    <t>HUGO  BARRAGAN PARRA</t>
  </si>
  <si>
    <t>1033</t>
  </si>
  <si>
    <t>1299</t>
  </si>
  <si>
    <t>1530</t>
  </si>
  <si>
    <t>1514</t>
  </si>
  <si>
    <t>1294</t>
  </si>
  <si>
    <t>1661</t>
  </si>
  <si>
    <t>1709</t>
  </si>
  <si>
    <t>1954</t>
  </si>
  <si>
    <t>JAVIER MAURICIO LOPEZ HURTADO</t>
  </si>
  <si>
    <t>2144</t>
  </si>
  <si>
    <t>1677</t>
  </si>
  <si>
    <r>
      <t>O</t>
    </r>
    <r>
      <rPr>
        <b/>
        <sz val="16"/>
        <rFont val="Arial Narrow"/>
        <family val="2"/>
      </rPr>
      <t>bjetivos:</t>
    </r>
    <r>
      <rPr>
        <sz val="16"/>
        <rFont val="Arial Narrow"/>
        <family val="2"/>
      </rPr>
      <t xml:space="preserve"> Mejorar las condiciones de conectividad intermodal rural en el Municipio de Ibague</t>
    </r>
  </si>
  <si>
    <r>
      <t>CODIGO BPPIM:</t>
    </r>
    <r>
      <rPr>
        <sz val="14"/>
        <rFont val="Arial Narrow"/>
        <family val="2"/>
      </rPr>
      <t xml:space="preserve"> 2024730010114- 2020730010072</t>
    </r>
  </si>
  <si>
    <r>
      <rPr>
        <b/>
        <sz val="14"/>
        <rFont val="Arial Narrow"/>
        <family val="2"/>
      </rPr>
      <t xml:space="preserve">Codigo: </t>
    </r>
    <r>
      <rPr>
        <sz val="14"/>
        <rFont val="Arial Narrow"/>
        <family val="2"/>
      </rPr>
      <t>1708041
Realizar acompañamiento integral orientado a
diagnosticar, recomendar, actualizar, formar, transferir, asistir, empoderar y generar capacidad en los productores agropecuarios para que estos incorporen en su actividad
productiva prácticas, productos tecnológicos,
tecnologías, conocimientos y comportamientos
que beneficien su desempeño y mejoren su
competitividad y sostenibilidad.</t>
    </r>
  </si>
  <si>
    <t>Realizar visitas de asistencia técnica: Brindar acompañamiento profesional  y técnico a los productores agropecuarios del municipio de Ibagué, para  proporcionar asesoramiento, capacitación y/o apoyo directo en temas 
agropecuarios, ambientales, agroindustriales, administrativos, jurídicos, financieros y contables</t>
  </si>
  <si>
    <t xml:space="preserve"> Realizar trabajo de campo: Realizar demostraciones de campo para los productores agropecuarios del municipio de Ibagué, donde se ejecuten de manera práctica, técnicas agrícolas y pecuarias innovadoras, así como demostraciones en el uso de maquinaria y equipos adecuados para aumentar la 
productividad.</t>
  </si>
  <si>
    <t>Elaborar recomendaciones y estrategias: Brindar asesoría, capacitación y  acompañamiento profesional y técnico para la creación y fortalecimiento de organizaciones o asociaciones de productores en temas agropecuarios, ambientales, agroindustriales, administrativos, organizacionales, jurídicos, 
financieros y contables. Establecer sistema de monitoreo y control para medir el avance de las actividades de extensión agropecu</t>
  </si>
  <si>
    <t>Realizar capacitaciones y sensibilizaciones: Organizar, promocionar y financiar encuentros, ferias agropecuarias, ruedas de negocios y eventos de socialización para los productores agropecuarios del municipio de Ibagué. Prestar 
servicio de transporte de carga para la logística requerida en los eventos grupal</t>
  </si>
  <si>
    <t>Ver Anexo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</si>
</sst>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 #,##0.00_-;\-&quot;$&quot;\ * #,##0.00_-;_-&quot;$&quot;\ * &quot;-&quot;??_-;_-@_-"/>
    <numFmt numFmtId="43" formatCode="_-* #,##0.00_-;\-* #,##0.00_-;_-*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_ &quot;$&quot;\ * #,##0_ ;_ &quot;$&quot;\ * \-#,##0_ ;_ &quot;$&quot;\ * &quot;-&quot;??_ ;_ @_ "/>
    <numFmt numFmtId="170" formatCode="_ * #,##0.00_ ;_ * \-#,##0.00_ ;_ * &quot;-&quot;??_ ;_ @_ "/>
    <numFmt numFmtId="171" formatCode="_-* #,##0_-;\-* #,##0_-;_-* &quot;-&quot;??_-;_-@_-"/>
    <numFmt numFmtId="172" formatCode="_-&quot;$&quot;\ * #,##0_-;\-&quot;$&quot;\ * #,##0_-;_-&quot;$&quot;\ * &quot;-&quot;??_-;_-@_-"/>
    <numFmt numFmtId="173" formatCode="#,##0.0;\-#,##0.0"/>
    <numFmt numFmtId="174" formatCode="#,##0_ ;\-#,##0\ "/>
  </numFmts>
  <fonts count="25" x14ac:knownFonts="1">
    <font>
      <sz val="11"/>
      <color theme="1"/>
      <name val="Calibri"/>
      <family val="2"/>
      <scheme val="minor"/>
    </font>
    <font>
      <sz val="10"/>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2"/>
      <color theme="1"/>
      <name val="Calibri"/>
      <family val="2"/>
      <scheme val="minor"/>
    </font>
    <font>
      <sz val="12"/>
      <name val="Arial Narrow"/>
      <family val="2"/>
    </font>
    <font>
      <sz val="16"/>
      <name val="Arial Narrow"/>
      <family val="2"/>
    </font>
    <font>
      <b/>
      <sz val="16"/>
      <name val="Arial Narrow"/>
      <family val="2"/>
    </font>
    <font>
      <sz val="14"/>
      <name val="Arial Narrow"/>
      <family val="2"/>
    </font>
    <font>
      <b/>
      <sz val="12"/>
      <name val="Arial Narrow"/>
      <family val="2"/>
    </font>
    <font>
      <b/>
      <u/>
      <sz val="12"/>
      <name val="Arial Narrow"/>
      <family val="2"/>
    </font>
    <font>
      <b/>
      <sz val="14"/>
      <name val="Arial Narrow"/>
      <family val="2"/>
    </font>
    <font>
      <sz val="12"/>
      <color theme="1"/>
      <name val="Arial Narrow"/>
      <family val="2"/>
    </font>
    <font>
      <b/>
      <sz val="12"/>
      <color rgb="FFFF0000"/>
      <name val="Arial Narrow"/>
      <family val="2"/>
    </font>
    <font>
      <sz val="11"/>
      <color theme="1"/>
      <name val="Arial Narrow"/>
      <family val="2"/>
    </font>
    <font>
      <b/>
      <sz val="12"/>
      <color theme="1"/>
      <name val="Arial Narrow"/>
      <family val="2"/>
    </font>
    <font>
      <b/>
      <sz val="11"/>
      <color theme="1"/>
      <name val="Arial Narrow"/>
      <family val="2"/>
    </font>
    <font>
      <b/>
      <sz val="10"/>
      <color theme="1"/>
      <name val="Arial Narrow"/>
      <family val="2"/>
    </font>
    <font>
      <sz val="11"/>
      <name val="Arial Narrow"/>
      <family val="2"/>
    </font>
    <font>
      <b/>
      <sz val="11"/>
      <name val="Arial Narrow"/>
      <family val="2"/>
    </font>
    <font>
      <b/>
      <sz val="9"/>
      <color rgb="FF000000"/>
      <name val="Tahoma"/>
      <family val="2"/>
    </font>
    <font>
      <sz val="9"/>
      <color rgb="FF000000"/>
      <name val="Tahoma"/>
      <family val="2"/>
    </font>
    <font>
      <sz val="10"/>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right/>
      <top style="medium">
        <color indexed="64"/>
      </top>
      <bottom style="thin">
        <color auto="1"/>
      </bottom>
      <diagonal/>
    </border>
    <border>
      <left style="thin">
        <color indexed="64"/>
      </left>
      <right style="thin">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diagonal/>
    </border>
    <border>
      <left/>
      <right/>
      <top style="thin">
        <color auto="1"/>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cellStyleXfs>
  <cellXfs count="670">
    <xf numFmtId="0" fontId="0" fillId="0" borderId="0" xfId="0"/>
    <xf numFmtId="0" fontId="6" fillId="0" borderId="0" xfId="0" applyFont="1"/>
    <xf numFmtId="172" fontId="6" fillId="0" borderId="0" xfId="0" applyNumberFormat="1" applyFont="1"/>
    <xf numFmtId="0" fontId="0" fillId="2" borderId="0" xfId="0" applyFill="1"/>
    <xf numFmtId="0" fontId="7" fillId="0" borderId="0" xfId="1" applyFont="1"/>
    <xf numFmtId="172" fontId="7" fillId="0" borderId="0" xfId="6" applyNumberFormat="1" applyFont="1" applyFill="1" applyAlignment="1">
      <alignment vertical="center"/>
    </xf>
    <xf numFmtId="172" fontId="7" fillId="0" borderId="0" xfId="6" applyNumberFormat="1" applyFont="1" applyFill="1"/>
    <xf numFmtId="0" fontId="7" fillId="0" borderId="0" xfId="1" applyFont="1" applyAlignment="1">
      <alignment horizontal="center"/>
    </xf>
    <xf numFmtId="10" fontId="7" fillId="0" borderId="0" xfId="2" applyNumberFormat="1" applyFont="1" applyFill="1"/>
    <xf numFmtId="0" fontId="9" fillId="0" borderId="0" xfId="1" applyFont="1"/>
    <xf numFmtId="0" fontId="8" fillId="0" borderId="0" xfId="1" applyFont="1"/>
    <xf numFmtId="0" fontId="9" fillId="0" borderId="1" xfId="1" applyFont="1" applyBorder="1" applyAlignment="1">
      <alignment vertical="center"/>
    </xf>
    <xf numFmtId="0" fontId="9" fillId="0" borderId="1" xfId="1" applyFont="1" applyBorder="1" applyAlignment="1">
      <alignment vertical="center" wrapText="1"/>
    </xf>
    <xf numFmtId="0" fontId="8" fillId="0" borderId="0" xfId="1" applyFont="1" applyAlignment="1">
      <alignment vertical="center"/>
    </xf>
    <xf numFmtId="2" fontId="9" fillId="0" borderId="0" xfId="1" applyNumberFormat="1" applyFont="1" applyAlignment="1">
      <alignment vertical="center"/>
    </xf>
    <xf numFmtId="2" fontId="9" fillId="0" borderId="1" xfId="1" applyNumberFormat="1" applyFont="1" applyBorder="1" applyAlignment="1">
      <alignment horizontal="center" vertical="center"/>
    </xf>
    <xf numFmtId="2" fontId="9" fillId="0" borderId="0" xfId="1" applyNumberFormat="1" applyFont="1" applyAlignment="1">
      <alignment horizontal="center" vertical="center" wrapText="1"/>
    </xf>
    <xf numFmtId="0" fontId="8" fillId="0" borderId="8" xfId="1" applyFont="1" applyBorder="1"/>
    <xf numFmtId="2" fontId="9" fillId="0" borderId="0" xfId="1" applyNumberFormat="1" applyFont="1" applyAlignment="1">
      <alignment horizontal="center" vertical="center"/>
    </xf>
    <xf numFmtId="0" fontId="8" fillId="0" borderId="0" xfId="1" applyFont="1" applyAlignment="1">
      <alignment horizontal="center"/>
    </xf>
    <xf numFmtId="0" fontId="8" fillId="0" borderId="1" xfId="1" applyFont="1" applyBorder="1" applyAlignment="1">
      <alignment horizontal="center" vertical="center"/>
    </xf>
    <xf numFmtId="166" fontId="8" fillId="0" borderId="1" xfId="1" applyNumberFormat="1" applyFont="1" applyBorder="1" applyAlignment="1">
      <alignment horizontal="center" vertical="center" wrapText="1"/>
    </xf>
    <xf numFmtId="2" fontId="8" fillId="0" borderId="0" xfId="1" applyNumberFormat="1" applyFont="1" applyAlignment="1">
      <alignment vertical="center" wrapText="1"/>
    </xf>
    <xf numFmtId="165" fontId="8" fillId="0" borderId="0" xfId="3" applyFont="1" applyBorder="1" applyAlignment="1" applyProtection="1">
      <alignment vertical="center"/>
    </xf>
    <xf numFmtId="2" fontId="8" fillId="0" borderId="0" xfId="1" applyNumberFormat="1" applyFont="1"/>
    <xf numFmtId="165" fontId="8" fillId="0" borderId="0" xfId="3" applyFont="1" applyBorder="1"/>
    <xf numFmtId="164" fontId="8" fillId="0" borderId="0" xfId="1" applyNumberFormat="1" applyFont="1"/>
    <xf numFmtId="0" fontId="9" fillId="0" borderId="13" xfId="1" applyFont="1" applyBorder="1" applyAlignment="1">
      <alignment vertical="center"/>
    </xf>
    <xf numFmtId="0" fontId="9" fillId="0" borderId="12" xfId="1" applyFont="1" applyBorder="1" applyAlignment="1">
      <alignment vertical="center"/>
    </xf>
    <xf numFmtId="2" fontId="8" fillId="0" borderId="0" xfId="1" applyNumberFormat="1" applyFont="1" applyAlignment="1">
      <alignment vertical="center"/>
    </xf>
    <xf numFmtId="2" fontId="8" fillId="0" borderId="0" xfId="1" applyNumberFormat="1" applyFont="1" applyAlignment="1">
      <alignment horizontal="left" vertical="center" wrapText="1"/>
    </xf>
    <xf numFmtId="0" fontId="8" fillId="0" borderId="0" xfId="1" applyFont="1" applyAlignment="1">
      <alignment wrapText="1"/>
    </xf>
    <xf numFmtId="0" fontId="9" fillId="0" borderId="12" xfId="1" applyFont="1" applyBorder="1" applyAlignment="1">
      <alignment horizontal="center" vertical="center"/>
    </xf>
    <xf numFmtId="0" fontId="9" fillId="0" borderId="0" xfId="1" applyFont="1" applyAlignment="1">
      <alignment horizontal="left" vertical="top" wrapText="1"/>
    </xf>
    <xf numFmtId="0" fontId="9" fillId="0" borderId="8" xfId="1" applyFont="1" applyBorder="1" applyAlignment="1">
      <alignment horizontal="left" vertical="top" wrapText="1"/>
    </xf>
    <xf numFmtId="2" fontId="8" fillId="0" borderId="13" xfId="1" applyNumberFormat="1" applyFont="1" applyBorder="1" applyAlignment="1">
      <alignment horizontal="left" vertical="center" wrapText="1"/>
    </xf>
    <xf numFmtId="2" fontId="8" fillId="0" borderId="12" xfId="1" applyNumberFormat="1" applyFont="1" applyBorder="1" applyAlignment="1">
      <alignment horizontal="left" vertical="center" wrapText="1"/>
    </xf>
    <xf numFmtId="2" fontId="8" fillId="0" borderId="11" xfId="1" applyNumberFormat="1" applyFont="1" applyBorder="1" applyAlignment="1">
      <alignment horizontal="left" vertical="center" wrapText="1"/>
    </xf>
    <xf numFmtId="0" fontId="7" fillId="0" borderId="0" xfId="1" applyFont="1" applyAlignment="1">
      <alignment horizontal="left" wrapText="1"/>
    </xf>
    <xf numFmtId="165" fontId="7" fillId="0" borderId="0" xfId="3" applyFont="1" applyBorder="1" applyAlignment="1" applyProtection="1">
      <alignment vertical="center"/>
    </xf>
    <xf numFmtId="2" fontId="7" fillId="0" borderId="0" xfId="1" applyNumberFormat="1" applyFont="1"/>
    <xf numFmtId="165" fontId="7" fillId="0" borderId="0" xfId="3" applyFont="1" applyBorder="1"/>
    <xf numFmtId="164" fontId="7" fillId="0" borderId="0" xfId="1" applyNumberFormat="1" applyFont="1"/>
    <xf numFmtId="0" fontId="7" fillId="0" borderId="0" xfId="1" applyFont="1" applyAlignment="1">
      <alignment wrapText="1"/>
    </xf>
    <xf numFmtId="172" fontId="11" fillId="0" borderId="1" xfId="6" applyNumberFormat="1" applyFont="1" applyFill="1" applyBorder="1" applyAlignment="1">
      <alignment horizontal="center" vertical="center"/>
    </xf>
    <xf numFmtId="0" fontId="11" fillId="0" borderId="1" xfId="1" applyFont="1" applyBorder="1" applyAlignment="1">
      <alignment horizontal="center" vertical="center"/>
    </xf>
    <xf numFmtId="10" fontId="11" fillId="0" borderId="1" xfId="2" applyNumberFormat="1" applyFont="1" applyFill="1" applyBorder="1" applyAlignment="1">
      <alignment horizontal="center" vertical="center"/>
    </xf>
    <xf numFmtId="0" fontId="11" fillId="0" borderId="1" xfId="1" applyFont="1" applyBorder="1" applyAlignment="1">
      <alignment horizontal="center" vertical="center" wrapText="1"/>
    </xf>
    <xf numFmtId="1" fontId="11" fillId="0" borderId="1" xfId="1" applyNumberFormat="1" applyFont="1" applyBorder="1" applyAlignment="1">
      <alignment horizontal="center" vertical="center" wrapText="1"/>
    </xf>
    <xf numFmtId="172" fontId="7" fillId="0" borderId="1" xfId="6" applyNumberFormat="1" applyFont="1" applyFill="1" applyBorder="1" applyAlignment="1" applyProtection="1">
      <alignment vertical="center"/>
    </xf>
    <xf numFmtId="2" fontId="7" fillId="0" borderId="1" xfId="2" applyNumberFormat="1" applyFont="1" applyFill="1" applyBorder="1" applyAlignment="1" applyProtection="1">
      <alignment vertical="center"/>
    </xf>
    <xf numFmtId="2" fontId="7" fillId="0" borderId="1" xfId="1" applyNumberFormat="1" applyFont="1" applyBorder="1" applyAlignment="1">
      <alignment vertical="center"/>
    </xf>
    <xf numFmtId="14" fontId="7" fillId="0" borderId="1" xfId="1" applyNumberFormat="1" applyFont="1" applyBorder="1" applyAlignment="1">
      <alignment horizontal="center" vertical="center"/>
    </xf>
    <xf numFmtId="165" fontId="7" fillId="0" borderId="0" xfId="3" applyFont="1" applyFill="1" applyBorder="1" applyAlignment="1" applyProtection="1">
      <alignment vertical="center"/>
    </xf>
    <xf numFmtId="165" fontId="7" fillId="0" borderId="0" xfId="3" applyFont="1" applyFill="1" applyBorder="1"/>
    <xf numFmtId="2" fontId="7" fillId="0" borderId="0" xfId="1" applyNumberFormat="1" applyFont="1" applyAlignment="1">
      <alignment horizontal="left" vertical="top" wrapText="1"/>
    </xf>
    <xf numFmtId="0" fontId="11" fillId="0" borderId="0" xfId="1" applyFont="1" applyAlignment="1">
      <alignment horizontal="center"/>
    </xf>
    <xf numFmtId="1" fontId="7" fillId="0" borderId="1" xfId="1" applyNumberFormat="1" applyFont="1" applyBorder="1" applyAlignment="1">
      <alignment horizontal="center" vertical="center" wrapText="1"/>
    </xf>
    <xf numFmtId="2" fontId="7" fillId="0" borderId="1" xfId="1" applyNumberFormat="1" applyFont="1" applyBorder="1" applyAlignment="1">
      <alignment horizontal="center" vertical="center"/>
    </xf>
    <xf numFmtId="14" fontId="7" fillId="0" borderId="10" xfId="1" applyNumberFormat="1" applyFont="1" applyBorder="1" applyAlignment="1">
      <alignment horizontal="center" vertical="center"/>
    </xf>
    <xf numFmtId="165" fontId="7" fillId="0" borderId="0" xfId="1" applyNumberFormat="1" applyFont="1"/>
    <xf numFmtId="172" fontId="11" fillId="0" borderId="1" xfId="6" applyNumberFormat="1" applyFont="1" applyFill="1" applyBorder="1" applyAlignment="1" applyProtection="1">
      <alignment vertical="center"/>
    </xf>
    <xf numFmtId="0" fontId="7" fillId="0" borderId="1" xfId="1" applyFont="1" applyBorder="1" applyAlignment="1">
      <alignment horizontal="center" vertical="center" wrapText="1"/>
    </xf>
    <xf numFmtId="39" fontId="7" fillId="0" borderId="1" xfId="1" applyNumberFormat="1" applyFont="1" applyBorder="1" applyAlignment="1">
      <alignment vertical="center"/>
    </xf>
    <xf numFmtId="10" fontId="7" fillId="0" borderId="1" xfId="2" applyNumberFormat="1" applyFont="1" applyFill="1" applyBorder="1" applyAlignment="1">
      <alignment vertical="center"/>
    </xf>
    <xf numFmtId="172" fontId="7" fillId="0" borderId="1" xfId="6" applyNumberFormat="1" applyFont="1" applyFill="1" applyBorder="1" applyAlignment="1">
      <alignment vertical="center"/>
    </xf>
    <xf numFmtId="171" fontId="11" fillId="0" borderId="1" xfId="7" applyNumberFormat="1" applyFont="1" applyFill="1" applyBorder="1" applyAlignment="1">
      <alignment vertical="center"/>
    </xf>
    <xf numFmtId="172" fontId="14" fillId="0" borderId="1" xfId="6" applyNumberFormat="1" applyFont="1" applyFill="1" applyBorder="1" applyAlignment="1">
      <alignment vertical="center"/>
    </xf>
    <xf numFmtId="0" fontId="7" fillId="0" borderId="1" xfId="1" applyFont="1" applyBorder="1" applyAlignment="1">
      <alignment horizontal="center" vertical="center"/>
    </xf>
    <xf numFmtId="171" fontId="7" fillId="0" borderId="1" xfId="7" applyNumberFormat="1" applyFont="1" applyFill="1" applyBorder="1" applyAlignment="1">
      <alignment horizontal="center" vertical="center"/>
    </xf>
    <xf numFmtId="0" fontId="11" fillId="0" borderId="13" xfId="1" applyFont="1" applyBorder="1" applyAlignment="1">
      <alignment horizontal="center" vertical="center"/>
    </xf>
    <xf numFmtId="0" fontId="7" fillId="0" borderId="1" xfId="1" applyFont="1" applyBorder="1" applyAlignment="1">
      <alignment vertical="center" wrapText="1"/>
    </xf>
    <xf numFmtId="171" fontId="7" fillId="0" borderId="1" xfId="7" applyNumberFormat="1" applyFont="1" applyFill="1" applyBorder="1" applyAlignment="1">
      <alignment vertical="center"/>
    </xf>
    <xf numFmtId="172" fontId="7" fillId="0" borderId="1" xfId="6" applyNumberFormat="1" applyFont="1" applyFill="1" applyBorder="1" applyAlignment="1">
      <alignment horizontal="center" vertical="center"/>
    </xf>
    <xf numFmtId="0" fontId="7" fillId="0" borderId="9" xfId="1" applyFont="1" applyBorder="1"/>
    <xf numFmtId="172" fontId="7" fillId="0" borderId="0" xfId="6" applyNumberFormat="1" applyFont="1" applyFill="1" applyAlignment="1">
      <alignment horizontal="left" vertical="center"/>
    </xf>
    <xf numFmtId="2" fontId="7" fillId="0" borderId="0" xfId="1" applyNumberFormat="1" applyFont="1" applyAlignment="1">
      <alignment horizontal="center"/>
    </xf>
    <xf numFmtId="10" fontId="7" fillId="0" borderId="0" xfId="2" applyNumberFormat="1" applyFont="1" applyFill="1" applyBorder="1" applyProtection="1"/>
    <xf numFmtId="168" fontId="7" fillId="0" borderId="0" xfId="1" applyNumberFormat="1" applyFont="1"/>
    <xf numFmtId="39" fontId="7" fillId="0" borderId="0" xfId="1" applyNumberFormat="1" applyFont="1"/>
    <xf numFmtId="39" fontId="7" fillId="0" borderId="8" xfId="1" applyNumberFormat="1" applyFont="1" applyBorder="1"/>
    <xf numFmtId="168" fontId="11" fillId="0" borderId="1" xfId="1" applyNumberFormat="1" applyFont="1" applyBorder="1" applyAlignment="1">
      <alignment horizontal="center" vertical="top" wrapText="1"/>
    </xf>
    <xf numFmtId="0" fontId="11" fillId="0" borderId="1" xfId="1" applyFont="1" applyBorder="1" applyAlignment="1">
      <alignment horizontal="left" vertical="center"/>
    </xf>
    <xf numFmtId="1" fontId="11" fillId="0" borderId="1" xfId="1" applyNumberFormat="1" applyFont="1" applyBorder="1" applyAlignment="1">
      <alignment horizontal="center" vertical="top"/>
    </xf>
    <xf numFmtId="0" fontId="11" fillId="0" borderId="6" xfId="1" applyFont="1" applyBorder="1" applyAlignment="1">
      <alignment horizontal="center" vertical="center"/>
    </xf>
    <xf numFmtId="10" fontId="7" fillId="0" borderId="0" xfId="2" applyNumberFormat="1" applyFont="1" applyFill="1" applyBorder="1"/>
    <xf numFmtId="0" fontId="16" fillId="0" borderId="0" xfId="0" applyFont="1"/>
    <xf numFmtId="0" fontId="7" fillId="0" borderId="13" xfId="1" applyFont="1" applyBorder="1" applyAlignment="1">
      <alignment vertical="center"/>
    </xf>
    <xf numFmtId="0" fontId="14" fillId="0" borderId="1" xfId="0" applyFont="1" applyBorder="1" applyAlignment="1">
      <alignment horizontal="left" vertical="center" wrapText="1"/>
    </xf>
    <xf numFmtId="0" fontId="7" fillId="0" borderId="0" xfId="1" applyFont="1" applyAlignment="1">
      <alignment vertical="center"/>
    </xf>
    <xf numFmtId="0" fontId="16" fillId="2" borderId="0" xfId="0" applyFont="1" applyFill="1"/>
    <xf numFmtId="172" fontId="18" fillId="5" borderId="1" xfId="0" applyNumberFormat="1" applyFont="1" applyFill="1" applyBorder="1" applyAlignment="1">
      <alignment vertical="center"/>
    </xf>
    <xf numFmtId="0" fontId="17"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6" fillId="2" borderId="0" xfId="0" applyFont="1" applyFill="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vertical="center"/>
    </xf>
    <xf numFmtId="172" fontId="16" fillId="0" borderId="1" xfId="6" applyNumberFormat="1" applyFont="1" applyBorder="1" applyAlignment="1">
      <alignment vertical="center"/>
    </xf>
    <xf numFmtId="0" fontId="16" fillId="0" borderId="0" xfId="0" applyFont="1" applyAlignment="1">
      <alignment vertical="center"/>
    </xf>
    <xf numFmtId="172" fontId="16" fillId="0" borderId="1" xfId="6" applyNumberFormat="1" applyFont="1" applyBorder="1"/>
    <xf numFmtId="172" fontId="16" fillId="0" borderId="1" xfId="0" applyNumberFormat="1" applyFont="1" applyBorder="1"/>
    <xf numFmtId="0" fontId="16" fillId="0" borderId="1" xfId="0" applyFont="1" applyBorder="1"/>
    <xf numFmtId="172" fontId="16" fillId="0" borderId="1" xfId="0" applyNumberFormat="1" applyFont="1" applyBorder="1" applyAlignment="1">
      <alignment vertical="center"/>
    </xf>
    <xf numFmtId="0" fontId="9" fillId="0" borderId="1" xfId="1" applyFont="1" applyBorder="1"/>
    <xf numFmtId="168" fontId="11" fillId="0" borderId="1" xfId="1" applyNumberFormat="1" applyFont="1" applyBorder="1" applyAlignment="1">
      <alignment vertical="top" wrapText="1"/>
    </xf>
    <xf numFmtId="172" fontId="7" fillId="0" borderId="0" xfId="6" applyNumberFormat="1" applyFont="1"/>
    <xf numFmtId="10" fontId="7" fillId="0" borderId="0" xfId="2" applyNumberFormat="1" applyFont="1"/>
    <xf numFmtId="10" fontId="8" fillId="0" borderId="1" xfId="2" applyNumberFormat="1" applyFont="1" applyBorder="1"/>
    <xf numFmtId="3" fontId="8" fillId="2" borderId="1" xfId="1" applyNumberFormat="1" applyFont="1" applyFill="1" applyBorder="1" applyAlignment="1">
      <alignment horizontal="center" vertical="center"/>
    </xf>
    <xf numFmtId="16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xf>
    <xf numFmtId="169" fontId="8" fillId="2" borderId="1" xfId="3" applyNumberFormat="1" applyFont="1" applyFill="1" applyBorder="1" applyAlignment="1">
      <alignment horizontal="center" vertical="center"/>
    </xf>
    <xf numFmtId="172" fontId="9" fillId="0" borderId="12" xfId="6" applyNumberFormat="1" applyFont="1" applyBorder="1" applyAlignment="1">
      <alignment horizontal="center" vertical="center"/>
    </xf>
    <xf numFmtId="172" fontId="9" fillId="0" borderId="6" xfId="6" applyNumberFormat="1" applyFont="1" applyBorder="1" applyAlignment="1">
      <alignment horizontal="center" vertical="center"/>
    </xf>
    <xf numFmtId="172" fontId="11" fillId="2" borderId="1" xfId="6" applyNumberFormat="1" applyFont="1" applyFill="1" applyBorder="1" applyAlignment="1">
      <alignment horizontal="center" vertical="center"/>
    </xf>
    <xf numFmtId="0" fontId="11" fillId="2" borderId="1" xfId="1" applyFont="1" applyFill="1" applyBorder="1" applyAlignment="1">
      <alignment horizontal="center" vertical="center"/>
    </xf>
    <xf numFmtId="10" fontId="11" fillId="2" borderId="1" xfId="2" applyNumberFormat="1" applyFont="1" applyFill="1" applyBorder="1" applyAlignment="1">
      <alignment horizontal="center" vertical="center"/>
    </xf>
    <xf numFmtId="2" fontId="7" fillId="0" borderId="1" xfId="2" applyNumberFormat="1" applyFont="1" applyBorder="1" applyAlignment="1" applyProtection="1">
      <alignment vertical="center"/>
    </xf>
    <xf numFmtId="172" fontId="7" fillId="0" borderId="1" xfId="6" applyNumberFormat="1" applyFont="1" applyBorder="1" applyAlignment="1" applyProtection="1">
      <alignment vertical="center"/>
    </xf>
    <xf numFmtId="172" fontId="7" fillId="0" borderId="1" xfId="6" applyNumberFormat="1" applyFont="1" applyBorder="1" applyAlignment="1">
      <alignment vertical="center"/>
    </xf>
    <xf numFmtId="2" fontId="7" fillId="0" borderId="10" xfId="1" applyNumberFormat="1" applyFont="1" applyBorder="1" applyAlignment="1">
      <alignment vertical="center"/>
    </xf>
    <xf numFmtId="39" fontId="7" fillId="0" borderId="10" xfId="1" applyNumberFormat="1" applyFont="1" applyBorder="1" applyAlignment="1">
      <alignment vertical="center"/>
    </xf>
    <xf numFmtId="171" fontId="7" fillId="0" borderId="1" xfId="7" applyNumberFormat="1" applyFont="1" applyBorder="1" applyAlignment="1">
      <alignment vertical="center"/>
    </xf>
    <xf numFmtId="10" fontId="7" fillId="0" borderId="1" xfId="2" applyNumberFormat="1" applyFont="1" applyBorder="1" applyAlignment="1" applyProtection="1">
      <alignment vertical="center"/>
    </xf>
    <xf numFmtId="172" fontId="7" fillId="0" borderId="0" xfId="6" applyNumberFormat="1" applyFont="1" applyAlignment="1">
      <alignment horizontal="left" vertical="center"/>
    </xf>
    <xf numFmtId="10" fontId="7" fillId="0" borderId="0" xfId="2" applyNumberFormat="1" applyFont="1" applyBorder="1" applyProtection="1"/>
    <xf numFmtId="173" fontId="11" fillId="0" borderId="1" xfId="1" applyNumberFormat="1" applyFont="1" applyBorder="1" applyAlignment="1">
      <alignment horizontal="center" vertical="top"/>
    </xf>
    <xf numFmtId="168" fontId="11" fillId="0" borderId="1" xfId="1" applyNumberFormat="1" applyFont="1" applyBorder="1" applyAlignment="1">
      <alignment horizontal="center" vertical="top"/>
    </xf>
    <xf numFmtId="10" fontId="7" fillId="0" borderId="0" xfId="2" applyNumberFormat="1" applyFont="1" applyBorder="1"/>
    <xf numFmtId="172" fontId="17" fillId="4"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172" fontId="17" fillId="0" borderId="1" xfId="0" applyNumberFormat="1" applyFont="1" applyBorder="1" applyAlignment="1">
      <alignment horizontal="center" vertical="center"/>
    </xf>
    <xf numFmtId="0" fontId="16" fillId="0" borderId="1" xfId="0" applyFont="1" applyBorder="1" applyAlignment="1">
      <alignment horizontal="left" vertical="center"/>
    </xf>
    <xf numFmtId="44" fontId="7" fillId="0" borderId="0" xfId="6" applyFont="1" applyAlignment="1">
      <alignment horizontal="center"/>
    </xf>
    <xf numFmtId="44" fontId="7" fillId="0" borderId="1" xfId="6" applyFont="1" applyBorder="1" applyAlignment="1" applyProtection="1">
      <alignment vertical="center"/>
    </xf>
    <xf numFmtId="44" fontId="7" fillId="0" borderId="1" xfId="6" applyFont="1" applyBorder="1" applyAlignment="1">
      <alignment horizontal="center" vertical="center"/>
    </xf>
    <xf numFmtId="172" fontId="11" fillId="0" borderId="1" xfId="6" applyNumberFormat="1" applyFont="1" applyBorder="1" applyAlignment="1">
      <alignment horizontal="center" vertical="center"/>
    </xf>
    <xf numFmtId="1" fontId="7" fillId="0" borderId="11" xfId="1" applyNumberFormat="1" applyFont="1" applyBorder="1" applyAlignment="1">
      <alignment horizontal="center" vertical="center" wrapText="1"/>
    </xf>
    <xf numFmtId="1" fontId="11" fillId="0" borderId="11" xfId="1" applyNumberFormat="1" applyFont="1" applyBorder="1" applyAlignment="1">
      <alignment horizontal="center" vertical="center" wrapText="1"/>
    </xf>
    <xf numFmtId="44" fontId="11" fillId="0" borderId="1" xfId="1" applyNumberFormat="1" applyFont="1" applyBorder="1" applyAlignment="1">
      <alignment horizontal="center" vertical="center"/>
    </xf>
    <xf numFmtId="0" fontId="11" fillId="0" borderId="0" xfId="1" applyFont="1"/>
    <xf numFmtId="0" fontId="11" fillId="0" borderId="1" xfId="1" applyFont="1" applyBorder="1" applyAlignment="1">
      <alignment wrapText="1"/>
    </xf>
    <xf numFmtId="2" fontId="11" fillId="0" borderId="0" xfId="1" applyNumberFormat="1" applyFont="1" applyAlignment="1">
      <alignment vertical="center"/>
    </xf>
    <xf numFmtId="2" fontId="11" fillId="0" borderId="1" xfId="1" applyNumberFormat="1" applyFont="1" applyBorder="1" applyAlignment="1">
      <alignment horizontal="center" vertical="center"/>
    </xf>
    <xf numFmtId="2" fontId="11" fillId="0" borderId="0" xfId="1" applyNumberFormat="1" applyFont="1" applyAlignment="1">
      <alignment horizontal="center" vertical="center" wrapText="1"/>
    </xf>
    <xf numFmtId="2" fontId="11" fillId="0" borderId="0" xfId="1" applyNumberFormat="1" applyFont="1" applyAlignment="1">
      <alignment horizontal="center" vertical="center"/>
    </xf>
    <xf numFmtId="2" fontId="7" fillId="0" borderId="0" xfId="1" applyNumberFormat="1" applyFont="1" applyAlignment="1">
      <alignment vertical="center" wrapText="1"/>
    </xf>
    <xf numFmtId="0" fontId="11" fillId="0" borderId="13" xfId="1" applyFont="1" applyBorder="1" applyAlignment="1">
      <alignment vertical="center"/>
    </xf>
    <xf numFmtId="0" fontId="11" fillId="0" borderId="12" xfId="1" applyFont="1" applyBorder="1" applyAlignment="1">
      <alignment vertical="center"/>
    </xf>
    <xf numFmtId="2" fontId="7" fillId="0" borderId="0" xfId="1" applyNumberFormat="1" applyFont="1" applyAlignment="1">
      <alignment vertical="center"/>
    </xf>
    <xf numFmtId="2" fontId="7" fillId="0" borderId="0" xfId="1" applyNumberFormat="1" applyFont="1" applyAlignment="1">
      <alignment horizontal="left" vertical="center" wrapText="1"/>
    </xf>
    <xf numFmtId="0" fontId="11" fillId="0" borderId="1" xfId="1" applyFont="1" applyBorder="1" applyAlignment="1">
      <alignment vertical="center"/>
    </xf>
    <xf numFmtId="0" fontId="11" fillId="0" borderId="12" xfId="1" applyFont="1" applyBorder="1" applyAlignment="1">
      <alignment horizontal="center" vertical="center"/>
    </xf>
    <xf numFmtId="172" fontId="11" fillId="0" borderId="12" xfId="6" applyNumberFormat="1" applyFont="1" applyBorder="1" applyAlignment="1">
      <alignment horizontal="center" vertical="center"/>
    </xf>
    <xf numFmtId="44" fontId="11" fillId="0" borderId="0" xfId="6" applyFont="1" applyBorder="1" applyAlignment="1">
      <alignment horizontal="left" vertical="center" wrapText="1"/>
    </xf>
    <xf numFmtId="0" fontId="11" fillId="0" borderId="8" xfId="1" applyFont="1" applyBorder="1" applyAlignment="1">
      <alignment horizontal="left" vertical="center" wrapText="1"/>
    </xf>
    <xf numFmtId="0" fontId="7" fillId="0" borderId="0" xfId="1" applyFont="1" applyAlignment="1">
      <alignment vertical="center" wrapText="1"/>
    </xf>
    <xf numFmtId="165" fontId="7" fillId="0" borderId="0" xfId="3" applyFont="1" applyBorder="1" applyAlignment="1">
      <alignment vertical="center"/>
    </xf>
    <xf numFmtId="164" fontId="7" fillId="0" borderId="0" xfId="1" applyNumberFormat="1" applyFont="1" applyAlignment="1">
      <alignment vertical="center"/>
    </xf>
    <xf numFmtId="0" fontId="11" fillId="0" borderId="8" xfId="1" applyFont="1" applyBorder="1" applyAlignment="1">
      <alignment horizontal="left" vertical="top" wrapText="1"/>
    </xf>
    <xf numFmtId="0" fontId="14" fillId="0" borderId="0" xfId="0" applyFont="1"/>
    <xf numFmtId="172" fontId="17" fillId="4" borderId="1" xfId="0" applyNumberFormat="1" applyFont="1" applyFill="1" applyBorder="1" applyAlignment="1">
      <alignment vertical="center"/>
    </xf>
    <xf numFmtId="0" fontId="18" fillId="4" borderId="1" xfId="0" applyFont="1" applyFill="1" applyBorder="1" applyAlignment="1">
      <alignment horizontal="center" vertical="center" wrapText="1"/>
    </xf>
    <xf numFmtId="0" fontId="14" fillId="0" borderId="1" xfId="6" applyNumberFormat="1" applyFont="1" applyFill="1" applyBorder="1" applyAlignment="1">
      <alignment horizontal="center" vertical="center"/>
    </xf>
    <xf numFmtId="0" fontId="14" fillId="0" borderId="1" xfId="0" applyFont="1" applyBorder="1"/>
    <xf numFmtId="0" fontId="14" fillId="0" borderId="1" xfId="6" applyNumberFormat="1" applyFont="1" applyFill="1" applyBorder="1" applyAlignment="1">
      <alignment horizontal="center"/>
    </xf>
    <xf numFmtId="172" fontId="14" fillId="0" borderId="1" xfId="6" applyNumberFormat="1" applyFont="1" applyFill="1" applyBorder="1" applyAlignment="1">
      <alignment horizontal="left"/>
    </xf>
    <xf numFmtId="0" fontId="14" fillId="0" borderId="1" xfId="0" applyFont="1" applyBorder="1" applyAlignment="1">
      <alignment horizontal="left"/>
    </xf>
    <xf numFmtId="172" fontId="14" fillId="0" borderId="1" xfId="6" applyNumberFormat="1" applyFont="1" applyFill="1" applyBorder="1"/>
    <xf numFmtId="172" fontId="7" fillId="0" borderId="0" xfId="6" applyNumberFormat="1" applyFont="1" applyAlignment="1">
      <alignment vertical="center"/>
    </xf>
    <xf numFmtId="0" fontId="7" fillId="0" borderId="1" xfId="1" applyFont="1" applyBorder="1" applyAlignment="1">
      <alignment wrapText="1"/>
    </xf>
    <xf numFmtId="172" fontId="11" fillId="0" borderId="6" xfId="6" applyNumberFormat="1" applyFont="1" applyBorder="1" applyAlignment="1">
      <alignment horizontal="center" vertical="center"/>
    </xf>
    <xf numFmtId="44" fontId="11" fillId="0" borderId="1" xfId="6" applyFont="1" applyBorder="1" applyAlignment="1" applyProtection="1">
      <alignment vertical="center"/>
    </xf>
    <xf numFmtId="172" fontId="17" fillId="5" borderId="1" xfId="0" applyNumberFormat="1" applyFont="1" applyFill="1" applyBorder="1" applyAlignment="1">
      <alignment horizontal="center" vertical="center"/>
    </xf>
    <xf numFmtId="0" fontId="17" fillId="5" borderId="1" xfId="0" applyFont="1" applyFill="1" applyBorder="1" applyAlignment="1">
      <alignment horizontal="center" wrapText="1"/>
    </xf>
    <xf numFmtId="0" fontId="14" fillId="0" borderId="1" xfId="0" applyFont="1" applyBorder="1" applyAlignment="1">
      <alignment horizontal="center" vertical="center" wrapText="1"/>
    </xf>
    <xf numFmtId="172" fontId="14" fillId="0" borderId="1" xfId="6" applyNumberFormat="1"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171" fontId="14" fillId="0" borderId="1" xfId="7" applyNumberFormat="1" applyFont="1" applyBorder="1" applyAlignment="1">
      <alignment vertical="center"/>
    </xf>
    <xf numFmtId="171" fontId="14" fillId="0" borderId="1" xfId="0" applyNumberFormat="1" applyFont="1" applyBorder="1"/>
    <xf numFmtId="172" fontId="14" fillId="0" borderId="1" xfId="6" applyNumberFormat="1" applyFont="1" applyBorder="1" applyAlignment="1">
      <alignment vertical="center"/>
    </xf>
    <xf numFmtId="172" fontId="14" fillId="0" borderId="1" xfId="0" applyNumberFormat="1" applyFont="1" applyBorder="1"/>
    <xf numFmtId="0" fontId="14" fillId="0" borderId="0" xfId="0" applyFont="1" applyAlignment="1">
      <alignment vertical="center"/>
    </xf>
    <xf numFmtId="172" fontId="7" fillId="0" borderId="0" xfId="6" applyNumberFormat="1" applyFont="1" applyAlignment="1">
      <alignment horizontal="center"/>
    </xf>
    <xf numFmtId="0" fontId="7" fillId="0" borderId="1" xfId="1" applyFont="1" applyBorder="1" applyAlignment="1">
      <alignment vertical="center"/>
    </xf>
    <xf numFmtId="172" fontId="11" fillId="0" borderId="0" xfId="6" applyNumberFormat="1" applyFont="1" applyBorder="1" applyAlignment="1">
      <alignment horizontal="left" vertical="top" wrapText="1"/>
    </xf>
    <xf numFmtId="172" fontId="7" fillId="0" borderId="0" xfId="6" applyNumberFormat="1" applyFont="1" applyAlignment="1">
      <alignment horizontal="center" vertical="center"/>
    </xf>
    <xf numFmtId="172" fontId="7" fillId="0" borderId="1" xfId="2" applyNumberFormat="1" applyFont="1" applyBorder="1" applyAlignment="1">
      <alignment vertical="center"/>
    </xf>
    <xf numFmtId="172" fontId="11" fillId="0" borderId="1" xfId="6" applyNumberFormat="1" applyFont="1" applyBorder="1" applyAlignment="1">
      <alignment horizontal="center" vertical="top" wrapText="1"/>
    </xf>
    <xf numFmtId="172" fontId="11" fillId="0" borderId="1" xfId="6" applyNumberFormat="1" applyFont="1" applyBorder="1" applyAlignment="1">
      <alignment horizontal="left" vertical="center"/>
    </xf>
    <xf numFmtId="0" fontId="0" fillId="2" borderId="0" xfId="0" applyFill="1" applyAlignment="1">
      <alignment vertical="center"/>
    </xf>
    <xf numFmtId="0" fontId="0" fillId="0" borderId="0" xfId="0" applyAlignment="1">
      <alignment vertical="center"/>
    </xf>
    <xf numFmtId="0" fontId="11" fillId="0" borderId="1" xfId="1" applyFont="1" applyBorder="1" applyAlignment="1">
      <alignment horizontal="left" vertical="top" wrapText="1"/>
    </xf>
    <xf numFmtId="0" fontId="17" fillId="4" borderId="1" xfId="0" applyFont="1" applyFill="1" applyBorder="1" applyAlignment="1">
      <alignment horizontal="center" vertical="center" wrapText="1"/>
    </xf>
    <xf numFmtId="0" fontId="14" fillId="0" borderId="1" xfId="0" applyFont="1" applyBorder="1" applyAlignment="1">
      <alignment horizontal="center"/>
    </xf>
    <xf numFmtId="9" fontId="7" fillId="0" borderId="0" xfId="5" applyFont="1"/>
    <xf numFmtId="2" fontId="7" fillId="0" borderId="0" xfId="5" applyNumberFormat="1" applyFont="1"/>
    <xf numFmtId="2" fontId="9" fillId="0" borderId="1" xfId="5" applyNumberFormat="1" applyFont="1" applyBorder="1" applyAlignment="1">
      <alignment horizontal="center" vertical="center"/>
    </xf>
    <xf numFmtId="2" fontId="7" fillId="0" borderId="8" xfId="5" applyNumberFormat="1" applyFont="1" applyBorder="1"/>
    <xf numFmtId="0" fontId="20" fillId="0" borderId="0" xfId="1" applyFont="1"/>
    <xf numFmtId="172" fontId="18" fillId="0" borderId="1" xfId="0" applyNumberFormat="1" applyFont="1" applyBorder="1" applyAlignment="1">
      <alignment vertical="center"/>
    </xf>
    <xf numFmtId="172" fontId="18" fillId="0" borderId="1" xfId="0" applyNumberFormat="1" applyFont="1" applyBorder="1"/>
    <xf numFmtId="172" fontId="17" fillId="0" borderId="0" xfId="0" applyNumberFormat="1" applyFont="1" applyAlignment="1">
      <alignment vertical="center"/>
    </xf>
    <xf numFmtId="172" fontId="14" fillId="0" borderId="1" xfId="0" applyNumberFormat="1" applyFont="1" applyBorder="1" applyAlignment="1">
      <alignment vertical="center"/>
    </xf>
    <xf numFmtId="39" fontId="11" fillId="0" borderId="1" xfId="1" applyNumberFormat="1" applyFont="1" applyBorder="1" applyAlignment="1">
      <alignment horizontal="center" vertical="top"/>
    </xf>
    <xf numFmtId="2" fontId="7" fillId="0" borderId="1" xfId="6" applyNumberFormat="1" applyFont="1" applyBorder="1" applyAlignment="1" applyProtection="1">
      <alignment horizontal="center" vertical="center"/>
    </xf>
    <xf numFmtId="2" fontId="11" fillId="0" borderId="1" xfId="6" applyNumberFormat="1" applyFont="1" applyBorder="1" applyAlignment="1">
      <alignment horizontal="center" vertical="center"/>
    </xf>
    <xf numFmtId="0" fontId="11" fillId="0" borderId="1" xfId="1" applyFont="1" applyBorder="1" applyAlignment="1">
      <alignment vertical="center" wrapText="1"/>
    </xf>
    <xf numFmtId="0" fontId="11" fillId="0" borderId="0" xfId="1" applyFont="1" applyAlignment="1">
      <alignment vertical="center"/>
    </xf>
    <xf numFmtId="0" fontId="7" fillId="0" borderId="0" xfId="1" applyFont="1" applyAlignment="1">
      <alignment horizontal="center" vertical="center"/>
    </xf>
    <xf numFmtId="172" fontId="0" fillId="0" borderId="1" xfId="6" applyNumberFormat="1" applyFont="1" applyFill="1" applyBorder="1" applyAlignment="1">
      <alignment vertical="center" wrapText="1"/>
    </xf>
    <xf numFmtId="172" fontId="0" fillId="0" borderId="1" xfId="6" applyNumberFormat="1" applyFont="1" applyFill="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vertical="center"/>
    </xf>
    <xf numFmtId="172" fontId="0" fillId="0" borderId="1" xfId="6" applyNumberFormat="1" applyFont="1" applyFill="1" applyBorder="1" applyAlignment="1">
      <alignment vertical="center"/>
    </xf>
    <xf numFmtId="1" fontId="0" fillId="0" borderId="1" xfId="6" applyNumberFormat="1" applyFont="1" applyFill="1" applyBorder="1" applyAlignment="1">
      <alignment horizontal="center" vertical="center"/>
    </xf>
    <xf numFmtId="1" fontId="6" fillId="0" borderId="1" xfId="0" applyNumberFormat="1" applyFont="1" applyBorder="1" applyAlignment="1">
      <alignment horizontal="center" vertical="center"/>
    </xf>
    <xf numFmtId="172" fontId="6" fillId="0" borderId="1" xfId="6" applyNumberFormat="1" applyFont="1" applyFill="1" applyBorder="1" applyAlignment="1">
      <alignment vertical="center"/>
    </xf>
    <xf numFmtId="1" fontId="0" fillId="2" borderId="0" xfId="0" applyNumberFormat="1" applyFill="1" applyAlignment="1">
      <alignment vertical="center"/>
    </xf>
    <xf numFmtId="0" fontId="0" fillId="2" borderId="0" xfId="0" applyFill="1" applyAlignment="1">
      <alignment horizontal="center" vertical="center"/>
    </xf>
    <xf numFmtId="1" fontId="0" fillId="0" borderId="0" xfId="0" applyNumberFormat="1" applyAlignment="1">
      <alignment vertical="center"/>
    </xf>
    <xf numFmtId="0" fontId="0" fillId="0" borderId="0" xfId="0" applyAlignment="1">
      <alignment horizontal="center" vertical="center"/>
    </xf>
    <xf numFmtId="172" fontId="0" fillId="0" borderId="1" xfId="6" applyNumberFormat="1" applyFont="1" applyFill="1" applyBorder="1" applyAlignment="1">
      <alignment horizontal="left" vertical="center"/>
    </xf>
    <xf numFmtId="172" fontId="0" fillId="2" borderId="1" xfId="0" applyNumberFormat="1" applyFill="1" applyBorder="1" applyAlignment="1">
      <alignment vertical="center"/>
    </xf>
    <xf numFmtId="0" fontId="6" fillId="0" borderId="1" xfId="0" applyFont="1" applyBorder="1" applyAlignment="1">
      <alignment horizontal="left" vertical="center" wrapText="1"/>
    </xf>
    <xf numFmtId="0" fontId="0" fillId="0" borderId="1" xfId="0" applyBorder="1" applyAlignment="1">
      <alignment horizontal="left" vertical="center" wrapText="1"/>
    </xf>
    <xf numFmtId="172" fontId="7" fillId="0" borderId="0" xfId="1" applyNumberFormat="1" applyFont="1"/>
    <xf numFmtId="0" fontId="7" fillId="0" borderId="14" xfId="1" applyFont="1" applyBorder="1" applyAlignment="1">
      <alignment vertical="center" wrapText="1"/>
    </xf>
    <xf numFmtId="0" fontId="7" fillId="0" borderId="10" xfId="1" applyFont="1" applyBorder="1" applyAlignment="1">
      <alignment vertical="center" wrapText="1"/>
    </xf>
    <xf numFmtId="37" fontId="11" fillId="0" borderId="1" xfId="1" applyNumberFormat="1" applyFont="1" applyBorder="1" applyAlignment="1">
      <alignment horizontal="center" vertical="center"/>
    </xf>
    <xf numFmtId="2" fontId="11" fillId="0" borderId="1" xfId="1" applyNumberFormat="1" applyFont="1" applyBorder="1" applyAlignment="1">
      <alignment horizontal="center" vertical="center" wrapText="1"/>
    </xf>
    <xf numFmtId="0" fontId="20" fillId="0" borderId="1" xfId="1" applyFont="1" applyBorder="1" applyAlignment="1">
      <alignment vertical="center" wrapText="1"/>
    </xf>
    <xf numFmtId="0" fontId="7" fillId="0" borderId="11" xfId="1" applyFont="1" applyBorder="1" applyAlignment="1">
      <alignment horizontal="center" vertical="center" wrapText="1"/>
    </xf>
    <xf numFmtId="1" fontId="7"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74" fontId="7" fillId="0" borderId="1" xfId="6" applyNumberFormat="1" applyFont="1" applyFill="1" applyBorder="1" applyAlignment="1" applyProtection="1">
      <alignment vertical="center"/>
    </xf>
    <xf numFmtId="174" fontId="7" fillId="0" borderId="1" xfId="6" applyNumberFormat="1" applyFont="1" applyFill="1" applyBorder="1" applyAlignment="1" applyProtection="1">
      <alignment horizontal="right" vertical="center"/>
    </xf>
    <xf numFmtId="174" fontId="7" fillId="0" borderId="1" xfId="6" applyNumberFormat="1" applyFont="1" applyFill="1" applyBorder="1" applyAlignment="1">
      <alignment horizontal="right" vertical="center"/>
    </xf>
    <xf numFmtId="174" fontId="14" fillId="0" borderId="1" xfId="6" applyNumberFormat="1" applyFont="1" applyFill="1" applyBorder="1" applyAlignment="1">
      <alignment horizontal="right" vertical="center"/>
    </xf>
    <xf numFmtId="174" fontId="11" fillId="0" borderId="1" xfId="6" applyNumberFormat="1" applyFont="1" applyFill="1" applyBorder="1" applyAlignment="1">
      <alignment horizontal="right" vertical="center" wrapText="1"/>
    </xf>
    <xf numFmtId="174" fontId="11" fillId="0" borderId="1" xfId="6" applyNumberFormat="1" applyFont="1" applyFill="1" applyBorder="1" applyAlignment="1" applyProtection="1">
      <alignment horizontal="right" vertical="center"/>
    </xf>
    <xf numFmtId="174" fontId="11" fillId="0" borderId="1" xfId="6" applyNumberFormat="1" applyFont="1" applyFill="1" applyBorder="1" applyAlignment="1">
      <alignment horizontal="right" vertical="center"/>
    </xf>
    <xf numFmtId="1" fontId="11" fillId="2" borderId="1" xfId="1" applyNumberFormat="1" applyFont="1" applyFill="1" applyBorder="1" applyAlignment="1">
      <alignment horizontal="center" vertical="center" wrapText="1"/>
    </xf>
    <xf numFmtId="174" fontId="11" fillId="0" borderId="1" xfId="6" applyNumberFormat="1" applyFont="1" applyBorder="1" applyAlignment="1" applyProtection="1">
      <alignment horizontal="right" vertical="center"/>
    </xf>
    <xf numFmtId="174" fontId="11" fillId="0" borderId="1" xfId="6" applyNumberFormat="1" applyFont="1" applyBorder="1" applyAlignment="1">
      <alignment horizontal="right" vertical="center" wrapText="1"/>
    </xf>
    <xf numFmtId="174" fontId="11" fillId="0" borderId="1" xfId="6" applyNumberFormat="1" applyFont="1" applyBorder="1" applyAlignment="1">
      <alignment horizontal="right" vertical="center"/>
    </xf>
    <xf numFmtId="174" fontId="7" fillId="0" borderId="1" xfId="6" applyNumberFormat="1" applyFont="1" applyBorder="1" applyAlignment="1" applyProtection="1">
      <alignment horizontal="right" vertical="center"/>
    </xf>
    <xf numFmtId="174" fontId="7" fillId="0" borderId="1" xfId="6" applyNumberFormat="1" applyFont="1" applyBorder="1" applyAlignment="1">
      <alignment horizontal="right" vertical="center"/>
    </xf>
    <xf numFmtId="0" fontId="11" fillId="2" borderId="25" xfId="1" applyFont="1" applyFill="1" applyBorder="1" applyAlignment="1">
      <alignment horizontal="center" vertical="center"/>
    </xf>
    <xf numFmtId="44" fontId="11" fillId="2" borderId="25" xfId="6" applyFont="1" applyFill="1" applyBorder="1" applyAlignment="1">
      <alignment horizontal="center" vertical="center"/>
    </xf>
    <xf numFmtId="10" fontId="11" fillId="2" borderId="25" xfId="2" applyNumberFormat="1" applyFont="1" applyFill="1" applyBorder="1" applyAlignment="1">
      <alignment horizontal="center" vertical="center"/>
    </xf>
    <xf numFmtId="0" fontId="11" fillId="0" borderId="25" xfId="1" applyFont="1" applyBorder="1" applyAlignment="1">
      <alignment horizontal="center" vertical="center"/>
    </xf>
    <xf numFmtId="0" fontId="11" fillId="0" borderId="25" xfId="1" applyFont="1" applyBorder="1" applyAlignment="1">
      <alignment horizontal="center" vertical="center" wrapText="1"/>
    </xf>
    <xf numFmtId="0" fontId="11" fillId="0" borderId="17" xfId="1" applyFont="1" applyBorder="1" applyAlignment="1">
      <alignment horizontal="center" vertical="center"/>
    </xf>
    <xf numFmtId="1" fontId="11" fillId="0" borderId="17" xfId="1" applyNumberFormat="1" applyFont="1" applyBorder="1" applyAlignment="1">
      <alignment horizontal="center" vertical="center" wrapText="1"/>
    </xf>
    <xf numFmtId="44" fontId="7" fillId="0" borderId="17" xfId="6" applyFont="1" applyBorder="1" applyAlignment="1" applyProtection="1">
      <alignment vertical="center"/>
    </xf>
    <xf numFmtId="2" fontId="7" fillId="0" borderId="17" xfId="2" applyNumberFormat="1" applyFont="1" applyBorder="1" applyAlignment="1" applyProtection="1">
      <alignment vertical="center"/>
    </xf>
    <xf numFmtId="2" fontId="7" fillId="0" borderId="17" xfId="1" applyNumberFormat="1" applyFont="1" applyBorder="1" applyAlignment="1">
      <alignment vertical="center"/>
    </xf>
    <xf numFmtId="14" fontId="7" fillId="0" borderId="17" xfId="1" applyNumberFormat="1" applyFont="1" applyBorder="1" applyAlignment="1">
      <alignment horizontal="center" vertical="center"/>
    </xf>
    <xf numFmtId="0" fontId="7" fillId="0" borderId="25" xfId="1" applyFont="1" applyBorder="1" applyAlignment="1">
      <alignment vertical="center" wrapText="1"/>
    </xf>
    <xf numFmtId="1" fontId="7" fillId="0" borderId="25" xfId="1" applyNumberFormat="1" applyFont="1" applyBorder="1" applyAlignment="1">
      <alignment horizontal="center" vertical="center" wrapText="1"/>
    </xf>
    <xf numFmtId="172" fontId="11" fillId="0" borderId="25" xfId="6" applyNumberFormat="1" applyFont="1" applyBorder="1" applyAlignment="1">
      <alignment horizontal="center" vertical="center"/>
    </xf>
    <xf numFmtId="44" fontId="7" fillId="0" borderId="25" xfId="6" applyFont="1" applyBorder="1" applyAlignment="1">
      <alignment horizontal="center" vertical="center"/>
    </xf>
    <xf numFmtId="10" fontId="7" fillId="0" borderId="25" xfId="2" applyNumberFormat="1" applyFont="1" applyBorder="1" applyAlignment="1" applyProtection="1">
      <alignment vertical="center"/>
    </xf>
    <xf numFmtId="2" fontId="7" fillId="0" borderId="25" xfId="1" applyNumberFormat="1" applyFont="1" applyBorder="1" applyAlignment="1">
      <alignment vertical="center"/>
    </xf>
    <xf numFmtId="39" fontId="7" fillId="0" borderId="25" xfId="1" applyNumberFormat="1" applyFont="1" applyBorder="1" applyAlignment="1">
      <alignment vertical="center"/>
    </xf>
    <xf numFmtId="44" fontId="11" fillId="0" borderId="17" xfId="6" applyFont="1" applyBorder="1" applyAlignment="1">
      <alignment horizontal="center" vertical="top" wrapText="1"/>
    </xf>
    <xf numFmtId="0" fontId="11" fillId="0" borderId="27" xfId="1" applyFont="1" applyBorder="1"/>
    <xf numFmtId="0" fontId="11" fillId="0" borderId="17" xfId="1" applyFont="1" applyBorder="1" applyAlignment="1">
      <alignment wrapText="1"/>
    </xf>
    <xf numFmtId="0" fontId="11" fillId="0" borderId="30" xfId="1" applyFont="1" applyBorder="1"/>
    <xf numFmtId="2" fontId="11" fillId="0" borderId="23" xfId="1" applyNumberFormat="1" applyFont="1" applyBorder="1" applyAlignment="1">
      <alignment horizontal="center" vertical="center"/>
    </xf>
    <xf numFmtId="0" fontId="11" fillId="0" borderId="42" xfId="1" applyFont="1" applyBorder="1" applyAlignment="1">
      <alignment vertical="center"/>
    </xf>
    <xf numFmtId="0" fontId="11" fillId="0" borderId="30" xfId="1" applyFont="1" applyBorder="1" applyAlignment="1">
      <alignment vertical="center"/>
    </xf>
    <xf numFmtId="0" fontId="11" fillId="0" borderId="0" xfId="1" applyFont="1" applyBorder="1" applyAlignment="1">
      <alignment horizontal="left" vertical="center" wrapText="1"/>
    </xf>
    <xf numFmtId="0" fontId="11" fillId="0" borderId="31" xfId="1" applyFont="1" applyBorder="1" applyAlignment="1">
      <alignment vertical="center"/>
    </xf>
    <xf numFmtId="0" fontId="11" fillId="0" borderId="45" xfId="1" applyFont="1" applyBorder="1" applyAlignment="1">
      <alignment horizontal="center" vertical="center"/>
    </xf>
    <xf numFmtId="172" fontId="11" fillId="0" borderId="45" xfId="6" applyNumberFormat="1" applyFont="1" applyBorder="1" applyAlignment="1">
      <alignment horizontal="center" vertical="center"/>
    </xf>
    <xf numFmtId="44" fontId="11" fillId="0" borderId="37" xfId="6" applyFont="1" applyBorder="1" applyAlignment="1">
      <alignment horizontal="left" vertical="center" wrapText="1"/>
    </xf>
    <xf numFmtId="0" fontId="11" fillId="0" borderId="37" xfId="1" applyFont="1" applyBorder="1" applyAlignment="1">
      <alignment horizontal="left" vertical="center" wrapText="1"/>
    </xf>
    <xf numFmtId="0" fontId="11" fillId="0" borderId="38" xfId="1" applyFont="1" applyBorder="1" applyAlignment="1">
      <alignment horizontal="left" vertical="center" wrapText="1"/>
    </xf>
    <xf numFmtId="3" fontId="7" fillId="0" borderId="17" xfId="6" applyNumberFormat="1" applyFont="1" applyBorder="1" applyAlignment="1" applyProtection="1">
      <alignment horizontal="right" vertical="center"/>
    </xf>
    <xf numFmtId="3" fontId="7" fillId="0" borderId="1" xfId="6" applyNumberFormat="1" applyFont="1" applyBorder="1" applyAlignment="1" applyProtection="1">
      <alignment horizontal="right" vertical="center"/>
    </xf>
    <xf numFmtId="3" fontId="7" fillId="0" borderId="1" xfId="6" applyNumberFormat="1" applyFont="1" applyBorder="1" applyAlignment="1">
      <alignment horizontal="right" vertical="center"/>
    </xf>
    <xf numFmtId="3" fontId="11" fillId="0" borderId="1" xfId="6" applyNumberFormat="1" applyFont="1" applyBorder="1" applyAlignment="1">
      <alignment horizontal="right" vertical="center" wrapText="1"/>
    </xf>
    <xf numFmtId="3" fontId="11" fillId="0" borderId="25" xfId="6" applyNumberFormat="1" applyFont="1" applyBorder="1" applyAlignment="1" applyProtection="1">
      <alignment horizontal="right" vertical="center"/>
    </xf>
    <xf numFmtId="3" fontId="11" fillId="0" borderId="25" xfId="6" applyNumberFormat="1" applyFont="1" applyBorder="1" applyAlignment="1">
      <alignment horizontal="right" vertical="center"/>
    </xf>
    <xf numFmtId="174" fontId="7" fillId="2" borderId="1" xfId="6" applyNumberFormat="1" applyFont="1" applyFill="1" applyBorder="1" applyAlignment="1" applyProtection="1">
      <alignment horizontal="right" vertical="center"/>
    </xf>
    <xf numFmtId="174" fontId="7" fillId="2" borderId="1" xfId="6" applyNumberFormat="1" applyFont="1" applyFill="1" applyBorder="1" applyAlignment="1">
      <alignment horizontal="right" vertical="center"/>
    </xf>
    <xf numFmtId="174" fontId="7" fillId="0" borderId="14" xfId="6" applyNumberFormat="1" applyFont="1" applyBorder="1" applyAlignment="1">
      <alignment horizontal="right" vertical="center"/>
    </xf>
    <xf numFmtId="174" fontId="21" fillId="0" borderId="1" xfId="6" applyNumberFormat="1" applyFont="1" applyFill="1" applyBorder="1" applyAlignment="1">
      <alignment horizontal="right" vertical="center" wrapText="1"/>
    </xf>
    <xf numFmtId="174" fontId="21" fillId="0" borderId="1" xfId="6" applyNumberFormat="1" applyFont="1" applyBorder="1" applyAlignment="1" applyProtection="1">
      <alignment horizontal="right" vertical="center"/>
    </xf>
    <xf numFmtId="174" fontId="14" fillId="0" borderId="1" xfId="6" applyNumberFormat="1" applyFont="1" applyFill="1" applyBorder="1" applyAlignment="1" applyProtection="1">
      <alignment horizontal="right" vertical="center"/>
    </xf>
    <xf numFmtId="174" fontId="7" fillId="0" borderId="0" xfId="6" applyNumberFormat="1" applyFont="1" applyAlignment="1">
      <alignment horizontal="right"/>
    </xf>
    <xf numFmtId="174" fontId="7" fillId="0" borderId="1" xfId="6" applyNumberFormat="1" applyFont="1" applyBorder="1" applyAlignment="1">
      <alignment horizontal="right"/>
    </xf>
    <xf numFmtId="174" fontId="7" fillId="0" borderId="0" xfId="6" applyNumberFormat="1" applyFont="1" applyAlignment="1">
      <alignment horizontal="right" vertical="center"/>
    </xf>
    <xf numFmtId="174" fontId="14" fillId="0" borderId="1" xfId="6" applyNumberFormat="1" applyFont="1" applyBorder="1" applyAlignment="1" applyProtection="1">
      <alignment horizontal="right" vertical="center"/>
    </xf>
    <xf numFmtId="174" fontId="7" fillId="0" borderId="0" xfId="6" applyNumberFormat="1" applyFont="1" applyFill="1" applyAlignment="1">
      <alignment horizontal="right" vertical="center"/>
    </xf>
    <xf numFmtId="9" fontId="7" fillId="0" borderId="1" xfId="5" applyFont="1" applyFill="1" applyBorder="1" applyAlignment="1" applyProtection="1">
      <alignment horizontal="center" vertical="center"/>
    </xf>
    <xf numFmtId="9" fontId="7" fillId="0" borderId="1" xfId="5" applyFont="1" applyFill="1" applyBorder="1" applyAlignment="1">
      <alignment horizontal="center" vertical="center"/>
    </xf>
    <xf numFmtId="0" fontId="14" fillId="0" borderId="0" xfId="1" applyFont="1" applyAlignment="1">
      <alignment horizontal="left" vertical="center" wrapText="1"/>
    </xf>
    <xf numFmtId="0" fontId="14" fillId="0" borderId="3" xfId="1" applyFont="1" applyBorder="1" applyAlignment="1">
      <alignment horizontal="left"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14" fillId="0" borderId="6" xfId="1" applyFont="1" applyBorder="1" applyAlignment="1">
      <alignment horizontal="left" vertical="center" wrapText="1"/>
    </xf>
    <xf numFmtId="0" fontId="14" fillId="0" borderId="0" xfId="1" applyFont="1" applyAlignment="1">
      <alignment horizontal="left" vertical="top" wrapText="1"/>
    </xf>
    <xf numFmtId="0" fontId="14" fillId="0" borderId="3" xfId="1" applyFont="1" applyBorder="1" applyAlignment="1">
      <alignment horizontal="left" vertical="top" wrapText="1"/>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9" fillId="0" borderId="13" xfId="1" applyFont="1" applyBorder="1" applyAlignment="1">
      <alignment horizontal="left"/>
    </xf>
    <xf numFmtId="0" fontId="9" fillId="0" borderId="12" xfId="1" applyFont="1" applyBorder="1" applyAlignment="1">
      <alignment horizontal="left"/>
    </xf>
    <xf numFmtId="0" fontId="9" fillId="0" borderId="11" xfId="1" applyFont="1" applyBorder="1" applyAlignment="1">
      <alignment horizontal="left"/>
    </xf>
    <xf numFmtId="2" fontId="8" fillId="0" borderId="7" xfId="5" applyNumberFormat="1" applyFont="1" applyBorder="1" applyAlignment="1">
      <alignment horizontal="center"/>
    </xf>
    <xf numFmtId="2" fontId="8" fillId="0" borderId="5" xfId="5" applyNumberFormat="1" applyFont="1" applyBorder="1" applyAlignment="1">
      <alignment horizontal="center"/>
    </xf>
    <xf numFmtId="2" fontId="8" fillId="0" borderId="9" xfId="5" applyNumberFormat="1" applyFont="1" applyBorder="1" applyAlignment="1">
      <alignment horizontal="center"/>
    </xf>
    <xf numFmtId="2" fontId="8" fillId="0" borderId="8" xfId="5" applyNumberFormat="1" applyFont="1" applyBorder="1" applyAlignment="1">
      <alignment horizontal="center"/>
    </xf>
    <xf numFmtId="2" fontId="8" fillId="0" borderId="4" xfId="5" applyNumberFormat="1" applyFont="1" applyBorder="1" applyAlignment="1">
      <alignment horizontal="center"/>
    </xf>
    <xf numFmtId="2" fontId="8" fillId="0" borderId="2" xfId="5" applyNumberFormat="1" applyFont="1" applyBorder="1" applyAlignment="1">
      <alignment horizontal="center"/>
    </xf>
    <xf numFmtId="0" fontId="8" fillId="0" borderId="1" xfId="1" applyFont="1" applyBorder="1" applyAlignment="1">
      <alignment horizontal="center"/>
    </xf>
    <xf numFmtId="0" fontId="9" fillId="0" borderId="13" xfId="1" applyFont="1" applyBorder="1" applyAlignment="1">
      <alignment horizontal="left" vertical="top"/>
    </xf>
    <xf numFmtId="0" fontId="9" fillId="0" borderId="11" xfId="1" applyFont="1" applyBorder="1" applyAlignment="1">
      <alignment horizontal="left" vertical="top"/>
    </xf>
    <xf numFmtId="2" fontId="9" fillId="0" borderId="0" xfId="1" applyNumberFormat="1" applyFont="1" applyAlignment="1">
      <alignment horizontal="center" vertical="center" wrapText="1"/>
    </xf>
    <xf numFmtId="0" fontId="8" fillId="0" borderId="12" xfId="1" applyFont="1" applyBorder="1" applyAlignment="1">
      <alignment horizontal="center" vertical="center"/>
    </xf>
    <xf numFmtId="0" fontId="8" fillId="0" borderId="11" xfId="1" applyFont="1" applyBorder="1" applyAlignment="1">
      <alignment horizontal="center" vertical="center"/>
    </xf>
    <xf numFmtId="2" fontId="9" fillId="0" borderId="1" xfId="1" applyNumberFormat="1" applyFont="1" applyBorder="1" applyAlignment="1">
      <alignment horizontal="center" vertical="center"/>
    </xf>
    <xf numFmtId="0" fontId="8" fillId="0" borderId="12" xfId="1" applyFont="1" applyBorder="1" applyAlignment="1">
      <alignment horizontal="center" vertical="center" wrapText="1"/>
    </xf>
    <xf numFmtId="0" fontId="8" fillId="0" borderId="11" xfId="1" applyFont="1" applyBorder="1" applyAlignment="1">
      <alignment horizontal="center" vertical="center" wrapText="1"/>
    </xf>
    <xf numFmtId="2" fontId="9" fillId="0" borderId="0" xfId="1" applyNumberFormat="1" applyFont="1" applyAlignment="1">
      <alignment horizontal="center" vertical="center"/>
    </xf>
    <xf numFmtId="0" fontId="8" fillId="0" borderId="0" xfId="1" applyFont="1" applyAlignment="1">
      <alignment horizontal="center"/>
    </xf>
    <xf numFmtId="0" fontId="9" fillId="0" borderId="6" xfId="1" applyFont="1" applyBorder="1" applyAlignment="1">
      <alignment horizontal="left" vertical="center"/>
    </xf>
    <xf numFmtId="0" fontId="9" fillId="0" borderId="7" xfId="1" applyFont="1" applyBorder="1" applyAlignment="1">
      <alignment horizontal="left" vertical="center" wrapText="1"/>
    </xf>
    <xf numFmtId="0" fontId="9" fillId="0" borderId="6" xfId="1" applyFont="1" applyBorder="1" applyAlignment="1">
      <alignment horizontal="left" vertical="center" wrapText="1"/>
    </xf>
    <xf numFmtId="0" fontId="9" fillId="0" borderId="5" xfId="1" applyFont="1" applyBorder="1" applyAlignment="1">
      <alignment horizontal="left" vertical="center" wrapText="1"/>
    </xf>
    <xf numFmtId="0" fontId="9" fillId="0" borderId="9" xfId="1" applyFont="1" applyBorder="1" applyAlignment="1">
      <alignment horizontal="left" vertical="center" wrapText="1"/>
    </xf>
    <xf numFmtId="0" fontId="9" fillId="0" borderId="0" xfId="1" applyFont="1" applyAlignment="1">
      <alignment horizontal="left" vertical="center" wrapText="1"/>
    </xf>
    <xf numFmtId="0" fontId="9" fillId="0" borderId="8" xfId="1" applyFont="1" applyBorder="1" applyAlignment="1">
      <alignment horizontal="left" vertical="center" wrapText="1"/>
    </xf>
    <xf numFmtId="0" fontId="9" fillId="0" borderId="4" xfId="1" applyFont="1" applyBorder="1" applyAlignment="1">
      <alignment horizontal="left" vertical="center" wrapText="1"/>
    </xf>
    <xf numFmtId="0" fontId="9" fillId="0" borderId="3" xfId="1" applyFont="1" applyBorder="1" applyAlignment="1">
      <alignment horizontal="left" vertical="center" wrapText="1"/>
    </xf>
    <xf numFmtId="0" fontId="9" fillId="0" borderId="2" xfId="1" applyFont="1" applyBorder="1" applyAlignment="1">
      <alignment horizontal="left" vertical="center" wrapText="1"/>
    </xf>
    <xf numFmtId="2" fontId="9" fillId="0" borderId="13" xfId="1" applyNumberFormat="1" applyFont="1" applyBorder="1" applyAlignment="1">
      <alignment horizontal="center" vertical="center" wrapText="1"/>
    </xf>
    <xf numFmtId="2" fontId="9" fillId="0" borderId="12" xfId="1" applyNumberFormat="1" applyFont="1" applyBorder="1" applyAlignment="1">
      <alignment horizontal="center" vertical="center" wrapText="1"/>
    </xf>
    <xf numFmtId="2" fontId="9" fillId="0" borderId="11" xfId="1" applyNumberFormat="1" applyFont="1" applyBorder="1" applyAlignment="1">
      <alignment horizontal="center" vertical="center" wrapText="1"/>
    </xf>
    <xf numFmtId="0" fontId="9" fillId="0" borderId="13" xfId="1" applyFont="1" applyBorder="1" applyAlignment="1">
      <alignment horizontal="left" vertical="center"/>
    </xf>
    <xf numFmtId="0" fontId="9" fillId="0" borderId="11" xfId="1" applyFont="1" applyBorder="1" applyAlignment="1">
      <alignment horizontal="left" vertical="center"/>
    </xf>
    <xf numFmtId="0" fontId="9" fillId="0" borderId="13"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xf>
    <xf numFmtId="2" fontId="8" fillId="0" borderId="0" xfId="1" applyNumberFormat="1" applyFont="1" applyAlignment="1">
      <alignment horizontal="left" vertical="center" wrapText="1"/>
    </xf>
    <xf numFmtId="0" fontId="9" fillId="0" borderId="13" xfId="1" applyFont="1" applyBorder="1" applyAlignment="1">
      <alignment horizontal="left" vertical="top" wrapText="1"/>
    </xf>
    <xf numFmtId="0" fontId="9" fillId="0" borderId="11" xfId="1" applyFont="1" applyBorder="1" applyAlignment="1">
      <alignment horizontal="left" vertical="top" wrapText="1"/>
    </xf>
    <xf numFmtId="0" fontId="9" fillId="0" borderId="12" xfId="1" applyFont="1" applyBorder="1" applyAlignment="1">
      <alignment horizontal="center" vertical="center"/>
    </xf>
    <xf numFmtId="0" fontId="9" fillId="0" borderId="11" xfId="1" applyFont="1" applyBorder="1" applyAlignment="1">
      <alignment horizontal="center" vertical="center"/>
    </xf>
    <xf numFmtId="2" fontId="7" fillId="0" borderId="0" xfId="1" applyNumberFormat="1" applyFont="1" applyAlignment="1">
      <alignment horizontal="left" vertical="top" wrapText="1"/>
    </xf>
    <xf numFmtId="2" fontId="11" fillId="0" borderId="1" xfId="5" applyNumberFormat="1" applyFont="1" applyBorder="1" applyAlignment="1">
      <alignment horizontal="center" vertical="center" wrapText="1"/>
    </xf>
    <xf numFmtId="2" fontId="11" fillId="0" borderId="1" xfId="5" applyNumberFormat="1" applyFont="1" applyBorder="1" applyAlignment="1">
      <alignment horizontal="center" vertical="center"/>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21" fillId="0" borderId="1" xfId="1" applyFont="1" applyBorder="1" applyAlignment="1">
      <alignment horizontal="center" vertical="center" wrapText="1"/>
    </xf>
    <xf numFmtId="172" fontId="11" fillId="0" borderId="1" xfId="6" applyNumberFormat="1" applyFont="1" applyFill="1" applyBorder="1" applyAlignment="1">
      <alignment horizontal="center" vertical="center" wrapText="1"/>
    </xf>
    <xf numFmtId="0" fontId="12" fillId="0" borderId="1"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 xfId="1" applyFont="1" applyBorder="1" applyAlignment="1">
      <alignment horizontal="center" vertical="center" wrapText="1"/>
    </xf>
    <xf numFmtId="0" fontId="14" fillId="0" borderId="12" xfId="1" applyFont="1" applyBorder="1" applyAlignment="1">
      <alignment horizontal="left" vertical="center" wrapText="1"/>
    </xf>
    <xf numFmtId="2" fontId="7" fillId="0" borderId="1" xfId="5" applyNumberFormat="1" applyFont="1" applyFill="1" applyBorder="1" applyAlignment="1" applyProtection="1">
      <alignment horizontal="center" vertical="center"/>
    </xf>
    <xf numFmtId="0" fontId="14" fillId="0" borderId="14" xfId="1" applyFont="1" applyBorder="1" applyAlignment="1">
      <alignment horizontal="left" vertical="center" wrapText="1"/>
    </xf>
    <xf numFmtId="0" fontId="14" fillId="0" borderId="10" xfId="1" applyFont="1" applyBorder="1" applyAlignment="1">
      <alignment horizontal="left" vertical="center" wrapText="1"/>
    </xf>
    <xf numFmtId="0" fontId="7" fillId="0" borderId="14" xfId="5" applyNumberFormat="1" applyFont="1" applyFill="1" applyBorder="1" applyAlignment="1" applyProtection="1">
      <alignment horizontal="center" vertical="center"/>
    </xf>
    <xf numFmtId="0" fontId="7" fillId="0" borderId="10" xfId="5" applyNumberFormat="1" applyFont="1" applyFill="1" applyBorder="1" applyAlignment="1" applyProtection="1">
      <alignment horizontal="center" vertical="center"/>
    </xf>
    <xf numFmtId="9" fontId="7" fillId="0" borderId="14" xfId="5" applyFont="1" applyFill="1" applyBorder="1" applyAlignment="1" applyProtection="1">
      <alignment horizontal="center" vertical="center"/>
    </xf>
    <xf numFmtId="9" fontId="7" fillId="0" borderId="10" xfId="5" applyFont="1" applyFill="1" applyBorder="1" applyAlignment="1" applyProtection="1">
      <alignment horizontal="center" vertical="center"/>
    </xf>
    <xf numFmtId="2" fontId="7" fillId="0" borderId="14" xfId="5" applyNumberFormat="1" applyFont="1" applyFill="1" applyBorder="1" applyAlignment="1">
      <alignment horizontal="center" vertical="center"/>
    </xf>
    <xf numFmtId="2" fontId="7" fillId="0" borderId="10" xfId="5" applyNumberFormat="1" applyFont="1" applyFill="1" applyBorder="1" applyAlignment="1">
      <alignment horizontal="center" vertical="center"/>
    </xf>
    <xf numFmtId="0" fontId="20" fillId="2" borderId="14" xfId="1" applyFont="1" applyFill="1" applyBorder="1" applyAlignment="1">
      <alignment horizontal="center" vertical="center" wrapText="1"/>
    </xf>
    <xf numFmtId="0" fontId="20" fillId="2" borderId="10" xfId="1" applyFont="1" applyFill="1" applyBorder="1" applyAlignment="1">
      <alignment horizontal="center" vertical="center" wrapText="1"/>
    </xf>
    <xf numFmtId="2" fontId="7" fillId="0" borderId="14" xfId="5" applyNumberFormat="1" applyFont="1" applyFill="1" applyBorder="1" applyAlignment="1" applyProtection="1">
      <alignment horizontal="center" vertical="center"/>
    </xf>
    <xf numFmtId="2" fontId="7" fillId="0" borderId="10" xfId="5" applyNumberFormat="1" applyFont="1" applyFill="1" applyBorder="1" applyAlignment="1" applyProtection="1">
      <alignment horizontal="center" vertical="center"/>
    </xf>
    <xf numFmtId="0" fontId="7" fillId="0" borderId="1" xfId="1" applyFont="1" applyBorder="1" applyAlignment="1">
      <alignment horizontal="left" vertical="center" wrapText="1"/>
    </xf>
    <xf numFmtId="0" fontId="7" fillId="0" borderId="1" xfId="1" applyFont="1" applyBorder="1" applyAlignment="1">
      <alignment horizontal="left" vertical="center"/>
    </xf>
    <xf numFmtId="0" fontId="7" fillId="0" borderId="1" xfId="1" applyFont="1" applyBorder="1" applyAlignment="1">
      <alignment horizontal="center"/>
    </xf>
    <xf numFmtId="0" fontId="11" fillId="0" borderId="13" xfId="1" applyFont="1" applyBorder="1" applyAlignment="1">
      <alignment horizontal="center" vertical="center"/>
    </xf>
    <xf numFmtId="0" fontId="7" fillId="0" borderId="14" xfId="1" applyFont="1" applyBorder="1" applyAlignment="1">
      <alignment horizontal="left" vertical="center" wrapText="1"/>
    </xf>
    <xf numFmtId="0" fontId="7" fillId="0" borderId="15" xfId="1" applyFont="1" applyBorder="1" applyAlignment="1">
      <alignment horizontal="left" vertical="center" wrapText="1"/>
    </xf>
    <xf numFmtId="0" fontId="11" fillId="0" borderId="1" xfId="1" applyFont="1" applyBorder="1" applyAlignment="1">
      <alignment horizontal="left" vertical="center" wrapText="1"/>
    </xf>
    <xf numFmtId="167" fontId="11" fillId="0" borderId="1" xfId="1" applyNumberFormat="1" applyFont="1" applyBorder="1" applyAlignment="1">
      <alignment horizontal="left" vertical="top"/>
    </xf>
    <xf numFmtId="0" fontId="11" fillId="0" borderId="7" xfId="1" applyFont="1" applyBorder="1" applyAlignment="1">
      <alignment horizontal="left" vertical="top" wrapText="1"/>
    </xf>
    <xf numFmtId="0" fontId="11" fillId="0" borderId="6" xfId="1" applyFont="1" applyBorder="1" applyAlignment="1">
      <alignment horizontal="left" vertical="top" wrapText="1"/>
    </xf>
    <xf numFmtId="0" fontId="11" fillId="0" borderId="5" xfId="1" applyFont="1" applyBorder="1" applyAlignment="1">
      <alignment horizontal="left" vertical="top" wrapText="1"/>
    </xf>
    <xf numFmtId="0" fontId="11" fillId="0" borderId="4" xfId="1" applyFont="1" applyBorder="1" applyAlignment="1">
      <alignment horizontal="left" vertical="top" wrapText="1"/>
    </xf>
    <xf numFmtId="0" fontId="11" fillId="0" borderId="3" xfId="1" applyFont="1" applyBorder="1" applyAlignment="1">
      <alignment horizontal="left" vertical="top" wrapText="1"/>
    </xf>
    <xf numFmtId="0" fontId="11" fillId="0" borderId="2" xfId="1" applyFont="1" applyBorder="1" applyAlignment="1">
      <alignment horizontal="left" vertical="top" wrapText="1"/>
    </xf>
    <xf numFmtId="2" fontId="11" fillId="0" borderId="11" xfId="1" applyNumberFormat="1" applyFont="1" applyBorder="1" applyAlignment="1">
      <alignment horizontal="left" vertical="center"/>
    </xf>
    <xf numFmtId="2" fontId="11" fillId="0" borderId="1" xfId="1" applyNumberFormat="1" applyFont="1" applyBorder="1" applyAlignment="1">
      <alignment horizontal="left" vertical="center"/>
    </xf>
    <xf numFmtId="0" fontId="11" fillId="0" borderId="1" xfId="1" applyFont="1" applyBorder="1" applyAlignment="1">
      <alignment horizontal="left" vertical="top"/>
    </xf>
    <xf numFmtId="168" fontId="11" fillId="0" borderId="1" xfId="1" applyNumberFormat="1" applyFont="1" applyBorder="1" applyAlignment="1">
      <alignment horizontal="left" vertical="center"/>
    </xf>
    <xf numFmtId="0" fontId="7" fillId="0" borderId="1" xfId="1" applyFont="1" applyBorder="1" applyAlignment="1">
      <alignment horizontal="left" vertical="top" wrapText="1"/>
    </xf>
    <xf numFmtId="0" fontId="11" fillId="0" borderId="1" xfId="1" applyFont="1" applyBorder="1" applyAlignment="1">
      <alignment horizontal="left" vertical="top" wrapText="1"/>
    </xf>
    <xf numFmtId="168" fontId="11" fillId="0" borderId="1" xfId="1" applyNumberFormat="1" applyFont="1" applyBorder="1" applyAlignment="1">
      <alignment horizontal="center" vertical="top"/>
    </xf>
    <xf numFmtId="0" fontId="16" fillId="0" borderId="1" xfId="1" applyFont="1" applyBorder="1" applyAlignment="1">
      <alignment horizontal="center" vertical="center" wrapText="1"/>
    </xf>
    <xf numFmtId="0" fontId="17" fillId="0" borderId="1" xfId="1" applyFont="1" applyBorder="1" applyAlignment="1">
      <alignment horizontal="left" vertical="center" wrapText="1"/>
    </xf>
    <xf numFmtId="0" fontId="14" fillId="0" borderId="1" xfId="1" applyFont="1" applyBorder="1" applyAlignment="1">
      <alignment horizontal="left" vertical="center"/>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8"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10" fontId="8" fillId="0" borderId="7" xfId="2" applyNumberFormat="1" applyFont="1" applyFill="1" applyBorder="1" applyAlignment="1">
      <alignment horizontal="center" vertical="center"/>
    </xf>
    <xf numFmtId="10" fontId="8" fillId="0" borderId="6" xfId="2" applyNumberFormat="1" applyFont="1" applyFill="1" applyBorder="1" applyAlignment="1">
      <alignment horizontal="center" vertical="center"/>
    </xf>
    <xf numFmtId="10" fontId="8" fillId="0" borderId="5" xfId="2" applyNumberFormat="1" applyFont="1" applyFill="1" applyBorder="1" applyAlignment="1">
      <alignment horizontal="center" vertical="center"/>
    </xf>
    <xf numFmtId="10" fontId="8" fillId="0" borderId="9" xfId="2" applyNumberFormat="1" applyFont="1" applyFill="1" applyBorder="1" applyAlignment="1">
      <alignment horizontal="center" vertical="center"/>
    </xf>
    <xf numFmtId="10" fontId="8" fillId="0" borderId="0" xfId="2" applyNumberFormat="1" applyFont="1" applyFill="1" applyBorder="1" applyAlignment="1">
      <alignment horizontal="center" vertical="center"/>
    </xf>
    <xf numFmtId="10" fontId="8" fillId="0" borderId="8" xfId="2" applyNumberFormat="1" applyFont="1" applyFill="1" applyBorder="1" applyAlignment="1">
      <alignment horizontal="center" vertical="center"/>
    </xf>
    <xf numFmtId="10" fontId="8" fillId="0" borderId="4" xfId="2" applyNumberFormat="1" applyFont="1" applyFill="1" applyBorder="1" applyAlignment="1">
      <alignment horizontal="center" vertical="center"/>
    </xf>
    <xf numFmtId="10" fontId="8" fillId="0" borderId="3" xfId="2" applyNumberFormat="1" applyFont="1" applyFill="1" applyBorder="1" applyAlignment="1">
      <alignment horizontal="center" vertical="center"/>
    </xf>
    <xf numFmtId="10" fontId="8" fillId="0" borderId="2" xfId="2" applyNumberFormat="1" applyFont="1" applyFill="1" applyBorder="1" applyAlignment="1">
      <alignment horizontal="center" vertical="center"/>
    </xf>
    <xf numFmtId="0" fontId="7" fillId="0" borderId="14" xfId="1" applyFont="1" applyBorder="1" applyAlignment="1">
      <alignment horizontal="left" vertical="top" wrapText="1"/>
    </xf>
    <xf numFmtId="0" fontId="7" fillId="0" borderId="15" xfId="1" applyFont="1" applyBorder="1" applyAlignment="1">
      <alignment horizontal="left" vertical="top" wrapText="1"/>
    </xf>
    <xf numFmtId="0" fontId="7" fillId="0" borderId="10" xfId="1" applyFont="1" applyBorder="1" applyAlignment="1">
      <alignment horizontal="left" vertical="top"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0" xfId="1"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172" fontId="16" fillId="0" borderId="1" xfId="6" applyNumberFormat="1" applyFont="1" applyBorder="1" applyAlignment="1">
      <alignment horizontal="center"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0" xfId="0" applyFont="1" applyBorder="1" applyAlignment="1">
      <alignment horizontal="center" vertical="center" wrapText="1"/>
    </xf>
    <xf numFmtId="172" fontId="18" fillId="0" borderId="14" xfId="0" applyNumberFormat="1" applyFont="1" applyBorder="1" applyAlignment="1">
      <alignment horizontal="center" vertical="center"/>
    </xf>
    <xf numFmtId="172" fontId="18" fillId="0" borderId="10" xfId="0" applyNumberFormat="1" applyFont="1" applyBorder="1" applyAlignment="1">
      <alignment horizontal="center" vertical="center"/>
    </xf>
    <xf numFmtId="0" fontId="16" fillId="2" borderId="7" xfId="0" applyFont="1" applyFill="1" applyBorder="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9" xfId="0" applyFont="1" applyFill="1" applyBorder="1" applyAlignment="1">
      <alignment horizontal="center"/>
    </xf>
    <xf numFmtId="0" fontId="16" fillId="2" borderId="0" xfId="0" applyFont="1" applyFill="1" applyAlignment="1">
      <alignment horizontal="center"/>
    </xf>
    <xf numFmtId="0" fontId="16" fillId="2" borderId="8" xfId="0" applyFont="1" applyFill="1" applyBorder="1" applyAlignment="1">
      <alignment horizontal="center"/>
    </xf>
    <xf numFmtId="0" fontId="16" fillId="2" borderId="4" xfId="0" applyFont="1" applyFill="1" applyBorder="1" applyAlignment="1">
      <alignment horizontal="center"/>
    </xf>
    <xf numFmtId="0" fontId="16" fillId="2" borderId="3" xfId="0" applyFont="1" applyFill="1" applyBorder="1" applyAlignment="1">
      <alignment horizontal="center"/>
    </xf>
    <xf numFmtId="0" fontId="16" fillId="2" borderId="2" xfId="0" applyFont="1" applyFill="1" applyBorder="1" applyAlignment="1">
      <alignment horizontal="center"/>
    </xf>
    <xf numFmtId="0" fontId="16" fillId="2" borderId="13" xfId="0" applyFont="1" applyFill="1" applyBorder="1" applyAlignment="1">
      <alignment horizontal="center"/>
    </xf>
    <xf numFmtId="0" fontId="16" fillId="2" borderId="12" xfId="0" applyFont="1" applyFill="1" applyBorder="1" applyAlignment="1">
      <alignment horizontal="center"/>
    </xf>
    <xf numFmtId="0" fontId="16" fillId="2" borderId="11" xfId="0" applyFont="1" applyFill="1" applyBorder="1" applyAlignment="1">
      <alignment horizontal="center"/>
    </xf>
    <xf numFmtId="0" fontId="16" fillId="0" borderId="1" xfId="0" applyFont="1" applyBorder="1" applyAlignment="1">
      <alignment horizontal="left" wrapText="1"/>
    </xf>
    <xf numFmtId="0" fontId="17" fillId="5" borderId="1" xfId="0" applyFont="1" applyFill="1" applyBorder="1" applyAlignment="1">
      <alignment horizontal="center" vertical="center" wrapText="1"/>
    </xf>
    <xf numFmtId="167" fontId="11" fillId="0" borderId="1" xfId="1" applyNumberFormat="1" applyFont="1" applyBorder="1" applyAlignment="1">
      <alignment horizontal="left" vertical="center"/>
    </xf>
    <xf numFmtId="0" fontId="7" fillId="0" borderId="7" xfId="1" applyFont="1" applyBorder="1" applyAlignment="1">
      <alignment horizontal="left" vertical="top" wrapText="1"/>
    </xf>
    <xf numFmtId="0" fontId="11" fillId="0" borderId="7" xfId="1" applyFont="1" applyBorder="1" applyAlignment="1">
      <alignment horizontal="left" vertical="center" wrapText="1"/>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11" fillId="0" borderId="4" xfId="1" applyFont="1" applyBorder="1" applyAlignment="1">
      <alignment horizontal="left" vertical="center" wrapText="1"/>
    </xf>
    <xf numFmtId="0" fontId="11" fillId="0" borderId="3" xfId="1" applyFont="1" applyBorder="1" applyAlignment="1">
      <alignment horizontal="left" vertical="center" wrapText="1"/>
    </xf>
    <xf numFmtId="0" fontId="11" fillId="0" borderId="2" xfId="1" applyFont="1" applyBorder="1" applyAlignment="1">
      <alignment horizontal="left" vertical="center" wrapText="1"/>
    </xf>
    <xf numFmtId="0" fontId="11" fillId="0" borderId="1" xfId="1" applyFont="1" applyBorder="1" applyAlignment="1">
      <alignment horizontal="left" vertical="center"/>
    </xf>
    <xf numFmtId="2" fontId="7" fillId="0" borderId="1" xfId="5" applyNumberFormat="1" applyFont="1" applyBorder="1" applyAlignment="1">
      <alignment horizontal="center" vertical="center"/>
    </xf>
    <xf numFmtId="9" fontId="7" fillId="0" borderId="1" xfId="5" applyFont="1" applyBorder="1" applyAlignment="1" applyProtection="1">
      <alignment horizontal="center" vertical="center"/>
    </xf>
    <xf numFmtId="9" fontId="7" fillId="0" borderId="1" xfId="5" applyFont="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7" fillId="0" borderId="1" xfId="1" applyFont="1" applyBorder="1" applyAlignment="1">
      <alignment horizontal="center" vertical="center" wrapText="1"/>
    </xf>
    <xf numFmtId="172" fontId="11" fillId="0" borderId="1" xfId="6" applyNumberFormat="1" applyFont="1" applyBorder="1" applyAlignment="1">
      <alignment horizontal="center" vertical="center" wrapText="1"/>
    </xf>
    <xf numFmtId="0" fontId="11" fillId="0" borderId="1" xfId="1" applyFont="1" applyBorder="1" applyAlignment="1">
      <alignment horizontal="center"/>
    </xf>
    <xf numFmtId="10" fontId="8" fillId="0" borderId="13" xfId="2" applyNumberFormat="1" applyFont="1" applyBorder="1" applyAlignment="1">
      <alignment horizontal="center" vertical="center"/>
    </xf>
    <xf numFmtId="10" fontId="8" fillId="0" borderId="12" xfId="2" applyNumberFormat="1" applyFont="1" applyBorder="1" applyAlignment="1">
      <alignment horizontal="center" vertical="center"/>
    </xf>
    <xf numFmtId="10" fontId="8" fillId="0" borderId="11" xfId="2" applyNumberFormat="1" applyFont="1" applyBorder="1" applyAlignment="1">
      <alignment horizontal="center" vertical="center"/>
    </xf>
    <xf numFmtId="0" fontId="9" fillId="0" borderId="6" xfId="1" applyFont="1" applyBorder="1" applyAlignment="1">
      <alignment horizontal="left"/>
    </xf>
    <xf numFmtId="0" fontId="8" fillId="0" borderId="7" xfId="1" applyFont="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xf numFmtId="0" fontId="8" fillId="0" borderId="9" xfId="1" applyFont="1" applyBorder="1" applyAlignment="1">
      <alignment horizontal="center" vertical="center" wrapText="1"/>
    </xf>
    <xf numFmtId="0" fontId="8" fillId="0" borderId="0" xfId="1" applyFont="1" applyAlignment="1">
      <alignment horizontal="center" vertical="center" wrapText="1"/>
    </xf>
    <xf numFmtId="0" fontId="8" fillId="0" borderId="8"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 xfId="1" applyFont="1" applyBorder="1" applyAlignment="1">
      <alignment horizontal="center" vertical="center" wrapText="1"/>
    </xf>
    <xf numFmtId="2" fontId="8" fillId="0" borderId="13" xfId="1" applyNumberFormat="1" applyFont="1" applyBorder="1" applyAlignment="1">
      <alignment horizontal="center" vertical="center" wrapText="1"/>
    </xf>
    <xf numFmtId="2" fontId="8" fillId="0" borderId="12" xfId="1" applyNumberFormat="1" applyFont="1" applyBorder="1" applyAlignment="1">
      <alignment horizontal="center" vertical="center" wrapText="1"/>
    </xf>
    <xf numFmtId="2" fontId="8" fillId="0" borderId="11" xfId="1" applyNumberFormat="1" applyFont="1" applyBorder="1" applyAlignment="1">
      <alignment horizontal="center" vertical="center" wrapText="1"/>
    </xf>
    <xf numFmtId="2" fontId="8" fillId="0" borderId="13" xfId="1" applyNumberFormat="1" applyFont="1" applyBorder="1" applyAlignment="1">
      <alignment horizontal="left" vertical="center" wrapText="1"/>
    </xf>
    <xf numFmtId="2" fontId="8" fillId="0" borderId="12" xfId="1" applyNumberFormat="1" applyFont="1" applyBorder="1" applyAlignment="1">
      <alignment horizontal="left" vertical="center" wrapText="1"/>
    </xf>
    <xf numFmtId="2" fontId="8" fillId="0" borderId="11" xfId="1" applyNumberFormat="1" applyFont="1" applyBorder="1" applyAlignment="1">
      <alignment horizontal="left" vertical="center" wrapText="1"/>
    </xf>
    <xf numFmtId="0" fontId="9" fillId="3" borderId="13" xfId="1" applyFont="1" applyFill="1" applyBorder="1" applyAlignment="1">
      <alignment horizontal="left"/>
    </xf>
    <xf numFmtId="0" fontId="9" fillId="3" borderId="12" xfId="1" applyFont="1" applyFill="1" applyBorder="1" applyAlignment="1">
      <alignment horizontal="left"/>
    </xf>
    <xf numFmtId="0" fontId="9" fillId="3" borderId="11" xfId="1" applyFont="1" applyFill="1" applyBorder="1" applyAlignment="1">
      <alignment horizontal="left"/>
    </xf>
    <xf numFmtId="0" fontId="8" fillId="0" borderId="7" xfId="1" applyFont="1" applyBorder="1" applyAlignment="1">
      <alignment horizontal="center"/>
    </xf>
    <xf numFmtId="0" fontId="8" fillId="0" borderId="5" xfId="1" applyFont="1" applyBorder="1" applyAlignment="1">
      <alignment horizontal="center"/>
    </xf>
    <xf numFmtId="0" fontId="8" fillId="0" borderId="9" xfId="1" applyFont="1" applyBorder="1" applyAlignment="1">
      <alignment horizontal="center"/>
    </xf>
    <xf numFmtId="0" fontId="8" fillId="0" borderId="8" xfId="1" applyFont="1" applyBorder="1" applyAlignment="1">
      <alignment horizontal="center"/>
    </xf>
    <xf numFmtId="0" fontId="8" fillId="0" borderId="4" xfId="1" applyFont="1" applyBorder="1" applyAlignment="1">
      <alignment horizontal="center"/>
    </xf>
    <xf numFmtId="0" fontId="8" fillId="0" borderId="2" xfId="1" applyFont="1" applyBorder="1" applyAlignment="1">
      <alignment horizontal="center"/>
    </xf>
    <xf numFmtId="0" fontId="11"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xf>
    <xf numFmtId="0" fontId="16" fillId="0" borderId="3" xfId="0" applyFont="1" applyBorder="1" applyAlignment="1">
      <alignment horizontal="center"/>
    </xf>
    <xf numFmtId="0" fontId="11" fillId="0" borderId="34" xfId="1" applyFont="1" applyBorder="1" applyAlignment="1">
      <alignment horizontal="left" vertical="top" wrapText="1"/>
    </xf>
    <xf numFmtId="0" fontId="11" fillId="0" borderId="36" xfId="1" applyFont="1" applyBorder="1" applyAlignment="1">
      <alignment horizontal="left" vertical="top" wrapText="1"/>
    </xf>
    <xf numFmtId="0" fontId="11" fillId="0" borderId="37" xfId="1" applyFont="1" applyBorder="1" applyAlignment="1">
      <alignment horizontal="left" vertical="top" wrapText="1"/>
    </xf>
    <xf numFmtId="0" fontId="11" fillId="0" borderId="38" xfId="1" applyFont="1" applyBorder="1" applyAlignment="1">
      <alignment horizontal="left" vertical="top" wrapText="1"/>
    </xf>
    <xf numFmtId="167" fontId="11" fillId="0" borderId="23" xfId="1" applyNumberFormat="1" applyFont="1" applyBorder="1" applyAlignment="1">
      <alignment horizontal="left" vertical="top"/>
    </xf>
    <xf numFmtId="167" fontId="11" fillId="0" borderId="25" xfId="1" applyNumberFormat="1" applyFont="1" applyBorder="1" applyAlignment="1">
      <alignment horizontal="left" vertical="top"/>
    </xf>
    <xf numFmtId="167" fontId="11" fillId="0" borderId="26" xfId="1" applyNumberFormat="1" applyFont="1" applyBorder="1" applyAlignment="1">
      <alignment horizontal="left" vertical="top"/>
    </xf>
    <xf numFmtId="168" fontId="11" fillId="0" borderId="27" xfId="1" applyNumberFormat="1" applyFont="1" applyBorder="1" applyAlignment="1">
      <alignment horizontal="left" vertical="center"/>
    </xf>
    <xf numFmtId="168" fontId="11" fillId="0" borderId="17" xfId="1" applyNumberFormat="1" applyFont="1" applyBorder="1" applyAlignment="1">
      <alignment horizontal="left" vertical="center"/>
    </xf>
    <xf numFmtId="168" fontId="11" fillId="0" borderId="17" xfId="1" applyNumberFormat="1" applyFont="1" applyBorder="1" applyAlignment="1">
      <alignment horizontal="center" vertical="top"/>
    </xf>
    <xf numFmtId="2" fontId="11" fillId="0" borderId="33" xfId="1" applyNumberFormat="1" applyFont="1" applyBorder="1" applyAlignment="1">
      <alignment horizontal="left" vertical="center"/>
    </xf>
    <xf numFmtId="2" fontId="11" fillId="0" borderId="17" xfId="1" applyNumberFormat="1" applyFont="1" applyBorder="1" applyAlignment="1">
      <alignment horizontal="left" vertical="center"/>
    </xf>
    <xf numFmtId="2" fontId="11" fillId="0" borderId="21" xfId="1" applyNumberFormat="1" applyFont="1" applyBorder="1" applyAlignment="1">
      <alignment horizontal="left" vertical="center"/>
    </xf>
    <xf numFmtId="0" fontId="7" fillId="0" borderId="34" xfId="1" applyFont="1" applyBorder="1" applyAlignment="1">
      <alignment horizontal="left" vertical="top" wrapText="1"/>
    </xf>
    <xf numFmtId="0" fontId="11" fillId="0" borderId="35" xfId="1" applyFont="1" applyBorder="1" applyAlignment="1">
      <alignment horizontal="left" vertical="top" wrapText="1"/>
    </xf>
    <xf numFmtId="44" fontId="11" fillId="0" borderId="1" xfId="6" applyFont="1" applyBorder="1" applyAlignment="1">
      <alignment horizontal="center" vertical="center" wrapText="1"/>
    </xf>
    <xf numFmtId="0" fontId="11" fillId="0" borderId="23" xfId="1" applyFont="1" applyBorder="1" applyAlignment="1">
      <alignment horizontal="left" vertical="center"/>
    </xf>
    <xf numFmtId="2" fontId="7" fillId="0" borderId="23" xfId="5" applyNumberFormat="1" applyFont="1" applyBorder="1" applyAlignment="1">
      <alignment horizontal="center" vertical="center"/>
    </xf>
    <xf numFmtId="2" fontId="7" fillId="0" borderId="26" xfId="5" applyNumberFormat="1" applyFont="1" applyBorder="1" applyAlignment="1">
      <alignment horizontal="center" vertical="center"/>
    </xf>
    <xf numFmtId="9" fontId="7" fillId="0" borderId="23" xfId="5" applyFont="1" applyBorder="1" applyAlignment="1">
      <alignment horizontal="center" vertical="center"/>
    </xf>
    <xf numFmtId="0" fontId="7" fillId="0" borderId="30" xfId="1" applyFont="1" applyBorder="1" applyAlignment="1">
      <alignment horizontal="left" vertical="top" wrapText="1"/>
    </xf>
    <xf numFmtId="0" fontId="7" fillId="0" borderId="30" xfId="1" applyFont="1" applyBorder="1" applyAlignment="1">
      <alignment horizontal="left" vertical="top"/>
    </xf>
    <xf numFmtId="0" fontId="7" fillId="0" borderId="12" xfId="1" applyFont="1" applyBorder="1" applyAlignment="1">
      <alignment horizontal="left" vertical="center" wrapText="1"/>
    </xf>
    <xf numFmtId="9" fontId="7" fillId="0" borderId="14" xfId="5" applyFont="1" applyBorder="1" applyAlignment="1">
      <alignment horizontal="center" vertical="center"/>
    </xf>
    <xf numFmtId="9" fontId="7" fillId="0" borderId="10" xfId="5" applyFont="1" applyBorder="1" applyAlignment="1">
      <alignment horizontal="center" vertical="center"/>
    </xf>
    <xf numFmtId="0" fontId="7" fillId="0" borderId="30" xfId="1" applyFont="1" applyBorder="1" applyAlignment="1">
      <alignment horizontal="center"/>
    </xf>
    <xf numFmtId="0" fontId="7" fillId="0" borderId="31" xfId="1" applyFont="1" applyBorder="1" applyAlignment="1">
      <alignment horizontal="center"/>
    </xf>
    <xf numFmtId="0" fontId="11" fillId="0" borderId="32" xfId="1" applyFont="1" applyBorder="1" applyAlignment="1">
      <alignment horizontal="center" vertical="center"/>
    </xf>
    <xf numFmtId="9" fontId="7" fillId="0" borderId="25" xfId="5" applyFont="1" applyBorder="1" applyAlignment="1">
      <alignment horizontal="center" vertical="center"/>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0" xfId="1" applyFont="1" applyBorder="1" applyAlignment="1">
      <alignment horizontal="left" vertical="center" wrapText="1"/>
    </xf>
    <xf numFmtId="0" fontId="7" fillId="0" borderId="27" xfId="1" applyFont="1" applyBorder="1" applyAlignment="1">
      <alignment horizontal="left" vertical="center" wrapText="1"/>
    </xf>
    <xf numFmtId="0" fontId="7" fillId="0" borderId="30" xfId="1" applyFont="1" applyBorder="1" applyAlignment="1">
      <alignment horizontal="left" vertical="center"/>
    </xf>
    <xf numFmtId="0" fontId="7" fillId="0" borderId="28" xfId="1" applyFont="1" applyBorder="1" applyAlignment="1">
      <alignment horizontal="left" vertical="center" wrapText="1"/>
    </xf>
    <xf numFmtId="0" fontId="7" fillId="0" borderId="3" xfId="1" applyFont="1" applyBorder="1" applyAlignment="1">
      <alignment horizontal="left" vertical="center" wrapText="1"/>
    </xf>
    <xf numFmtId="9" fontId="7" fillId="0" borderId="17" xfId="5" applyFont="1" applyBorder="1" applyAlignment="1" applyProtection="1">
      <alignment horizontal="center" vertical="center"/>
    </xf>
    <xf numFmtId="9" fontId="7" fillId="0" borderId="21" xfId="5" applyFont="1" applyBorder="1" applyAlignment="1">
      <alignment horizontal="center" vertical="center"/>
    </xf>
    <xf numFmtId="0" fontId="7" fillId="0" borderId="29" xfId="1" applyFont="1" applyBorder="1" applyAlignment="1">
      <alignment horizontal="center" vertical="center" wrapText="1"/>
    </xf>
    <xf numFmtId="172" fontId="11" fillId="0" borderId="17" xfId="6" applyNumberFormat="1" applyFont="1" applyBorder="1" applyAlignment="1">
      <alignment horizontal="center" vertical="center" wrapText="1"/>
    </xf>
    <xf numFmtId="172" fontId="11" fillId="0" borderId="25" xfId="6" applyNumberFormat="1" applyFont="1" applyBorder="1" applyAlignment="1">
      <alignment horizontal="center" vertical="center" wrapText="1"/>
    </xf>
    <xf numFmtId="0" fontId="11" fillId="0" borderId="18"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7" xfId="1" applyFont="1" applyBorder="1" applyAlignment="1">
      <alignment horizontal="center"/>
    </xf>
    <xf numFmtId="0" fontId="11" fillId="0" borderId="21" xfId="1" applyFont="1" applyBorder="1" applyAlignment="1">
      <alignment horizontal="center"/>
    </xf>
    <xf numFmtId="9" fontId="11" fillId="0" borderId="1" xfId="5" applyFont="1" applyBorder="1" applyAlignment="1">
      <alignment horizontal="center" vertical="center" wrapText="1"/>
    </xf>
    <xf numFmtId="9" fontId="11" fillId="0" borderId="25" xfId="5" applyFont="1" applyBorder="1" applyAlignment="1">
      <alignment horizontal="center" vertical="center" wrapText="1"/>
    </xf>
    <xf numFmtId="0" fontId="11" fillId="0" borderId="23" xfId="1" applyFont="1" applyBorder="1" applyAlignment="1">
      <alignment horizontal="center" vertical="center"/>
    </xf>
    <xf numFmtId="0" fontId="11" fillId="0" borderId="26" xfId="1" applyFont="1" applyBorder="1" applyAlignment="1">
      <alignment horizontal="center" vertical="center"/>
    </xf>
    <xf numFmtId="2" fontId="11" fillId="0" borderId="0" xfId="1" applyNumberFormat="1" applyFont="1" applyAlignment="1">
      <alignment horizontal="center" vertical="center" wrapText="1"/>
    </xf>
    <xf numFmtId="0" fontId="11" fillId="0" borderId="42" xfId="1" applyFont="1" applyBorder="1" applyAlignment="1">
      <alignment horizontal="left" vertical="center"/>
    </xf>
    <xf numFmtId="0" fontId="11" fillId="0" borderId="11" xfId="1" applyFont="1" applyBorder="1" applyAlignment="1">
      <alignment horizontal="left"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11" fillId="0" borderId="1" xfId="1" applyNumberFormat="1" applyFont="1" applyBorder="1" applyAlignment="1">
      <alignment horizontal="center" vertical="center"/>
    </xf>
    <xf numFmtId="0" fontId="11" fillId="0" borderId="42" xfId="1" applyFont="1" applyBorder="1" applyAlignment="1">
      <alignment horizontal="left" vertical="center" wrapText="1"/>
    </xf>
    <xf numFmtId="0" fontId="11" fillId="0" borderId="11" xfId="1" applyFont="1" applyBorder="1" applyAlignment="1">
      <alignment horizontal="left" vertical="center" wrapText="1"/>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2" fontId="11" fillId="0" borderId="0" xfId="1" applyNumberFormat="1" applyFont="1" applyAlignment="1">
      <alignment horizontal="center" vertical="center"/>
    </xf>
    <xf numFmtId="0" fontId="7" fillId="0" borderId="0" xfId="1" applyFont="1" applyAlignment="1">
      <alignment horizontal="center"/>
    </xf>
    <xf numFmtId="0" fontId="11" fillId="0" borderId="39" xfId="1" applyFont="1" applyBorder="1" applyAlignment="1">
      <alignment horizontal="left"/>
    </xf>
    <xf numFmtId="0" fontId="11" fillId="0" borderId="28" xfId="1" applyFont="1" applyBorder="1" applyAlignment="1">
      <alignment horizontal="left"/>
    </xf>
    <xf numFmtId="0" fontId="11" fillId="0" borderId="40" xfId="1" applyFont="1" applyBorder="1" applyAlignment="1">
      <alignment horizontal="left"/>
    </xf>
    <xf numFmtId="0" fontId="11" fillId="0" borderId="6" xfId="1" applyFont="1" applyBorder="1" applyAlignment="1">
      <alignment horizontal="left" vertical="center"/>
    </xf>
    <xf numFmtId="0" fontId="11" fillId="0" borderId="41" xfId="1" applyFont="1" applyBorder="1" applyAlignment="1">
      <alignment horizontal="left" vertical="center"/>
    </xf>
    <xf numFmtId="0" fontId="10" fillId="0" borderId="7"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2" fontId="11" fillId="0" borderId="13" xfId="1" applyNumberFormat="1" applyFont="1" applyBorder="1" applyAlignment="1">
      <alignment horizontal="center" vertical="center" wrapText="1"/>
    </xf>
    <xf numFmtId="2" fontId="11" fillId="0" borderId="12" xfId="1" applyNumberFormat="1" applyFont="1" applyBorder="1" applyAlignment="1">
      <alignment horizontal="center" vertical="center" wrapText="1"/>
    </xf>
    <xf numFmtId="2" fontId="11" fillId="0" borderId="43" xfId="1" applyNumberFormat="1" applyFont="1" applyBorder="1" applyAlignment="1">
      <alignment horizontal="center" vertical="center" wrapText="1"/>
    </xf>
    <xf numFmtId="0" fontId="15" fillId="0" borderId="11" xfId="1" applyFont="1" applyBorder="1" applyAlignment="1">
      <alignment horizontal="left" vertical="center" wrapText="1"/>
    </xf>
    <xf numFmtId="0" fontId="11" fillId="0" borderId="12" xfId="1" applyFont="1" applyBorder="1" applyAlignment="1">
      <alignment horizontal="center" vertical="center"/>
    </xf>
    <xf numFmtId="0" fontId="11" fillId="0" borderId="11" xfId="1" applyFont="1" applyBorder="1" applyAlignment="1">
      <alignment horizontal="center" vertical="center"/>
    </xf>
    <xf numFmtId="2" fontId="7" fillId="0" borderId="0" xfId="1" applyNumberFormat="1" applyFont="1" applyAlignment="1">
      <alignment horizontal="left" vertical="center" wrapText="1"/>
    </xf>
    <xf numFmtId="10" fontId="7" fillId="0" borderId="7" xfId="2" applyNumberFormat="1" applyFont="1" applyBorder="1" applyAlignment="1">
      <alignment horizontal="center" vertical="center"/>
    </xf>
    <xf numFmtId="10" fontId="7" fillId="0" borderId="6" xfId="2" applyNumberFormat="1" applyFont="1" applyBorder="1" applyAlignment="1">
      <alignment horizontal="center" vertical="center"/>
    </xf>
    <xf numFmtId="10" fontId="7" fillId="0" borderId="41" xfId="2" applyNumberFormat="1" applyFont="1" applyBorder="1" applyAlignment="1">
      <alignment horizontal="center" vertical="center"/>
    </xf>
    <xf numFmtId="10" fontId="7" fillId="0" borderId="9" xfId="2" applyNumberFormat="1" applyFont="1" applyBorder="1" applyAlignment="1">
      <alignment horizontal="center" vertical="center"/>
    </xf>
    <xf numFmtId="10" fontId="7" fillId="0" borderId="0" xfId="2" applyNumberFormat="1" applyFont="1" applyBorder="1" applyAlignment="1">
      <alignment horizontal="center" vertical="center"/>
    </xf>
    <xf numFmtId="10" fontId="7" fillId="0" borderId="44" xfId="2" applyNumberFormat="1" applyFont="1" applyBorder="1" applyAlignment="1">
      <alignment horizontal="center" vertical="center"/>
    </xf>
    <xf numFmtId="10" fontId="7" fillId="0" borderId="46" xfId="2" applyNumberFormat="1" applyFont="1" applyBorder="1" applyAlignment="1">
      <alignment horizontal="center" vertical="center"/>
    </xf>
    <xf numFmtId="10" fontId="7" fillId="0" borderId="37" xfId="2" applyNumberFormat="1" applyFont="1" applyBorder="1" applyAlignment="1">
      <alignment horizontal="center" vertical="center"/>
    </xf>
    <xf numFmtId="10" fontId="7" fillId="0" borderId="47" xfId="2" applyNumberFormat="1" applyFont="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1" fillId="3" borderId="13" xfId="1" applyFont="1" applyFill="1" applyBorder="1" applyAlignment="1">
      <alignment horizontal="left"/>
    </xf>
    <xf numFmtId="0" fontId="11" fillId="3" borderId="12" xfId="1" applyFont="1" applyFill="1" applyBorder="1" applyAlignment="1">
      <alignment horizontal="left"/>
    </xf>
    <xf numFmtId="0" fontId="11"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0" fontId="12" fillId="0" borderId="17"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17" xfId="1" applyFont="1" applyBorder="1" applyAlignment="1">
      <alignment horizontal="center" vertical="center"/>
    </xf>
    <xf numFmtId="0" fontId="11" fillId="0" borderId="25" xfId="1" applyFont="1" applyBorder="1" applyAlignment="1">
      <alignment horizontal="center" vertical="center"/>
    </xf>
    <xf numFmtId="0" fontId="17" fillId="4"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7" xfId="1" applyFont="1" applyBorder="1" applyAlignment="1">
      <alignment horizontal="left" vertical="center" wrapText="1"/>
    </xf>
    <xf numFmtId="0" fontId="15" fillId="0" borderId="6" xfId="1" applyFont="1" applyBorder="1" applyAlignment="1">
      <alignment horizontal="left" vertical="center" wrapText="1"/>
    </xf>
    <xf numFmtId="0" fontId="15" fillId="0" borderId="5" xfId="1" applyFont="1" applyBorder="1" applyAlignment="1">
      <alignment horizontal="left" vertical="center" wrapText="1"/>
    </xf>
    <xf numFmtId="0" fontId="15" fillId="0" borderId="4" xfId="1" applyFont="1" applyBorder="1" applyAlignment="1">
      <alignment horizontal="left" vertical="center" wrapText="1"/>
    </xf>
    <xf numFmtId="0" fontId="15" fillId="0" borderId="3" xfId="1" applyFont="1" applyBorder="1" applyAlignment="1">
      <alignment horizontal="left" vertical="center" wrapText="1"/>
    </xf>
    <xf numFmtId="0" fontId="15" fillId="0" borderId="2" xfId="1" applyFont="1" applyBorder="1" applyAlignment="1">
      <alignment horizontal="left" vertical="center" wrapText="1"/>
    </xf>
    <xf numFmtId="168" fontId="11" fillId="0" borderId="1" xfId="1" applyNumberFormat="1" applyFont="1" applyBorder="1" applyAlignment="1">
      <alignment horizontal="center" vertical="center"/>
    </xf>
    <xf numFmtId="0" fontId="7" fillId="0" borderId="7" xfId="1" applyFont="1" applyBorder="1" applyAlignment="1">
      <alignment horizontal="left"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0" xfId="1" applyFont="1" applyBorder="1" applyAlignment="1">
      <alignment horizontal="center" vertical="center" wrapText="1"/>
    </xf>
    <xf numFmtId="0" fontId="7" fillId="0" borderId="3" xfId="1" applyFont="1" applyBorder="1" applyAlignment="1">
      <alignment horizontal="left" vertical="top" wrapText="1"/>
    </xf>
    <xf numFmtId="0" fontId="7" fillId="0" borderId="12" xfId="1" applyFont="1" applyBorder="1" applyAlignment="1">
      <alignment horizontal="left" vertical="top" wrapText="1"/>
    </xf>
    <xf numFmtId="0" fontId="11" fillId="0" borderId="13" xfId="1" applyFont="1" applyBorder="1" applyAlignment="1">
      <alignment horizontal="left" vertical="center"/>
    </xf>
    <xf numFmtId="0" fontId="11" fillId="0" borderId="13" xfId="1" applyFont="1" applyBorder="1" applyAlignment="1">
      <alignment horizontal="left" vertical="center" wrapText="1"/>
    </xf>
    <xf numFmtId="0" fontId="11" fillId="0" borderId="12" xfId="1" applyFont="1" applyBorder="1" applyAlignment="1">
      <alignment horizontal="left" vertical="center"/>
    </xf>
    <xf numFmtId="2" fontId="11" fillId="0" borderId="11" xfId="1" applyNumberFormat="1" applyFont="1" applyBorder="1" applyAlignment="1">
      <alignment horizontal="center" vertical="center" wrapText="1"/>
    </xf>
    <xf numFmtId="10" fontId="7" fillId="0" borderId="5" xfId="2" applyNumberFormat="1" applyFont="1" applyBorder="1" applyAlignment="1">
      <alignment horizontal="center" vertical="center"/>
    </xf>
    <xf numFmtId="10" fontId="7" fillId="0" borderId="8" xfId="2" applyNumberFormat="1" applyFont="1" applyBorder="1" applyAlignment="1">
      <alignment horizontal="center" vertical="center"/>
    </xf>
    <xf numFmtId="10" fontId="7" fillId="0" borderId="4" xfId="2" applyNumberFormat="1" applyFont="1" applyBorder="1" applyAlignment="1">
      <alignment horizontal="center" vertical="center"/>
    </xf>
    <xf numFmtId="10" fontId="7" fillId="0" borderId="3" xfId="2" applyNumberFormat="1" applyFont="1" applyBorder="1" applyAlignment="1">
      <alignment horizontal="center" vertical="center"/>
    </xf>
    <xf numFmtId="10" fontId="7" fillId="0" borderId="2" xfId="2" applyNumberFormat="1" applyFont="1" applyBorder="1" applyAlignment="1">
      <alignment horizontal="center" vertical="center"/>
    </xf>
    <xf numFmtId="0" fontId="17" fillId="5" borderId="1" xfId="0" applyFont="1" applyFill="1" applyBorder="1" applyAlignment="1">
      <alignment horizontal="center" wrapText="1"/>
    </xf>
    <xf numFmtId="0" fontId="14" fillId="0" borderId="1" xfId="0" applyFont="1" applyBorder="1" applyAlignment="1">
      <alignment horizontal="center" vertical="center" wrapText="1"/>
    </xf>
    <xf numFmtId="0" fontId="14" fillId="0" borderId="1" xfId="0" applyFont="1" applyBorder="1" applyAlignment="1">
      <alignment horizontal="center"/>
    </xf>
    <xf numFmtId="2" fontId="7" fillId="0" borderId="14" xfId="5" applyNumberFormat="1" applyFont="1" applyBorder="1" applyAlignment="1">
      <alignment horizontal="center" vertical="center"/>
    </xf>
    <xf numFmtId="2" fontId="7" fillId="0" borderId="10" xfId="5" applyNumberFormat="1" applyFont="1" applyBorder="1" applyAlignment="1">
      <alignment horizontal="center" vertical="center"/>
    </xf>
    <xf numFmtId="0" fontId="7" fillId="0" borderId="1" xfId="1" applyFont="1" applyBorder="1" applyAlignment="1">
      <alignment horizontal="center" vertical="center"/>
    </xf>
    <xf numFmtId="0" fontId="20" fillId="0" borderId="10" xfId="1" applyFont="1" applyBorder="1" applyAlignment="1">
      <alignment horizontal="center" vertical="center" wrapText="1"/>
    </xf>
    <xf numFmtId="0" fontId="7" fillId="0" borderId="0" xfId="1" applyFont="1" applyAlignment="1">
      <alignment horizontal="left" vertical="center" wrapText="1"/>
    </xf>
    <xf numFmtId="0" fontId="7" fillId="0" borderId="6" xfId="1" applyFont="1" applyBorder="1" applyAlignment="1">
      <alignment horizontal="left" vertical="center" wrapText="1"/>
    </xf>
    <xf numFmtId="0" fontId="20" fillId="0" borderId="1" xfId="1" applyFont="1" applyBorder="1" applyAlignment="1">
      <alignment horizontal="center" vertical="center" wrapText="1"/>
    </xf>
    <xf numFmtId="0" fontId="7" fillId="0" borderId="13" xfId="1" applyFont="1" applyBorder="1" applyAlignment="1">
      <alignment horizontal="left" vertical="center"/>
    </xf>
    <xf numFmtId="0" fontId="7" fillId="0" borderId="11" xfId="1" applyFont="1" applyBorder="1" applyAlignment="1">
      <alignment horizontal="left" vertical="center"/>
    </xf>
    <xf numFmtId="0" fontId="7" fillId="0" borderId="13" xfId="1" applyFont="1" applyBorder="1" applyAlignment="1">
      <alignment horizontal="left" vertical="center" wrapText="1"/>
    </xf>
    <xf numFmtId="0" fontId="7" fillId="0" borderId="11" xfId="1" applyFont="1" applyBorder="1" applyAlignment="1">
      <alignment horizontal="left" vertical="center" wrapText="1"/>
    </xf>
    <xf numFmtId="0" fontId="11" fillId="0" borderId="9" xfId="1" applyFont="1" applyBorder="1" applyAlignment="1">
      <alignment horizontal="left" vertical="top" wrapText="1"/>
    </xf>
    <xf numFmtId="0" fontId="11" fillId="0" borderId="0" xfId="1" applyFont="1" applyAlignment="1">
      <alignment horizontal="left" vertical="top" wrapText="1"/>
    </xf>
    <xf numFmtId="0" fontId="11" fillId="0" borderId="8" xfId="1" applyFont="1" applyBorder="1" applyAlignment="1">
      <alignment horizontal="left" vertical="top" wrapText="1"/>
    </xf>
    <xf numFmtId="0" fontId="13" fillId="0" borderId="13" xfId="1" applyFont="1" applyBorder="1" applyAlignment="1">
      <alignment horizontal="left" vertical="center"/>
    </xf>
    <xf numFmtId="0" fontId="13" fillId="0" borderId="11" xfId="1" applyFont="1" applyBorder="1" applyAlignment="1">
      <alignment horizontal="left" vertical="center"/>
    </xf>
    <xf numFmtId="0" fontId="11" fillId="0" borderId="13" xfId="1" applyFont="1" applyBorder="1" applyAlignment="1">
      <alignment horizontal="left"/>
    </xf>
    <xf numFmtId="0" fontId="11" fillId="0" borderId="12" xfId="1" applyFont="1" applyBorder="1" applyAlignment="1">
      <alignment horizontal="left"/>
    </xf>
    <xf numFmtId="0" fontId="11" fillId="0" borderId="11" xfId="1" applyFont="1" applyBorder="1" applyAlignment="1">
      <alignment horizontal="left"/>
    </xf>
    <xf numFmtId="0" fontId="11" fillId="0" borderId="6" xfId="1" applyFont="1" applyBorder="1" applyAlignment="1">
      <alignment horizontal="left"/>
    </xf>
    <xf numFmtId="0" fontId="0" fillId="0" borderId="1" xfId="0" applyBorder="1" applyAlignment="1">
      <alignment vertical="center" wrapText="1"/>
    </xf>
    <xf numFmtId="172" fontId="0" fillId="0" borderId="14" xfId="6" applyNumberFormat="1" applyFont="1" applyFill="1" applyBorder="1" applyAlignment="1">
      <alignment horizontal="left" vertical="center" wrapText="1"/>
    </xf>
    <xf numFmtId="172" fontId="0" fillId="0" borderId="10" xfId="6" applyNumberFormat="1" applyFont="1" applyFill="1" applyBorder="1" applyAlignment="1">
      <alignment horizontal="left" vertical="center" wrapText="1"/>
    </xf>
    <xf numFmtId="0" fontId="0" fillId="0" borderId="1" xfId="0" applyBorder="1" applyAlignment="1">
      <alignment horizontal="center" vertical="center" wrapText="1"/>
    </xf>
  </cellXfs>
  <cellStyles count="9">
    <cellStyle name="Millares" xfId="7" builtinId="3"/>
    <cellStyle name="Millares 2" xfId="4"/>
    <cellStyle name="Moneda" xfId="6" builtinId="4"/>
    <cellStyle name="Moneda 2" xfId="3"/>
    <cellStyle name="Normal" xfId="0" builtinId="0"/>
    <cellStyle name="Normal 2" xfId="1"/>
    <cellStyle name="Normal 8 2" xfId="8"/>
    <cellStyle name="Porcentaje" xfId="5" builtinId="5"/>
    <cellStyle name="Porcentaje 2" xfId="2"/>
  </cellStyles>
  <dxfs count="0"/>
  <tableStyles count="0" defaultTableStyle="TableStyleMedium2" defaultPivotStyle="PivotStyleLight16"/>
  <colors>
    <mruColors>
      <color rgb="FFFF0066"/>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3336515</xdr:colOff>
      <xdr:row>4</xdr:row>
      <xdr:rowOff>412750</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95249</xdr:colOff>
      <xdr:row>1</xdr:row>
      <xdr:rowOff>19050</xdr:rowOff>
    </xdr:from>
    <xdr:to>
      <xdr:col>6</xdr:col>
      <xdr:colOff>266699</xdr:colOff>
      <xdr:row>4</xdr:row>
      <xdr:rowOff>171450</xdr:rowOff>
    </xdr:to>
    <xdr:pic>
      <xdr:nvPicPr>
        <xdr:cNvPr id="2" name="Imagen7" descr="Membretes_2024_2-01">
          <a:extLst>
            <a:ext uri="{FF2B5EF4-FFF2-40B4-BE49-F238E27FC236}">
              <a16:creationId xmlns:a16="http://schemas.microsoft.com/office/drawing/2014/main" id="{188E131C-66F4-4CE8-8609-D775EF508809}"/>
            </a:ext>
          </a:extLst>
        </xdr:cNvPr>
        <xdr:cNvPicPr>
          <a:picLocks noChangeAspect="1"/>
        </xdr:cNvPicPr>
      </xdr:nvPicPr>
      <xdr:blipFill>
        <a:blip xmlns:r="http://schemas.openxmlformats.org/officeDocument/2006/relationships" r:embed="rId1"/>
        <a:srcRect t="13590" r="1334" b="23672"/>
        <a:stretch>
          <a:fillRect/>
        </a:stretch>
      </xdr:blipFill>
      <xdr:spPr bwMode="auto">
        <a:xfrm>
          <a:off x="504824" y="209550"/>
          <a:ext cx="7858125" cy="7239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212793</xdr:colOff>
      <xdr:row>1</xdr:row>
      <xdr:rowOff>26917</xdr:rowOff>
    </xdr:from>
    <xdr:to>
      <xdr:col>5</xdr:col>
      <xdr:colOff>828879</xdr:colOff>
      <xdr:row>4</xdr:row>
      <xdr:rowOff>120546</xdr:rowOff>
    </xdr:to>
    <xdr:pic>
      <xdr:nvPicPr>
        <xdr:cNvPr id="2" name="Imagen7" descr="Membretes_2024_2-01">
          <a:extLst>
            <a:ext uri="{FF2B5EF4-FFF2-40B4-BE49-F238E27FC236}">
              <a16:creationId xmlns:a16="http://schemas.microsoft.com/office/drawing/2014/main" id="{E0DBC765-EB06-B93D-9141-7B24DFD4A4C6}"/>
            </a:ext>
          </a:extLst>
        </xdr:cNvPr>
        <xdr:cNvPicPr>
          <a:picLocks noChangeAspect="1"/>
        </xdr:cNvPicPr>
      </xdr:nvPicPr>
      <xdr:blipFill>
        <a:blip xmlns:r="http://schemas.openxmlformats.org/officeDocument/2006/relationships" r:embed="rId1"/>
        <a:srcRect t="13590" r="1334" b="23672"/>
        <a:stretch>
          <a:fillRect/>
        </a:stretch>
      </xdr:blipFill>
      <xdr:spPr bwMode="auto">
        <a:xfrm>
          <a:off x="972766" y="219444"/>
          <a:ext cx="7628108" cy="73200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26E6A3C6-469C-4FA3-B449-161520934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2447018</xdr:colOff>
      <xdr:row>4</xdr:row>
      <xdr:rowOff>412750</xdr:rowOff>
    </xdr:to>
    <xdr:pic>
      <xdr:nvPicPr>
        <xdr:cNvPr id="3" name="3 Imagen" descr="Membretes_2024_2-01">
          <a:extLst>
            <a:ext uri="{FF2B5EF4-FFF2-40B4-BE49-F238E27FC236}">
              <a16:creationId xmlns:a16="http://schemas.microsoft.com/office/drawing/2014/main" id="{AAE054B7-3F82-4605-AEA1-A16D4FBB4BE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152399</xdr:colOff>
      <xdr:row>1</xdr:row>
      <xdr:rowOff>38100</xdr:rowOff>
    </xdr:from>
    <xdr:to>
      <xdr:col>5</xdr:col>
      <xdr:colOff>761999</xdr:colOff>
      <xdr:row>4</xdr:row>
      <xdr:rowOff>161925</xdr:rowOff>
    </xdr:to>
    <xdr:pic>
      <xdr:nvPicPr>
        <xdr:cNvPr id="2" name="Imagen7" descr="Membretes_2024_2-01">
          <a:extLst>
            <a:ext uri="{FF2B5EF4-FFF2-40B4-BE49-F238E27FC236}">
              <a16:creationId xmlns:a16="http://schemas.microsoft.com/office/drawing/2014/main" id="{09BFDB69-E838-4659-AE0B-AF7146536CA7}"/>
            </a:ext>
          </a:extLst>
        </xdr:cNvPr>
        <xdr:cNvPicPr>
          <a:picLocks noChangeAspect="1"/>
        </xdr:cNvPicPr>
      </xdr:nvPicPr>
      <xdr:blipFill>
        <a:blip xmlns:r="http://schemas.openxmlformats.org/officeDocument/2006/relationships" r:embed="rId1"/>
        <a:srcRect t="13590" r="1334" b="23672"/>
        <a:stretch>
          <a:fillRect/>
        </a:stretch>
      </xdr:blipFill>
      <xdr:spPr bwMode="auto">
        <a:xfrm>
          <a:off x="914399" y="228600"/>
          <a:ext cx="7610475" cy="7524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9BF86D2-BCB1-4657-A3A4-8EB831BCE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3859545</xdr:colOff>
      <xdr:row>4</xdr:row>
      <xdr:rowOff>412750</xdr:rowOff>
    </xdr:to>
    <xdr:pic>
      <xdr:nvPicPr>
        <xdr:cNvPr id="3" name="3 Imagen" descr="Membretes_2024_2-01">
          <a:extLst>
            <a:ext uri="{FF2B5EF4-FFF2-40B4-BE49-F238E27FC236}">
              <a16:creationId xmlns:a16="http://schemas.microsoft.com/office/drawing/2014/main" id="{9D7EF5A7-6839-4430-A378-EC5B0BEF416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476250</xdr:colOff>
      <xdr:row>0</xdr:row>
      <xdr:rowOff>0</xdr:rowOff>
    </xdr:from>
    <xdr:to>
      <xdr:col>5</xdr:col>
      <xdr:colOff>1019175</xdr:colOff>
      <xdr:row>3</xdr:row>
      <xdr:rowOff>152400</xdr:rowOff>
    </xdr:to>
    <xdr:pic>
      <xdr:nvPicPr>
        <xdr:cNvPr id="2" name="Imagen7" descr="Membretes_2024_2-01">
          <a:extLst>
            <a:ext uri="{FF2B5EF4-FFF2-40B4-BE49-F238E27FC236}">
              <a16:creationId xmlns:a16="http://schemas.microsoft.com/office/drawing/2014/main" id="{B8CCA121-D804-4678-8910-1C7DEF96CA71}"/>
            </a:ext>
          </a:extLst>
        </xdr:cNvPr>
        <xdr:cNvPicPr>
          <a:picLocks noChangeAspect="1"/>
        </xdr:cNvPicPr>
      </xdr:nvPicPr>
      <xdr:blipFill>
        <a:blip xmlns:r="http://schemas.openxmlformats.org/officeDocument/2006/relationships" r:embed="rId1"/>
        <a:srcRect t="13590" r="1334" b="23672"/>
        <a:stretch>
          <a:fillRect/>
        </a:stretch>
      </xdr:blipFill>
      <xdr:spPr bwMode="auto">
        <a:xfrm>
          <a:off x="476250" y="0"/>
          <a:ext cx="8096250" cy="7239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156769F3-1AC8-400C-95E4-C3C0157C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2580948</xdr:colOff>
      <xdr:row>4</xdr:row>
      <xdr:rowOff>412750</xdr:rowOff>
    </xdr:to>
    <xdr:pic>
      <xdr:nvPicPr>
        <xdr:cNvPr id="3" name="3 Imagen" descr="Membretes_2024_2-01">
          <a:extLst>
            <a:ext uri="{FF2B5EF4-FFF2-40B4-BE49-F238E27FC236}">
              <a16:creationId xmlns:a16="http://schemas.microsoft.com/office/drawing/2014/main" id="{4F96345C-B900-43F0-A06D-45AF8FFBBE0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5</xdr:col>
      <xdr:colOff>1095375</xdr:colOff>
      <xdr:row>4</xdr:row>
      <xdr:rowOff>180975</xdr:rowOff>
    </xdr:to>
    <xdr:pic>
      <xdr:nvPicPr>
        <xdr:cNvPr id="2" name="Imagen7" descr="Membretes_2024_2-01">
          <a:extLst>
            <a:ext uri="{FF2B5EF4-FFF2-40B4-BE49-F238E27FC236}">
              <a16:creationId xmlns:a16="http://schemas.microsoft.com/office/drawing/2014/main" id="{EC201811-0DD1-4670-B4D2-8909828E4CA7}"/>
            </a:ext>
          </a:extLst>
        </xdr:cNvPr>
        <xdr:cNvPicPr>
          <a:picLocks noChangeAspect="1"/>
        </xdr:cNvPicPr>
      </xdr:nvPicPr>
      <xdr:blipFill>
        <a:blip xmlns:r="http://schemas.openxmlformats.org/officeDocument/2006/relationships" r:embed="rId1"/>
        <a:srcRect t="13590" r="1334" b="23672"/>
        <a:stretch>
          <a:fillRect/>
        </a:stretch>
      </xdr:blipFill>
      <xdr:spPr bwMode="auto">
        <a:xfrm>
          <a:off x="1019175" y="0"/>
          <a:ext cx="7505700" cy="9810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BAA6D1D-49F3-400C-93B2-B215EC9BE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3</xdr:col>
      <xdr:colOff>862890</xdr:colOff>
      <xdr:row>4</xdr:row>
      <xdr:rowOff>412750</xdr:rowOff>
    </xdr:to>
    <xdr:pic>
      <xdr:nvPicPr>
        <xdr:cNvPr id="3" name="3 Imagen" descr="Membretes_2024_2-01">
          <a:extLst>
            <a:ext uri="{FF2B5EF4-FFF2-40B4-BE49-F238E27FC236}">
              <a16:creationId xmlns:a16="http://schemas.microsoft.com/office/drawing/2014/main" id="{6B026BD0-176F-4F93-8DE8-7EDB7752FBE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A101"/>
  <sheetViews>
    <sheetView tabSelected="1" topLeftCell="D1" zoomScale="75" zoomScaleNormal="160" workbookViewId="0">
      <selection activeCell="D7" sqref="D7:Q7"/>
    </sheetView>
  </sheetViews>
  <sheetFormatPr baseColWidth="10" defaultColWidth="12.42578125" defaultRowHeight="16.5" x14ac:dyDescent="0.3"/>
  <cols>
    <col min="1" max="1" width="6.7109375" style="4" customWidth="1"/>
    <col min="2" max="2" width="44.42578125" style="4" customWidth="1"/>
    <col min="3" max="3" width="52.140625" style="4" customWidth="1"/>
    <col min="4" max="4" width="12.42578125" style="4" customWidth="1"/>
    <col min="5" max="5" width="15.42578125" style="201" customWidth="1"/>
    <col min="6" max="6" width="13.28515625" style="4" bestFit="1" customWidth="1"/>
    <col min="7" max="7" width="15.28515625" style="4" customWidth="1"/>
    <col min="8" max="8" width="22" style="5" bestFit="1" customWidth="1"/>
    <col min="9" max="9" width="22.28515625" style="6" customWidth="1"/>
    <col min="10" max="10" width="24.7109375" style="7" customWidth="1"/>
    <col min="11" max="11" width="19.42578125" style="4" customWidth="1"/>
    <col min="12" max="12" width="19" style="4" customWidth="1"/>
    <col min="13" max="13" width="14.85546875" style="8" customWidth="1"/>
    <col min="14" max="14" width="22.85546875" style="8" customWidth="1"/>
    <col min="15" max="17" width="16.85546875" style="198" customWidth="1"/>
    <col min="18" max="18" width="16.42578125" style="4" customWidth="1"/>
    <col min="19" max="19" width="12.42578125" style="4"/>
    <col min="20" max="20" width="14.42578125" style="4" customWidth="1"/>
    <col min="21" max="21" width="18.42578125" style="4" customWidth="1"/>
    <col min="22" max="22" width="33.85546875" style="4" customWidth="1"/>
    <col min="23" max="23" width="12.42578125" style="4" hidden="1" customWidth="1"/>
    <col min="24" max="24" width="24.28515625" style="4" customWidth="1"/>
    <col min="25" max="25" width="22.42578125" style="4" customWidth="1"/>
    <col min="26" max="27" width="12.42578125" style="4"/>
    <col min="28" max="28" width="16.85546875" style="4" customWidth="1"/>
    <col min="29" max="29" width="12.42578125" style="4"/>
    <col min="30" max="30" width="30.140625" style="4" customWidth="1"/>
    <col min="31" max="31" width="15.42578125" style="4" customWidth="1"/>
    <col min="32" max="32" width="15.85546875" style="4" customWidth="1"/>
    <col min="33" max="33" width="24.42578125" style="4" customWidth="1"/>
    <col min="34" max="34" width="17.140625" style="4" customWidth="1"/>
    <col min="35" max="16384" width="12.42578125" style="4"/>
  </cols>
  <sheetData>
    <row r="1" spans="2:28" ht="22.5" customHeight="1" x14ac:dyDescent="0.3"/>
    <row r="2" spans="2:28" s="10" customFormat="1" ht="37.5" customHeight="1" x14ac:dyDescent="0.3">
      <c r="B2" s="323"/>
      <c r="C2" s="323"/>
      <c r="D2" s="308" t="s">
        <v>265</v>
      </c>
      <c r="E2" s="309"/>
      <c r="F2" s="309"/>
      <c r="G2" s="309"/>
      <c r="H2" s="309"/>
      <c r="I2" s="309"/>
      <c r="J2" s="309"/>
      <c r="K2" s="310"/>
      <c r="L2" s="491" t="s">
        <v>266</v>
      </c>
      <c r="M2" s="492"/>
      <c r="N2" s="492"/>
      <c r="O2" s="493"/>
      <c r="P2" s="317"/>
      <c r="Q2" s="318"/>
      <c r="R2" s="9"/>
    </row>
    <row r="3" spans="2:28" s="10" customFormat="1" ht="37.5" customHeight="1" x14ac:dyDescent="0.3">
      <c r="B3" s="323"/>
      <c r="C3" s="323"/>
      <c r="D3" s="311"/>
      <c r="E3" s="312"/>
      <c r="F3" s="312"/>
      <c r="G3" s="312"/>
      <c r="H3" s="312"/>
      <c r="I3" s="312"/>
      <c r="J3" s="312"/>
      <c r="K3" s="313"/>
      <c r="L3" s="491" t="s">
        <v>267</v>
      </c>
      <c r="M3" s="492"/>
      <c r="N3" s="492"/>
      <c r="O3" s="493"/>
      <c r="P3" s="319"/>
      <c r="Q3" s="320"/>
      <c r="R3" s="9"/>
    </row>
    <row r="4" spans="2:28" s="10" customFormat="1" ht="33.75" customHeight="1" x14ac:dyDescent="0.3">
      <c r="B4" s="323"/>
      <c r="C4" s="323"/>
      <c r="D4" s="308" t="s">
        <v>268</v>
      </c>
      <c r="E4" s="309"/>
      <c r="F4" s="309"/>
      <c r="G4" s="309"/>
      <c r="H4" s="309"/>
      <c r="I4" s="309"/>
      <c r="J4" s="309"/>
      <c r="K4" s="310"/>
      <c r="L4" s="491" t="s">
        <v>269</v>
      </c>
      <c r="M4" s="492"/>
      <c r="N4" s="492"/>
      <c r="O4" s="493"/>
      <c r="P4" s="319"/>
      <c r="Q4" s="320"/>
      <c r="R4" s="9"/>
    </row>
    <row r="5" spans="2:28" s="10" customFormat="1" ht="38.25" customHeight="1" x14ac:dyDescent="0.3">
      <c r="B5" s="323"/>
      <c r="C5" s="323"/>
      <c r="D5" s="311"/>
      <c r="E5" s="312"/>
      <c r="F5" s="312"/>
      <c r="G5" s="312"/>
      <c r="H5" s="312"/>
      <c r="I5" s="312"/>
      <c r="J5" s="312"/>
      <c r="K5" s="313"/>
      <c r="L5" s="491" t="s">
        <v>270</v>
      </c>
      <c r="M5" s="492"/>
      <c r="N5" s="492"/>
      <c r="O5" s="493"/>
      <c r="P5" s="321"/>
      <c r="Q5" s="322"/>
      <c r="R5" s="9"/>
    </row>
    <row r="6" spans="2:28" s="10" customFormat="1" ht="23.25" customHeight="1" x14ac:dyDescent="0.3">
      <c r="C6" s="333"/>
      <c r="D6" s="333"/>
      <c r="E6" s="333"/>
      <c r="F6" s="333"/>
      <c r="G6" s="333"/>
      <c r="H6" s="333"/>
      <c r="I6" s="333"/>
      <c r="J6" s="333"/>
      <c r="K6" s="333"/>
      <c r="L6" s="333"/>
      <c r="M6" s="333"/>
      <c r="N6" s="333"/>
      <c r="O6" s="333"/>
      <c r="P6" s="333"/>
      <c r="Q6" s="333"/>
      <c r="R6" s="9"/>
    </row>
    <row r="7" spans="2:28" s="10" customFormat="1" ht="48" customHeight="1" x14ac:dyDescent="0.3">
      <c r="B7" s="11" t="s">
        <v>28</v>
      </c>
      <c r="C7" s="12" t="s">
        <v>38</v>
      </c>
      <c r="D7" s="347" t="s">
        <v>29</v>
      </c>
      <c r="E7" s="351"/>
      <c r="F7" s="351"/>
      <c r="G7" s="351"/>
      <c r="H7" s="351"/>
      <c r="I7" s="351"/>
      <c r="J7" s="351"/>
      <c r="K7" s="351"/>
      <c r="L7" s="351"/>
      <c r="M7" s="351"/>
      <c r="N7" s="351"/>
      <c r="O7" s="351"/>
      <c r="P7" s="351"/>
      <c r="Q7" s="348"/>
      <c r="R7" s="9"/>
    </row>
    <row r="8" spans="2:28" s="13" customFormat="1" ht="44.45" customHeight="1" x14ac:dyDescent="0.25">
      <c r="B8" s="11" t="s">
        <v>23</v>
      </c>
      <c r="C8" s="12" t="s">
        <v>91</v>
      </c>
      <c r="D8" s="334" t="s">
        <v>90</v>
      </c>
      <c r="E8" s="334"/>
      <c r="F8" s="334"/>
      <c r="G8" s="334"/>
      <c r="H8" s="334"/>
      <c r="I8" s="334"/>
      <c r="J8" s="334"/>
      <c r="K8" s="334"/>
      <c r="L8" s="334"/>
      <c r="M8" s="334"/>
      <c r="N8" s="334"/>
      <c r="O8" s="334"/>
      <c r="P8" s="334"/>
      <c r="Q8" s="334"/>
    </row>
    <row r="9" spans="2:28" s="10" customFormat="1" ht="40.5" customHeight="1" x14ac:dyDescent="0.3">
      <c r="B9" s="347" t="s">
        <v>41</v>
      </c>
      <c r="C9" s="348"/>
      <c r="D9" s="327"/>
      <c r="E9" s="327"/>
      <c r="F9" s="327"/>
      <c r="G9" s="327"/>
      <c r="H9" s="327"/>
      <c r="I9" s="328"/>
      <c r="J9" s="335" t="s">
        <v>271</v>
      </c>
      <c r="K9" s="336"/>
      <c r="L9" s="337"/>
      <c r="M9" s="344" t="s">
        <v>22</v>
      </c>
      <c r="N9" s="345"/>
      <c r="O9" s="345"/>
      <c r="P9" s="345"/>
      <c r="Q9" s="346"/>
      <c r="R9" s="14"/>
      <c r="T9" s="326"/>
      <c r="U9" s="326"/>
      <c r="V9" s="326"/>
      <c r="W9" s="326"/>
      <c r="X9" s="326"/>
    </row>
    <row r="10" spans="2:28" s="10" customFormat="1" ht="36" customHeight="1" x14ac:dyDescent="0.3">
      <c r="B10" s="347" t="s">
        <v>53</v>
      </c>
      <c r="C10" s="348"/>
      <c r="D10" s="327"/>
      <c r="E10" s="327"/>
      <c r="F10" s="327"/>
      <c r="G10" s="327"/>
      <c r="H10" s="327"/>
      <c r="I10" s="328"/>
      <c r="J10" s="338"/>
      <c r="K10" s="339"/>
      <c r="L10" s="340"/>
      <c r="M10" s="15" t="s">
        <v>21</v>
      </c>
      <c r="N10" s="329" t="s">
        <v>20</v>
      </c>
      <c r="O10" s="329"/>
      <c r="P10" s="329"/>
      <c r="Q10" s="199" t="s">
        <v>19</v>
      </c>
      <c r="R10" s="14"/>
      <c r="T10" s="16"/>
      <c r="U10" s="16"/>
      <c r="V10" s="16"/>
      <c r="W10" s="16"/>
      <c r="X10" s="16"/>
    </row>
    <row r="11" spans="2:28" s="10" customFormat="1" ht="51" customHeight="1" x14ac:dyDescent="0.3">
      <c r="B11" s="349" t="s">
        <v>43</v>
      </c>
      <c r="C11" s="350"/>
      <c r="D11" s="330"/>
      <c r="E11" s="330"/>
      <c r="F11" s="330"/>
      <c r="G11" s="330"/>
      <c r="H11" s="330"/>
      <c r="I11" s="331"/>
      <c r="J11" s="338"/>
      <c r="K11" s="339"/>
      <c r="L11" s="340"/>
      <c r="M11" s="418" t="s">
        <v>249</v>
      </c>
      <c r="N11" s="419"/>
      <c r="O11" s="419"/>
      <c r="P11" s="419"/>
      <c r="Q11" s="420"/>
      <c r="R11" s="14"/>
      <c r="T11" s="18"/>
      <c r="U11" s="332"/>
      <c r="V11" s="332"/>
      <c r="W11" s="332"/>
      <c r="X11" s="18"/>
      <c r="Z11" s="19"/>
      <c r="AA11" s="19"/>
    </row>
    <row r="12" spans="2:28" s="10" customFormat="1" ht="77.25" customHeight="1" x14ac:dyDescent="0.3">
      <c r="B12" s="353" t="s">
        <v>272</v>
      </c>
      <c r="C12" s="354"/>
      <c r="D12" s="330"/>
      <c r="E12" s="330"/>
      <c r="F12" s="330"/>
      <c r="G12" s="330"/>
      <c r="H12" s="330"/>
      <c r="I12" s="331"/>
      <c r="J12" s="338"/>
      <c r="K12" s="339"/>
      <c r="L12" s="340"/>
      <c r="M12" s="421"/>
      <c r="N12" s="422"/>
      <c r="O12" s="422"/>
      <c r="P12" s="422"/>
      <c r="Q12" s="423"/>
      <c r="R12" s="14"/>
      <c r="T12" s="22"/>
      <c r="U12" s="352"/>
      <c r="V12" s="352"/>
      <c r="W12" s="352"/>
      <c r="X12" s="23"/>
      <c r="Z12" s="24"/>
      <c r="AA12" s="25"/>
      <c r="AB12" s="26"/>
    </row>
    <row r="13" spans="2:28" s="10" customFormat="1" ht="35.450000000000003" customHeight="1" x14ac:dyDescent="0.3">
      <c r="B13" s="324" t="s">
        <v>295</v>
      </c>
      <c r="C13" s="325"/>
      <c r="D13" s="327"/>
      <c r="E13" s="327"/>
      <c r="F13" s="327"/>
      <c r="G13" s="327"/>
      <c r="H13" s="327"/>
      <c r="I13" s="328"/>
      <c r="J13" s="338"/>
      <c r="K13" s="339"/>
      <c r="L13" s="340"/>
      <c r="M13" s="421"/>
      <c r="N13" s="422"/>
      <c r="O13" s="422"/>
      <c r="P13" s="422"/>
      <c r="Q13" s="423"/>
      <c r="R13" s="14"/>
      <c r="T13" s="22"/>
      <c r="U13" s="352"/>
      <c r="V13" s="352"/>
      <c r="W13" s="352"/>
      <c r="X13" s="23"/>
      <c r="Z13" s="24"/>
      <c r="AA13" s="25"/>
      <c r="AB13" s="26"/>
    </row>
    <row r="14" spans="2:28" s="10" customFormat="1" ht="28.5" customHeight="1" x14ac:dyDescent="0.3">
      <c r="B14" s="27" t="s">
        <v>36</v>
      </c>
      <c r="C14" s="28"/>
      <c r="D14" s="355"/>
      <c r="E14" s="355"/>
      <c r="F14" s="355"/>
      <c r="G14" s="355"/>
      <c r="H14" s="355"/>
      <c r="I14" s="356"/>
      <c r="J14" s="341"/>
      <c r="K14" s="342"/>
      <c r="L14" s="343"/>
      <c r="M14" s="421"/>
      <c r="N14" s="422"/>
      <c r="O14" s="422"/>
      <c r="P14" s="422"/>
      <c r="Q14" s="423"/>
      <c r="R14" s="14"/>
      <c r="T14" s="29"/>
      <c r="U14" s="352"/>
      <c r="V14" s="352"/>
      <c r="W14" s="30"/>
      <c r="X14" s="23"/>
      <c r="Y14" s="31"/>
      <c r="Z14" s="24"/>
      <c r="AA14" s="25"/>
      <c r="AB14" s="26"/>
    </row>
    <row r="15" spans="2:28" s="10" customFormat="1" ht="36" customHeight="1" x14ac:dyDescent="0.3">
      <c r="B15" s="87" t="s">
        <v>101</v>
      </c>
      <c r="C15" s="88" t="s">
        <v>120</v>
      </c>
      <c r="D15" s="409"/>
      <c r="E15" s="410"/>
      <c r="F15" s="410"/>
      <c r="G15" s="410"/>
      <c r="H15" s="410"/>
      <c r="I15" s="410"/>
      <c r="J15" s="410"/>
      <c r="K15" s="410"/>
      <c r="L15" s="411"/>
      <c r="M15" s="421"/>
      <c r="N15" s="422"/>
      <c r="O15" s="422"/>
      <c r="P15" s="422"/>
      <c r="Q15" s="423"/>
      <c r="R15" s="14"/>
      <c r="T15" s="29"/>
      <c r="U15" s="30"/>
      <c r="V15" s="30"/>
      <c r="W15" s="30"/>
      <c r="X15" s="23"/>
      <c r="Y15" s="31"/>
      <c r="Z15" s="24"/>
      <c r="AA15" s="25"/>
      <c r="AB15" s="26"/>
    </row>
    <row r="16" spans="2:28" s="10" customFormat="1" ht="36" customHeight="1" x14ac:dyDescent="0.3">
      <c r="B16" s="87" t="s">
        <v>102</v>
      </c>
      <c r="C16" s="88" t="s">
        <v>121</v>
      </c>
      <c r="D16" s="412"/>
      <c r="E16" s="413"/>
      <c r="F16" s="413"/>
      <c r="G16" s="413"/>
      <c r="H16" s="413"/>
      <c r="I16" s="413"/>
      <c r="J16" s="413"/>
      <c r="K16" s="413"/>
      <c r="L16" s="414"/>
      <c r="M16" s="421"/>
      <c r="N16" s="422"/>
      <c r="O16" s="422"/>
      <c r="P16" s="422"/>
      <c r="Q16" s="423"/>
      <c r="R16" s="14"/>
      <c r="T16" s="29"/>
      <c r="U16" s="30"/>
      <c r="V16" s="30"/>
      <c r="W16" s="30"/>
      <c r="X16" s="23"/>
      <c r="Y16" s="31"/>
      <c r="Z16" s="24"/>
      <c r="AA16" s="25"/>
      <c r="AB16" s="26"/>
    </row>
    <row r="17" spans="2:28" s="10" customFormat="1" ht="36" customHeight="1" x14ac:dyDescent="0.3">
      <c r="B17" s="87" t="s">
        <v>103</v>
      </c>
      <c r="C17" s="88" t="s">
        <v>121</v>
      </c>
      <c r="D17" s="412"/>
      <c r="E17" s="413"/>
      <c r="F17" s="413"/>
      <c r="G17" s="413"/>
      <c r="H17" s="413"/>
      <c r="I17" s="413"/>
      <c r="J17" s="413"/>
      <c r="K17" s="413"/>
      <c r="L17" s="414"/>
      <c r="M17" s="421"/>
      <c r="N17" s="422"/>
      <c r="O17" s="422"/>
      <c r="P17" s="422"/>
      <c r="Q17" s="423"/>
      <c r="R17" s="14"/>
      <c r="T17" s="29"/>
      <c r="U17" s="30"/>
      <c r="V17" s="30"/>
      <c r="W17" s="30"/>
      <c r="X17" s="23"/>
      <c r="Y17" s="31"/>
      <c r="Z17" s="24"/>
      <c r="AA17" s="25"/>
      <c r="AB17" s="26"/>
    </row>
    <row r="18" spans="2:28" s="10" customFormat="1" ht="36" customHeight="1" x14ac:dyDescent="0.3">
      <c r="B18" s="89" t="s">
        <v>104</v>
      </c>
      <c r="C18" s="88" t="s">
        <v>122</v>
      </c>
      <c r="D18" s="412"/>
      <c r="E18" s="413"/>
      <c r="F18" s="413"/>
      <c r="G18" s="413"/>
      <c r="H18" s="413"/>
      <c r="I18" s="413"/>
      <c r="J18" s="413"/>
      <c r="K18" s="413"/>
      <c r="L18" s="414"/>
      <c r="M18" s="421"/>
      <c r="N18" s="422"/>
      <c r="O18" s="422"/>
      <c r="P18" s="422"/>
      <c r="Q18" s="423"/>
      <c r="R18" s="14"/>
      <c r="T18" s="29"/>
      <c r="U18" s="30"/>
      <c r="V18" s="30"/>
      <c r="W18" s="30"/>
      <c r="X18" s="23"/>
      <c r="Y18" s="31"/>
      <c r="Z18" s="24"/>
      <c r="AA18" s="25"/>
      <c r="AB18" s="26"/>
    </row>
    <row r="19" spans="2:28" s="10" customFormat="1" ht="36" customHeight="1" x14ac:dyDescent="0.3">
      <c r="B19" s="87" t="s">
        <v>105</v>
      </c>
      <c r="C19" s="88" t="s">
        <v>123</v>
      </c>
      <c r="D19" s="412"/>
      <c r="E19" s="413"/>
      <c r="F19" s="413"/>
      <c r="G19" s="413"/>
      <c r="H19" s="413"/>
      <c r="I19" s="413"/>
      <c r="J19" s="413"/>
      <c r="K19" s="413"/>
      <c r="L19" s="414"/>
      <c r="M19" s="421"/>
      <c r="N19" s="422"/>
      <c r="O19" s="422"/>
      <c r="P19" s="422"/>
      <c r="Q19" s="423"/>
      <c r="R19" s="14"/>
      <c r="T19" s="29"/>
      <c r="U19" s="30"/>
      <c r="V19" s="30"/>
      <c r="W19" s="30"/>
      <c r="X19" s="23"/>
      <c r="Y19" s="31"/>
      <c r="Z19" s="24"/>
      <c r="AA19" s="25"/>
      <c r="AB19" s="26"/>
    </row>
    <row r="20" spans="2:28" s="10" customFormat="1" ht="36" customHeight="1" x14ac:dyDescent="0.3">
      <c r="B20" s="87" t="s">
        <v>106</v>
      </c>
      <c r="C20" s="88" t="s">
        <v>124</v>
      </c>
      <c r="D20" s="412"/>
      <c r="E20" s="413"/>
      <c r="F20" s="413"/>
      <c r="G20" s="413"/>
      <c r="H20" s="413"/>
      <c r="I20" s="413"/>
      <c r="J20" s="413"/>
      <c r="K20" s="413"/>
      <c r="L20" s="414"/>
      <c r="M20" s="421"/>
      <c r="N20" s="422"/>
      <c r="O20" s="422"/>
      <c r="P20" s="422"/>
      <c r="Q20" s="423"/>
      <c r="R20" s="14"/>
      <c r="T20" s="29"/>
      <c r="U20" s="30"/>
      <c r="V20" s="30"/>
      <c r="W20" s="30"/>
      <c r="X20" s="23"/>
      <c r="Y20" s="31"/>
      <c r="Z20" s="24"/>
      <c r="AA20" s="25"/>
      <c r="AB20" s="26"/>
    </row>
    <row r="21" spans="2:28" s="10" customFormat="1" ht="36" customHeight="1" x14ac:dyDescent="0.3">
      <c r="B21" s="87" t="s">
        <v>107</v>
      </c>
      <c r="C21" s="88" t="s">
        <v>125</v>
      </c>
      <c r="D21" s="412"/>
      <c r="E21" s="413"/>
      <c r="F21" s="413"/>
      <c r="G21" s="413"/>
      <c r="H21" s="413"/>
      <c r="I21" s="413"/>
      <c r="J21" s="413"/>
      <c r="K21" s="413"/>
      <c r="L21" s="414"/>
      <c r="M21" s="421"/>
      <c r="N21" s="422"/>
      <c r="O21" s="422"/>
      <c r="P21" s="422"/>
      <c r="Q21" s="423"/>
      <c r="R21" s="14"/>
      <c r="T21" s="29"/>
      <c r="U21" s="30"/>
      <c r="V21" s="30"/>
      <c r="W21" s="30"/>
      <c r="X21" s="23"/>
      <c r="Y21" s="31"/>
      <c r="Z21" s="24"/>
      <c r="AA21" s="25"/>
      <c r="AB21" s="26"/>
    </row>
    <row r="22" spans="2:28" s="10" customFormat="1" ht="36" customHeight="1" x14ac:dyDescent="0.3">
      <c r="B22" s="87" t="s">
        <v>104</v>
      </c>
      <c r="C22" s="88" t="s">
        <v>122</v>
      </c>
      <c r="D22" s="412"/>
      <c r="E22" s="413"/>
      <c r="F22" s="413"/>
      <c r="G22" s="413"/>
      <c r="H22" s="413"/>
      <c r="I22" s="413"/>
      <c r="J22" s="413"/>
      <c r="K22" s="413"/>
      <c r="L22" s="414"/>
      <c r="M22" s="421"/>
      <c r="N22" s="422"/>
      <c r="O22" s="422"/>
      <c r="P22" s="422"/>
      <c r="Q22" s="423"/>
      <c r="R22" s="14"/>
      <c r="T22" s="29"/>
      <c r="U22" s="30"/>
      <c r="V22" s="30"/>
      <c r="W22" s="30"/>
      <c r="X22" s="23"/>
      <c r="Y22" s="31"/>
      <c r="Z22" s="24"/>
      <c r="AA22" s="25"/>
      <c r="AB22" s="26"/>
    </row>
    <row r="23" spans="2:28" s="10" customFormat="1" ht="36" customHeight="1" x14ac:dyDescent="0.3">
      <c r="B23" s="87" t="s">
        <v>104</v>
      </c>
      <c r="C23" s="88" t="s">
        <v>122</v>
      </c>
      <c r="D23" s="412"/>
      <c r="E23" s="413"/>
      <c r="F23" s="413"/>
      <c r="G23" s="413"/>
      <c r="H23" s="413"/>
      <c r="I23" s="413"/>
      <c r="J23" s="413"/>
      <c r="K23" s="413"/>
      <c r="L23" s="414"/>
      <c r="M23" s="421"/>
      <c r="N23" s="422"/>
      <c r="O23" s="422"/>
      <c r="P23" s="422"/>
      <c r="Q23" s="423"/>
      <c r="R23" s="14"/>
      <c r="T23" s="29"/>
      <c r="U23" s="30"/>
      <c r="V23" s="30"/>
      <c r="W23" s="30"/>
      <c r="X23" s="23"/>
      <c r="Y23" s="31"/>
      <c r="Z23" s="24"/>
      <c r="AA23" s="25"/>
      <c r="AB23" s="26"/>
    </row>
    <row r="24" spans="2:28" s="10" customFormat="1" ht="28.5" customHeight="1" x14ac:dyDescent="0.3">
      <c r="B24" s="11"/>
      <c r="C24" s="11"/>
      <c r="D24" s="415"/>
      <c r="E24" s="416"/>
      <c r="F24" s="416"/>
      <c r="G24" s="416"/>
      <c r="H24" s="416"/>
      <c r="I24" s="416"/>
      <c r="J24" s="416"/>
      <c r="K24" s="416"/>
      <c r="L24" s="417"/>
      <c r="M24" s="424"/>
      <c r="N24" s="425"/>
      <c r="O24" s="425"/>
      <c r="P24" s="425"/>
      <c r="Q24" s="426"/>
      <c r="R24" s="14"/>
      <c r="T24" s="29"/>
      <c r="U24" s="30"/>
      <c r="V24" s="30"/>
      <c r="W24" s="30"/>
      <c r="X24" s="23"/>
      <c r="Y24" s="31"/>
      <c r="Z24" s="24"/>
      <c r="AA24" s="25"/>
      <c r="AB24" s="26"/>
    </row>
    <row r="25" spans="2:28" ht="28.5" customHeight="1" x14ac:dyDescent="0.25">
      <c r="B25" s="430" t="s">
        <v>26</v>
      </c>
      <c r="C25" s="360" t="s">
        <v>24</v>
      </c>
      <c r="D25" s="361" t="s">
        <v>273</v>
      </c>
      <c r="E25" s="362" t="s">
        <v>18</v>
      </c>
      <c r="F25" s="361" t="s">
        <v>35</v>
      </c>
      <c r="G25" s="364" t="s">
        <v>274</v>
      </c>
      <c r="H25" s="363" t="s">
        <v>27</v>
      </c>
      <c r="I25" s="365" t="s">
        <v>25</v>
      </c>
      <c r="J25" s="366"/>
      <c r="K25" s="366"/>
      <c r="L25" s="367"/>
      <c r="M25" s="361" t="s">
        <v>17</v>
      </c>
      <c r="N25" s="361"/>
      <c r="O25" s="359" t="s">
        <v>16</v>
      </c>
      <c r="P25" s="359"/>
      <c r="Q25" s="359"/>
      <c r="T25" s="38"/>
      <c r="U25" s="357"/>
      <c r="V25" s="357"/>
      <c r="X25" s="39"/>
      <c r="Z25" s="40"/>
      <c r="AA25" s="41"/>
      <c r="AB25" s="42"/>
    </row>
    <row r="26" spans="2:28" ht="15.75" x14ac:dyDescent="0.25">
      <c r="B26" s="431"/>
      <c r="C26" s="360"/>
      <c r="D26" s="361"/>
      <c r="E26" s="362"/>
      <c r="F26" s="361"/>
      <c r="G26" s="361"/>
      <c r="H26" s="363"/>
      <c r="I26" s="368"/>
      <c r="J26" s="369"/>
      <c r="K26" s="369"/>
      <c r="L26" s="370"/>
      <c r="M26" s="361"/>
      <c r="N26" s="361"/>
      <c r="O26" s="358" t="s">
        <v>15</v>
      </c>
      <c r="P26" s="358" t="s">
        <v>14</v>
      </c>
      <c r="Q26" s="359" t="s">
        <v>13</v>
      </c>
      <c r="T26" s="43"/>
      <c r="U26" s="357"/>
      <c r="V26" s="357"/>
      <c r="X26" s="41"/>
      <c r="Z26" s="40"/>
      <c r="AA26" s="41"/>
      <c r="AB26" s="42"/>
    </row>
    <row r="27" spans="2:28" ht="15.75" x14ac:dyDescent="0.25">
      <c r="B27" s="432"/>
      <c r="C27" s="360"/>
      <c r="D27" s="361"/>
      <c r="E27" s="362"/>
      <c r="F27" s="361"/>
      <c r="G27" s="361"/>
      <c r="H27" s="363"/>
      <c r="I27" s="44" t="s">
        <v>12</v>
      </c>
      <c r="J27" s="45" t="s">
        <v>11</v>
      </c>
      <c r="K27" s="45" t="s">
        <v>10</v>
      </c>
      <c r="L27" s="46" t="s">
        <v>9</v>
      </c>
      <c r="M27" s="45" t="s">
        <v>8</v>
      </c>
      <c r="N27" s="47" t="s">
        <v>7</v>
      </c>
      <c r="O27" s="358"/>
      <c r="P27" s="358"/>
      <c r="Q27" s="359"/>
      <c r="T27" s="43"/>
      <c r="U27" s="357"/>
      <c r="V27" s="357"/>
      <c r="X27" s="41"/>
      <c r="Z27" s="40"/>
      <c r="AA27" s="41"/>
      <c r="AB27" s="42"/>
    </row>
    <row r="28" spans="2:28" ht="15.75" hidden="1" x14ac:dyDescent="0.25">
      <c r="B28" s="427" t="s">
        <v>296</v>
      </c>
      <c r="C28" s="373" t="s">
        <v>93</v>
      </c>
      <c r="D28" s="45" t="s">
        <v>30</v>
      </c>
      <c r="E28" s="381" t="s">
        <v>54</v>
      </c>
      <c r="F28" s="48"/>
      <c r="G28" s="45" t="s">
        <v>30</v>
      </c>
      <c r="H28" s="49"/>
      <c r="I28" s="49"/>
      <c r="J28" s="49"/>
      <c r="K28" s="50"/>
      <c r="L28" s="51"/>
      <c r="M28" s="52">
        <v>45292</v>
      </c>
      <c r="N28" s="52">
        <v>45657</v>
      </c>
      <c r="O28" s="375" t="e">
        <f>+F29/F28</f>
        <v>#DIV/0!</v>
      </c>
      <c r="P28" s="377" t="e">
        <f>+H29/H28</f>
        <v>#DIV/0!</v>
      </c>
      <c r="Q28" s="379" t="e">
        <f>+(O28*O28)/P28</f>
        <v>#DIV/0!</v>
      </c>
      <c r="T28" s="43"/>
      <c r="U28" s="357"/>
      <c r="V28" s="357"/>
      <c r="X28" s="53"/>
      <c r="Z28" s="40"/>
      <c r="AA28" s="54"/>
      <c r="AB28" s="42"/>
    </row>
    <row r="29" spans="2:28" ht="15.75" hidden="1" x14ac:dyDescent="0.25">
      <c r="B29" s="428"/>
      <c r="C29" s="374"/>
      <c r="D29" s="45" t="s">
        <v>2</v>
      </c>
      <c r="E29" s="382"/>
      <c r="F29" s="48">
        <v>0</v>
      </c>
      <c r="G29" s="45" t="s">
        <v>31</v>
      </c>
      <c r="H29" s="49">
        <v>0</v>
      </c>
      <c r="I29" s="49"/>
      <c r="J29" s="49"/>
      <c r="K29" s="50"/>
      <c r="L29" s="51"/>
      <c r="M29" s="52">
        <v>45292</v>
      </c>
      <c r="N29" s="52">
        <v>45657</v>
      </c>
      <c r="O29" s="376"/>
      <c r="P29" s="378"/>
      <c r="Q29" s="380"/>
      <c r="T29" s="43"/>
      <c r="U29" s="55"/>
      <c r="V29" s="55"/>
      <c r="X29" s="53"/>
      <c r="Z29" s="40"/>
      <c r="AA29" s="54"/>
      <c r="AB29" s="42"/>
    </row>
    <row r="30" spans="2:28" ht="15.75" hidden="1" x14ac:dyDescent="0.25">
      <c r="B30" s="428"/>
      <c r="C30" s="373" t="s">
        <v>94</v>
      </c>
      <c r="D30" s="56" t="s">
        <v>3</v>
      </c>
      <c r="E30" s="381" t="s">
        <v>54</v>
      </c>
      <c r="F30" s="57">
        <v>0</v>
      </c>
      <c r="G30" s="45" t="s">
        <v>3</v>
      </c>
      <c r="H30" s="49">
        <v>30000000</v>
      </c>
      <c r="I30" s="49">
        <v>30000000</v>
      </c>
      <c r="J30" s="58"/>
      <c r="K30" s="50"/>
      <c r="L30" s="51"/>
      <c r="M30" s="52">
        <v>45292</v>
      </c>
      <c r="N30" s="52">
        <v>45657</v>
      </c>
      <c r="O30" s="383" t="e">
        <f>+F31/F30</f>
        <v>#DIV/0!</v>
      </c>
      <c r="P30" s="377">
        <f t="shared" ref="P30" si="0">+H31/H30</f>
        <v>0</v>
      </c>
      <c r="Q30" s="379" t="e">
        <f t="shared" ref="Q30" si="1">+(O30*O30)/P30</f>
        <v>#DIV/0!</v>
      </c>
      <c r="X30" s="60"/>
      <c r="Z30" s="40"/>
      <c r="AA30" s="54"/>
      <c r="AB30" s="42"/>
    </row>
    <row r="31" spans="2:28" ht="15.75" hidden="1" x14ac:dyDescent="0.25">
      <c r="B31" s="429"/>
      <c r="C31" s="374"/>
      <c r="D31" s="45" t="s">
        <v>2</v>
      </c>
      <c r="E31" s="382"/>
      <c r="F31" s="57">
        <v>0</v>
      </c>
      <c r="G31" s="45" t="s">
        <v>31</v>
      </c>
      <c r="H31" s="49">
        <v>0</v>
      </c>
      <c r="I31" s="49"/>
      <c r="J31" s="58"/>
      <c r="K31" s="50"/>
      <c r="L31" s="51"/>
      <c r="M31" s="52">
        <v>45292</v>
      </c>
      <c r="N31" s="52">
        <v>45657</v>
      </c>
      <c r="O31" s="384"/>
      <c r="P31" s="378"/>
      <c r="Q31" s="380"/>
      <c r="X31" s="60"/>
      <c r="Z31" s="40"/>
      <c r="AA31" s="54"/>
      <c r="AB31" s="42"/>
    </row>
    <row r="32" spans="2:28" ht="27.95" customHeight="1" x14ac:dyDescent="0.25">
      <c r="B32" s="385" t="s">
        <v>297</v>
      </c>
      <c r="C32" s="371" t="s">
        <v>65</v>
      </c>
      <c r="D32" s="45" t="s">
        <v>3</v>
      </c>
      <c r="E32" s="303" t="s">
        <v>55</v>
      </c>
      <c r="F32" s="235">
        <v>2</v>
      </c>
      <c r="G32" s="45" t="s">
        <v>3</v>
      </c>
      <c r="H32" s="238">
        <v>30000000</v>
      </c>
      <c r="I32" s="238">
        <v>30000000</v>
      </c>
      <c r="J32" s="61"/>
      <c r="K32" s="50"/>
      <c r="L32" s="51"/>
      <c r="M32" s="52">
        <v>45292</v>
      </c>
      <c r="N32" s="52">
        <v>45657</v>
      </c>
      <c r="O32" s="372">
        <f t="shared" ref="O32" si="2">+F33/F32</f>
        <v>1</v>
      </c>
      <c r="P32" s="299">
        <f t="shared" ref="P32" si="3">+H33/H32</f>
        <v>0.66666666666666663</v>
      </c>
      <c r="Q32" s="300">
        <f>+(O32*O32)/P32</f>
        <v>1.5</v>
      </c>
      <c r="X32" s="60"/>
    </row>
    <row r="33" spans="2:28" ht="27.95" customHeight="1" x14ac:dyDescent="0.25">
      <c r="B33" s="386"/>
      <c r="C33" s="371"/>
      <c r="D33" s="45" t="s">
        <v>2</v>
      </c>
      <c r="E33" s="304"/>
      <c r="F33" s="236">
        <v>2</v>
      </c>
      <c r="G33" s="45" t="s">
        <v>31</v>
      </c>
      <c r="H33" s="238">
        <v>20000000</v>
      </c>
      <c r="I33" s="238">
        <v>20000000</v>
      </c>
      <c r="J33" s="49"/>
      <c r="K33" s="50"/>
      <c r="L33" s="51"/>
      <c r="M33" s="52">
        <v>45292</v>
      </c>
      <c r="N33" s="52">
        <v>45657</v>
      </c>
      <c r="O33" s="372"/>
      <c r="P33" s="299"/>
      <c r="Q33" s="300"/>
      <c r="AB33" s="42"/>
    </row>
    <row r="34" spans="2:28" ht="27.95" customHeight="1" x14ac:dyDescent="0.25">
      <c r="B34" s="386"/>
      <c r="C34" s="373" t="s">
        <v>75</v>
      </c>
      <c r="D34" s="45" t="s">
        <v>3</v>
      </c>
      <c r="E34" s="303" t="s">
        <v>55</v>
      </c>
      <c r="F34" s="57">
        <v>0</v>
      </c>
      <c r="G34" s="45" t="s">
        <v>3</v>
      </c>
      <c r="H34" s="238">
        <v>0</v>
      </c>
      <c r="I34" s="238">
        <v>0</v>
      </c>
      <c r="J34" s="58"/>
      <c r="K34" s="50"/>
      <c r="L34" s="51"/>
      <c r="M34" s="52">
        <v>45292</v>
      </c>
      <c r="N34" s="52">
        <v>45657</v>
      </c>
      <c r="O34" s="372">
        <v>0</v>
      </c>
      <c r="P34" s="372">
        <v>0</v>
      </c>
      <c r="Q34" s="300">
        <v>0</v>
      </c>
    </row>
    <row r="35" spans="2:28" ht="27.95" customHeight="1" x14ac:dyDescent="0.25">
      <c r="B35" s="386"/>
      <c r="C35" s="374"/>
      <c r="D35" s="45" t="s">
        <v>2</v>
      </c>
      <c r="E35" s="304"/>
      <c r="F35" s="57">
        <v>0</v>
      </c>
      <c r="G35" s="45" t="s">
        <v>31</v>
      </c>
      <c r="H35" s="238">
        <v>0</v>
      </c>
      <c r="I35" s="238">
        <v>0</v>
      </c>
      <c r="J35" s="58"/>
      <c r="K35" s="50"/>
      <c r="L35" s="51"/>
      <c r="M35" s="52">
        <v>45292</v>
      </c>
      <c r="N35" s="52">
        <v>45657</v>
      </c>
      <c r="O35" s="372"/>
      <c r="P35" s="372"/>
      <c r="Q35" s="300"/>
    </row>
    <row r="36" spans="2:28" ht="27.95" customHeight="1" x14ac:dyDescent="0.25">
      <c r="B36" s="389" t="s">
        <v>298</v>
      </c>
      <c r="C36" s="302" t="s">
        <v>76</v>
      </c>
      <c r="D36" s="45" t="s">
        <v>3</v>
      </c>
      <c r="E36" s="303" t="s">
        <v>55</v>
      </c>
      <c r="F36" s="62">
        <v>0</v>
      </c>
      <c r="G36" s="45" t="s">
        <v>3</v>
      </c>
      <c r="H36" s="239">
        <v>102736133</v>
      </c>
      <c r="I36" s="239">
        <v>102736133</v>
      </c>
      <c r="J36" s="61"/>
      <c r="K36" s="50"/>
      <c r="L36" s="64"/>
      <c r="M36" s="52">
        <v>45292</v>
      </c>
      <c r="N36" s="52">
        <v>45657</v>
      </c>
      <c r="O36" s="372">
        <v>0</v>
      </c>
      <c r="P36" s="299">
        <f t="shared" ref="P36" si="4">+H37/H36</f>
        <v>0</v>
      </c>
      <c r="Q36" s="300">
        <v>0</v>
      </c>
    </row>
    <row r="37" spans="2:28" ht="27.95" customHeight="1" x14ac:dyDescent="0.25">
      <c r="B37" s="390"/>
      <c r="C37" s="371"/>
      <c r="D37" s="45" t="s">
        <v>2</v>
      </c>
      <c r="E37" s="304"/>
      <c r="F37" s="62">
        <v>0</v>
      </c>
      <c r="G37" s="45" t="s">
        <v>31</v>
      </c>
      <c r="H37" s="239">
        <v>0</v>
      </c>
      <c r="I37" s="239">
        <v>0</v>
      </c>
      <c r="J37" s="49"/>
      <c r="K37" s="50"/>
      <c r="L37" s="51"/>
      <c r="M37" s="52">
        <v>45292</v>
      </c>
      <c r="N37" s="52">
        <v>45657</v>
      </c>
      <c r="O37" s="372"/>
      <c r="P37" s="299"/>
      <c r="Q37" s="300"/>
    </row>
    <row r="38" spans="2:28" ht="27.95" customHeight="1" x14ac:dyDescent="0.25">
      <c r="B38" s="390"/>
      <c r="C38" s="302" t="s">
        <v>66</v>
      </c>
      <c r="D38" s="45" t="s">
        <v>3</v>
      </c>
      <c r="E38" s="303" t="s">
        <v>55</v>
      </c>
      <c r="F38" s="62">
        <v>0</v>
      </c>
      <c r="G38" s="45" t="s">
        <v>3</v>
      </c>
      <c r="H38" s="239">
        <v>200000000</v>
      </c>
      <c r="I38" s="239">
        <v>200000000</v>
      </c>
      <c r="J38" s="58"/>
      <c r="K38" s="50"/>
      <c r="L38" s="66"/>
      <c r="M38" s="52">
        <v>45292</v>
      </c>
      <c r="N38" s="52">
        <v>45657</v>
      </c>
      <c r="O38" s="372">
        <v>0</v>
      </c>
      <c r="P38" s="299">
        <f t="shared" ref="P38" si="5">+H39/H38</f>
        <v>0</v>
      </c>
      <c r="Q38" s="300">
        <v>0</v>
      </c>
    </row>
    <row r="39" spans="2:28" ht="27.95" customHeight="1" x14ac:dyDescent="0.25">
      <c r="B39" s="390"/>
      <c r="C39" s="371"/>
      <c r="D39" s="45" t="s">
        <v>2</v>
      </c>
      <c r="E39" s="304"/>
      <c r="F39" s="62">
        <v>0</v>
      </c>
      <c r="G39" s="45" t="s">
        <v>31</v>
      </c>
      <c r="H39" s="239">
        <v>0</v>
      </c>
      <c r="I39" s="239">
        <v>0</v>
      </c>
      <c r="J39" s="58"/>
      <c r="K39" s="50"/>
      <c r="L39" s="51"/>
      <c r="M39" s="52">
        <v>45292</v>
      </c>
      <c r="N39" s="52">
        <v>45657</v>
      </c>
      <c r="O39" s="372"/>
      <c r="P39" s="299"/>
      <c r="Q39" s="300"/>
    </row>
    <row r="40" spans="2:28" ht="27.95" customHeight="1" x14ac:dyDescent="0.25">
      <c r="B40" s="385" t="s">
        <v>294</v>
      </c>
      <c r="C40" s="306" t="s">
        <v>68</v>
      </c>
      <c r="D40" s="45" t="s">
        <v>3</v>
      </c>
      <c r="E40" s="303" t="s">
        <v>56</v>
      </c>
      <c r="F40" s="62">
        <v>75</v>
      </c>
      <c r="G40" s="45" t="s">
        <v>3</v>
      </c>
      <c r="H40" s="239">
        <v>26772000</v>
      </c>
      <c r="I40" s="239">
        <v>26772000</v>
      </c>
      <c r="J40" s="58"/>
      <c r="K40" s="50"/>
      <c r="L40" s="64"/>
      <c r="M40" s="52">
        <v>45292</v>
      </c>
      <c r="N40" s="52">
        <v>45657</v>
      </c>
      <c r="O40" s="299">
        <f t="shared" ref="O40" si="6">+F41/F40</f>
        <v>0.81333333333333335</v>
      </c>
      <c r="P40" s="299">
        <f t="shared" ref="P40" si="7">+H41/H40</f>
        <v>1</v>
      </c>
      <c r="Q40" s="300">
        <f t="shared" ref="Q40" si="8">+(O40*O40)/P40</f>
        <v>0.66151111111111116</v>
      </c>
    </row>
    <row r="41" spans="2:28" ht="27.95" customHeight="1" x14ac:dyDescent="0.25">
      <c r="B41" s="386"/>
      <c r="C41" s="307"/>
      <c r="D41" s="45" t="s">
        <v>2</v>
      </c>
      <c r="E41" s="304"/>
      <c r="F41" s="62">
        <v>61</v>
      </c>
      <c r="G41" s="45" t="s">
        <v>31</v>
      </c>
      <c r="H41" s="239">
        <v>26772000</v>
      </c>
      <c r="I41" s="239">
        <v>26772000</v>
      </c>
      <c r="J41" s="58"/>
      <c r="K41" s="50"/>
      <c r="L41" s="51"/>
      <c r="M41" s="52">
        <v>45292</v>
      </c>
      <c r="N41" s="52">
        <v>45657</v>
      </c>
      <c r="O41" s="299"/>
      <c r="P41" s="299"/>
      <c r="Q41" s="300"/>
    </row>
    <row r="42" spans="2:28" ht="27.95" customHeight="1" x14ac:dyDescent="0.25">
      <c r="B42" s="386"/>
      <c r="C42" s="306" t="s">
        <v>67</v>
      </c>
      <c r="D42" s="45" t="s">
        <v>3</v>
      </c>
      <c r="E42" s="303" t="s">
        <v>56</v>
      </c>
      <c r="F42" s="62">
        <v>75</v>
      </c>
      <c r="G42" s="45" t="s">
        <v>3</v>
      </c>
      <c r="H42" s="240">
        <v>28000000</v>
      </c>
      <c r="I42" s="240">
        <v>28000000</v>
      </c>
      <c r="J42" s="58"/>
      <c r="K42" s="50"/>
      <c r="L42" s="51"/>
      <c r="M42" s="52">
        <v>45292</v>
      </c>
      <c r="N42" s="52">
        <v>45657</v>
      </c>
      <c r="O42" s="372">
        <f t="shared" ref="O42" si="9">+F43/F42</f>
        <v>0.82666666666666666</v>
      </c>
      <c r="P42" s="299">
        <f t="shared" ref="P42" si="10">+H43/H42</f>
        <v>0</v>
      </c>
      <c r="Q42" s="300">
        <v>0</v>
      </c>
    </row>
    <row r="43" spans="2:28" ht="27.95" customHeight="1" x14ac:dyDescent="0.25">
      <c r="B43" s="386"/>
      <c r="C43" s="307"/>
      <c r="D43" s="45" t="s">
        <v>2</v>
      </c>
      <c r="E43" s="304"/>
      <c r="F43" s="62">
        <v>62</v>
      </c>
      <c r="G43" s="45" t="s">
        <v>31</v>
      </c>
      <c r="H43" s="239">
        <v>0</v>
      </c>
      <c r="I43" s="239">
        <v>0</v>
      </c>
      <c r="J43" s="58"/>
      <c r="K43" s="50"/>
      <c r="L43" s="51"/>
      <c r="M43" s="52">
        <v>45292</v>
      </c>
      <c r="N43" s="52">
        <v>45657</v>
      </c>
      <c r="O43" s="372"/>
      <c r="P43" s="299"/>
      <c r="Q43" s="300"/>
    </row>
    <row r="44" spans="2:28" ht="27.95" customHeight="1" x14ac:dyDescent="0.25">
      <c r="B44" s="391" t="s">
        <v>299</v>
      </c>
      <c r="C44" s="305" t="s">
        <v>95</v>
      </c>
      <c r="D44" s="45" t="s">
        <v>3</v>
      </c>
      <c r="E44" s="406" t="s">
        <v>57</v>
      </c>
      <c r="F44" s="47">
        <v>20</v>
      </c>
      <c r="G44" s="45" t="s">
        <v>3</v>
      </c>
      <c r="H44" s="239">
        <v>141972000</v>
      </c>
      <c r="I44" s="239">
        <v>141972000</v>
      </c>
      <c r="J44" s="58"/>
      <c r="K44" s="50"/>
      <c r="L44" s="64"/>
      <c r="M44" s="52">
        <v>45292</v>
      </c>
      <c r="N44" s="52">
        <v>45657</v>
      </c>
      <c r="O44" s="299">
        <f t="shared" ref="O44" si="11">+F45/F44</f>
        <v>0.75</v>
      </c>
      <c r="P44" s="299">
        <f t="shared" ref="P44" si="12">+H45/H44</f>
        <v>0.22821401403093569</v>
      </c>
      <c r="Q44" s="300">
        <f>+(O44*O44)/P44</f>
        <v>2.4647916666666667</v>
      </c>
    </row>
    <row r="45" spans="2:28" ht="27.95" customHeight="1" x14ac:dyDescent="0.25">
      <c r="B45" s="386"/>
      <c r="C45" s="302"/>
      <c r="D45" s="45" t="s">
        <v>2</v>
      </c>
      <c r="E45" s="406"/>
      <c r="F45" s="47">
        <v>15</v>
      </c>
      <c r="G45" s="45" t="s">
        <v>31</v>
      </c>
      <c r="H45" s="239">
        <v>32400000</v>
      </c>
      <c r="I45" s="239">
        <v>32400000</v>
      </c>
      <c r="J45" s="58"/>
      <c r="K45" s="50"/>
      <c r="L45" s="51"/>
      <c r="M45" s="52">
        <v>45292</v>
      </c>
      <c r="N45" s="52">
        <v>45657</v>
      </c>
      <c r="O45" s="299"/>
      <c r="P45" s="299"/>
      <c r="Q45" s="300"/>
    </row>
    <row r="46" spans="2:28" ht="27.95" customHeight="1" x14ac:dyDescent="0.25">
      <c r="B46" s="386"/>
      <c r="C46" s="305" t="s">
        <v>96</v>
      </c>
      <c r="D46" s="45" t="s">
        <v>3</v>
      </c>
      <c r="E46" s="406" t="s">
        <v>57</v>
      </c>
      <c r="F46" s="47">
        <v>20</v>
      </c>
      <c r="G46" s="45" t="s">
        <v>3</v>
      </c>
      <c r="H46" s="239">
        <v>195000000</v>
      </c>
      <c r="I46" s="239">
        <v>195000000</v>
      </c>
      <c r="J46" s="58"/>
      <c r="K46" s="50"/>
      <c r="L46" s="51"/>
      <c r="M46" s="52">
        <v>45292</v>
      </c>
      <c r="N46" s="52">
        <v>45657</v>
      </c>
      <c r="O46" s="299">
        <f t="shared" ref="O46" si="13">+F47/F46</f>
        <v>0.8</v>
      </c>
      <c r="P46" s="299">
        <f t="shared" ref="P46" si="14">+H47/H46</f>
        <v>0.27487179487179486</v>
      </c>
      <c r="Q46" s="300">
        <f>+(O46*O46)/P46</f>
        <v>2.3283582089552244</v>
      </c>
    </row>
    <row r="47" spans="2:28" ht="27.95" customHeight="1" x14ac:dyDescent="0.25">
      <c r="B47" s="386"/>
      <c r="C47" s="302"/>
      <c r="D47" s="45" t="s">
        <v>2</v>
      </c>
      <c r="E47" s="406"/>
      <c r="F47" s="47">
        <v>16</v>
      </c>
      <c r="G47" s="45" t="s">
        <v>31</v>
      </c>
      <c r="H47" s="239">
        <v>53600000</v>
      </c>
      <c r="I47" s="239">
        <v>53600000</v>
      </c>
      <c r="J47" s="58"/>
      <c r="K47" s="50"/>
      <c r="L47" s="51"/>
      <c r="M47" s="52">
        <v>45292</v>
      </c>
      <c r="N47" s="52">
        <v>45657</v>
      </c>
      <c r="O47" s="299"/>
      <c r="P47" s="299"/>
      <c r="Q47" s="300"/>
    </row>
    <row r="48" spans="2:28" ht="27.95" customHeight="1" x14ac:dyDescent="0.25">
      <c r="B48" s="407" t="s">
        <v>300</v>
      </c>
      <c r="C48" s="306" t="s">
        <v>64</v>
      </c>
      <c r="D48" s="45" t="s">
        <v>3</v>
      </c>
      <c r="E48" s="406" t="s">
        <v>58</v>
      </c>
      <c r="F48" s="47">
        <v>1</v>
      </c>
      <c r="G48" s="45" t="s">
        <v>3</v>
      </c>
      <c r="H48" s="239">
        <v>1562780000</v>
      </c>
      <c r="I48" s="239">
        <v>1562780000</v>
      </c>
      <c r="J48" s="61"/>
      <c r="K48" s="50"/>
      <c r="L48" s="64"/>
      <c r="M48" s="52">
        <v>45292</v>
      </c>
      <c r="N48" s="52">
        <v>45657</v>
      </c>
      <c r="O48" s="299">
        <f t="shared" ref="O48" si="15">+F49/F48</f>
        <v>1</v>
      </c>
      <c r="P48" s="299">
        <f t="shared" ref="P48" si="16">+H49/H48</f>
        <v>0.96087741076799038</v>
      </c>
      <c r="Q48" s="300">
        <f t="shared" ref="Q48" si="17">+(O48*O48)/P48</f>
        <v>1.0407154844037185</v>
      </c>
    </row>
    <row r="49" spans="2:18" ht="27.95" customHeight="1" x14ac:dyDescent="0.25">
      <c r="B49" s="408"/>
      <c r="C49" s="307"/>
      <c r="D49" s="45" t="s">
        <v>2</v>
      </c>
      <c r="E49" s="406"/>
      <c r="F49" s="47">
        <v>1</v>
      </c>
      <c r="G49" s="45" t="s">
        <v>31</v>
      </c>
      <c r="H49" s="239">
        <v>1501640000</v>
      </c>
      <c r="I49" s="239">
        <v>1501640000</v>
      </c>
      <c r="J49" s="49"/>
      <c r="K49" s="50"/>
      <c r="L49" s="51"/>
      <c r="M49" s="52">
        <v>45292</v>
      </c>
      <c r="N49" s="52">
        <v>45657</v>
      </c>
      <c r="O49" s="299"/>
      <c r="P49" s="299"/>
      <c r="Q49" s="300"/>
    </row>
    <row r="50" spans="2:18" ht="27.95" customHeight="1" x14ac:dyDescent="0.25">
      <c r="B50" s="408"/>
      <c r="C50" s="305" t="s">
        <v>97</v>
      </c>
      <c r="D50" s="45" t="s">
        <v>3</v>
      </c>
      <c r="E50" s="406" t="s">
        <v>58</v>
      </c>
      <c r="F50" s="47">
        <v>1</v>
      </c>
      <c r="G50" s="68" t="s">
        <v>3</v>
      </c>
      <c r="H50" s="239">
        <v>65248000</v>
      </c>
      <c r="I50" s="239">
        <v>65248000</v>
      </c>
      <c r="J50" s="73"/>
      <c r="K50" s="50"/>
      <c r="L50" s="51"/>
      <c r="M50" s="52">
        <v>45292</v>
      </c>
      <c r="N50" s="52">
        <v>45657</v>
      </c>
      <c r="O50" s="299">
        <f t="shared" ref="O50" si="18">+F51/F50</f>
        <v>1</v>
      </c>
      <c r="P50" s="299">
        <f t="shared" ref="P50" si="19">+H51/H50</f>
        <v>0.59005640019617456</v>
      </c>
      <c r="Q50" s="300">
        <f t="shared" ref="Q50" si="20">+(O50*O50)/P50</f>
        <v>1.6947532467532469</v>
      </c>
    </row>
    <row r="51" spans="2:18" ht="27.95" customHeight="1" x14ac:dyDescent="0.25">
      <c r="B51" s="408"/>
      <c r="C51" s="302"/>
      <c r="D51" s="45" t="s">
        <v>2</v>
      </c>
      <c r="E51" s="406"/>
      <c r="F51" s="47">
        <v>1</v>
      </c>
      <c r="G51" s="45" t="s">
        <v>31</v>
      </c>
      <c r="H51" s="239">
        <v>38500000</v>
      </c>
      <c r="I51" s="239">
        <v>38500000</v>
      </c>
      <c r="J51" s="58"/>
      <c r="K51" s="50"/>
      <c r="L51" s="51"/>
      <c r="M51" s="52">
        <v>45292</v>
      </c>
      <c r="N51" s="52">
        <v>45657</v>
      </c>
      <c r="O51" s="299"/>
      <c r="P51" s="299"/>
      <c r="Q51" s="300"/>
    </row>
    <row r="52" spans="2:18" ht="27.95" customHeight="1" x14ac:dyDescent="0.25">
      <c r="B52" s="391" t="s">
        <v>301</v>
      </c>
      <c r="C52" s="301" t="s">
        <v>98</v>
      </c>
      <c r="D52" s="45" t="s">
        <v>3</v>
      </c>
      <c r="E52" s="303" t="s">
        <v>263</v>
      </c>
      <c r="F52" s="62">
        <v>75</v>
      </c>
      <c r="G52" s="45" t="s">
        <v>3</v>
      </c>
      <c r="H52" s="239">
        <v>104800000</v>
      </c>
      <c r="I52" s="239">
        <v>104800000</v>
      </c>
      <c r="J52" s="58"/>
      <c r="K52" s="50"/>
      <c r="L52" s="64"/>
      <c r="M52" s="52">
        <v>45292</v>
      </c>
      <c r="N52" s="52">
        <v>45657</v>
      </c>
      <c r="O52" s="299">
        <f t="shared" ref="O52" si="21">+F53/F52</f>
        <v>0.81333333333333335</v>
      </c>
      <c r="P52" s="299">
        <f t="shared" ref="P52" si="22">+H53/H52</f>
        <v>0</v>
      </c>
      <c r="Q52" s="300">
        <v>0</v>
      </c>
    </row>
    <row r="53" spans="2:18" ht="27.95" customHeight="1" x14ac:dyDescent="0.25">
      <c r="B53" s="386"/>
      <c r="C53" s="302"/>
      <c r="D53" s="45" t="s">
        <v>2</v>
      </c>
      <c r="E53" s="304"/>
      <c r="F53" s="62">
        <v>61</v>
      </c>
      <c r="G53" s="45" t="s">
        <v>31</v>
      </c>
      <c r="H53" s="239">
        <v>0</v>
      </c>
      <c r="I53" s="239">
        <v>0</v>
      </c>
      <c r="J53" s="58"/>
      <c r="K53" s="50"/>
      <c r="L53" s="51"/>
      <c r="M53" s="52">
        <v>45292</v>
      </c>
      <c r="N53" s="52">
        <v>45657</v>
      </c>
      <c r="O53" s="299"/>
      <c r="P53" s="299"/>
      <c r="Q53" s="300"/>
    </row>
    <row r="54" spans="2:18" ht="27.95" customHeight="1" x14ac:dyDescent="0.25">
      <c r="B54" s="386"/>
      <c r="C54" s="301" t="s">
        <v>99</v>
      </c>
      <c r="D54" s="45" t="s">
        <v>3</v>
      </c>
      <c r="E54" s="303" t="s">
        <v>263</v>
      </c>
      <c r="F54" s="62">
        <v>75</v>
      </c>
      <c r="G54" s="45" t="s">
        <v>3</v>
      </c>
      <c r="H54" s="239">
        <v>159240000</v>
      </c>
      <c r="I54" s="239">
        <v>159240000</v>
      </c>
      <c r="J54" s="58"/>
      <c r="K54" s="50"/>
      <c r="L54" s="51"/>
      <c r="M54" s="52">
        <v>45292</v>
      </c>
      <c r="N54" s="52">
        <v>45657</v>
      </c>
      <c r="O54" s="299">
        <f t="shared" ref="O54" si="23">+F55/F54</f>
        <v>0.81333333333333335</v>
      </c>
      <c r="P54" s="299">
        <f t="shared" ref="P54" si="24">+H55/H54</f>
        <v>0.13344637025872896</v>
      </c>
      <c r="Q54" s="300">
        <f t="shared" ref="Q54" si="25">+(O54*O54)/P54</f>
        <v>4.957130792156863</v>
      </c>
    </row>
    <row r="55" spans="2:18" ht="27.95" customHeight="1" x14ac:dyDescent="0.25">
      <c r="B55" s="386"/>
      <c r="C55" s="302"/>
      <c r="D55" s="45" t="s">
        <v>2</v>
      </c>
      <c r="E55" s="304"/>
      <c r="F55" s="62">
        <v>61</v>
      </c>
      <c r="G55" s="45" t="s">
        <v>31</v>
      </c>
      <c r="H55" s="239">
        <v>21250000</v>
      </c>
      <c r="I55" s="239">
        <v>21250000</v>
      </c>
      <c r="J55" s="58"/>
      <c r="K55" s="50"/>
      <c r="L55" s="51"/>
      <c r="M55" s="52">
        <v>45292</v>
      </c>
      <c r="N55" s="52">
        <v>45657</v>
      </c>
      <c r="O55" s="299"/>
      <c r="P55" s="299"/>
      <c r="Q55" s="300"/>
    </row>
    <row r="56" spans="2:18" ht="27.95" customHeight="1" x14ac:dyDescent="0.25">
      <c r="B56" s="391" t="s">
        <v>302</v>
      </c>
      <c r="C56" s="306" t="s">
        <v>69</v>
      </c>
      <c r="D56" s="45" t="s">
        <v>3</v>
      </c>
      <c r="E56" s="303" t="s">
        <v>59</v>
      </c>
      <c r="F56" s="62">
        <v>3</v>
      </c>
      <c r="G56" s="45" t="s">
        <v>3</v>
      </c>
      <c r="H56" s="239">
        <v>26800000</v>
      </c>
      <c r="I56" s="239">
        <v>26800000</v>
      </c>
      <c r="J56" s="58"/>
      <c r="K56" s="50"/>
      <c r="L56" s="64"/>
      <c r="M56" s="52">
        <v>45292</v>
      </c>
      <c r="N56" s="52">
        <v>45657</v>
      </c>
      <c r="O56" s="299">
        <f t="shared" ref="O56" si="26">+F57/F56</f>
        <v>0.66666666666666663</v>
      </c>
      <c r="P56" s="299">
        <f t="shared" ref="P56" si="27">+H57/H56</f>
        <v>0.32462686567164178</v>
      </c>
      <c r="Q56" s="300">
        <f t="shared" ref="Q56" si="28">+(O56*O56)/P56</f>
        <v>1.3690932311621966</v>
      </c>
    </row>
    <row r="57" spans="2:18" ht="27.95" customHeight="1" x14ac:dyDescent="0.25">
      <c r="B57" s="386"/>
      <c r="C57" s="307"/>
      <c r="D57" s="45" t="s">
        <v>2</v>
      </c>
      <c r="E57" s="304"/>
      <c r="F57" s="62">
        <v>2</v>
      </c>
      <c r="G57" s="45" t="s">
        <v>31</v>
      </c>
      <c r="H57" s="239">
        <v>8700000</v>
      </c>
      <c r="I57" s="239">
        <v>8700000</v>
      </c>
      <c r="J57" s="58"/>
      <c r="K57" s="50"/>
      <c r="L57" s="51"/>
      <c r="M57" s="52">
        <v>45292</v>
      </c>
      <c r="N57" s="52">
        <v>45657</v>
      </c>
      <c r="O57" s="299"/>
      <c r="P57" s="299"/>
      <c r="Q57" s="300"/>
    </row>
    <row r="58" spans="2:18" ht="27.95" customHeight="1" x14ac:dyDescent="0.25">
      <c r="B58" s="386"/>
      <c r="C58" s="305" t="s">
        <v>70</v>
      </c>
      <c r="D58" s="45" t="s">
        <v>3</v>
      </c>
      <c r="E58" s="303" t="s">
        <v>59</v>
      </c>
      <c r="F58" s="62">
        <v>3</v>
      </c>
      <c r="G58" s="45" t="s">
        <v>3</v>
      </c>
      <c r="H58" s="237">
        <v>0</v>
      </c>
      <c r="I58" s="237">
        <v>0</v>
      </c>
      <c r="J58" s="58"/>
      <c r="K58" s="50"/>
      <c r="L58" s="51"/>
      <c r="M58" s="52">
        <v>45292</v>
      </c>
      <c r="N58" s="52">
        <v>45657</v>
      </c>
      <c r="O58" s="299">
        <f t="shared" ref="O58" si="29">+F59/F58</f>
        <v>1</v>
      </c>
      <c r="P58" s="299">
        <v>0</v>
      </c>
      <c r="Q58" s="300">
        <v>0</v>
      </c>
    </row>
    <row r="59" spans="2:18" ht="27.95" customHeight="1" x14ac:dyDescent="0.25">
      <c r="B59" s="386"/>
      <c r="C59" s="302"/>
      <c r="D59" s="45" t="s">
        <v>2</v>
      </c>
      <c r="E59" s="304"/>
      <c r="F59" s="62">
        <v>3</v>
      </c>
      <c r="G59" s="45" t="s">
        <v>31</v>
      </c>
      <c r="H59" s="237">
        <v>0</v>
      </c>
      <c r="I59" s="237">
        <v>0</v>
      </c>
      <c r="J59" s="69"/>
      <c r="K59" s="50"/>
      <c r="L59" s="51"/>
      <c r="M59" s="52">
        <v>45292</v>
      </c>
      <c r="N59" s="52">
        <v>45657</v>
      </c>
      <c r="O59" s="299"/>
      <c r="P59" s="299"/>
      <c r="Q59" s="300"/>
    </row>
    <row r="60" spans="2:18" ht="27.75" customHeight="1" x14ac:dyDescent="0.25">
      <c r="B60" s="387"/>
      <c r="C60" s="388" t="s">
        <v>6</v>
      </c>
      <c r="D60" s="70" t="s">
        <v>3</v>
      </c>
      <c r="E60" s="233"/>
      <c r="F60" s="234"/>
      <c r="G60" s="45" t="s">
        <v>3</v>
      </c>
      <c r="H60" s="241">
        <f>+H28+H30+H32+H34+H36+H38+H40+H42+H44+H46+H48+H50+H52+H54+H56+H58</f>
        <v>2673348133</v>
      </c>
      <c r="I60" s="241">
        <f>+I28+I30+I32+I34+I36+I38+I40+I42+I44+I46+I48+I50+I52+I54+I56+I58</f>
        <v>2673348133</v>
      </c>
      <c r="J60" s="69"/>
      <c r="K60" s="72"/>
      <c r="L60" s="65"/>
      <c r="M60" s="51"/>
      <c r="N60" s="63"/>
      <c r="O60" s="299">
        <f>+(O32+O34+O36+O38+O40+O42+O44+O46+O48+O50+O52+O54+O56+O58)/14</f>
        <v>0.67738095238095242</v>
      </c>
      <c r="P60" s="299">
        <f t="shared" ref="P60" si="30">+H61/H60</f>
        <v>0.63697727167657292</v>
      </c>
      <c r="Q60" s="300"/>
    </row>
    <row r="61" spans="2:18" ht="28.5" customHeight="1" x14ac:dyDescent="0.25">
      <c r="B61" s="387"/>
      <c r="C61" s="388"/>
      <c r="D61" s="70" t="s">
        <v>2</v>
      </c>
      <c r="E61" s="233"/>
      <c r="F61" s="234"/>
      <c r="G61" s="45" t="s">
        <v>31</v>
      </c>
      <c r="H61" s="242">
        <f>+H29+H31+H33+H35+H37+H39+H41+H43+H45+H47+H49+H51+H53+H55+H57+H59</f>
        <v>1702862000</v>
      </c>
      <c r="I61" s="243">
        <f>+I29+I31+I33+I35+I37+I39+I41+I43+I45+I47+I49+I51+I53+I55+I57+I59</f>
        <v>1702862000</v>
      </c>
      <c r="J61" s="73"/>
      <c r="K61" s="49"/>
      <c r="L61" s="72"/>
      <c r="M61" s="51"/>
      <c r="N61" s="63"/>
      <c r="O61" s="299"/>
      <c r="P61" s="299"/>
      <c r="Q61" s="300"/>
    </row>
    <row r="62" spans="2:18" x14ac:dyDescent="0.3">
      <c r="D62" s="74"/>
      <c r="H62" s="75"/>
      <c r="J62" s="76"/>
      <c r="K62" s="40"/>
      <c r="L62" s="40"/>
      <c r="M62" s="77"/>
      <c r="N62" s="77"/>
      <c r="Q62" s="200"/>
      <c r="R62" s="79"/>
    </row>
    <row r="63" spans="2:18" ht="37.5" customHeight="1" x14ac:dyDescent="0.25">
      <c r="B63" s="402" t="s">
        <v>32</v>
      </c>
      <c r="C63" s="402"/>
      <c r="D63" s="405" t="s">
        <v>5</v>
      </c>
      <c r="E63" s="405"/>
      <c r="F63" s="405"/>
      <c r="G63" s="405"/>
      <c r="H63" s="405"/>
      <c r="I63" s="405"/>
      <c r="J63" s="81" t="s">
        <v>33</v>
      </c>
      <c r="K63" s="405" t="s">
        <v>34</v>
      </c>
      <c r="L63" s="405"/>
      <c r="M63" s="399" t="s">
        <v>4</v>
      </c>
      <c r="N63" s="400"/>
      <c r="O63" s="400"/>
      <c r="P63" s="400"/>
      <c r="Q63" s="400"/>
    </row>
    <row r="64" spans="2:18" ht="26.25" customHeight="1" x14ac:dyDescent="0.25">
      <c r="B64" s="403" t="s">
        <v>39</v>
      </c>
      <c r="C64" s="404"/>
      <c r="D64" s="393" t="s">
        <v>275</v>
      </c>
      <c r="E64" s="394"/>
      <c r="F64" s="394"/>
      <c r="G64" s="394"/>
      <c r="H64" s="394"/>
      <c r="I64" s="395"/>
      <c r="J64" s="361" t="s">
        <v>40</v>
      </c>
      <c r="K64" s="82" t="s">
        <v>3</v>
      </c>
      <c r="L64" s="83">
        <v>496</v>
      </c>
      <c r="M64" s="401" t="s">
        <v>48</v>
      </c>
      <c r="N64" s="401"/>
      <c r="O64" s="401"/>
      <c r="P64" s="401"/>
      <c r="Q64" s="401"/>
    </row>
    <row r="65" spans="2:53" ht="18" customHeight="1" x14ac:dyDescent="0.25">
      <c r="B65" s="404"/>
      <c r="C65" s="404"/>
      <c r="D65" s="396"/>
      <c r="E65" s="397"/>
      <c r="F65" s="397"/>
      <c r="G65" s="397"/>
      <c r="H65" s="397"/>
      <c r="I65" s="398"/>
      <c r="J65" s="361"/>
      <c r="K65" s="82" t="s">
        <v>2</v>
      </c>
      <c r="L65" s="83"/>
      <c r="M65" s="401"/>
      <c r="N65" s="401"/>
      <c r="O65" s="401"/>
      <c r="P65" s="401"/>
      <c r="Q65" s="401"/>
    </row>
    <row r="66" spans="2:53" ht="15" customHeight="1" x14ac:dyDescent="0.25">
      <c r="B66" s="393" t="s">
        <v>1</v>
      </c>
      <c r="C66" s="394"/>
      <c r="D66" s="394"/>
      <c r="E66" s="394"/>
      <c r="F66" s="394"/>
      <c r="G66" s="394"/>
      <c r="H66" s="394"/>
      <c r="I66" s="394"/>
      <c r="J66" s="394"/>
      <c r="K66" s="394"/>
      <c r="L66" s="395"/>
      <c r="M66" s="392" t="s">
        <v>0</v>
      </c>
      <c r="N66" s="392"/>
      <c r="O66" s="392"/>
      <c r="P66" s="392"/>
      <c r="Q66" s="392"/>
    </row>
    <row r="67" spans="2:53" ht="29.25" customHeight="1" x14ac:dyDescent="0.25">
      <c r="B67" s="396"/>
      <c r="C67" s="397"/>
      <c r="D67" s="397"/>
      <c r="E67" s="397"/>
      <c r="F67" s="397"/>
      <c r="G67" s="397"/>
      <c r="H67" s="397"/>
      <c r="I67" s="397"/>
      <c r="J67" s="397"/>
      <c r="K67" s="397"/>
      <c r="L67" s="398"/>
      <c r="M67" s="392"/>
      <c r="N67" s="392"/>
      <c r="O67" s="392"/>
      <c r="P67" s="392"/>
      <c r="Q67" s="392"/>
    </row>
    <row r="68" spans="2:53" x14ac:dyDescent="0.3">
      <c r="M68" s="85"/>
      <c r="N68" s="85"/>
    </row>
    <row r="69" spans="2:53" x14ac:dyDescent="0.3">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row>
    <row r="70" spans="2:53" x14ac:dyDescent="0.3">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row>
    <row r="71" spans="2:53" x14ac:dyDescent="0.3">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row>
    <row r="72" spans="2:53" x14ac:dyDescent="0.3">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row>
    <row r="73" spans="2:53" x14ac:dyDescent="0.3">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row>
    <row r="74" spans="2:53" x14ac:dyDescent="0.3">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row>
    <row r="75" spans="2:53" x14ac:dyDescent="0.3">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row>
    <row r="76" spans="2:53" x14ac:dyDescent="0.3">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row>
    <row r="77" spans="2:53" x14ac:dyDescent="0.3">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row>
    <row r="78" spans="2:53" x14ac:dyDescent="0.3">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row>
    <row r="79" spans="2:53" x14ac:dyDescent="0.3">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row>
    <row r="80" spans="2:53" x14ac:dyDescent="0.3">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row>
    <row r="81" spans="18:53" x14ac:dyDescent="0.3">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row>
    <row r="82" spans="18:53" x14ac:dyDescent="0.3">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row>
    <row r="83" spans="18:53" x14ac:dyDescent="0.3">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row>
    <row r="84" spans="18:53" x14ac:dyDescent="0.3">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row>
    <row r="85" spans="18:53" x14ac:dyDescent="0.3">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row>
    <row r="86" spans="18:53" x14ac:dyDescent="0.3">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row>
    <row r="87" spans="18:53" x14ac:dyDescent="0.3">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row>
    <row r="88" spans="18:53" x14ac:dyDescent="0.3">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row>
    <row r="89" spans="18:53" x14ac:dyDescent="0.3">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row>
    <row r="90" spans="18:53" x14ac:dyDescent="0.3">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row>
    <row r="91" spans="18:53" x14ac:dyDescent="0.3">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row>
    <row r="92" spans="18:53" x14ac:dyDescent="0.3">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row>
    <row r="93" spans="18:53" x14ac:dyDescent="0.3">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row>
    <row r="94" spans="18:53" x14ac:dyDescent="0.3">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row>
    <row r="95" spans="18:53" x14ac:dyDescent="0.3">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row>
    <row r="96" spans="18:53" x14ac:dyDescent="0.3">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row>
    <row r="97" spans="18:53" x14ac:dyDescent="0.3">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row>
    <row r="98" spans="18:53" x14ac:dyDescent="0.3">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row>
    <row r="99" spans="18:53" x14ac:dyDescent="0.3">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row>
    <row r="100" spans="18:53" x14ac:dyDescent="0.3">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row>
    <row r="101" spans="18:53" x14ac:dyDescent="0.3">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row>
  </sheetData>
  <mergeCells count="152">
    <mergeCell ref="D15:L24"/>
    <mergeCell ref="M11:Q24"/>
    <mergeCell ref="B28:B31"/>
    <mergeCell ref="E36:E37"/>
    <mergeCell ref="E40:E41"/>
    <mergeCell ref="E42:E43"/>
    <mergeCell ref="E44:E45"/>
    <mergeCell ref="E46:E47"/>
    <mergeCell ref="E48:E49"/>
    <mergeCell ref="B25:B27"/>
    <mergeCell ref="O38:O39"/>
    <mergeCell ref="P38:P39"/>
    <mergeCell ref="Q38:Q39"/>
    <mergeCell ref="O44:O45"/>
    <mergeCell ref="P44:P45"/>
    <mergeCell ref="Q44:Q45"/>
    <mergeCell ref="O46:O47"/>
    <mergeCell ref="P46:P47"/>
    <mergeCell ref="Q46:Q47"/>
    <mergeCell ref="E38:E39"/>
    <mergeCell ref="C46:C47"/>
    <mergeCell ref="C34:C35"/>
    <mergeCell ref="C42:C43"/>
    <mergeCell ref="B48:B51"/>
    <mergeCell ref="C48:C49"/>
    <mergeCell ref="B44:B47"/>
    <mergeCell ref="B40:B43"/>
    <mergeCell ref="B52:B55"/>
    <mergeCell ref="C52:C53"/>
    <mergeCell ref="C44:C45"/>
    <mergeCell ref="M66:Q67"/>
    <mergeCell ref="B66:L67"/>
    <mergeCell ref="M63:Q63"/>
    <mergeCell ref="M64:Q65"/>
    <mergeCell ref="B63:C63"/>
    <mergeCell ref="B64:C65"/>
    <mergeCell ref="J64:J65"/>
    <mergeCell ref="K63:L63"/>
    <mergeCell ref="D64:I65"/>
    <mergeCell ref="D63:I63"/>
    <mergeCell ref="O60:O61"/>
    <mergeCell ref="P60:P61"/>
    <mergeCell ref="Q60:Q61"/>
    <mergeCell ref="B32:B35"/>
    <mergeCell ref="B60:B61"/>
    <mergeCell ref="C60:C61"/>
    <mergeCell ref="O34:O35"/>
    <mergeCell ref="P34:P35"/>
    <mergeCell ref="Q34:Q35"/>
    <mergeCell ref="B36:B39"/>
    <mergeCell ref="C36:C37"/>
    <mergeCell ref="O36:O37"/>
    <mergeCell ref="P36:P37"/>
    <mergeCell ref="Q36:Q37"/>
    <mergeCell ref="C40:C41"/>
    <mergeCell ref="O40:O41"/>
    <mergeCell ref="P40:P41"/>
    <mergeCell ref="Q40:Q41"/>
    <mergeCell ref="O42:O43"/>
    <mergeCell ref="P42:P43"/>
    <mergeCell ref="Q42:Q43"/>
    <mergeCell ref="C38:C39"/>
    <mergeCell ref="B56:B59"/>
    <mergeCell ref="E34:E35"/>
    <mergeCell ref="U28:V28"/>
    <mergeCell ref="C32:C33"/>
    <mergeCell ref="O32:O33"/>
    <mergeCell ref="P32:P33"/>
    <mergeCell ref="Q32:Q33"/>
    <mergeCell ref="C28:C29"/>
    <mergeCell ref="O28:O29"/>
    <mergeCell ref="P28:P29"/>
    <mergeCell ref="Q28:Q29"/>
    <mergeCell ref="E28:E29"/>
    <mergeCell ref="E30:E31"/>
    <mergeCell ref="E32:E33"/>
    <mergeCell ref="Q30:Q31"/>
    <mergeCell ref="P30:P31"/>
    <mergeCell ref="O30:O31"/>
    <mergeCell ref="C30:C31"/>
    <mergeCell ref="U25:V25"/>
    <mergeCell ref="O26:O27"/>
    <mergeCell ref="P26:P27"/>
    <mergeCell ref="Q26:Q27"/>
    <mergeCell ref="U26:V26"/>
    <mergeCell ref="U27:V27"/>
    <mergeCell ref="C25:C27"/>
    <mergeCell ref="D25:D27"/>
    <mergeCell ref="E25:E27"/>
    <mergeCell ref="F25:F27"/>
    <mergeCell ref="H25:H27"/>
    <mergeCell ref="G25:G27"/>
    <mergeCell ref="I25:L26"/>
    <mergeCell ref="M25:N26"/>
    <mergeCell ref="O25:Q25"/>
    <mergeCell ref="T9:X9"/>
    <mergeCell ref="D10:I10"/>
    <mergeCell ref="N10:P10"/>
    <mergeCell ref="D11:I11"/>
    <mergeCell ref="U11:W11"/>
    <mergeCell ref="C6:Q6"/>
    <mergeCell ref="D8:Q8"/>
    <mergeCell ref="D9:I9"/>
    <mergeCell ref="J9:L14"/>
    <mergeCell ref="M9:Q9"/>
    <mergeCell ref="D12:I12"/>
    <mergeCell ref="B9:C9"/>
    <mergeCell ref="B10:C10"/>
    <mergeCell ref="B11:C11"/>
    <mergeCell ref="D7:Q7"/>
    <mergeCell ref="U12:W12"/>
    <mergeCell ref="D13:I13"/>
    <mergeCell ref="U13:W13"/>
    <mergeCell ref="U14:V14"/>
    <mergeCell ref="B12:C12"/>
    <mergeCell ref="D14:I14"/>
    <mergeCell ref="D2:K3"/>
    <mergeCell ref="L2:O2"/>
    <mergeCell ref="P2:Q5"/>
    <mergeCell ref="L3:O3"/>
    <mergeCell ref="D4:K5"/>
    <mergeCell ref="L4:O4"/>
    <mergeCell ref="L5:O5"/>
    <mergeCell ref="B2:C5"/>
    <mergeCell ref="B13:C13"/>
    <mergeCell ref="C56:C57"/>
    <mergeCell ref="O56:O57"/>
    <mergeCell ref="P56:P57"/>
    <mergeCell ref="Q56:Q57"/>
    <mergeCell ref="C58:C59"/>
    <mergeCell ref="O58:O59"/>
    <mergeCell ref="P58:P59"/>
    <mergeCell ref="Q58:Q59"/>
    <mergeCell ref="E56:E57"/>
    <mergeCell ref="E58:E59"/>
    <mergeCell ref="O52:O53"/>
    <mergeCell ref="P52:P53"/>
    <mergeCell ref="Q52:Q53"/>
    <mergeCell ref="O54:O55"/>
    <mergeCell ref="P54:P55"/>
    <mergeCell ref="Q54:Q55"/>
    <mergeCell ref="C54:C55"/>
    <mergeCell ref="E54:E55"/>
    <mergeCell ref="O48:O49"/>
    <mergeCell ref="P48:P49"/>
    <mergeCell ref="Q48:Q49"/>
    <mergeCell ref="O50:O51"/>
    <mergeCell ref="P50:P51"/>
    <mergeCell ref="Q50:Q51"/>
    <mergeCell ref="C50:C51"/>
    <mergeCell ref="E50:E51"/>
    <mergeCell ref="E52:E53"/>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AJ123"/>
  <sheetViews>
    <sheetView zoomScaleNormal="100" workbookViewId="0">
      <selection activeCell="I19" sqref="I19"/>
    </sheetView>
  </sheetViews>
  <sheetFormatPr baseColWidth="10" defaultRowHeight="15" x14ac:dyDescent="0.25"/>
  <cols>
    <col min="1" max="1" width="6.140625" style="3" customWidth="1"/>
    <col min="2" max="2" width="31.140625" style="193" customWidth="1"/>
    <col min="3" max="3" width="14.140625" style="222" customWidth="1"/>
    <col min="4" max="4" width="36.42578125" style="223" customWidth="1"/>
    <col min="5" max="5" width="19.42578125" style="193" customWidth="1"/>
    <col min="6" max="6" width="14" style="3" bestFit="1" customWidth="1"/>
    <col min="7" max="36" width="11.42578125" style="3"/>
  </cols>
  <sheetData>
    <row r="1" spans="2:6" x14ac:dyDescent="0.25">
      <c r="B1" s="434"/>
      <c r="C1" s="434"/>
      <c r="D1" s="434"/>
      <c r="E1" s="434"/>
    </row>
    <row r="2" spans="2:6" x14ac:dyDescent="0.25">
      <c r="B2" s="434"/>
      <c r="C2" s="434"/>
      <c r="D2" s="434"/>
      <c r="E2" s="434"/>
    </row>
    <row r="3" spans="2:6" x14ac:dyDescent="0.25">
      <c r="B3" s="434"/>
      <c r="C3" s="434"/>
      <c r="D3" s="434"/>
      <c r="E3" s="434"/>
    </row>
    <row r="4" spans="2:6" x14ac:dyDescent="0.25">
      <c r="B4" s="434"/>
      <c r="C4" s="434"/>
      <c r="D4" s="434"/>
      <c r="E4" s="434"/>
    </row>
    <row r="5" spans="2:6" x14ac:dyDescent="0.25">
      <c r="B5" s="434"/>
      <c r="C5" s="434"/>
      <c r="D5" s="434"/>
      <c r="E5" s="434"/>
    </row>
    <row r="6" spans="2:6" x14ac:dyDescent="0.25">
      <c r="B6" s="434"/>
      <c r="C6" s="434"/>
      <c r="D6" s="434"/>
      <c r="E6" s="434"/>
    </row>
    <row r="7" spans="2:6" ht="40.5" customHeight="1" x14ac:dyDescent="0.25">
      <c r="B7" s="454" t="s">
        <v>260</v>
      </c>
      <c r="C7" s="454"/>
      <c r="D7" s="454"/>
      <c r="E7" s="174">
        <f>+F9+F12+F14+F28</f>
        <v>1404100000</v>
      </c>
    </row>
    <row r="8" spans="2:6" ht="14.25" customHeight="1" x14ac:dyDescent="0.25">
      <c r="B8" s="92"/>
      <c r="C8" s="92" t="s">
        <v>262</v>
      </c>
      <c r="D8" s="92"/>
      <c r="E8" s="174"/>
    </row>
    <row r="9" spans="2:6" x14ac:dyDescent="0.25">
      <c r="B9" s="666" t="s">
        <v>180</v>
      </c>
      <c r="C9" s="214" t="s">
        <v>261</v>
      </c>
      <c r="D9" s="215" t="s">
        <v>196</v>
      </c>
      <c r="E9" s="213">
        <v>204902500</v>
      </c>
      <c r="F9" s="225">
        <f>SUM(E9:E11)</f>
        <v>232702500</v>
      </c>
    </row>
    <row r="10" spans="2:6" ht="30.2" customHeight="1" x14ac:dyDescent="0.25">
      <c r="B10" s="666"/>
      <c r="C10" s="217">
        <v>1662</v>
      </c>
      <c r="D10" s="216" t="s">
        <v>181</v>
      </c>
      <c r="E10" s="216">
        <v>7800000</v>
      </c>
    </row>
    <row r="11" spans="2:6" x14ac:dyDescent="0.25">
      <c r="B11" s="666"/>
      <c r="C11" s="217">
        <v>1584</v>
      </c>
      <c r="D11" s="216" t="s">
        <v>182</v>
      </c>
      <c r="E11" s="216">
        <v>20000000</v>
      </c>
    </row>
    <row r="12" spans="2:6" ht="30.2" customHeight="1" x14ac:dyDescent="0.25">
      <c r="B12" s="667" t="s">
        <v>193</v>
      </c>
      <c r="C12" s="217">
        <v>445</v>
      </c>
      <c r="D12" s="216" t="s">
        <v>194</v>
      </c>
      <c r="E12" s="213">
        <v>16200000</v>
      </c>
      <c r="F12" s="225">
        <f>SUM(E12:E13)</f>
        <v>34200000</v>
      </c>
    </row>
    <row r="13" spans="2:6" x14ac:dyDescent="0.25">
      <c r="B13" s="668"/>
      <c r="C13" s="217">
        <v>444</v>
      </c>
      <c r="D13" s="216" t="s">
        <v>195</v>
      </c>
      <c r="E13" s="213">
        <v>18000000</v>
      </c>
    </row>
    <row r="14" spans="2:6" x14ac:dyDescent="0.25">
      <c r="B14" s="669" t="s">
        <v>183</v>
      </c>
      <c r="C14" s="213" t="s">
        <v>309</v>
      </c>
      <c r="D14" s="212" t="s">
        <v>310</v>
      </c>
      <c r="E14" s="213">
        <v>116150000</v>
      </c>
      <c r="F14" s="225">
        <f>SUM(E14:E27)</f>
        <v>790769840</v>
      </c>
    </row>
    <row r="15" spans="2:6" x14ac:dyDescent="0.25">
      <c r="B15" s="669"/>
      <c r="C15" s="213" t="s">
        <v>311</v>
      </c>
      <c r="D15" s="212" t="s">
        <v>310</v>
      </c>
      <c r="E15" s="213">
        <v>582519840</v>
      </c>
    </row>
    <row r="16" spans="2:6" ht="30.2" customHeight="1" x14ac:dyDescent="0.25">
      <c r="B16" s="669"/>
      <c r="C16" s="214">
        <v>2068</v>
      </c>
      <c r="D16" s="215" t="s">
        <v>312</v>
      </c>
      <c r="E16" s="216">
        <v>0</v>
      </c>
    </row>
    <row r="17" spans="2:6" ht="30.2" customHeight="1" x14ac:dyDescent="0.25">
      <c r="B17" s="669"/>
      <c r="C17" s="217">
        <v>447</v>
      </c>
      <c r="D17" s="212" t="s">
        <v>184</v>
      </c>
      <c r="E17" s="213">
        <v>22800000</v>
      </c>
    </row>
    <row r="18" spans="2:6" x14ac:dyDescent="0.25">
      <c r="B18" s="669"/>
      <c r="C18" s="217">
        <v>1300</v>
      </c>
      <c r="D18" s="216" t="s">
        <v>185</v>
      </c>
      <c r="E18" s="213">
        <v>10200000</v>
      </c>
    </row>
    <row r="19" spans="2:6" s="3" customFormat="1" ht="30.2" customHeight="1" x14ac:dyDescent="0.25">
      <c r="B19" s="669"/>
      <c r="C19" s="214" t="s">
        <v>313</v>
      </c>
      <c r="D19" s="215" t="s">
        <v>186</v>
      </c>
      <c r="E19" s="224">
        <v>14000000</v>
      </c>
    </row>
    <row r="20" spans="2:6" s="3" customFormat="1" x14ac:dyDescent="0.25">
      <c r="B20" s="669"/>
      <c r="C20" s="214" t="s">
        <v>314</v>
      </c>
      <c r="D20" s="215" t="s">
        <v>187</v>
      </c>
      <c r="E20" s="224">
        <v>6800000</v>
      </c>
    </row>
    <row r="21" spans="2:6" s="3" customFormat="1" ht="30.2" customHeight="1" x14ac:dyDescent="0.25">
      <c r="B21" s="669"/>
      <c r="C21" s="214" t="s">
        <v>315</v>
      </c>
      <c r="D21" s="215" t="s">
        <v>188</v>
      </c>
      <c r="E21" s="224">
        <v>8800000</v>
      </c>
    </row>
    <row r="22" spans="2:6" s="3" customFormat="1" x14ac:dyDescent="0.25">
      <c r="B22" s="669"/>
      <c r="C22" s="214" t="s">
        <v>316</v>
      </c>
      <c r="D22" s="215" t="s">
        <v>189</v>
      </c>
      <c r="E22" s="224">
        <v>3800000</v>
      </c>
    </row>
    <row r="23" spans="2:6" s="3" customFormat="1" x14ac:dyDescent="0.25">
      <c r="B23" s="669"/>
      <c r="C23" s="214" t="s">
        <v>317</v>
      </c>
      <c r="D23" s="215" t="s">
        <v>190</v>
      </c>
      <c r="E23" s="216">
        <v>11200000</v>
      </c>
    </row>
    <row r="24" spans="2:6" s="3" customFormat="1" ht="30.2" customHeight="1" x14ac:dyDescent="0.25">
      <c r="B24" s="669"/>
      <c r="C24" s="214" t="s">
        <v>318</v>
      </c>
      <c r="D24" s="215" t="s">
        <v>191</v>
      </c>
      <c r="E24" s="216">
        <v>5800000</v>
      </c>
    </row>
    <row r="25" spans="2:6" s="3" customFormat="1" ht="17.25" customHeight="1" x14ac:dyDescent="0.25">
      <c r="B25" s="669"/>
      <c r="C25" s="214" t="s">
        <v>319</v>
      </c>
      <c r="D25" s="215" t="s">
        <v>192</v>
      </c>
      <c r="E25" s="216">
        <v>8700000</v>
      </c>
    </row>
    <row r="26" spans="2:6" s="3" customFormat="1" ht="18.75" customHeight="1" x14ac:dyDescent="0.25">
      <c r="B26" s="669"/>
      <c r="C26" s="214" t="s">
        <v>320</v>
      </c>
      <c r="D26" s="215" t="s">
        <v>321</v>
      </c>
      <c r="E26" s="216">
        <v>0</v>
      </c>
    </row>
    <row r="27" spans="2:6" s="3" customFormat="1" x14ac:dyDescent="0.25">
      <c r="B27" s="669"/>
      <c r="C27" s="214" t="s">
        <v>322</v>
      </c>
      <c r="D27" s="215" t="s">
        <v>184</v>
      </c>
      <c r="E27" s="216">
        <v>0</v>
      </c>
    </row>
    <row r="28" spans="2:6" s="3" customFormat="1" ht="30.2" customHeight="1" x14ac:dyDescent="0.25">
      <c r="B28" s="227" t="s">
        <v>83</v>
      </c>
      <c r="C28" s="218" t="s">
        <v>323</v>
      </c>
      <c r="D28" s="226" t="s">
        <v>310</v>
      </c>
      <c r="E28" s="219">
        <v>346427660</v>
      </c>
      <c r="F28" s="225">
        <f>SUM(E28)</f>
        <v>346427660</v>
      </c>
    </row>
    <row r="29" spans="2:6" s="3" customFormat="1" x14ac:dyDescent="0.25">
      <c r="B29" s="192"/>
      <c r="C29" s="220"/>
      <c r="D29" s="221"/>
      <c r="E29" s="192"/>
    </row>
    <row r="30" spans="2:6" s="3" customFormat="1" x14ac:dyDescent="0.25">
      <c r="B30" s="192"/>
      <c r="C30" s="220"/>
      <c r="D30" s="221"/>
      <c r="E30" s="192"/>
    </row>
    <row r="31" spans="2:6" s="3" customFormat="1" x14ac:dyDescent="0.25">
      <c r="B31" s="192"/>
      <c r="C31" s="220"/>
      <c r="D31" s="221"/>
      <c r="E31" s="192"/>
    </row>
    <row r="32" spans="2:6" s="3" customFormat="1" x14ac:dyDescent="0.25">
      <c r="B32" s="192"/>
      <c r="C32" s="220"/>
      <c r="D32" s="221"/>
      <c r="E32" s="192"/>
    </row>
    <row r="33" spans="2:5" s="3" customFormat="1" x14ac:dyDescent="0.25">
      <c r="B33" s="192"/>
      <c r="C33" s="220"/>
      <c r="D33" s="221"/>
      <c r="E33" s="192"/>
    </row>
    <row r="34" spans="2:5" s="3" customFormat="1" x14ac:dyDescent="0.25">
      <c r="B34" s="192"/>
      <c r="C34" s="220"/>
      <c r="D34" s="221"/>
      <c r="E34" s="192"/>
    </row>
    <row r="35" spans="2:5" s="3" customFormat="1" x14ac:dyDescent="0.25">
      <c r="B35" s="192"/>
      <c r="C35" s="220"/>
      <c r="D35" s="221"/>
      <c r="E35" s="192"/>
    </row>
    <row r="36" spans="2:5" s="3" customFormat="1" x14ac:dyDescent="0.25">
      <c r="B36" s="192"/>
      <c r="C36" s="220"/>
      <c r="D36" s="221"/>
      <c r="E36" s="192"/>
    </row>
    <row r="37" spans="2:5" s="3" customFormat="1" x14ac:dyDescent="0.25">
      <c r="B37" s="192"/>
      <c r="C37" s="220"/>
      <c r="D37" s="221"/>
      <c r="E37" s="192"/>
    </row>
    <row r="38" spans="2:5" s="3" customFormat="1" x14ac:dyDescent="0.25">
      <c r="B38" s="192"/>
      <c r="C38" s="220"/>
      <c r="D38" s="221"/>
      <c r="E38" s="192"/>
    </row>
    <row r="39" spans="2:5" s="3" customFormat="1" x14ac:dyDescent="0.25">
      <c r="B39" s="192"/>
      <c r="C39" s="220"/>
      <c r="D39" s="221"/>
      <c r="E39" s="192"/>
    </row>
    <row r="40" spans="2:5" s="3" customFormat="1" x14ac:dyDescent="0.25">
      <c r="B40" s="192"/>
      <c r="C40" s="220"/>
      <c r="D40" s="221"/>
      <c r="E40" s="192"/>
    </row>
    <row r="41" spans="2:5" s="3" customFormat="1" x14ac:dyDescent="0.25">
      <c r="B41" s="192"/>
      <c r="C41" s="220"/>
      <c r="D41" s="221"/>
      <c r="E41" s="192"/>
    </row>
    <row r="42" spans="2:5" s="3" customFormat="1" x14ac:dyDescent="0.25">
      <c r="B42" s="192"/>
      <c r="C42" s="220"/>
      <c r="D42" s="221"/>
      <c r="E42" s="192"/>
    </row>
    <row r="43" spans="2:5" s="3" customFormat="1" x14ac:dyDescent="0.25">
      <c r="B43" s="192"/>
      <c r="C43" s="220"/>
      <c r="D43" s="221"/>
      <c r="E43" s="192"/>
    </row>
    <row r="44" spans="2:5" s="3" customFormat="1" x14ac:dyDescent="0.25">
      <c r="B44" s="192"/>
      <c r="C44" s="220"/>
      <c r="D44" s="221"/>
      <c r="E44" s="192"/>
    </row>
    <row r="45" spans="2:5" s="3" customFormat="1" x14ac:dyDescent="0.25">
      <c r="B45" s="192"/>
      <c r="C45" s="220"/>
      <c r="D45" s="221"/>
      <c r="E45" s="192"/>
    </row>
    <row r="46" spans="2:5" s="3" customFormat="1" x14ac:dyDescent="0.25">
      <c r="B46" s="192"/>
      <c r="C46" s="220"/>
      <c r="D46" s="221"/>
      <c r="E46" s="192"/>
    </row>
    <row r="47" spans="2:5" s="3" customFormat="1" x14ac:dyDescent="0.25">
      <c r="B47" s="192"/>
      <c r="C47" s="220"/>
      <c r="D47" s="221"/>
      <c r="E47" s="192"/>
    </row>
    <row r="48" spans="2:5" s="3" customFormat="1" x14ac:dyDescent="0.25">
      <c r="B48" s="192"/>
      <c r="C48" s="220"/>
      <c r="D48" s="221"/>
      <c r="E48" s="192"/>
    </row>
    <row r="49" spans="2:5" s="3" customFormat="1" x14ac:dyDescent="0.25">
      <c r="B49" s="192"/>
      <c r="C49" s="220"/>
      <c r="D49" s="221"/>
      <c r="E49" s="192"/>
    </row>
    <row r="50" spans="2:5" s="3" customFormat="1" x14ac:dyDescent="0.25">
      <c r="B50" s="192"/>
      <c r="C50" s="220"/>
      <c r="D50" s="221"/>
      <c r="E50" s="192"/>
    </row>
    <row r="51" spans="2:5" s="3" customFormat="1" x14ac:dyDescent="0.25">
      <c r="B51" s="192"/>
      <c r="C51" s="220"/>
      <c r="D51" s="221"/>
      <c r="E51" s="192"/>
    </row>
    <row r="52" spans="2:5" s="3" customFormat="1" x14ac:dyDescent="0.25">
      <c r="B52" s="192"/>
      <c r="C52" s="220"/>
      <c r="D52" s="221"/>
      <c r="E52" s="192"/>
    </row>
    <row r="53" spans="2:5" s="3" customFormat="1" x14ac:dyDescent="0.25">
      <c r="B53" s="192"/>
      <c r="C53" s="220"/>
      <c r="D53" s="221"/>
      <c r="E53" s="192"/>
    </row>
    <row r="54" spans="2:5" s="3" customFormat="1" x14ac:dyDescent="0.25">
      <c r="B54" s="192"/>
      <c r="C54" s="220"/>
      <c r="D54" s="221"/>
      <c r="E54" s="192"/>
    </row>
    <row r="55" spans="2:5" s="3" customFormat="1" x14ac:dyDescent="0.25">
      <c r="B55" s="192"/>
      <c r="C55" s="220"/>
      <c r="D55" s="221"/>
      <c r="E55" s="192"/>
    </row>
    <row r="56" spans="2:5" s="3" customFormat="1" x14ac:dyDescent="0.25">
      <c r="B56" s="192"/>
      <c r="C56" s="220"/>
      <c r="D56" s="221"/>
      <c r="E56" s="192"/>
    </row>
    <row r="57" spans="2:5" s="3" customFormat="1" x14ac:dyDescent="0.25">
      <c r="B57" s="192"/>
      <c r="C57" s="220"/>
      <c r="D57" s="221"/>
      <c r="E57" s="192"/>
    </row>
    <row r="58" spans="2:5" s="3" customFormat="1" x14ac:dyDescent="0.25">
      <c r="B58" s="192"/>
      <c r="C58" s="220"/>
      <c r="D58" s="221"/>
      <c r="E58" s="192"/>
    </row>
    <row r="59" spans="2:5" s="3" customFormat="1" x14ac:dyDescent="0.25">
      <c r="B59" s="192"/>
      <c r="C59" s="220"/>
      <c r="D59" s="221"/>
      <c r="E59" s="192"/>
    </row>
    <row r="60" spans="2:5" s="3" customFormat="1" x14ac:dyDescent="0.25">
      <c r="B60" s="192"/>
      <c r="C60" s="220"/>
      <c r="D60" s="221"/>
      <c r="E60" s="192"/>
    </row>
    <row r="61" spans="2:5" s="3" customFormat="1" x14ac:dyDescent="0.25">
      <c r="B61" s="192"/>
      <c r="C61" s="220"/>
      <c r="D61" s="221"/>
      <c r="E61" s="192"/>
    </row>
    <row r="62" spans="2:5" s="3" customFormat="1" x14ac:dyDescent="0.25">
      <c r="B62" s="192"/>
      <c r="C62" s="220"/>
      <c r="D62" s="221"/>
      <c r="E62" s="192"/>
    </row>
    <row r="63" spans="2:5" s="3" customFormat="1" x14ac:dyDescent="0.25">
      <c r="B63" s="192"/>
      <c r="C63" s="220"/>
      <c r="D63" s="221"/>
      <c r="E63" s="192"/>
    </row>
    <row r="64" spans="2:5" s="3" customFormat="1" x14ac:dyDescent="0.25">
      <c r="B64" s="192"/>
      <c r="C64" s="220"/>
      <c r="D64" s="221"/>
      <c r="E64" s="192"/>
    </row>
    <row r="65" spans="2:5" s="3" customFormat="1" x14ac:dyDescent="0.25">
      <c r="B65" s="192"/>
      <c r="C65" s="220"/>
      <c r="D65" s="221"/>
      <c r="E65" s="192"/>
    </row>
    <row r="66" spans="2:5" s="3" customFormat="1" x14ac:dyDescent="0.25">
      <c r="B66" s="192"/>
      <c r="C66" s="220"/>
      <c r="D66" s="221"/>
      <c r="E66" s="192"/>
    </row>
    <row r="67" spans="2:5" s="3" customFormat="1" x14ac:dyDescent="0.25">
      <c r="B67" s="192"/>
      <c r="C67" s="220"/>
      <c r="D67" s="221"/>
      <c r="E67" s="192"/>
    </row>
    <row r="68" spans="2:5" s="3" customFormat="1" x14ac:dyDescent="0.25">
      <c r="B68" s="192"/>
      <c r="C68" s="220"/>
      <c r="D68" s="221"/>
      <c r="E68" s="192"/>
    </row>
    <row r="69" spans="2:5" s="3" customFormat="1" x14ac:dyDescent="0.25">
      <c r="B69" s="192"/>
      <c r="C69" s="220"/>
      <c r="D69" s="221"/>
      <c r="E69" s="192"/>
    </row>
    <row r="70" spans="2:5" s="3" customFormat="1" x14ac:dyDescent="0.25">
      <c r="B70" s="192"/>
      <c r="C70" s="220"/>
      <c r="D70" s="221"/>
      <c r="E70" s="192"/>
    </row>
    <row r="71" spans="2:5" s="3" customFormat="1" x14ac:dyDescent="0.25">
      <c r="B71" s="192"/>
      <c r="C71" s="220"/>
      <c r="D71" s="221"/>
      <c r="E71" s="192"/>
    </row>
    <row r="72" spans="2:5" s="3" customFormat="1" x14ac:dyDescent="0.25">
      <c r="B72" s="192"/>
      <c r="C72" s="220"/>
      <c r="D72" s="221"/>
      <c r="E72" s="192"/>
    </row>
    <row r="73" spans="2:5" s="3" customFormat="1" x14ac:dyDescent="0.25">
      <c r="B73" s="192"/>
      <c r="C73" s="220"/>
      <c r="D73" s="221"/>
      <c r="E73" s="192"/>
    </row>
    <row r="74" spans="2:5" s="3" customFormat="1" x14ac:dyDescent="0.25">
      <c r="B74" s="192"/>
      <c r="C74" s="220"/>
      <c r="D74" s="221"/>
      <c r="E74" s="192"/>
    </row>
    <row r="75" spans="2:5" s="3" customFormat="1" x14ac:dyDescent="0.25">
      <c r="B75" s="192"/>
      <c r="C75" s="220"/>
      <c r="D75" s="221"/>
      <c r="E75" s="192"/>
    </row>
    <row r="76" spans="2:5" s="3" customFormat="1" x14ac:dyDescent="0.25">
      <c r="B76" s="192"/>
      <c r="C76" s="220"/>
      <c r="D76" s="221"/>
      <c r="E76" s="192"/>
    </row>
    <row r="77" spans="2:5" s="3" customFormat="1" x14ac:dyDescent="0.25">
      <c r="B77" s="192"/>
      <c r="C77" s="220"/>
      <c r="D77" s="221"/>
      <c r="E77" s="192"/>
    </row>
    <row r="78" spans="2:5" s="3" customFormat="1" x14ac:dyDescent="0.25">
      <c r="B78" s="192"/>
      <c r="C78" s="220"/>
      <c r="D78" s="221"/>
      <c r="E78" s="192"/>
    </row>
    <row r="79" spans="2:5" s="3" customFormat="1" x14ac:dyDescent="0.25">
      <c r="B79" s="192"/>
      <c r="C79" s="220"/>
      <c r="D79" s="221"/>
      <c r="E79" s="192"/>
    </row>
    <row r="80" spans="2:5" s="3" customFormat="1" x14ac:dyDescent="0.25">
      <c r="B80" s="192"/>
      <c r="C80" s="220"/>
      <c r="D80" s="221"/>
      <c r="E80" s="192"/>
    </row>
    <row r="81" spans="2:5" s="3" customFormat="1" x14ac:dyDescent="0.25">
      <c r="B81" s="192"/>
      <c r="C81" s="220"/>
      <c r="D81" s="221"/>
      <c r="E81" s="192"/>
    </row>
    <row r="82" spans="2:5" s="3" customFormat="1" x14ac:dyDescent="0.25">
      <c r="B82" s="192"/>
      <c r="C82" s="220"/>
      <c r="D82" s="221"/>
      <c r="E82" s="192"/>
    </row>
    <row r="83" spans="2:5" s="3" customFormat="1" x14ac:dyDescent="0.25">
      <c r="B83" s="192"/>
      <c r="C83" s="220"/>
      <c r="D83" s="221"/>
      <c r="E83" s="192"/>
    </row>
    <row r="84" spans="2:5" s="3" customFormat="1" x14ac:dyDescent="0.25">
      <c r="B84" s="192"/>
      <c r="C84" s="220"/>
      <c r="D84" s="221"/>
      <c r="E84" s="192"/>
    </row>
    <row r="85" spans="2:5" s="3" customFormat="1" x14ac:dyDescent="0.25">
      <c r="B85" s="192"/>
      <c r="C85" s="220"/>
      <c r="D85" s="221"/>
      <c r="E85" s="192"/>
    </row>
    <row r="86" spans="2:5" s="3" customFormat="1" x14ac:dyDescent="0.25">
      <c r="B86" s="192"/>
      <c r="C86" s="220"/>
      <c r="D86" s="221"/>
      <c r="E86" s="192"/>
    </row>
    <row r="87" spans="2:5" s="3" customFormat="1" x14ac:dyDescent="0.25">
      <c r="B87" s="192"/>
      <c r="C87" s="220"/>
      <c r="D87" s="221"/>
      <c r="E87" s="192"/>
    </row>
    <row r="88" spans="2:5" s="3" customFormat="1" x14ac:dyDescent="0.25">
      <c r="B88" s="192"/>
      <c r="C88" s="220"/>
      <c r="D88" s="221"/>
      <c r="E88" s="192"/>
    </row>
    <row r="89" spans="2:5" s="3" customFormat="1" x14ac:dyDescent="0.25">
      <c r="B89" s="192"/>
      <c r="C89" s="220"/>
      <c r="D89" s="221"/>
      <c r="E89" s="192"/>
    </row>
    <row r="90" spans="2:5" s="3" customFormat="1" x14ac:dyDescent="0.25">
      <c r="B90" s="192"/>
      <c r="C90" s="220"/>
      <c r="D90" s="221"/>
      <c r="E90" s="192"/>
    </row>
    <row r="91" spans="2:5" s="3" customFormat="1" x14ac:dyDescent="0.25">
      <c r="B91" s="192"/>
      <c r="C91" s="220"/>
      <c r="D91" s="221"/>
      <c r="E91" s="192"/>
    </row>
    <row r="92" spans="2:5" s="3" customFormat="1" x14ac:dyDescent="0.25">
      <c r="B92" s="192"/>
      <c r="C92" s="220"/>
      <c r="D92" s="221"/>
      <c r="E92" s="192"/>
    </row>
    <row r="93" spans="2:5" s="3" customFormat="1" x14ac:dyDescent="0.25">
      <c r="B93" s="192"/>
      <c r="C93" s="220"/>
      <c r="D93" s="221"/>
      <c r="E93" s="192"/>
    </row>
    <row r="94" spans="2:5" s="3" customFormat="1" x14ac:dyDescent="0.25">
      <c r="B94" s="192"/>
      <c r="C94" s="220"/>
      <c r="D94" s="221"/>
      <c r="E94" s="192"/>
    </row>
    <row r="95" spans="2:5" s="3" customFormat="1" x14ac:dyDescent="0.25">
      <c r="B95" s="192"/>
      <c r="C95" s="220"/>
      <c r="D95" s="221"/>
      <c r="E95" s="192"/>
    </row>
    <row r="96" spans="2:5" s="3" customFormat="1" x14ac:dyDescent="0.25">
      <c r="B96" s="192"/>
      <c r="C96" s="220"/>
      <c r="D96" s="221"/>
      <c r="E96" s="192"/>
    </row>
    <row r="97" spans="2:5" s="3" customFormat="1" x14ac:dyDescent="0.25">
      <c r="B97" s="192"/>
      <c r="C97" s="220"/>
      <c r="D97" s="221"/>
      <c r="E97" s="192"/>
    </row>
    <row r="98" spans="2:5" s="3" customFormat="1" x14ac:dyDescent="0.25">
      <c r="B98" s="192"/>
      <c r="C98" s="220"/>
      <c r="D98" s="221"/>
      <c r="E98" s="192"/>
    </row>
    <row r="99" spans="2:5" s="3" customFormat="1" x14ac:dyDescent="0.25">
      <c r="B99" s="192"/>
      <c r="C99" s="220"/>
      <c r="D99" s="221"/>
      <c r="E99" s="192"/>
    </row>
    <row r="100" spans="2:5" s="3" customFormat="1" x14ac:dyDescent="0.25">
      <c r="B100" s="192"/>
      <c r="C100" s="220"/>
      <c r="D100" s="221"/>
      <c r="E100" s="192"/>
    </row>
    <row r="101" spans="2:5" s="3" customFormat="1" x14ac:dyDescent="0.25">
      <c r="B101" s="192"/>
      <c r="C101" s="220"/>
      <c r="D101" s="221"/>
      <c r="E101" s="192"/>
    </row>
    <row r="102" spans="2:5" s="3" customFormat="1" x14ac:dyDescent="0.25">
      <c r="B102" s="192"/>
      <c r="C102" s="220"/>
      <c r="D102" s="221"/>
      <c r="E102" s="192"/>
    </row>
    <row r="103" spans="2:5" s="3" customFormat="1" x14ac:dyDescent="0.25">
      <c r="B103" s="192"/>
      <c r="C103" s="220"/>
      <c r="D103" s="221"/>
      <c r="E103" s="192"/>
    </row>
    <row r="104" spans="2:5" s="3" customFormat="1" x14ac:dyDescent="0.25">
      <c r="B104" s="192"/>
      <c r="C104" s="220"/>
      <c r="D104" s="221"/>
      <c r="E104" s="192"/>
    </row>
    <row r="105" spans="2:5" s="3" customFormat="1" x14ac:dyDescent="0.25">
      <c r="B105" s="192"/>
      <c r="C105" s="220"/>
      <c r="D105" s="221"/>
      <c r="E105" s="192"/>
    </row>
    <row r="106" spans="2:5" s="3" customFormat="1" x14ac:dyDescent="0.25">
      <c r="B106" s="192"/>
      <c r="C106" s="220"/>
      <c r="D106" s="221"/>
      <c r="E106" s="192"/>
    </row>
    <row r="107" spans="2:5" s="3" customFormat="1" x14ac:dyDescent="0.25">
      <c r="B107" s="192"/>
      <c r="C107" s="220"/>
      <c r="D107" s="221"/>
      <c r="E107" s="192"/>
    </row>
    <row r="108" spans="2:5" s="3" customFormat="1" x14ac:dyDescent="0.25">
      <c r="B108" s="192"/>
      <c r="C108" s="220"/>
      <c r="D108" s="221"/>
      <c r="E108" s="192"/>
    </row>
    <row r="109" spans="2:5" s="3" customFormat="1" x14ac:dyDescent="0.25">
      <c r="B109" s="192"/>
      <c r="C109" s="220"/>
      <c r="D109" s="221"/>
      <c r="E109" s="192"/>
    </row>
    <row r="110" spans="2:5" s="3" customFormat="1" x14ac:dyDescent="0.25">
      <c r="B110" s="192"/>
      <c r="C110" s="220"/>
      <c r="D110" s="221"/>
      <c r="E110" s="192"/>
    </row>
    <row r="111" spans="2:5" s="3" customFormat="1" x14ac:dyDescent="0.25">
      <c r="B111" s="192"/>
      <c r="C111" s="220"/>
      <c r="D111" s="221"/>
      <c r="E111" s="192"/>
    </row>
    <row r="112" spans="2:5" s="3" customFormat="1" x14ac:dyDescent="0.25">
      <c r="B112" s="192"/>
      <c r="C112" s="220"/>
      <c r="D112" s="221"/>
      <c r="E112" s="192"/>
    </row>
    <row r="113" spans="2:5" s="3" customFormat="1" x14ac:dyDescent="0.25">
      <c r="B113" s="192"/>
      <c r="C113" s="220"/>
      <c r="D113" s="221"/>
      <c r="E113" s="192"/>
    </row>
    <row r="114" spans="2:5" s="3" customFormat="1" x14ac:dyDescent="0.25">
      <c r="B114" s="192"/>
      <c r="C114" s="220"/>
      <c r="D114" s="221"/>
      <c r="E114" s="192"/>
    </row>
    <row r="115" spans="2:5" s="3" customFormat="1" x14ac:dyDescent="0.25">
      <c r="B115" s="192"/>
      <c r="C115" s="220"/>
      <c r="D115" s="221"/>
      <c r="E115" s="192"/>
    </row>
    <row r="116" spans="2:5" s="3" customFormat="1" x14ac:dyDescent="0.25">
      <c r="B116" s="192"/>
      <c r="C116" s="220"/>
      <c r="D116" s="221"/>
      <c r="E116" s="192"/>
    </row>
    <row r="117" spans="2:5" s="3" customFormat="1" x14ac:dyDescent="0.25">
      <c r="B117" s="192"/>
      <c r="C117" s="220"/>
      <c r="D117" s="221"/>
      <c r="E117" s="192"/>
    </row>
    <row r="118" spans="2:5" s="3" customFormat="1" x14ac:dyDescent="0.25">
      <c r="B118" s="192"/>
      <c r="C118" s="220"/>
      <c r="D118" s="221"/>
      <c r="E118" s="192"/>
    </row>
    <row r="119" spans="2:5" s="3" customFormat="1" x14ac:dyDescent="0.25">
      <c r="B119" s="192"/>
      <c r="C119" s="220"/>
      <c r="D119" s="221"/>
      <c r="E119" s="192"/>
    </row>
    <row r="120" spans="2:5" s="3" customFormat="1" x14ac:dyDescent="0.25">
      <c r="B120" s="192"/>
      <c r="C120" s="220"/>
      <c r="D120" s="221"/>
      <c r="E120" s="192"/>
    </row>
    <row r="121" spans="2:5" s="3" customFormat="1" x14ac:dyDescent="0.25">
      <c r="B121" s="192"/>
      <c r="C121" s="220"/>
      <c r="D121" s="221"/>
      <c r="E121" s="192"/>
    </row>
    <row r="122" spans="2:5" s="3" customFormat="1" x14ac:dyDescent="0.25">
      <c r="B122" s="192"/>
      <c r="C122" s="220"/>
      <c r="D122" s="221"/>
      <c r="E122" s="192"/>
    </row>
    <row r="123" spans="2:5" s="3" customFormat="1" x14ac:dyDescent="0.25">
      <c r="B123" s="192"/>
      <c r="C123" s="220"/>
      <c r="D123" s="221"/>
      <c r="E123" s="192"/>
    </row>
  </sheetData>
  <mergeCells count="5">
    <mergeCell ref="B1:E6"/>
    <mergeCell ref="B7:D7"/>
    <mergeCell ref="B9:B11"/>
    <mergeCell ref="B12:B13"/>
    <mergeCell ref="B14:B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17"/>
  <sheetViews>
    <sheetView zoomScale="94" zoomScaleNormal="94" workbookViewId="0">
      <selection activeCell="B8" sqref="B8"/>
    </sheetView>
  </sheetViews>
  <sheetFormatPr baseColWidth="10" defaultColWidth="11.42578125" defaultRowHeight="16.5" x14ac:dyDescent="0.3"/>
  <cols>
    <col min="1" max="1" width="11.42578125" style="90"/>
    <col min="2" max="2" width="34" style="86" customWidth="1"/>
    <col min="3" max="3" width="10.85546875" style="99" customWidth="1"/>
    <col min="4" max="4" width="37.42578125" style="86" customWidth="1"/>
    <col min="5" max="5" width="22.85546875" style="86" customWidth="1"/>
    <col min="6" max="6" width="17.85546875" style="86" customWidth="1"/>
    <col min="7" max="7" width="17.42578125" style="90" customWidth="1"/>
    <col min="8" max="8" width="20.28515625" style="90" customWidth="1"/>
    <col min="9" max="24" width="11.42578125" style="90"/>
    <col min="25" max="16384" width="11.42578125" style="86"/>
  </cols>
  <sheetData>
    <row r="1" spans="1:24" x14ac:dyDescent="0.3">
      <c r="B1" s="450"/>
      <c r="C1" s="451"/>
      <c r="D1" s="451"/>
      <c r="E1" s="451"/>
      <c r="F1" s="452"/>
    </row>
    <row r="2" spans="1:24" x14ac:dyDescent="0.3">
      <c r="B2" s="441"/>
      <c r="C2" s="442"/>
      <c r="D2" s="442"/>
      <c r="E2" s="442"/>
      <c r="F2" s="443"/>
    </row>
    <row r="3" spans="1:24" x14ac:dyDescent="0.3">
      <c r="B3" s="444"/>
      <c r="C3" s="445"/>
      <c r="D3" s="445"/>
      <c r="E3" s="445"/>
      <c r="F3" s="446"/>
    </row>
    <row r="4" spans="1:24" x14ac:dyDescent="0.3">
      <c r="B4" s="444"/>
      <c r="C4" s="445"/>
      <c r="D4" s="445"/>
      <c r="E4" s="445"/>
      <c r="F4" s="446"/>
    </row>
    <row r="5" spans="1:24" x14ac:dyDescent="0.3">
      <c r="B5" s="447"/>
      <c r="C5" s="448"/>
      <c r="D5" s="448"/>
      <c r="E5" s="448"/>
      <c r="F5" s="449"/>
    </row>
    <row r="6" spans="1:24" ht="31.5" customHeight="1" x14ac:dyDescent="0.3">
      <c r="B6" s="454" t="s">
        <v>250</v>
      </c>
      <c r="C6" s="454"/>
      <c r="D6" s="454"/>
      <c r="E6" s="454"/>
      <c r="F6" s="91">
        <f>+F8+F9+F10+F28+F33+F35</f>
        <v>1702862000</v>
      </c>
    </row>
    <row r="7" spans="1:24" ht="31.5" customHeight="1" x14ac:dyDescent="0.3">
      <c r="B7" s="92"/>
      <c r="C7" s="93" t="s">
        <v>262</v>
      </c>
      <c r="D7" s="92"/>
      <c r="E7" s="92"/>
      <c r="F7" s="91"/>
    </row>
    <row r="8" spans="1:24" s="99" customFormat="1" ht="63.75" customHeight="1" x14ac:dyDescent="0.25">
      <c r="A8" s="94"/>
      <c r="B8" s="95" t="s">
        <v>65</v>
      </c>
      <c r="C8" s="96">
        <v>1298</v>
      </c>
      <c r="D8" s="97" t="s">
        <v>152</v>
      </c>
      <c r="E8" s="98">
        <v>20000000</v>
      </c>
      <c r="F8" s="202">
        <f>E8</f>
        <v>20000000</v>
      </c>
      <c r="G8" s="94"/>
      <c r="H8" s="94"/>
      <c r="I8" s="94"/>
      <c r="J8" s="94"/>
      <c r="K8" s="94"/>
      <c r="L8" s="94"/>
      <c r="M8" s="94"/>
      <c r="N8" s="94"/>
      <c r="O8" s="94"/>
      <c r="P8" s="94"/>
      <c r="Q8" s="94"/>
      <c r="R8" s="94"/>
      <c r="S8" s="94"/>
      <c r="T8" s="94"/>
      <c r="U8" s="94"/>
      <c r="V8" s="94"/>
      <c r="W8" s="94"/>
      <c r="X8" s="94"/>
    </row>
    <row r="9" spans="1:24" s="99" customFormat="1" ht="49.5" x14ac:dyDescent="0.25">
      <c r="A9" s="94"/>
      <c r="B9" s="95" t="s">
        <v>233</v>
      </c>
      <c r="C9" s="96">
        <v>416</v>
      </c>
      <c r="D9" s="97" t="s">
        <v>147</v>
      </c>
      <c r="E9" s="98">
        <v>26772000</v>
      </c>
      <c r="F9" s="202">
        <f>E9</f>
        <v>26772000</v>
      </c>
      <c r="G9" s="94"/>
      <c r="H9" s="94"/>
      <c r="I9" s="94"/>
      <c r="J9" s="94"/>
      <c r="K9" s="94"/>
      <c r="L9" s="94"/>
      <c r="M9" s="94"/>
      <c r="N9" s="94"/>
      <c r="O9" s="94"/>
      <c r="P9" s="94"/>
      <c r="Q9" s="94"/>
      <c r="R9" s="94"/>
      <c r="S9" s="94"/>
      <c r="T9" s="94"/>
      <c r="U9" s="94"/>
      <c r="V9" s="94"/>
      <c r="W9" s="94"/>
      <c r="X9" s="94"/>
    </row>
    <row r="10" spans="1:24" ht="16.5" customHeight="1" x14ac:dyDescent="0.3">
      <c r="B10" s="436" t="s">
        <v>231</v>
      </c>
      <c r="C10" s="96" t="s">
        <v>214</v>
      </c>
      <c r="D10" s="97" t="s">
        <v>129</v>
      </c>
      <c r="E10" s="100">
        <v>28800000</v>
      </c>
      <c r="F10" s="203">
        <f>SUM(E10:E27)</f>
        <v>1540140000</v>
      </c>
    </row>
    <row r="11" spans="1:24" x14ac:dyDescent="0.3">
      <c r="B11" s="437"/>
      <c r="C11" s="96" t="s">
        <v>215</v>
      </c>
      <c r="D11" s="97" t="s">
        <v>130</v>
      </c>
      <c r="E11" s="100">
        <v>31800000</v>
      </c>
      <c r="F11" s="102"/>
    </row>
    <row r="12" spans="1:24" x14ac:dyDescent="0.3">
      <c r="B12" s="437"/>
      <c r="C12" s="96" t="s">
        <v>218</v>
      </c>
      <c r="D12" s="97" t="s">
        <v>133</v>
      </c>
      <c r="E12" s="100">
        <v>15000000</v>
      </c>
      <c r="F12" s="102"/>
    </row>
    <row r="13" spans="1:24" x14ac:dyDescent="0.3">
      <c r="B13" s="437"/>
      <c r="C13" s="96" t="s">
        <v>220</v>
      </c>
      <c r="D13" s="97" t="s">
        <v>141</v>
      </c>
      <c r="E13" s="100">
        <v>20400000</v>
      </c>
      <c r="F13" s="102"/>
    </row>
    <row r="14" spans="1:24" x14ac:dyDescent="0.3">
      <c r="B14" s="437"/>
      <c r="C14" s="96" t="s">
        <v>221</v>
      </c>
      <c r="D14" s="97" t="s">
        <v>142</v>
      </c>
      <c r="E14" s="100">
        <v>27000000</v>
      </c>
      <c r="F14" s="102"/>
    </row>
    <row r="15" spans="1:24" x14ac:dyDescent="0.3">
      <c r="B15" s="437"/>
      <c r="C15" s="96" t="s">
        <v>222</v>
      </c>
      <c r="D15" s="97" t="s">
        <v>143</v>
      </c>
      <c r="E15" s="100">
        <v>18000000</v>
      </c>
      <c r="F15" s="102"/>
    </row>
    <row r="16" spans="1:24" x14ac:dyDescent="0.3">
      <c r="B16" s="437"/>
      <c r="C16" s="96" t="s">
        <v>223</v>
      </c>
      <c r="D16" s="97" t="s">
        <v>148</v>
      </c>
      <c r="E16" s="100">
        <v>28800000</v>
      </c>
      <c r="F16" s="102"/>
    </row>
    <row r="17" spans="2:6" x14ac:dyDescent="0.3">
      <c r="B17" s="437"/>
      <c r="C17" s="96" t="s">
        <v>224</v>
      </c>
      <c r="D17" s="97" t="s">
        <v>149</v>
      </c>
      <c r="E17" s="100">
        <v>14500000</v>
      </c>
      <c r="F17" s="102"/>
    </row>
    <row r="18" spans="2:6" x14ac:dyDescent="0.3">
      <c r="B18" s="437"/>
      <c r="C18" s="96" t="s">
        <v>225</v>
      </c>
      <c r="D18" s="97" t="s">
        <v>150</v>
      </c>
      <c r="E18" s="100">
        <v>24000000</v>
      </c>
      <c r="F18" s="102"/>
    </row>
    <row r="19" spans="2:6" x14ac:dyDescent="0.3">
      <c r="B19" s="437"/>
      <c r="C19" s="96" t="s">
        <v>226</v>
      </c>
      <c r="D19" s="97" t="s">
        <v>151</v>
      </c>
      <c r="E19" s="100">
        <v>22000000</v>
      </c>
      <c r="F19" s="102"/>
    </row>
    <row r="20" spans="2:6" x14ac:dyDescent="0.3">
      <c r="B20" s="437"/>
      <c r="C20" s="96" t="s">
        <v>227</v>
      </c>
      <c r="D20" s="97" t="s">
        <v>159</v>
      </c>
      <c r="E20" s="100">
        <v>50040000</v>
      </c>
      <c r="F20" s="102"/>
    </row>
    <row r="21" spans="2:6" x14ac:dyDescent="0.3">
      <c r="B21" s="437"/>
      <c r="C21" s="96" t="s">
        <v>228</v>
      </c>
      <c r="D21" s="97" t="s">
        <v>160</v>
      </c>
      <c r="E21" s="100">
        <v>15000000</v>
      </c>
      <c r="F21" s="102"/>
    </row>
    <row r="22" spans="2:6" x14ac:dyDescent="0.3">
      <c r="B22" s="437"/>
      <c r="C22" s="96" t="s">
        <v>229</v>
      </c>
      <c r="D22" s="97" t="s">
        <v>161</v>
      </c>
      <c r="E22" s="100">
        <v>6300000</v>
      </c>
      <c r="F22" s="102"/>
    </row>
    <row r="23" spans="2:6" x14ac:dyDescent="0.3">
      <c r="B23" s="437"/>
      <c r="C23" s="96"/>
      <c r="D23" s="97" t="s">
        <v>303</v>
      </c>
      <c r="E23" s="100">
        <v>1200000000</v>
      </c>
      <c r="F23" s="102"/>
    </row>
    <row r="24" spans="2:6" x14ac:dyDescent="0.3">
      <c r="B24" s="437"/>
      <c r="C24" s="96" t="s">
        <v>210</v>
      </c>
      <c r="D24" s="97" t="s">
        <v>137</v>
      </c>
      <c r="E24" s="100">
        <v>10000000</v>
      </c>
      <c r="F24" s="103"/>
    </row>
    <row r="25" spans="2:6" x14ac:dyDescent="0.3">
      <c r="B25" s="437"/>
      <c r="C25" s="96" t="s">
        <v>211</v>
      </c>
      <c r="D25" s="97" t="s">
        <v>138</v>
      </c>
      <c r="E25" s="100">
        <v>17000000</v>
      </c>
      <c r="F25" s="102"/>
    </row>
    <row r="26" spans="2:6" x14ac:dyDescent="0.3">
      <c r="B26" s="437"/>
      <c r="C26" s="96" t="s">
        <v>212</v>
      </c>
      <c r="D26" s="97" t="s">
        <v>139</v>
      </c>
      <c r="E26" s="100">
        <v>11500000</v>
      </c>
      <c r="F26" s="102"/>
    </row>
    <row r="27" spans="2:6" x14ac:dyDescent="0.3">
      <c r="B27" s="438"/>
      <c r="C27" s="96">
        <v>1296</v>
      </c>
      <c r="D27" s="97" t="s">
        <v>140</v>
      </c>
      <c r="E27" s="100">
        <v>0</v>
      </c>
      <c r="F27" s="102"/>
    </row>
    <row r="28" spans="2:6" ht="16.5" customHeight="1" x14ac:dyDescent="0.3">
      <c r="B28" s="436" t="s">
        <v>232</v>
      </c>
      <c r="C28" s="96" t="s">
        <v>208</v>
      </c>
      <c r="D28" s="102" t="s">
        <v>135</v>
      </c>
      <c r="E28" s="100">
        <v>20400000</v>
      </c>
      <c r="F28" s="202">
        <f>SUM(E28:E32)</f>
        <v>86000000</v>
      </c>
    </row>
    <row r="29" spans="2:6" x14ac:dyDescent="0.3">
      <c r="B29" s="437"/>
      <c r="C29" s="96" t="s">
        <v>209</v>
      </c>
      <c r="D29" s="102" t="s">
        <v>136</v>
      </c>
      <c r="E29" s="100">
        <v>12000000</v>
      </c>
      <c r="F29" s="102"/>
    </row>
    <row r="30" spans="2:6" x14ac:dyDescent="0.3">
      <c r="B30" s="437"/>
      <c r="C30" s="96" t="s">
        <v>216</v>
      </c>
      <c r="D30" s="102" t="s">
        <v>131</v>
      </c>
      <c r="E30" s="100">
        <v>28800000</v>
      </c>
      <c r="F30" s="101"/>
    </row>
    <row r="31" spans="2:6" x14ac:dyDescent="0.3">
      <c r="B31" s="437"/>
      <c r="C31" s="96" t="s">
        <v>230</v>
      </c>
      <c r="D31" s="102" t="s">
        <v>162</v>
      </c>
      <c r="E31" s="100">
        <v>4400000</v>
      </c>
      <c r="F31" s="102"/>
    </row>
    <row r="32" spans="2:6" x14ac:dyDescent="0.3">
      <c r="B32" s="438"/>
      <c r="C32" s="96">
        <v>662</v>
      </c>
      <c r="D32" s="102" t="s">
        <v>154</v>
      </c>
      <c r="E32" s="100">
        <v>20400000</v>
      </c>
      <c r="F32" s="102"/>
    </row>
    <row r="33" spans="2:6" ht="34.5" customHeight="1" x14ac:dyDescent="0.3">
      <c r="B33" s="453" t="s">
        <v>99</v>
      </c>
      <c r="C33" s="434" t="s">
        <v>213</v>
      </c>
      <c r="D33" s="434" t="s">
        <v>145</v>
      </c>
      <c r="E33" s="435">
        <v>21250000</v>
      </c>
      <c r="F33" s="439">
        <f>E33</f>
        <v>21250000</v>
      </c>
    </row>
    <row r="34" spans="2:6" x14ac:dyDescent="0.3">
      <c r="B34" s="453"/>
      <c r="C34" s="434"/>
      <c r="D34" s="434"/>
      <c r="E34" s="435"/>
      <c r="F34" s="440"/>
    </row>
    <row r="35" spans="2:6" x14ac:dyDescent="0.3">
      <c r="B35" s="433" t="s">
        <v>69</v>
      </c>
      <c r="C35" s="434">
        <v>1589</v>
      </c>
      <c r="D35" s="434" t="s">
        <v>155</v>
      </c>
      <c r="E35" s="435">
        <v>8700000</v>
      </c>
      <c r="F35" s="203">
        <f>SUM(E35)</f>
        <v>8700000</v>
      </c>
    </row>
    <row r="36" spans="2:6" ht="69" customHeight="1" x14ac:dyDescent="0.3">
      <c r="B36" s="433"/>
      <c r="C36" s="434"/>
      <c r="D36" s="434"/>
      <c r="E36" s="435"/>
      <c r="F36" s="102"/>
    </row>
    <row r="37" spans="2:6" s="90" customFormat="1" x14ac:dyDescent="0.3">
      <c r="C37" s="94"/>
    </row>
    <row r="38" spans="2:6" s="90" customFormat="1" x14ac:dyDescent="0.3">
      <c r="C38" s="94"/>
    </row>
    <row r="39" spans="2:6" s="90" customFormat="1" x14ac:dyDescent="0.3">
      <c r="C39" s="94"/>
    </row>
    <row r="40" spans="2:6" s="90" customFormat="1" x14ac:dyDescent="0.3">
      <c r="C40" s="94"/>
    </row>
    <row r="41" spans="2:6" s="90" customFormat="1" x14ac:dyDescent="0.3">
      <c r="C41" s="94"/>
    </row>
    <row r="42" spans="2:6" s="90" customFormat="1" x14ac:dyDescent="0.3">
      <c r="C42" s="94"/>
    </row>
    <row r="43" spans="2:6" s="90" customFormat="1" x14ac:dyDescent="0.3">
      <c r="C43" s="94"/>
    </row>
    <row r="44" spans="2:6" s="90" customFormat="1" x14ac:dyDescent="0.3">
      <c r="C44" s="94"/>
    </row>
    <row r="45" spans="2:6" s="90" customFormat="1" x14ac:dyDescent="0.3">
      <c r="C45" s="94"/>
    </row>
    <row r="46" spans="2:6" s="90" customFormat="1" x14ac:dyDescent="0.3">
      <c r="C46" s="94"/>
    </row>
    <row r="47" spans="2:6" s="90" customFormat="1" x14ac:dyDescent="0.3">
      <c r="C47" s="94"/>
    </row>
    <row r="48" spans="2:6" s="90" customFormat="1" x14ac:dyDescent="0.3">
      <c r="C48" s="94"/>
    </row>
    <row r="49" spans="3:3" s="90" customFormat="1" x14ac:dyDescent="0.3">
      <c r="C49" s="94"/>
    </row>
    <row r="50" spans="3:3" s="90" customFormat="1" x14ac:dyDescent="0.3">
      <c r="C50" s="94"/>
    </row>
    <row r="51" spans="3:3" s="90" customFormat="1" x14ac:dyDescent="0.3">
      <c r="C51" s="94"/>
    </row>
    <row r="52" spans="3:3" s="90" customFormat="1" x14ac:dyDescent="0.3">
      <c r="C52" s="94"/>
    </row>
    <row r="53" spans="3:3" s="90" customFormat="1" x14ac:dyDescent="0.3">
      <c r="C53" s="94"/>
    </row>
    <row r="54" spans="3:3" s="90" customFormat="1" x14ac:dyDescent="0.3">
      <c r="C54" s="94"/>
    </row>
    <row r="55" spans="3:3" s="90" customFormat="1" x14ac:dyDescent="0.3">
      <c r="C55" s="94"/>
    </row>
    <row r="56" spans="3:3" s="90" customFormat="1" x14ac:dyDescent="0.3">
      <c r="C56" s="94"/>
    </row>
    <row r="57" spans="3:3" s="90" customFormat="1" x14ac:dyDescent="0.3">
      <c r="C57" s="94"/>
    </row>
    <row r="58" spans="3:3" s="90" customFormat="1" x14ac:dyDescent="0.3">
      <c r="C58" s="94"/>
    </row>
    <row r="59" spans="3:3" s="90" customFormat="1" x14ac:dyDescent="0.3">
      <c r="C59" s="94"/>
    </row>
    <row r="60" spans="3:3" s="90" customFormat="1" x14ac:dyDescent="0.3">
      <c r="C60" s="94"/>
    </row>
    <row r="61" spans="3:3" s="90" customFormat="1" x14ac:dyDescent="0.3">
      <c r="C61" s="94"/>
    </row>
    <row r="62" spans="3:3" s="90" customFormat="1" x14ac:dyDescent="0.3">
      <c r="C62" s="94"/>
    </row>
    <row r="63" spans="3:3" s="90" customFormat="1" x14ac:dyDescent="0.3">
      <c r="C63" s="94"/>
    </row>
    <row r="64" spans="3:3" s="90" customFormat="1" x14ac:dyDescent="0.3">
      <c r="C64" s="94"/>
    </row>
    <row r="65" spans="3:3" s="90" customFormat="1" x14ac:dyDescent="0.3">
      <c r="C65" s="94"/>
    </row>
    <row r="66" spans="3:3" s="90" customFormat="1" x14ac:dyDescent="0.3">
      <c r="C66" s="94"/>
    </row>
    <row r="67" spans="3:3" s="90" customFormat="1" x14ac:dyDescent="0.3">
      <c r="C67" s="94"/>
    </row>
    <row r="68" spans="3:3" s="90" customFormat="1" x14ac:dyDescent="0.3">
      <c r="C68" s="94"/>
    </row>
    <row r="69" spans="3:3" s="90" customFormat="1" x14ac:dyDescent="0.3">
      <c r="C69" s="94"/>
    </row>
    <row r="70" spans="3:3" s="90" customFormat="1" x14ac:dyDescent="0.3">
      <c r="C70" s="94"/>
    </row>
    <row r="71" spans="3:3" s="90" customFormat="1" x14ac:dyDescent="0.3">
      <c r="C71" s="94"/>
    </row>
    <row r="72" spans="3:3" s="90" customFormat="1" x14ac:dyDescent="0.3">
      <c r="C72" s="94"/>
    </row>
    <row r="73" spans="3:3" s="90" customFormat="1" x14ac:dyDescent="0.3">
      <c r="C73" s="94"/>
    </row>
    <row r="74" spans="3:3" s="90" customFormat="1" x14ac:dyDescent="0.3">
      <c r="C74" s="94"/>
    </row>
    <row r="75" spans="3:3" s="90" customFormat="1" x14ac:dyDescent="0.3">
      <c r="C75" s="94"/>
    </row>
    <row r="76" spans="3:3" s="90" customFormat="1" x14ac:dyDescent="0.3">
      <c r="C76" s="94"/>
    </row>
    <row r="77" spans="3:3" s="90" customFormat="1" x14ac:dyDescent="0.3">
      <c r="C77" s="94"/>
    </row>
    <row r="78" spans="3:3" s="90" customFormat="1" x14ac:dyDescent="0.3">
      <c r="C78" s="94"/>
    </row>
    <row r="79" spans="3:3" s="90" customFormat="1" x14ac:dyDescent="0.3">
      <c r="C79" s="94"/>
    </row>
    <row r="80" spans="3:3" s="90" customFormat="1" x14ac:dyDescent="0.3">
      <c r="C80" s="94"/>
    </row>
    <row r="81" spans="3:3" s="90" customFormat="1" x14ac:dyDescent="0.3">
      <c r="C81" s="94"/>
    </row>
    <row r="82" spans="3:3" s="90" customFormat="1" x14ac:dyDescent="0.3">
      <c r="C82" s="94"/>
    </row>
    <row r="83" spans="3:3" s="90" customFormat="1" x14ac:dyDescent="0.3">
      <c r="C83" s="94"/>
    </row>
    <row r="84" spans="3:3" s="90" customFormat="1" x14ac:dyDescent="0.3">
      <c r="C84" s="94"/>
    </row>
    <row r="85" spans="3:3" s="90" customFormat="1" x14ac:dyDescent="0.3">
      <c r="C85" s="94"/>
    </row>
    <row r="86" spans="3:3" s="90" customFormat="1" x14ac:dyDescent="0.3">
      <c r="C86" s="94"/>
    </row>
    <row r="87" spans="3:3" s="90" customFormat="1" x14ac:dyDescent="0.3">
      <c r="C87" s="94"/>
    </row>
    <row r="88" spans="3:3" s="90" customFormat="1" x14ac:dyDescent="0.3">
      <c r="C88" s="94"/>
    </row>
    <row r="89" spans="3:3" s="90" customFormat="1" x14ac:dyDescent="0.3">
      <c r="C89" s="94"/>
    </row>
    <row r="90" spans="3:3" s="90" customFormat="1" x14ac:dyDescent="0.3">
      <c r="C90" s="94"/>
    </row>
    <row r="91" spans="3:3" s="90" customFormat="1" x14ac:dyDescent="0.3">
      <c r="C91" s="94"/>
    </row>
    <row r="92" spans="3:3" s="90" customFormat="1" x14ac:dyDescent="0.3">
      <c r="C92" s="94"/>
    </row>
    <row r="93" spans="3:3" s="90" customFormat="1" x14ac:dyDescent="0.3">
      <c r="C93" s="94"/>
    </row>
    <row r="94" spans="3:3" s="90" customFormat="1" x14ac:dyDescent="0.3">
      <c r="C94" s="94"/>
    </row>
    <row r="95" spans="3:3" s="90" customFormat="1" x14ac:dyDescent="0.3">
      <c r="C95" s="94"/>
    </row>
    <row r="96" spans="3:3" s="90" customFormat="1" x14ac:dyDescent="0.3">
      <c r="C96" s="94"/>
    </row>
    <row r="97" spans="3:3" s="90" customFormat="1" x14ac:dyDescent="0.3">
      <c r="C97" s="94"/>
    </row>
    <row r="98" spans="3:3" s="90" customFormat="1" x14ac:dyDescent="0.3">
      <c r="C98" s="94"/>
    </row>
    <row r="99" spans="3:3" s="90" customFormat="1" x14ac:dyDescent="0.3">
      <c r="C99" s="94"/>
    </row>
    <row r="100" spans="3:3" s="90" customFormat="1" x14ac:dyDescent="0.3">
      <c r="C100" s="94"/>
    </row>
    <row r="101" spans="3:3" s="90" customFormat="1" x14ac:dyDescent="0.3">
      <c r="C101" s="94"/>
    </row>
    <row r="102" spans="3:3" s="90" customFormat="1" x14ac:dyDescent="0.3">
      <c r="C102" s="94"/>
    </row>
    <row r="103" spans="3:3" s="90" customFormat="1" x14ac:dyDescent="0.3">
      <c r="C103" s="94"/>
    </row>
    <row r="104" spans="3:3" s="90" customFormat="1" x14ac:dyDescent="0.3">
      <c r="C104" s="94"/>
    </row>
    <row r="105" spans="3:3" s="90" customFormat="1" x14ac:dyDescent="0.3">
      <c r="C105" s="94"/>
    </row>
    <row r="106" spans="3:3" s="90" customFormat="1" x14ac:dyDescent="0.3">
      <c r="C106" s="94"/>
    </row>
    <row r="107" spans="3:3" s="90" customFormat="1" x14ac:dyDescent="0.3">
      <c r="C107" s="94"/>
    </row>
    <row r="108" spans="3:3" s="90" customFormat="1" x14ac:dyDescent="0.3">
      <c r="C108" s="94"/>
    </row>
    <row r="109" spans="3:3" s="90" customFormat="1" x14ac:dyDescent="0.3">
      <c r="C109" s="94"/>
    </row>
    <row r="110" spans="3:3" s="90" customFormat="1" x14ac:dyDescent="0.3">
      <c r="C110" s="94"/>
    </row>
    <row r="111" spans="3:3" s="90" customFormat="1" x14ac:dyDescent="0.3">
      <c r="C111" s="94"/>
    </row>
    <row r="112" spans="3:3" s="90" customFormat="1" x14ac:dyDescent="0.3">
      <c r="C112" s="94"/>
    </row>
    <row r="113" spans="3:3" s="90" customFormat="1" x14ac:dyDescent="0.3">
      <c r="C113" s="94"/>
    </row>
    <row r="114" spans="3:3" s="90" customFormat="1" x14ac:dyDescent="0.3">
      <c r="C114" s="94"/>
    </row>
    <row r="115" spans="3:3" s="90" customFormat="1" x14ac:dyDescent="0.3">
      <c r="C115" s="94"/>
    </row>
    <row r="116" spans="3:3" s="90" customFormat="1" x14ac:dyDescent="0.3">
      <c r="C116" s="94"/>
    </row>
    <row r="117" spans="3:3" s="90" customFormat="1" x14ac:dyDescent="0.3">
      <c r="C117" s="94"/>
    </row>
    <row r="118" spans="3:3" s="90" customFormat="1" x14ac:dyDescent="0.3">
      <c r="C118" s="94"/>
    </row>
    <row r="119" spans="3:3" s="90" customFormat="1" x14ac:dyDescent="0.3">
      <c r="C119" s="94"/>
    </row>
    <row r="120" spans="3:3" s="90" customFormat="1" x14ac:dyDescent="0.3">
      <c r="C120" s="94"/>
    </row>
    <row r="121" spans="3:3" s="90" customFormat="1" x14ac:dyDescent="0.3">
      <c r="C121" s="94"/>
    </row>
    <row r="122" spans="3:3" s="90" customFormat="1" x14ac:dyDescent="0.3">
      <c r="C122" s="94"/>
    </row>
    <row r="123" spans="3:3" s="90" customFormat="1" x14ac:dyDescent="0.3">
      <c r="C123" s="94"/>
    </row>
    <row r="124" spans="3:3" s="90" customFormat="1" x14ac:dyDescent="0.3">
      <c r="C124" s="94"/>
    </row>
    <row r="125" spans="3:3" s="90" customFormat="1" x14ac:dyDescent="0.3">
      <c r="C125" s="94"/>
    </row>
    <row r="126" spans="3:3" s="90" customFormat="1" x14ac:dyDescent="0.3">
      <c r="C126" s="94"/>
    </row>
    <row r="127" spans="3:3" s="90" customFormat="1" x14ac:dyDescent="0.3">
      <c r="C127" s="94"/>
    </row>
    <row r="128" spans="3:3" s="90" customFormat="1" x14ac:dyDescent="0.3">
      <c r="C128" s="94"/>
    </row>
    <row r="129" spans="3:3" s="90" customFormat="1" x14ac:dyDescent="0.3">
      <c r="C129" s="94"/>
    </row>
    <row r="130" spans="3:3" s="90" customFormat="1" x14ac:dyDescent="0.3">
      <c r="C130" s="94"/>
    </row>
    <row r="131" spans="3:3" s="90" customFormat="1" x14ac:dyDescent="0.3">
      <c r="C131" s="94"/>
    </row>
    <row r="132" spans="3:3" s="90" customFormat="1" x14ac:dyDescent="0.3">
      <c r="C132" s="94"/>
    </row>
    <row r="133" spans="3:3" s="90" customFormat="1" x14ac:dyDescent="0.3">
      <c r="C133" s="94"/>
    </row>
    <row r="134" spans="3:3" s="90" customFormat="1" x14ac:dyDescent="0.3">
      <c r="C134" s="94"/>
    </row>
    <row r="135" spans="3:3" s="90" customFormat="1" x14ac:dyDescent="0.3">
      <c r="C135" s="94"/>
    </row>
    <row r="136" spans="3:3" s="90" customFormat="1" x14ac:dyDescent="0.3">
      <c r="C136" s="94"/>
    </row>
    <row r="137" spans="3:3" s="90" customFormat="1" x14ac:dyDescent="0.3">
      <c r="C137" s="94"/>
    </row>
    <row r="138" spans="3:3" s="90" customFormat="1" x14ac:dyDescent="0.3">
      <c r="C138" s="94"/>
    </row>
    <row r="139" spans="3:3" s="90" customFormat="1" x14ac:dyDescent="0.3">
      <c r="C139" s="94"/>
    </row>
    <row r="140" spans="3:3" s="90" customFormat="1" x14ac:dyDescent="0.3">
      <c r="C140" s="94"/>
    </row>
    <row r="141" spans="3:3" s="90" customFormat="1" x14ac:dyDescent="0.3">
      <c r="C141" s="94"/>
    </row>
    <row r="142" spans="3:3" s="90" customFormat="1" x14ac:dyDescent="0.3">
      <c r="C142" s="94"/>
    </row>
    <row r="143" spans="3:3" s="90" customFormat="1" x14ac:dyDescent="0.3">
      <c r="C143" s="94"/>
    </row>
    <row r="144" spans="3:3" s="90" customFormat="1" x14ac:dyDescent="0.3">
      <c r="C144" s="94"/>
    </row>
    <row r="145" spans="3:3" s="90" customFormat="1" x14ac:dyDescent="0.3">
      <c r="C145" s="94"/>
    </row>
    <row r="146" spans="3:3" s="90" customFormat="1" x14ac:dyDescent="0.3">
      <c r="C146" s="94"/>
    </row>
    <row r="147" spans="3:3" s="90" customFormat="1" x14ac:dyDescent="0.3">
      <c r="C147" s="94"/>
    </row>
    <row r="148" spans="3:3" s="90" customFormat="1" x14ac:dyDescent="0.3">
      <c r="C148" s="94"/>
    </row>
    <row r="149" spans="3:3" s="90" customFormat="1" x14ac:dyDescent="0.3">
      <c r="C149" s="94"/>
    </row>
    <row r="150" spans="3:3" s="90" customFormat="1" x14ac:dyDescent="0.3">
      <c r="C150" s="94"/>
    </row>
    <row r="151" spans="3:3" s="90" customFormat="1" x14ac:dyDescent="0.3">
      <c r="C151" s="94"/>
    </row>
    <row r="152" spans="3:3" s="90" customFormat="1" x14ac:dyDescent="0.3">
      <c r="C152" s="94"/>
    </row>
    <row r="153" spans="3:3" s="90" customFormat="1" x14ac:dyDescent="0.3">
      <c r="C153" s="94"/>
    </row>
    <row r="154" spans="3:3" s="90" customFormat="1" x14ac:dyDescent="0.3">
      <c r="C154" s="94"/>
    </row>
    <row r="155" spans="3:3" s="90" customFormat="1" x14ac:dyDescent="0.3">
      <c r="C155" s="94"/>
    </row>
    <row r="156" spans="3:3" s="90" customFormat="1" x14ac:dyDescent="0.3">
      <c r="C156" s="94"/>
    </row>
    <row r="157" spans="3:3" s="90" customFormat="1" x14ac:dyDescent="0.3">
      <c r="C157" s="94"/>
    </row>
    <row r="158" spans="3:3" s="90" customFormat="1" x14ac:dyDescent="0.3">
      <c r="C158" s="94"/>
    </row>
    <row r="159" spans="3:3" s="90" customFormat="1" x14ac:dyDescent="0.3">
      <c r="C159" s="94"/>
    </row>
    <row r="160" spans="3:3" s="90" customFormat="1" x14ac:dyDescent="0.3">
      <c r="C160" s="94"/>
    </row>
    <row r="161" spans="3:3" s="90" customFormat="1" x14ac:dyDescent="0.3">
      <c r="C161" s="94"/>
    </row>
    <row r="162" spans="3:3" s="90" customFormat="1" x14ac:dyDescent="0.3">
      <c r="C162" s="94"/>
    </row>
    <row r="163" spans="3:3" s="90" customFormat="1" x14ac:dyDescent="0.3">
      <c r="C163" s="94"/>
    </row>
    <row r="164" spans="3:3" s="90" customFormat="1" x14ac:dyDescent="0.3">
      <c r="C164" s="94"/>
    </row>
    <row r="165" spans="3:3" s="90" customFormat="1" x14ac:dyDescent="0.3">
      <c r="C165" s="94"/>
    </row>
    <row r="166" spans="3:3" s="90" customFormat="1" x14ac:dyDescent="0.3">
      <c r="C166" s="94"/>
    </row>
    <row r="167" spans="3:3" s="90" customFormat="1" x14ac:dyDescent="0.3">
      <c r="C167" s="94"/>
    </row>
    <row r="168" spans="3:3" s="90" customFormat="1" x14ac:dyDescent="0.3">
      <c r="C168" s="94"/>
    </row>
    <row r="169" spans="3:3" s="90" customFormat="1" x14ac:dyDescent="0.3">
      <c r="C169" s="94"/>
    </row>
    <row r="170" spans="3:3" s="90" customFormat="1" x14ac:dyDescent="0.3">
      <c r="C170" s="94"/>
    </row>
    <row r="171" spans="3:3" s="90" customFormat="1" x14ac:dyDescent="0.3">
      <c r="C171" s="94"/>
    </row>
    <row r="172" spans="3:3" s="90" customFormat="1" x14ac:dyDescent="0.3">
      <c r="C172" s="94"/>
    </row>
    <row r="173" spans="3:3" s="90" customFormat="1" x14ac:dyDescent="0.3">
      <c r="C173" s="94"/>
    </row>
    <row r="174" spans="3:3" s="90" customFormat="1" x14ac:dyDescent="0.3">
      <c r="C174" s="94"/>
    </row>
    <row r="175" spans="3:3" s="90" customFormat="1" x14ac:dyDescent="0.3">
      <c r="C175" s="94"/>
    </row>
    <row r="176" spans="3:3" s="90" customFormat="1" x14ac:dyDescent="0.3">
      <c r="C176" s="94"/>
    </row>
    <row r="177" spans="3:3" s="90" customFormat="1" x14ac:dyDescent="0.3">
      <c r="C177" s="94"/>
    </row>
    <row r="178" spans="3:3" s="90" customFormat="1" x14ac:dyDescent="0.3">
      <c r="C178" s="94"/>
    </row>
    <row r="179" spans="3:3" s="90" customFormat="1" x14ac:dyDescent="0.3">
      <c r="C179" s="94"/>
    </row>
    <row r="180" spans="3:3" s="90" customFormat="1" x14ac:dyDescent="0.3">
      <c r="C180" s="94"/>
    </row>
    <row r="181" spans="3:3" s="90" customFormat="1" x14ac:dyDescent="0.3">
      <c r="C181" s="94"/>
    </row>
    <row r="182" spans="3:3" s="90" customFormat="1" x14ac:dyDescent="0.3">
      <c r="C182" s="94"/>
    </row>
    <row r="183" spans="3:3" s="90" customFormat="1" x14ac:dyDescent="0.3">
      <c r="C183" s="94"/>
    </row>
    <row r="184" spans="3:3" s="90" customFormat="1" x14ac:dyDescent="0.3">
      <c r="C184" s="94"/>
    </row>
    <row r="185" spans="3:3" s="90" customFormat="1" x14ac:dyDescent="0.3">
      <c r="C185" s="94"/>
    </row>
    <row r="186" spans="3:3" s="90" customFormat="1" x14ac:dyDescent="0.3">
      <c r="C186" s="94"/>
    </row>
    <row r="187" spans="3:3" s="90" customFormat="1" x14ac:dyDescent="0.3">
      <c r="C187" s="94"/>
    </row>
    <row r="188" spans="3:3" s="90" customFormat="1" x14ac:dyDescent="0.3">
      <c r="C188" s="94"/>
    </row>
    <row r="189" spans="3:3" s="90" customFormat="1" x14ac:dyDescent="0.3">
      <c r="C189" s="94"/>
    </row>
    <row r="190" spans="3:3" s="90" customFormat="1" x14ac:dyDescent="0.3">
      <c r="C190" s="94"/>
    </row>
    <row r="191" spans="3:3" s="90" customFormat="1" x14ac:dyDescent="0.3">
      <c r="C191" s="94"/>
    </row>
    <row r="192" spans="3:3" s="90" customFormat="1" x14ac:dyDescent="0.3">
      <c r="C192" s="94"/>
    </row>
    <row r="193" spans="3:3" s="90" customFormat="1" x14ac:dyDescent="0.3">
      <c r="C193" s="94"/>
    </row>
    <row r="194" spans="3:3" s="90" customFormat="1" x14ac:dyDescent="0.3">
      <c r="C194" s="94"/>
    </row>
    <row r="195" spans="3:3" s="90" customFormat="1" x14ac:dyDescent="0.3">
      <c r="C195" s="94"/>
    </row>
    <row r="196" spans="3:3" s="90" customFormat="1" x14ac:dyDescent="0.3">
      <c r="C196" s="94"/>
    </row>
    <row r="197" spans="3:3" s="90" customFormat="1" x14ac:dyDescent="0.3">
      <c r="C197" s="94"/>
    </row>
    <row r="198" spans="3:3" s="90" customFormat="1" x14ac:dyDescent="0.3">
      <c r="C198" s="94"/>
    </row>
    <row r="199" spans="3:3" s="90" customFormat="1" x14ac:dyDescent="0.3">
      <c r="C199" s="94"/>
    </row>
    <row r="200" spans="3:3" s="90" customFormat="1" x14ac:dyDescent="0.3">
      <c r="C200" s="94"/>
    </row>
    <row r="201" spans="3:3" s="90" customFormat="1" x14ac:dyDescent="0.3">
      <c r="C201" s="94"/>
    </row>
    <row r="202" spans="3:3" s="90" customFormat="1" x14ac:dyDescent="0.3">
      <c r="C202" s="94"/>
    </row>
    <row r="203" spans="3:3" s="90" customFormat="1" x14ac:dyDescent="0.3">
      <c r="C203" s="94"/>
    </row>
    <row r="204" spans="3:3" s="90" customFormat="1" x14ac:dyDescent="0.3">
      <c r="C204" s="94"/>
    </row>
    <row r="205" spans="3:3" s="90" customFormat="1" x14ac:dyDescent="0.3">
      <c r="C205" s="94"/>
    </row>
    <row r="206" spans="3:3" s="90" customFormat="1" x14ac:dyDescent="0.3">
      <c r="C206" s="94"/>
    </row>
    <row r="207" spans="3:3" s="90" customFormat="1" x14ac:dyDescent="0.3">
      <c r="C207" s="94"/>
    </row>
    <row r="208" spans="3:3" s="90" customFormat="1" x14ac:dyDescent="0.3">
      <c r="C208" s="94"/>
    </row>
    <row r="209" spans="3:3" s="90" customFormat="1" x14ac:dyDescent="0.3">
      <c r="C209" s="94"/>
    </row>
    <row r="210" spans="3:3" s="90" customFormat="1" x14ac:dyDescent="0.3">
      <c r="C210" s="94"/>
    </row>
    <row r="211" spans="3:3" s="90" customFormat="1" x14ac:dyDescent="0.3">
      <c r="C211" s="94"/>
    </row>
    <row r="212" spans="3:3" s="90" customFormat="1" x14ac:dyDescent="0.3">
      <c r="C212" s="94"/>
    </row>
    <row r="213" spans="3:3" s="90" customFormat="1" x14ac:dyDescent="0.3">
      <c r="C213" s="94"/>
    </row>
    <row r="214" spans="3:3" s="90" customFormat="1" x14ac:dyDescent="0.3">
      <c r="C214" s="94"/>
    </row>
    <row r="215" spans="3:3" s="90" customFormat="1" x14ac:dyDescent="0.3">
      <c r="C215" s="94"/>
    </row>
    <row r="216" spans="3:3" s="90" customFormat="1" x14ac:dyDescent="0.3">
      <c r="C216" s="94"/>
    </row>
    <row r="217" spans="3:3" s="90" customFormat="1" x14ac:dyDescent="0.3">
      <c r="C217" s="94"/>
    </row>
  </sheetData>
  <mergeCells count="14">
    <mergeCell ref="B28:B32"/>
    <mergeCell ref="F33:F34"/>
    <mergeCell ref="B2:F5"/>
    <mergeCell ref="B1:F1"/>
    <mergeCell ref="B33:B34"/>
    <mergeCell ref="B6:E6"/>
    <mergeCell ref="B10:B27"/>
    <mergeCell ref="B35:B36"/>
    <mergeCell ref="C35:C36"/>
    <mergeCell ref="D35:D36"/>
    <mergeCell ref="E35:E36"/>
    <mergeCell ref="C33:C34"/>
    <mergeCell ref="D33:D34"/>
    <mergeCell ref="E33:E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A65"/>
  <sheetViews>
    <sheetView topLeftCell="E4" zoomScale="88" zoomScaleNormal="100" workbookViewId="0">
      <selection activeCell="Q26" sqref="Q26"/>
    </sheetView>
  </sheetViews>
  <sheetFormatPr baseColWidth="10" defaultColWidth="12.42578125" defaultRowHeight="15.75" x14ac:dyDescent="0.25"/>
  <cols>
    <col min="1" max="1" width="6.7109375" style="4" customWidth="1"/>
    <col min="2" max="2" width="57.42578125" style="4" customWidth="1"/>
    <col min="3" max="3" width="47.28515625" style="4" customWidth="1"/>
    <col min="4" max="4" width="16.85546875" style="4" customWidth="1"/>
    <col min="5" max="5" width="28.28515625" style="4" customWidth="1"/>
    <col min="6" max="6" width="16.7109375" style="4" customWidth="1"/>
    <col min="7" max="7" width="18" style="4" customWidth="1"/>
    <col min="8" max="9" width="24.42578125" style="106" bestFit="1" customWidth="1"/>
    <col min="10" max="10" width="20.85546875" style="4" customWidth="1"/>
    <col min="11" max="11" width="14.85546875" style="4" customWidth="1"/>
    <col min="12" max="12" width="15.85546875" style="4" customWidth="1"/>
    <col min="13" max="13" width="14.85546875" style="107" customWidth="1"/>
    <col min="14" max="14" width="21.140625" style="107" customWidth="1"/>
    <col min="15" max="17" width="16.85546875" style="4" customWidth="1"/>
    <col min="18" max="18" width="16.42578125" style="4" customWidth="1"/>
    <col min="19" max="19" width="12.42578125" style="4"/>
    <col min="20" max="20" width="14.42578125" style="4" customWidth="1"/>
    <col min="21" max="21" width="18.42578125" style="4" customWidth="1"/>
    <col min="22" max="22" width="33.85546875" style="4" customWidth="1"/>
    <col min="23" max="23" width="12.42578125" style="4" hidden="1" customWidth="1"/>
    <col min="24" max="24" width="24.28515625" style="4" customWidth="1"/>
    <col min="25" max="25" width="22.42578125" style="4" customWidth="1"/>
    <col min="26" max="27" width="12.42578125" style="4"/>
    <col min="28" max="28" width="16.85546875" style="4" customWidth="1"/>
    <col min="29" max="29" width="12.42578125" style="4"/>
    <col min="30" max="30" width="30.140625" style="4" customWidth="1"/>
    <col min="31" max="31" width="15.42578125" style="4" customWidth="1"/>
    <col min="32" max="32" width="15.85546875" style="4" customWidth="1"/>
    <col min="33" max="33" width="24.42578125" style="4" customWidth="1"/>
    <col min="34" max="34" width="17.140625" style="4" customWidth="1"/>
    <col min="35" max="16384" width="12.42578125" style="4"/>
  </cols>
  <sheetData>
    <row r="1" spans="2:28" ht="22.5" customHeight="1" x14ac:dyDescent="0.25"/>
    <row r="2" spans="2:28" s="10" customFormat="1" ht="37.5" customHeight="1" x14ac:dyDescent="0.3">
      <c r="B2" s="323"/>
      <c r="C2" s="323"/>
      <c r="D2" s="308" t="s">
        <v>265</v>
      </c>
      <c r="E2" s="309"/>
      <c r="F2" s="309"/>
      <c r="G2" s="309"/>
      <c r="H2" s="309"/>
      <c r="I2" s="309"/>
      <c r="J2" s="309"/>
      <c r="K2" s="310"/>
      <c r="L2" s="491" t="s">
        <v>266</v>
      </c>
      <c r="M2" s="492"/>
      <c r="N2" s="492"/>
      <c r="O2" s="493"/>
      <c r="P2" s="494"/>
      <c r="Q2" s="495"/>
      <c r="R2" s="9"/>
    </row>
    <row r="3" spans="2:28" s="10" customFormat="1" ht="37.5" customHeight="1" x14ac:dyDescent="0.3">
      <c r="B3" s="323"/>
      <c r="C3" s="323"/>
      <c r="D3" s="311"/>
      <c r="E3" s="312"/>
      <c r="F3" s="312"/>
      <c r="G3" s="312"/>
      <c r="H3" s="312"/>
      <c r="I3" s="312"/>
      <c r="J3" s="312"/>
      <c r="K3" s="313"/>
      <c r="L3" s="491" t="s">
        <v>267</v>
      </c>
      <c r="M3" s="492"/>
      <c r="N3" s="492"/>
      <c r="O3" s="493"/>
      <c r="P3" s="496"/>
      <c r="Q3" s="497"/>
      <c r="R3" s="9"/>
    </row>
    <row r="4" spans="2:28" s="10" customFormat="1" ht="33.75" customHeight="1" x14ac:dyDescent="0.3">
      <c r="B4" s="323"/>
      <c r="C4" s="323"/>
      <c r="D4" s="308" t="s">
        <v>268</v>
      </c>
      <c r="E4" s="309"/>
      <c r="F4" s="309"/>
      <c r="G4" s="309"/>
      <c r="H4" s="309"/>
      <c r="I4" s="309"/>
      <c r="J4" s="309"/>
      <c r="K4" s="310"/>
      <c r="L4" s="491" t="s">
        <v>269</v>
      </c>
      <c r="M4" s="492"/>
      <c r="N4" s="492"/>
      <c r="O4" s="493"/>
      <c r="P4" s="496"/>
      <c r="Q4" s="497"/>
      <c r="R4" s="9"/>
    </row>
    <row r="5" spans="2:28" s="10" customFormat="1" ht="38.25" customHeight="1" x14ac:dyDescent="0.3">
      <c r="B5" s="323"/>
      <c r="C5" s="323"/>
      <c r="D5" s="311"/>
      <c r="E5" s="312"/>
      <c r="F5" s="312"/>
      <c r="G5" s="312"/>
      <c r="H5" s="312"/>
      <c r="I5" s="312"/>
      <c r="J5" s="312"/>
      <c r="K5" s="313"/>
      <c r="L5" s="491" t="s">
        <v>270</v>
      </c>
      <c r="M5" s="492"/>
      <c r="N5" s="492"/>
      <c r="O5" s="493"/>
      <c r="P5" s="498"/>
      <c r="Q5" s="499"/>
      <c r="R5" s="9"/>
    </row>
    <row r="6" spans="2:28" s="10" customFormat="1" ht="23.25" customHeight="1" x14ac:dyDescent="0.3">
      <c r="C6" s="333"/>
      <c r="D6" s="333"/>
      <c r="E6" s="333"/>
      <c r="F6" s="333"/>
      <c r="G6" s="333"/>
      <c r="H6" s="333"/>
      <c r="I6" s="333"/>
      <c r="J6" s="333"/>
      <c r="K6" s="333"/>
      <c r="L6" s="333"/>
      <c r="M6" s="333"/>
      <c r="N6" s="333"/>
      <c r="O6" s="333"/>
      <c r="P6" s="333"/>
      <c r="Q6" s="333"/>
      <c r="R6" s="9"/>
    </row>
    <row r="7" spans="2:28" s="10" customFormat="1" ht="42.75" customHeight="1" x14ac:dyDescent="0.3">
      <c r="B7" s="104" t="s">
        <v>28</v>
      </c>
      <c r="C7" s="12" t="s">
        <v>38</v>
      </c>
      <c r="D7" s="314" t="s">
        <v>29</v>
      </c>
      <c r="E7" s="315"/>
      <c r="F7" s="315"/>
      <c r="G7" s="315"/>
      <c r="H7" s="315"/>
      <c r="I7" s="315"/>
      <c r="J7" s="315"/>
      <c r="K7" s="315"/>
      <c r="L7" s="315"/>
      <c r="M7" s="315"/>
      <c r="N7" s="315"/>
      <c r="O7" s="315"/>
      <c r="P7" s="315"/>
      <c r="Q7" s="316"/>
      <c r="R7" s="9"/>
    </row>
    <row r="8" spans="2:28" s="10" customFormat="1" ht="36" customHeight="1" x14ac:dyDescent="0.3">
      <c r="B8" s="104" t="s">
        <v>23</v>
      </c>
      <c r="C8" s="12" t="s">
        <v>91</v>
      </c>
      <c r="D8" s="475" t="s">
        <v>90</v>
      </c>
      <c r="E8" s="475"/>
      <c r="F8" s="475"/>
      <c r="G8" s="475"/>
      <c r="H8" s="475"/>
      <c r="I8" s="475"/>
      <c r="J8" s="475"/>
      <c r="K8" s="475"/>
      <c r="L8" s="475"/>
      <c r="M8" s="475"/>
      <c r="N8" s="475"/>
      <c r="O8" s="475"/>
      <c r="P8" s="475"/>
      <c r="Q8" s="475"/>
    </row>
    <row r="9" spans="2:28" s="10" customFormat="1" ht="36" customHeight="1" x14ac:dyDescent="0.3">
      <c r="B9" s="347" t="s">
        <v>41</v>
      </c>
      <c r="C9" s="348"/>
      <c r="D9" s="327"/>
      <c r="E9" s="327"/>
      <c r="F9" s="327"/>
      <c r="G9" s="327"/>
      <c r="H9" s="327"/>
      <c r="I9" s="328"/>
      <c r="J9" s="476" t="s">
        <v>305</v>
      </c>
      <c r="K9" s="477"/>
      <c r="L9" s="478"/>
      <c r="M9" s="344" t="s">
        <v>22</v>
      </c>
      <c r="N9" s="345"/>
      <c r="O9" s="345"/>
      <c r="P9" s="345"/>
      <c r="Q9" s="346"/>
      <c r="R9" s="14"/>
      <c r="T9" s="326"/>
      <c r="U9" s="326"/>
      <c r="V9" s="326"/>
      <c r="W9" s="326"/>
      <c r="X9" s="326"/>
    </row>
    <row r="10" spans="2:28" s="10" customFormat="1" ht="36" customHeight="1" x14ac:dyDescent="0.3">
      <c r="B10" s="347" t="s">
        <v>37</v>
      </c>
      <c r="C10" s="348"/>
      <c r="D10" s="327"/>
      <c r="E10" s="327"/>
      <c r="F10" s="327"/>
      <c r="G10" s="327"/>
      <c r="H10" s="327"/>
      <c r="I10" s="328"/>
      <c r="J10" s="479"/>
      <c r="K10" s="480"/>
      <c r="L10" s="481"/>
      <c r="M10" s="15" t="s">
        <v>21</v>
      </c>
      <c r="N10" s="329" t="s">
        <v>20</v>
      </c>
      <c r="O10" s="329"/>
      <c r="P10" s="329"/>
      <c r="Q10" s="15" t="s">
        <v>19</v>
      </c>
      <c r="R10" s="14"/>
      <c r="T10" s="16"/>
      <c r="U10" s="16"/>
      <c r="V10" s="16"/>
      <c r="W10" s="16"/>
      <c r="X10" s="16"/>
    </row>
    <row r="11" spans="2:28" s="10" customFormat="1" ht="51" customHeight="1" x14ac:dyDescent="0.3">
      <c r="B11" s="349" t="s">
        <v>44</v>
      </c>
      <c r="C11" s="350"/>
      <c r="D11" s="330"/>
      <c r="E11" s="330"/>
      <c r="F11" s="330"/>
      <c r="G11" s="330"/>
      <c r="H11" s="330"/>
      <c r="I11" s="331"/>
      <c r="J11" s="479"/>
      <c r="K11" s="480"/>
      <c r="L11" s="481"/>
      <c r="M11" s="108"/>
      <c r="N11" s="472" t="s">
        <v>306</v>
      </c>
      <c r="O11" s="473"/>
      <c r="P11" s="474"/>
      <c r="Q11" s="17"/>
      <c r="R11" s="14"/>
      <c r="T11" s="18"/>
      <c r="U11" s="332"/>
      <c r="V11" s="332"/>
      <c r="W11" s="332"/>
      <c r="X11" s="18"/>
      <c r="Z11" s="19"/>
      <c r="AA11" s="19"/>
    </row>
    <row r="12" spans="2:28" s="10" customFormat="1" ht="74.25" customHeight="1" x14ac:dyDescent="0.3">
      <c r="B12" s="353" t="s">
        <v>100</v>
      </c>
      <c r="C12" s="354"/>
      <c r="D12" s="330"/>
      <c r="E12" s="330"/>
      <c r="F12" s="330"/>
      <c r="G12" s="330"/>
      <c r="H12" s="330"/>
      <c r="I12" s="331"/>
      <c r="J12" s="479"/>
      <c r="K12" s="480"/>
      <c r="L12" s="481"/>
      <c r="M12" s="20"/>
      <c r="N12" s="485"/>
      <c r="O12" s="486"/>
      <c r="P12" s="487"/>
      <c r="Q12" s="21"/>
      <c r="R12" s="14"/>
      <c r="T12" s="22"/>
      <c r="U12" s="352"/>
      <c r="V12" s="352"/>
      <c r="W12" s="352"/>
      <c r="X12" s="23"/>
      <c r="Z12" s="24"/>
      <c r="AA12" s="25"/>
      <c r="AB12" s="26"/>
    </row>
    <row r="13" spans="2:28" s="10" customFormat="1" ht="45.75" customHeight="1" x14ac:dyDescent="0.3">
      <c r="B13" s="347" t="s">
        <v>304</v>
      </c>
      <c r="C13" s="348"/>
      <c r="D13" s="327"/>
      <c r="E13" s="327"/>
      <c r="F13" s="327"/>
      <c r="G13" s="327"/>
      <c r="H13" s="327"/>
      <c r="I13" s="328"/>
      <c r="J13" s="479"/>
      <c r="K13" s="480"/>
      <c r="L13" s="481"/>
      <c r="M13" s="109"/>
      <c r="N13" s="488"/>
      <c r="O13" s="489"/>
      <c r="P13" s="490"/>
      <c r="Q13" s="110"/>
      <c r="R13" s="14"/>
      <c r="T13" s="22"/>
      <c r="U13" s="352"/>
      <c r="V13" s="352"/>
      <c r="W13" s="352"/>
      <c r="X13" s="23"/>
      <c r="Z13" s="24"/>
      <c r="AA13" s="25"/>
      <c r="AB13" s="26"/>
    </row>
    <row r="14" spans="2:28" s="10" customFormat="1" ht="28.5" customHeight="1" x14ac:dyDescent="0.3">
      <c r="B14" s="27" t="s">
        <v>36</v>
      </c>
      <c r="C14" s="28"/>
      <c r="D14" s="355"/>
      <c r="E14" s="355"/>
      <c r="F14" s="355"/>
      <c r="G14" s="355"/>
      <c r="H14" s="355"/>
      <c r="I14" s="356"/>
      <c r="J14" s="482"/>
      <c r="K14" s="483"/>
      <c r="L14" s="484"/>
      <c r="M14" s="111"/>
      <c r="N14" s="488"/>
      <c r="O14" s="489"/>
      <c r="P14" s="490"/>
      <c r="Q14" s="112"/>
      <c r="R14" s="14"/>
      <c r="T14" s="29"/>
      <c r="U14" s="352"/>
      <c r="V14" s="352"/>
      <c r="W14" s="30"/>
      <c r="X14" s="23"/>
      <c r="Y14" s="31"/>
      <c r="Z14" s="24"/>
      <c r="AA14" s="25"/>
      <c r="AB14" s="26"/>
    </row>
    <row r="15" spans="2:28" s="10" customFormat="1" ht="28.5" customHeight="1" x14ac:dyDescent="0.3">
      <c r="B15" s="11" t="s">
        <v>108</v>
      </c>
      <c r="C15" s="11" t="s">
        <v>122</v>
      </c>
      <c r="D15" s="32"/>
      <c r="E15" s="32"/>
      <c r="F15" s="32"/>
      <c r="G15" s="32"/>
      <c r="H15" s="113"/>
      <c r="I15" s="114"/>
      <c r="J15" s="33"/>
      <c r="K15" s="33"/>
      <c r="L15" s="34"/>
      <c r="M15" s="111"/>
      <c r="N15" s="35"/>
      <c r="O15" s="36"/>
      <c r="P15" s="37"/>
      <c r="Q15" s="112"/>
      <c r="R15" s="14"/>
      <c r="T15" s="29"/>
      <c r="U15" s="30"/>
      <c r="V15" s="30"/>
      <c r="W15" s="30"/>
      <c r="X15" s="23"/>
      <c r="Y15" s="31"/>
      <c r="Z15" s="24"/>
      <c r="AA15" s="25"/>
      <c r="AB15" s="26"/>
    </row>
    <row r="16" spans="2:28" s="10" customFormat="1" ht="28.5" customHeight="1" x14ac:dyDescent="0.3">
      <c r="B16" s="11"/>
      <c r="C16" s="11"/>
      <c r="D16" s="32"/>
      <c r="E16" s="32"/>
      <c r="F16" s="32"/>
      <c r="G16" s="32"/>
      <c r="H16" s="113"/>
      <c r="I16" s="114"/>
      <c r="J16" s="33"/>
      <c r="K16" s="33"/>
      <c r="L16" s="34"/>
      <c r="M16" s="111"/>
      <c r="N16" s="35"/>
      <c r="O16" s="36"/>
      <c r="P16" s="37"/>
      <c r="Q16" s="112"/>
      <c r="R16" s="14"/>
      <c r="T16" s="29"/>
      <c r="U16" s="30"/>
      <c r="V16" s="30"/>
      <c r="W16" s="30"/>
      <c r="X16" s="23"/>
      <c r="Y16" s="31"/>
      <c r="Z16" s="24"/>
      <c r="AA16" s="25"/>
      <c r="AB16" s="26"/>
    </row>
    <row r="17" spans="2:28" ht="39.950000000000003" customHeight="1" x14ac:dyDescent="0.25">
      <c r="B17" s="430" t="s">
        <v>26</v>
      </c>
      <c r="C17" s="360" t="s">
        <v>24</v>
      </c>
      <c r="D17" s="361" t="s">
        <v>273</v>
      </c>
      <c r="E17" s="361" t="s">
        <v>18</v>
      </c>
      <c r="F17" s="361" t="s">
        <v>35</v>
      </c>
      <c r="G17" s="364" t="s">
        <v>274</v>
      </c>
      <c r="H17" s="470" t="s">
        <v>27</v>
      </c>
      <c r="I17" s="365" t="s">
        <v>25</v>
      </c>
      <c r="J17" s="366"/>
      <c r="K17" s="366"/>
      <c r="L17" s="367"/>
      <c r="M17" s="361" t="s">
        <v>17</v>
      </c>
      <c r="N17" s="361"/>
      <c r="O17" s="471" t="s">
        <v>16</v>
      </c>
      <c r="P17" s="471"/>
      <c r="Q17" s="471"/>
      <c r="T17" s="38"/>
      <c r="U17" s="357"/>
      <c r="V17" s="357"/>
      <c r="X17" s="39"/>
      <c r="Z17" s="40"/>
      <c r="AA17" s="41"/>
      <c r="AB17" s="42"/>
    </row>
    <row r="18" spans="2:28" ht="39.950000000000003" customHeight="1" x14ac:dyDescent="0.25">
      <c r="B18" s="431"/>
      <c r="C18" s="360"/>
      <c r="D18" s="361"/>
      <c r="E18" s="361"/>
      <c r="F18" s="361"/>
      <c r="G18" s="361"/>
      <c r="H18" s="470"/>
      <c r="I18" s="368"/>
      <c r="J18" s="369"/>
      <c r="K18" s="369"/>
      <c r="L18" s="370"/>
      <c r="M18" s="361"/>
      <c r="N18" s="361"/>
      <c r="O18" s="361" t="s">
        <v>15</v>
      </c>
      <c r="P18" s="361" t="s">
        <v>14</v>
      </c>
      <c r="Q18" s="360" t="s">
        <v>13</v>
      </c>
      <c r="T18" s="43"/>
      <c r="U18" s="357"/>
      <c r="V18" s="357"/>
      <c r="X18" s="41"/>
      <c r="Z18" s="40"/>
      <c r="AA18" s="41"/>
      <c r="AB18" s="42"/>
    </row>
    <row r="19" spans="2:28" ht="39.950000000000003" customHeight="1" x14ac:dyDescent="0.25">
      <c r="B19" s="432"/>
      <c r="C19" s="360"/>
      <c r="D19" s="361"/>
      <c r="E19" s="361"/>
      <c r="F19" s="361"/>
      <c r="G19" s="361"/>
      <c r="H19" s="470"/>
      <c r="I19" s="115" t="s">
        <v>12</v>
      </c>
      <c r="J19" s="116" t="s">
        <v>11</v>
      </c>
      <c r="K19" s="116" t="s">
        <v>10</v>
      </c>
      <c r="L19" s="117" t="s">
        <v>9</v>
      </c>
      <c r="M19" s="45" t="s">
        <v>8</v>
      </c>
      <c r="N19" s="47" t="s">
        <v>7</v>
      </c>
      <c r="O19" s="361"/>
      <c r="P19" s="361"/>
      <c r="Q19" s="360"/>
      <c r="T19" s="43"/>
      <c r="U19" s="357"/>
      <c r="V19" s="357"/>
      <c r="X19" s="41"/>
      <c r="Z19" s="40"/>
      <c r="AA19" s="41"/>
      <c r="AB19" s="42"/>
    </row>
    <row r="20" spans="2:28" ht="39.950000000000003" customHeight="1" x14ac:dyDescent="0.25">
      <c r="B20" s="467" t="s">
        <v>276</v>
      </c>
      <c r="C20" s="302" t="s">
        <v>292</v>
      </c>
      <c r="D20" s="45" t="s">
        <v>30</v>
      </c>
      <c r="E20" s="469" t="s">
        <v>60</v>
      </c>
      <c r="F20" s="48">
        <v>1100</v>
      </c>
      <c r="G20" s="45" t="s">
        <v>30</v>
      </c>
      <c r="H20" s="248">
        <v>298200000</v>
      </c>
      <c r="I20" s="248">
        <v>298200000</v>
      </c>
      <c r="J20" s="58"/>
      <c r="K20" s="118"/>
      <c r="L20" s="51"/>
      <c r="M20" s="52">
        <v>45292</v>
      </c>
      <c r="N20" s="52">
        <v>45657</v>
      </c>
      <c r="O20" s="465">
        <f>+F21/F20</f>
        <v>0.97</v>
      </c>
      <c r="P20" s="465">
        <f>+H21/H20</f>
        <v>7.6458752515090544E-2</v>
      </c>
      <c r="Q20" s="464">
        <f>+(O20*O20)/P20</f>
        <v>12.305981578947367</v>
      </c>
      <c r="T20" s="43"/>
      <c r="U20" s="357"/>
      <c r="V20" s="357"/>
      <c r="X20" s="53"/>
      <c r="Z20" s="40"/>
      <c r="AA20" s="41"/>
      <c r="AB20" s="42"/>
    </row>
    <row r="21" spans="2:28" ht="39.950000000000003" customHeight="1" x14ac:dyDescent="0.25">
      <c r="B21" s="468"/>
      <c r="C21" s="302"/>
      <c r="D21" s="45" t="s">
        <v>2</v>
      </c>
      <c r="E21" s="469"/>
      <c r="F21" s="48">
        <v>1067</v>
      </c>
      <c r="G21" s="45" t="s">
        <v>31</v>
      </c>
      <c r="H21" s="248">
        <v>22800000</v>
      </c>
      <c r="I21" s="248">
        <v>22800000</v>
      </c>
      <c r="J21" s="51"/>
      <c r="K21" s="118"/>
      <c r="L21" s="51"/>
      <c r="M21" s="52">
        <v>45292</v>
      </c>
      <c r="N21" s="52">
        <v>45657</v>
      </c>
      <c r="O21" s="465"/>
      <c r="P21" s="465"/>
      <c r="Q21" s="464"/>
      <c r="T21" s="43"/>
      <c r="U21" s="55"/>
      <c r="V21" s="55"/>
      <c r="X21" s="53"/>
      <c r="Z21" s="40"/>
      <c r="AA21" s="41"/>
      <c r="AB21" s="42"/>
    </row>
    <row r="22" spans="2:28" ht="39.950000000000003" customHeight="1" x14ac:dyDescent="0.25">
      <c r="B22" s="468"/>
      <c r="C22" s="302" t="s">
        <v>293</v>
      </c>
      <c r="D22" s="45" t="s">
        <v>3</v>
      </c>
      <c r="E22" s="469" t="s">
        <v>60</v>
      </c>
      <c r="F22" s="244">
        <v>3</v>
      </c>
      <c r="G22" s="45" t="s">
        <v>3</v>
      </c>
      <c r="H22" s="248">
        <v>352200000</v>
      </c>
      <c r="I22" s="248">
        <v>352200000</v>
      </c>
      <c r="J22" s="120"/>
      <c r="K22" s="119"/>
      <c r="L22" s="51"/>
      <c r="M22" s="59">
        <v>45292</v>
      </c>
      <c r="N22" s="59">
        <v>45657</v>
      </c>
      <c r="O22" s="465">
        <f>+F23/F22</f>
        <v>0.66666666666666663</v>
      </c>
      <c r="P22" s="465">
        <f>+H23/H22</f>
        <v>0.54230550823395796</v>
      </c>
      <c r="Q22" s="466">
        <f>+(O22*O22)/P22</f>
        <v>0.81954624781849916</v>
      </c>
      <c r="X22" s="60"/>
      <c r="Z22" s="40"/>
      <c r="AA22" s="41"/>
      <c r="AB22" s="42"/>
    </row>
    <row r="23" spans="2:28" ht="39.950000000000003" customHeight="1" x14ac:dyDescent="0.25">
      <c r="B23" s="468"/>
      <c r="C23" s="371"/>
      <c r="D23" s="45" t="s">
        <v>2</v>
      </c>
      <c r="E23" s="469"/>
      <c r="F23" s="47">
        <v>2</v>
      </c>
      <c r="G23" s="45" t="s">
        <v>31</v>
      </c>
      <c r="H23" s="248">
        <v>191000000</v>
      </c>
      <c r="I23" s="248">
        <v>191000000</v>
      </c>
      <c r="J23" s="51"/>
      <c r="K23" s="118"/>
      <c r="L23" s="51"/>
      <c r="M23" s="52">
        <v>45292</v>
      </c>
      <c r="N23" s="52">
        <v>45657</v>
      </c>
      <c r="O23" s="465"/>
      <c r="P23" s="465"/>
      <c r="Q23" s="466"/>
      <c r="X23" s="60"/>
      <c r="Z23" s="40"/>
      <c r="AA23" s="41"/>
      <c r="AB23" s="42"/>
    </row>
    <row r="24" spans="2:28" ht="39.950000000000003" customHeight="1" x14ac:dyDescent="0.25">
      <c r="B24" s="387"/>
      <c r="C24" s="388" t="s">
        <v>6</v>
      </c>
      <c r="D24" s="45" t="s">
        <v>3</v>
      </c>
      <c r="E24" s="57"/>
      <c r="F24" s="57"/>
      <c r="G24" s="45" t="s">
        <v>3</v>
      </c>
      <c r="H24" s="246">
        <f>H20+H22</f>
        <v>650400000</v>
      </c>
      <c r="I24" s="246">
        <f>+I20+I22</f>
        <v>650400000</v>
      </c>
      <c r="J24" s="123"/>
      <c r="K24" s="123"/>
      <c r="L24" s="51"/>
      <c r="M24" s="52"/>
      <c r="N24" s="63"/>
      <c r="O24" s="465">
        <f>+(O20+O22)/2</f>
        <v>0.81833333333333336</v>
      </c>
      <c r="P24" s="465">
        <f>+H25/H24</f>
        <v>0.32872078720787207</v>
      </c>
      <c r="Q24" s="464"/>
    </row>
    <row r="25" spans="2:28" ht="39.950000000000003" customHeight="1" x14ac:dyDescent="0.25">
      <c r="B25" s="387"/>
      <c r="C25" s="388"/>
      <c r="D25" s="45" t="s">
        <v>2</v>
      </c>
      <c r="E25" s="57"/>
      <c r="F25" s="57"/>
      <c r="G25" s="45" t="s">
        <v>31</v>
      </c>
      <c r="H25" s="245">
        <f>+H21+H23</f>
        <v>213800000</v>
      </c>
      <c r="I25" s="247">
        <f>+I21+I23</f>
        <v>213800000</v>
      </c>
      <c r="J25" s="51"/>
      <c r="K25" s="124"/>
      <c r="L25" s="51"/>
      <c r="M25" s="52"/>
      <c r="N25" s="63"/>
      <c r="O25" s="465"/>
      <c r="P25" s="465"/>
      <c r="Q25" s="464"/>
    </row>
    <row r="26" spans="2:28" x14ac:dyDescent="0.25">
      <c r="D26" s="74"/>
      <c r="H26" s="125"/>
      <c r="J26" s="40"/>
      <c r="K26" s="40"/>
      <c r="L26" s="40"/>
      <c r="M26" s="126"/>
      <c r="N26" s="126"/>
      <c r="O26" s="78"/>
      <c r="P26" s="79"/>
      <c r="Q26" s="80"/>
      <c r="R26" s="79"/>
    </row>
    <row r="27" spans="2:28" x14ac:dyDescent="0.25">
      <c r="B27" s="402" t="s">
        <v>32</v>
      </c>
      <c r="C27" s="402"/>
      <c r="D27" s="405" t="s">
        <v>5</v>
      </c>
      <c r="E27" s="405"/>
      <c r="F27" s="405"/>
      <c r="G27" s="405"/>
      <c r="H27" s="405"/>
      <c r="I27" s="405"/>
      <c r="J27" s="105" t="s">
        <v>33</v>
      </c>
      <c r="K27" s="405" t="s">
        <v>34</v>
      </c>
      <c r="L27" s="405"/>
      <c r="M27" s="399" t="s">
        <v>4</v>
      </c>
      <c r="N27" s="400"/>
      <c r="O27" s="400"/>
      <c r="P27" s="400"/>
      <c r="Q27" s="400"/>
    </row>
    <row r="28" spans="2:28" ht="26.25" customHeight="1" x14ac:dyDescent="0.25">
      <c r="B28" s="456" t="s">
        <v>45</v>
      </c>
      <c r="C28" s="395"/>
      <c r="D28" s="457" t="s">
        <v>277</v>
      </c>
      <c r="E28" s="458"/>
      <c r="F28" s="458"/>
      <c r="G28" s="458"/>
      <c r="H28" s="458"/>
      <c r="I28" s="459"/>
      <c r="J28" s="361" t="s">
        <v>40</v>
      </c>
      <c r="K28" s="82" t="s">
        <v>3</v>
      </c>
      <c r="L28" s="127">
        <f>+F20+F22</f>
        <v>1103</v>
      </c>
      <c r="M28" s="463" t="s">
        <v>48</v>
      </c>
      <c r="N28" s="463"/>
      <c r="O28" s="463"/>
      <c r="P28" s="463"/>
      <c r="Q28" s="463"/>
    </row>
    <row r="29" spans="2:28" ht="18" customHeight="1" x14ac:dyDescent="0.25">
      <c r="B29" s="396"/>
      <c r="C29" s="398"/>
      <c r="D29" s="460"/>
      <c r="E29" s="461"/>
      <c r="F29" s="461"/>
      <c r="G29" s="461"/>
      <c r="H29" s="461"/>
      <c r="I29" s="462"/>
      <c r="J29" s="361"/>
      <c r="K29" s="82" t="s">
        <v>2</v>
      </c>
      <c r="L29" s="128"/>
      <c r="M29" s="463"/>
      <c r="N29" s="463"/>
      <c r="O29" s="463"/>
      <c r="P29" s="463"/>
      <c r="Q29" s="463"/>
    </row>
    <row r="30" spans="2:28" ht="15" customHeight="1" x14ac:dyDescent="0.25">
      <c r="B30" s="393" t="s">
        <v>1</v>
      </c>
      <c r="C30" s="394"/>
      <c r="D30" s="394"/>
      <c r="E30" s="394"/>
      <c r="F30" s="394"/>
      <c r="G30" s="394"/>
      <c r="H30" s="394"/>
      <c r="I30" s="394"/>
      <c r="J30" s="394"/>
      <c r="K30" s="394"/>
      <c r="L30" s="395"/>
      <c r="M30" s="455" t="s">
        <v>0</v>
      </c>
      <c r="N30" s="455"/>
      <c r="O30" s="455"/>
      <c r="P30" s="455"/>
      <c r="Q30" s="455"/>
    </row>
    <row r="31" spans="2:28" ht="29.25" customHeight="1" x14ac:dyDescent="0.25">
      <c r="B31" s="396"/>
      <c r="C31" s="397"/>
      <c r="D31" s="397"/>
      <c r="E31" s="397"/>
      <c r="F31" s="397"/>
      <c r="G31" s="397"/>
      <c r="H31" s="397"/>
      <c r="I31" s="397"/>
      <c r="J31" s="397"/>
      <c r="K31" s="397"/>
      <c r="L31" s="398"/>
      <c r="M31" s="455"/>
      <c r="N31" s="455"/>
      <c r="O31" s="455"/>
      <c r="P31" s="455"/>
      <c r="Q31" s="455"/>
    </row>
    <row r="32" spans="2:28" x14ac:dyDescent="0.25">
      <c r="M32" s="129"/>
      <c r="N32" s="129"/>
    </row>
    <row r="33" spans="18:53" ht="16.5" x14ac:dyDescent="0.3">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row>
    <row r="34" spans="18:53" ht="16.5" x14ac:dyDescent="0.3">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row>
    <row r="35" spans="18:53" ht="16.5" x14ac:dyDescent="0.3">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row>
    <row r="36" spans="18:53" ht="16.5" x14ac:dyDescent="0.3">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row>
    <row r="37" spans="18:53" ht="16.5" x14ac:dyDescent="0.3">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row>
    <row r="38" spans="18:53" ht="16.5" x14ac:dyDescent="0.3">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row>
    <row r="39" spans="18:53" ht="16.5" x14ac:dyDescent="0.3">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row>
    <row r="40" spans="18:53" ht="16.5" x14ac:dyDescent="0.3">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row>
    <row r="41" spans="18:53" ht="16.5" x14ac:dyDescent="0.3">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row>
    <row r="42" spans="18:53" ht="16.5" x14ac:dyDescent="0.3">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row>
    <row r="43" spans="18:53" ht="16.5" x14ac:dyDescent="0.3">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row>
    <row r="44" spans="18:53" ht="16.5" x14ac:dyDescent="0.3">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row>
    <row r="45" spans="18:53" ht="16.5" x14ac:dyDescent="0.3">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row>
    <row r="46" spans="18:53" ht="16.5" x14ac:dyDescent="0.3">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row>
    <row r="47" spans="18:53" ht="16.5" x14ac:dyDescent="0.3">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row>
    <row r="48" spans="18:53" ht="16.5" x14ac:dyDescent="0.3">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row>
    <row r="49" spans="18:53" ht="16.5" x14ac:dyDescent="0.3">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row>
    <row r="50" spans="18:53" ht="16.5" x14ac:dyDescent="0.3">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row>
    <row r="51" spans="18:53" ht="16.5" x14ac:dyDescent="0.3">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row>
    <row r="52" spans="18:53" ht="16.5" x14ac:dyDescent="0.3">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row>
    <row r="53" spans="18:53" ht="16.5" x14ac:dyDescent="0.3">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row>
    <row r="54" spans="18:53" ht="16.5" x14ac:dyDescent="0.3">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row>
    <row r="55" spans="18:53" ht="16.5" x14ac:dyDescent="0.3">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row>
    <row r="56" spans="18:53" ht="16.5" x14ac:dyDescent="0.3">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row>
    <row r="57" spans="18:53" ht="16.5" x14ac:dyDescent="0.3">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row>
    <row r="58" spans="18:53" ht="16.5" x14ac:dyDescent="0.3">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row>
    <row r="59" spans="18:53" ht="16.5" x14ac:dyDescent="0.3">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row>
    <row r="60" spans="18:53" ht="16.5" x14ac:dyDescent="0.3">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row>
    <row r="61" spans="18:53" ht="16.5" x14ac:dyDescent="0.3">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row>
    <row r="62" spans="18:53" ht="16.5" x14ac:dyDescent="0.3">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row>
    <row r="63" spans="18:53" ht="16.5" x14ac:dyDescent="0.3">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row>
    <row r="64" spans="18:53" ht="16.5" x14ac:dyDescent="0.3">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row>
    <row r="65" spans="18:53" ht="16.5" x14ac:dyDescent="0.3">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row>
  </sheetData>
  <mergeCells count="77">
    <mergeCell ref="G17:G19"/>
    <mergeCell ref="N14:P14"/>
    <mergeCell ref="B17:B19"/>
    <mergeCell ref="C17:C19"/>
    <mergeCell ref="D17:D19"/>
    <mergeCell ref="E17:E19"/>
    <mergeCell ref="F17:F19"/>
    <mergeCell ref="B2:C5"/>
    <mergeCell ref="D2:K3"/>
    <mergeCell ref="L2:O2"/>
    <mergeCell ref="P2:Q5"/>
    <mergeCell ref="L3:O3"/>
    <mergeCell ref="D4:K5"/>
    <mergeCell ref="L4:O4"/>
    <mergeCell ref="L5:O5"/>
    <mergeCell ref="U12:W12"/>
    <mergeCell ref="B13:C13"/>
    <mergeCell ref="D13:I13"/>
    <mergeCell ref="N13:P13"/>
    <mergeCell ref="U13:W13"/>
    <mergeCell ref="C6:Q6"/>
    <mergeCell ref="D7:Q7"/>
    <mergeCell ref="D8:Q8"/>
    <mergeCell ref="B9:C9"/>
    <mergeCell ref="D9:I9"/>
    <mergeCell ref="J9:L14"/>
    <mergeCell ref="M9:Q9"/>
    <mergeCell ref="B12:C12"/>
    <mergeCell ref="D12:I12"/>
    <mergeCell ref="N12:P12"/>
    <mergeCell ref="D14:I14"/>
    <mergeCell ref="T9:X9"/>
    <mergeCell ref="B10:C10"/>
    <mergeCell ref="D10:I10"/>
    <mergeCell ref="N10:P10"/>
    <mergeCell ref="B11:C11"/>
    <mergeCell ref="D11:I11"/>
    <mergeCell ref="N11:P11"/>
    <mergeCell ref="U11:W11"/>
    <mergeCell ref="U14:V14"/>
    <mergeCell ref="H17:H19"/>
    <mergeCell ref="I17:L18"/>
    <mergeCell ref="M17:N18"/>
    <mergeCell ref="O17:Q17"/>
    <mergeCell ref="U17:V17"/>
    <mergeCell ref="O18:O19"/>
    <mergeCell ref="P18:P19"/>
    <mergeCell ref="Q18:Q19"/>
    <mergeCell ref="U18:V18"/>
    <mergeCell ref="U19:V19"/>
    <mergeCell ref="B20:B23"/>
    <mergeCell ref="C20:C21"/>
    <mergeCell ref="O20:O21"/>
    <mergeCell ref="P20:P21"/>
    <mergeCell ref="Q20:Q21"/>
    <mergeCell ref="E20:E21"/>
    <mergeCell ref="E22:E23"/>
    <mergeCell ref="U20:V20"/>
    <mergeCell ref="C22:C23"/>
    <mergeCell ref="O22:O23"/>
    <mergeCell ref="P22:P23"/>
    <mergeCell ref="Q22:Q23"/>
    <mergeCell ref="Q24:Q25"/>
    <mergeCell ref="B24:B25"/>
    <mergeCell ref="C24:C25"/>
    <mergeCell ref="O24:O25"/>
    <mergeCell ref="P24:P25"/>
    <mergeCell ref="B30:L31"/>
    <mergeCell ref="M30:Q31"/>
    <mergeCell ref="B27:C27"/>
    <mergeCell ref="D27:I27"/>
    <mergeCell ref="K27:L27"/>
    <mergeCell ref="M27:Q27"/>
    <mergeCell ref="B28:C29"/>
    <mergeCell ref="D28:I29"/>
    <mergeCell ref="J28:J29"/>
    <mergeCell ref="M28:Q2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F21"/>
  <sheetViews>
    <sheetView topLeftCell="A2" workbookViewId="0">
      <selection activeCell="D21" sqref="D21"/>
    </sheetView>
  </sheetViews>
  <sheetFormatPr baseColWidth="10" defaultColWidth="11.42578125" defaultRowHeight="16.5" x14ac:dyDescent="0.3"/>
  <cols>
    <col min="1" max="1" width="11.42578125" style="86"/>
    <col min="2" max="2" width="34.7109375" style="86" customWidth="1"/>
    <col min="3" max="3" width="16.140625" style="86" customWidth="1"/>
    <col min="4" max="4" width="38.42578125" style="86" bestFit="1" customWidth="1"/>
    <col min="5" max="6" width="15.42578125" style="86" bestFit="1" customWidth="1"/>
    <col min="7" max="7" width="11.42578125" style="86"/>
    <col min="8" max="8" width="44.7109375" style="86" customWidth="1"/>
    <col min="9" max="16384" width="11.42578125" style="86"/>
  </cols>
  <sheetData>
    <row r="1" spans="2:6" x14ac:dyDescent="0.3">
      <c r="B1" s="503"/>
      <c r="C1" s="503"/>
      <c r="D1" s="503"/>
      <c r="E1" s="503"/>
      <c r="F1" s="503"/>
    </row>
    <row r="2" spans="2:6" x14ac:dyDescent="0.3">
      <c r="B2" s="502"/>
      <c r="C2" s="502"/>
      <c r="D2" s="502"/>
      <c r="E2" s="502"/>
      <c r="F2" s="502"/>
    </row>
    <row r="3" spans="2:6" x14ac:dyDescent="0.3">
      <c r="B3" s="502"/>
      <c r="C3" s="502"/>
      <c r="D3" s="502"/>
      <c r="E3" s="502"/>
      <c r="F3" s="502"/>
    </row>
    <row r="4" spans="2:6" x14ac:dyDescent="0.3">
      <c r="B4" s="502"/>
      <c r="C4" s="502"/>
      <c r="D4" s="502"/>
      <c r="E4" s="502"/>
      <c r="F4" s="502"/>
    </row>
    <row r="5" spans="2:6" x14ac:dyDescent="0.3">
      <c r="B5" s="502"/>
      <c r="C5" s="502"/>
      <c r="D5" s="502"/>
      <c r="E5" s="502"/>
      <c r="F5" s="502"/>
    </row>
    <row r="6" spans="2:6" ht="32.25" customHeight="1" x14ac:dyDescent="0.3">
      <c r="B6" s="500" t="s">
        <v>257</v>
      </c>
      <c r="C6" s="500"/>
      <c r="D6" s="500"/>
      <c r="E6" s="500"/>
      <c r="F6" s="130">
        <f>+F8+F19</f>
        <v>213800000</v>
      </c>
    </row>
    <row r="7" spans="2:6" ht="23.25" customHeight="1" x14ac:dyDescent="0.3">
      <c r="B7" s="131"/>
      <c r="C7" s="131" t="s">
        <v>262</v>
      </c>
      <c r="D7" s="131"/>
      <c r="E7" s="131"/>
      <c r="F7" s="132"/>
    </row>
    <row r="8" spans="2:6" x14ac:dyDescent="0.3">
      <c r="B8" s="501" t="s">
        <v>292</v>
      </c>
      <c r="C8" s="96" t="s">
        <v>235</v>
      </c>
      <c r="D8" s="102" t="s">
        <v>166</v>
      </c>
      <c r="E8" s="100">
        <v>13500000</v>
      </c>
      <c r="F8" s="203">
        <f>SUM(E8:E18)</f>
        <v>191000000</v>
      </c>
    </row>
    <row r="9" spans="2:6" x14ac:dyDescent="0.3">
      <c r="B9" s="501"/>
      <c r="C9" s="96">
        <v>875</v>
      </c>
      <c r="D9" s="102" t="s">
        <v>167</v>
      </c>
      <c r="E9" s="100">
        <v>22500000</v>
      </c>
      <c r="F9" s="102"/>
    </row>
    <row r="10" spans="2:6" x14ac:dyDescent="0.3">
      <c r="B10" s="501"/>
      <c r="C10" s="96">
        <v>916</v>
      </c>
      <c r="D10" s="102" t="s">
        <v>174</v>
      </c>
      <c r="E10" s="100">
        <v>25000000</v>
      </c>
      <c r="F10" s="102"/>
    </row>
    <row r="11" spans="2:6" x14ac:dyDescent="0.3">
      <c r="B11" s="501"/>
      <c r="C11" s="96">
        <v>1265</v>
      </c>
      <c r="D11" s="102" t="s">
        <v>171</v>
      </c>
      <c r="E11" s="100">
        <v>11200000</v>
      </c>
      <c r="F11" s="102"/>
    </row>
    <row r="12" spans="2:6" x14ac:dyDescent="0.3">
      <c r="B12" s="501"/>
      <c r="C12" s="96" t="s">
        <v>236</v>
      </c>
      <c r="D12" s="102" t="s">
        <v>170</v>
      </c>
      <c r="E12" s="100">
        <v>49000000</v>
      </c>
      <c r="F12" s="102"/>
    </row>
    <row r="13" spans="2:6" x14ac:dyDescent="0.3">
      <c r="B13" s="501"/>
      <c r="C13" s="96" t="s">
        <v>237</v>
      </c>
      <c r="D13" s="102" t="s">
        <v>175</v>
      </c>
      <c r="E13" s="100">
        <v>3800000</v>
      </c>
      <c r="F13" s="102"/>
    </row>
    <row r="14" spans="2:6" x14ac:dyDescent="0.3">
      <c r="B14" s="501"/>
      <c r="C14" s="96" t="s">
        <v>238</v>
      </c>
      <c r="D14" s="102" t="s">
        <v>176</v>
      </c>
      <c r="E14" s="100">
        <v>0</v>
      </c>
      <c r="F14" s="102"/>
    </row>
    <row r="15" spans="2:6" x14ac:dyDescent="0.3">
      <c r="B15" s="501"/>
      <c r="C15" s="96" t="s">
        <v>239</v>
      </c>
      <c r="D15" s="102" t="s">
        <v>177</v>
      </c>
      <c r="E15" s="100">
        <v>25000000</v>
      </c>
      <c r="F15" s="102"/>
    </row>
    <row r="16" spans="2:6" x14ac:dyDescent="0.3">
      <c r="B16" s="501"/>
      <c r="C16" s="96" t="s">
        <v>240</v>
      </c>
      <c r="D16" s="102" t="s">
        <v>178</v>
      </c>
      <c r="E16" s="100">
        <v>15000000</v>
      </c>
      <c r="F16" s="102"/>
    </row>
    <row r="17" spans="2:6" x14ac:dyDescent="0.3">
      <c r="B17" s="501"/>
      <c r="C17" s="96" t="s">
        <v>241</v>
      </c>
      <c r="D17" s="102" t="s">
        <v>179</v>
      </c>
      <c r="E17" s="100">
        <v>6000000</v>
      </c>
      <c r="F17" s="102"/>
    </row>
    <row r="18" spans="2:6" ht="14.25" customHeight="1" x14ac:dyDescent="0.3">
      <c r="B18" s="501"/>
      <c r="C18" s="96" t="s">
        <v>242</v>
      </c>
      <c r="D18" s="102" t="s">
        <v>168</v>
      </c>
      <c r="E18" s="100">
        <v>20000000</v>
      </c>
      <c r="F18" s="102"/>
    </row>
    <row r="19" spans="2:6" x14ac:dyDescent="0.3">
      <c r="B19" s="501" t="s">
        <v>293</v>
      </c>
      <c r="C19" s="96" t="s">
        <v>246</v>
      </c>
      <c r="D19" s="133" t="s">
        <v>156</v>
      </c>
      <c r="E19" s="100">
        <v>0</v>
      </c>
      <c r="F19" s="101">
        <f>SUM(E19:E21)</f>
        <v>22800000</v>
      </c>
    </row>
    <row r="20" spans="2:6" x14ac:dyDescent="0.3">
      <c r="B20" s="501"/>
      <c r="C20" s="96" t="s">
        <v>247</v>
      </c>
      <c r="D20" s="133" t="s">
        <v>157</v>
      </c>
      <c r="E20" s="100">
        <v>15200000</v>
      </c>
      <c r="F20" s="102"/>
    </row>
    <row r="21" spans="2:6" s="99" customFormat="1" ht="75" customHeight="1" x14ac:dyDescent="0.25">
      <c r="B21" s="501"/>
      <c r="C21" s="96" t="s">
        <v>248</v>
      </c>
      <c r="D21" s="133" t="s">
        <v>158</v>
      </c>
      <c r="E21" s="98">
        <v>7600000</v>
      </c>
      <c r="F21" s="97"/>
    </row>
  </sheetData>
  <mergeCells count="5">
    <mergeCell ref="B6:E6"/>
    <mergeCell ref="B8:B18"/>
    <mergeCell ref="B19:B21"/>
    <mergeCell ref="B2:F5"/>
    <mergeCell ref="B1:F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A69"/>
  <sheetViews>
    <sheetView topLeftCell="E1" zoomScale="75" zoomScaleNormal="90" workbookViewId="0">
      <selection activeCell="B34" sqref="B34:L35"/>
    </sheetView>
  </sheetViews>
  <sheetFormatPr baseColWidth="10" defaultColWidth="12.42578125" defaultRowHeight="15.75" x14ac:dyDescent="0.25"/>
  <cols>
    <col min="1" max="1" width="6.7109375" style="4" customWidth="1"/>
    <col min="2" max="2" width="42.42578125" style="4" customWidth="1"/>
    <col min="3" max="3" width="63.85546875" style="4" customWidth="1"/>
    <col min="4" max="4" width="16.85546875" style="4" customWidth="1"/>
    <col min="5" max="5" width="22.85546875" style="4" customWidth="1"/>
    <col min="6" max="6" width="16.7109375" style="4" customWidth="1"/>
    <col min="7" max="7" width="18" style="4" customWidth="1"/>
    <col min="8" max="8" width="14" style="106" customWidth="1"/>
    <col min="9" max="9" width="14" style="4" customWidth="1"/>
    <col min="10" max="10" width="14" style="134" customWidth="1"/>
    <col min="11" max="12" width="14" style="4" customWidth="1"/>
    <col min="13" max="13" width="14.85546875" style="107" customWidth="1"/>
    <col min="14" max="14" width="21.140625" style="107" customWidth="1"/>
    <col min="15" max="16" width="16.85546875" style="197" customWidth="1"/>
    <col min="17" max="17" width="16.85546875" style="4" customWidth="1"/>
    <col min="18" max="18" width="16.42578125" style="4" customWidth="1"/>
    <col min="19" max="19" width="12.42578125" style="4"/>
    <col min="20" max="20" width="14.42578125" style="4" customWidth="1"/>
    <col min="21" max="21" width="18.42578125" style="4" customWidth="1"/>
    <col min="22" max="22" width="33.85546875" style="4" customWidth="1"/>
    <col min="23" max="23" width="12.42578125" style="4" hidden="1" customWidth="1"/>
    <col min="24" max="24" width="24.28515625" style="4" customWidth="1"/>
    <col min="25" max="25" width="22.42578125" style="4" customWidth="1"/>
    <col min="26" max="27" width="12.42578125" style="4"/>
    <col min="28" max="28" width="16.85546875" style="4" customWidth="1"/>
    <col min="29" max="29" width="12.42578125" style="4"/>
    <col min="30" max="30" width="30.140625" style="4" customWidth="1"/>
    <col min="31" max="31" width="15.42578125" style="4" customWidth="1"/>
    <col min="32" max="32" width="15.85546875" style="4" customWidth="1"/>
    <col min="33" max="33" width="24.42578125" style="4" customWidth="1"/>
    <col min="34" max="34" width="17.140625" style="4" customWidth="1"/>
    <col min="35" max="16384" width="12.42578125" style="4"/>
  </cols>
  <sheetData>
    <row r="1" spans="2:28" ht="22.5" customHeight="1" x14ac:dyDescent="0.25"/>
    <row r="2" spans="2:28" ht="37.5" customHeight="1" x14ac:dyDescent="0.25">
      <c r="B2" s="387"/>
      <c r="C2" s="387"/>
      <c r="D2" s="597" t="s">
        <v>279</v>
      </c>
      <c r="E2" s="598"/>
      <c r="F2" s="598"/>
      <c r="G2" s="598"/>
      <c r="H2" s="598"/>
      <c r="I2" s="598"/>
      <c r="J2" s="598"/>
      <c r="K2" s="599"/>
      <c r="L2" s="603" t="s">
        <v>280</v>
      </c>
      <c r="M2" s="604"/>
      <c r="N2" s="604"/>
      <c r="O2" s="605"/>
      <c r="P2" s="606"/>
      <c r="Q2" s="607"/>
      <c r="R2" s="141"/>
    </row>
    <row r="3" spans="2:28" ht="37.5" customHeight="1" x14ac:dyDescent="0.25">
      <c r="B3" s="387"/>
      <c r="C3" s="387"/>
      <c r="D3" s="600"/>
      <c r="E3" s="601"/>
      <c r="F3" s="601"/>
      <c r="G3" s="601"/>
      <c r="H3" s="601"/>
      <c r="I3" s="601"/>
      <c r="J3" s="601"/>
      <c r="K3" s="602"/>
      <c r="L3" s="603" t="s">
        <v>281</v>
      </c>
      <c r="M3" s="604"/>
      <c r="N3" s="604"/>
      <c r="O3" s="605"/>
      <c r="P3" s="608"/>
      <c r="Q3" s="609"/>
      <c r="R3" s="141"/>
    </row>
    <row r="4" spans="2:28" ht="33.75" customHeight="1" x14ac:dyDescent="0.25">
      <c r="B4" s="387"/>
      <c r="C4" s="387"/>
      <c r="D4" s="597" t="s">
        <v>282</v>
      </c>
      <c r="E4" s="598"/>
      <c r="F4" s="598"/>
      <c r="G4" s="598"/>
      <c r="H4" s="598"/>
      <c r="I4" s="598"/>
      <c r="J4" s="598"/>
      <c r="K4" s="599"/>
      <c r="L4" s="603" t="s">
        <v>283</v>
      </c>
      <c r="M4" s="604"/>
      <c r="N4" s="604"/>
      <c r="O4" s="605"/>
      <c r="P4" s="608"/>
      <c r="Q4" s="609"/>
      <c r="R4" s="141"/>
    </row>
    <row r="5" spans="2:28" ht="38.25" customHeight="1" x14ac:dyDescent="0.25">
      <c r="B5" s="387"/>
      <c r="C5" s="387"/>
      <c r="D5" s="600"/>
      <c r="E5" s="601"/>
      <c r="F5" s="601"/>
      <c r="G5" s="601"/>
      <c r="H5" s="601"/>
      <c r="I5" s="601"/>
      <c r="J5" s="601"/>
      <c r="K5" s="602"/>
      <c r="L5" s="603" t="s">
        <v>284</v>
      </c>
      <c r="M5" s="604"/>
      <c r="N5" s="604"/>
      <c r="O5" s="605"/>
      <c r="P5" s="610"/>
      <c r="Q5" s="611"/>
      <c r="R5" s="141"/>
    </row>
    <row r="6" spans="2:28" ht="23.25" customHeight="1" thickBot="1" x14ac:dyDescent="0.3">
      <c r="C6" s="566"/>
      <c r="D6" s="566"/>
      <c r="E6" s="566"/>
      <c r="F6" s="566"/>
      <c r="G6" s="566"/>
      <c r="H6" s="566"/>
      <c r="I6" s="566"/>
      <c r="J6" s="566"/>
      <c r="K6" s="566"/>
      <c r="L6" s="566"/>
      <c r="M6" s="566"/>
      <c r="N6" s="566"/>
      <c r="O6" s="566"/>
      <c r="P6" s="566"/>
      <c r="Q6" s="566"/>
      <c r="R6" s="141"/>
    </row>
    <row r="7" spans="2:28" ht="38.25" customHeight="1" x14ac:dyDescent="0.25">
      <c r="B7" s="269" t="s">
        <v>28</v>
      </c>
      <c r="C7" s="270" t="s">
        <v>38</v>
      </c>
      <c r="D7" s="567" t="s">
        <v>29</v>
      </c>
      <c r="E7" s="568"/>
      <c r="F7" s="568"/>
      <c r="G7" s="568"/>
      <c r="H7" s="568"/>
      <c r="I7" s="568"/>
      <c r="J7" s="568"/>
      <c r="K7" s="568"/>
      <c r="L7" s="568"/>
      <c r="M7" s="568"/>
      <c r="N7" s="568"/>
      <c r="O7" s="568"/>
      <c r="P7" s="568"/>
      <c r="Q7" s="569"/>
      <c r="R7" s="141"/>
    </row>
    <row r="8" spans="2:28" x14ac:dyDescent="0.25">
      <c r="B8" s="271" t="s">
        <v>23</v>
      </c>
      <c r="C8" s="142" t="s">
        <v>91</v>
      </c>
      <c r="D8" s="570" t="s">
        <v>90</v>
      </c>
      <c r="E8" s="570"/>
      <c r="F8" s="570"/>
      <c r="G8" s="570"/>
      <c r="H8" s="570"/>
      <c r="I8" s="570"/>
      <c r="J8" s="570"/>
      <c r="K8" s="570"/>
      <c r="L8" s="570"/>
      <c r="M8" s="570"/>
      <c r="N8" s="570"/>
      <c r="O8" s="570"/>
      <c r="P8" s="570"/>
      <c r="Q8" s="571"/>
    </row>
    <row r="9" spans="2:28" ht="23.25" customHeight="1" x14ac:dyDescent="0.25">
      <c r="B9" s="556" t="s">
        <v>41</v>
      </c>
      <c r="C9" s="557"/>
      <c r="D9" s="558"/>
      <c r="E9" s="558"/>
      <c r="F9" s="558"/>
      <c r="G9" s="558"/>
      <c r="H9" s="558"/>
      <c r="I9" s="559"/>
      <c r="J9" s="572" t="s">
        <v>307</v>
      </c>
      <c r="K9" s="573"/>
      <c r="L9" s="574"/>
      <c r="M9" s="581" t="s">
        <v>22</v>
      </c>
      <c r="N9" s="582"/>
      <c r="O9" s="582"/>
      <c r="P9" s="582"/>
      <c r="Q9" s="583"/>
      <c r="R9" s="143"/>
      <c r="T9" s="555"/>
      <c r="U9" s="555"/>
      <c r="V9" s="555"/>
      <c r="W9" s="555"/>
      <c r="X9" s="555"/>
    </row>
    <row r="10" spans="2:28" ht="21.75" customHeight="1" x14ac:dyDescent="0.25">
      <c r="B10" s="556" t="s">
        <v>37</v>
      </c>
      <c r="C10" s="557"/>
      <c r="D10" s="558"/>
      <c r="E10" s="558"/>
      <c r="F10" s="558"/>
      <c r="G10" s="558"/>
      <c r="H10" s="558"/>
      <c r="I10" s="559"/>
      <c r="J10" s="575"/>
      <c r="K10" s="576"/>
      <c r="L10" s="577"/>
      <c r="M10" s="144" t="s">
        <v>21</v>
      </c>
      <c r="N10" s="560" t="s">
        <v>20</v>
      </c>
      <c r="O10" s="560"/>
      <c r="P10" s="560"/>
      <c r="Q10" s="272" t="s">
        <v>19</v>
      </c>
      <c r="R10" s="143"/>
      <c r="T10" s="145"/>
      <c r="U10" s="145"/>
      <c r="V10" s="145"/>
      <c r="W10" s="145"/>
      <c r="X10" s="145"/>
    </row>
    <row r="11" spans="2:28" ht="21" customHeight="1" x14ac:dyDescent="0.25">
      <c r="B11" s="561" t="s">
        <v>46</v>
      </c>
      <c r="C11" s="562"/>
      <c r="D11" s="563"/>
      <c r="E11" s="563"/>
      <c r="F11" s="563"/>
      <c r="G11" s="563"/>
      <c r="H11" s="563"/>
      <c r="I11" s="564"/>
      <c r="J11" s="575"/>
      <c r="K11" s="576"/>
      <c r="L11" s="577"/>
      <c r="M11" s="588" t="s">
        <v>306</v>
      </c>
      <c r="N11" s="589"/>
      <c r="O11" s="589"/>
      <c r="P11" s="589"/>
      <c r="Q11" s="590"/>
      <c r="R11" s="143"/>
      <c r="T11" s="146"/>
      <c r="U11" s="565"/>
      <c r="V11" s="565"/>
      <c r="W11" s="565"/>
      <c r="X11" s="146"/>
      <c r="Z11" s="7"/>
      <c r="AA11" s="7"/>
    </row>
    <row r="12" spans="2:28" ht="42" customHeight="1" x14ac:dyDescent="0.25">
      <c r="B12" s="561" t="s">
        <v>285</v>
      </c>
      <c r="C12" s="584"/>
      <c r="D12" s="563"/>
      <c r="E12" s="563"/>
      <c r="F12" s="563"/>
      <c r="G12" s="563"/>
      <c r="H12" s="563"/>
      <c r="I12" s="564"/>
      <c r="J12" s="575"/>
      <c r="K12" s="576"/>
      <c r="L12" s="577"/>
      <c r="M12" s="591"/>
      <c r="N12" s="592"/>
      <c r="O12" s="592"/>
      <c r="P12" s="592"/>
      <c r="Q12" s="593"/>
      <c r="R12" s="143"/>
      <c r="T12" s="147"/>
      <c r="U12" s="587"/>
      <c r="V12" s="587"/>
      <c r="W12" s="587"/>
      <c r="X12" s="39"/>
      <c r="Z12" s="40"/>
      <c r="AA12" s="41"/>
      <c r="AB12" s="42"/>
    </row>
    <row r="13" spans="2:28" ht="33" customHeight="1" x14ac:dyDescent="0.25">
      <c r="B13" s="556" t="s">
        <v>197</v>
      </c>
      <c r="C13" s="557"/>
      <c r="D13" s="558"/>
      <c r="E13" s="558"/>
      <c r="F13" s="558"/>
      <c r="G13" s="558"/>
      <c r="H13" s="558"/>
      <c r="I13" s="559"/>
      <c r="J13" s="575"/>
      <c r="K13" s="576"/>
      <c r="L13" s="577"/>
      <c r="M13" s="591"/>
      <c r="N13" s="592"/>
      <c r="O13" s="592"/>
      <c r="P13" s="592"/>
      <c r="Q13" s="593"/>
      <c r="R13" s="143"/>
      <c r="T13" s="147"/>
      <c r="U13" s="587"/>
      <c r="V13" s="587"/>
      <c r="W13" s="587"/>
      <c r="X13" s="39"/>
      <c r="Z13" s="40"/>
      <c r="AA13" s="41"/>
      <c r="AB13" s="42"/>
    </row>
    <row r="14" spans="2:28" ht="28.5" customHeight="1" x14ac:dyDescent="0.25">
      <c r="B14" s="273" t="s">
        <v>36</v>
      </c>
      <c r="C14" s="149"/>
      <c r="D14" s="585"/>
      <c r="E14" s="585"/>
      <c r="F14" s="585"/>
      <c r="G14" s="585"/>
      <c r="H14" s="585"/>
      <c r="I14" s="586"/>
      <c r="J14" s="578"/>
      <c r="K14" s="579"/>
      <c r="L14" s="580"/>
      <c r="M14" s="591"/>
      <c r="N14" s="592"/>
      <c r="O14" s="592"/>
      <c r="P14" s="592"/>
      <c r="Q14" s="593"/>
      <c r="R14" s="143"/>
      <c r="T14" s="150"/>
      <c r="U14" s="587"/>
      <c r="V14" s="587"/>
      <c r="W14" s="151"/>
      <c r="X14" s="39"/>
      <c r="Y14" s="43"/>
      <c r="Z14" s="40"/>
      <c r="AA14" s="41"/>
      <c r="AB14" s="42"/>
    </row>
    <row r="15" spans="2:28" s="89" customFormat="1" ht="50.25" customHeight="1" x14ac:dyDescent="0.25">
      <c r="B15" s="274" t="s">
        <v>109</v>
      </c>
      <c r="C15" s="71" t="s">
        <v>121</v>
      </c>
      <c r="D15" s="153"/>
      <c r="E15" s="153"/>
      <c r="F15" s="153"/>
      <c r="G15" s="153"/>
      <c r="H15" s="154"/>
      <c r="I15" s="84"/>
      <c r="J15" s="155"/>
      <c r="K15" s="275"/>
      <c r="L15" s="156"/>
      <c r="M15" s="591"/>
      <c r="N15" s="592"/>
      <c r="O15" s="592"/>
      <c r="P15" s="592"/>
      <c r="Q15" s="593"/>
      <c r="R15" s="143"/>
      <c r="T15" s="150"/>
      <c r="U15" s="151"/>
      <c r="V15" s="151"/>
      <c r="W15" s="151"/>
      <c r="X15" s="39"/>
      <c r="Y15" s="157"/>
      <c r="Z15" s="150"/>
      <c r="AA15" s="158"/>
      <c r="AB15" s="159"/>
    </row>
    <row r="16" spans="2:28" s="89" customFormat="1" ht="41.25" customHeight="1" thickBot="1" x14ac:dyDescent="0.3">
      <c r="B16" s="276" t="s">
        <v>110</v>
      </c>
      <c r="C16" s="261" t="s">
        <v>122</v>
      </c>
      <c r="D16" s="277"/>
      <c r="E16" s="277"/>
      <c r="F16" s="277"/>
      <c r="G16" s="277"/>
      <c r="H16" s="278"/>
      <c r="I16" s="277"/>
      <c r="J16" s="279"/>
      <c r="K16" s="280"/>
      <c r="L16" s="281"/>
      <c r="M16" s="594"/>
      <c r="N16" s="595"/>
      <c r="O16" s="595"/>
      <c r="P16" s="595"/>
      <c r="Q16" s="596"/>
      <c r="R16" s="143"/>
      <c r="T16" s="150"/>
      <c r="U16" s="151"/>
      <c r="V16" s="151"/>
      <c r="W16" s="151"/>
      <c r="X16" s="39"/>
      <c r="Y16" s="157"/>
      <c r="Z16" s="150"/>
      <c r="AA16" s="158"/>
      <c r="AB16" s="159"/>
    </row>
    <row r="17" spans="2:28" ht="28.5" customHeight="1" x14ac:dyDescent="0.25">
      <c r="B17" s="614" t="s">
        <v>26</v>
      </c>
      <c r="C17" s="617" t="s">
        <v>24</v>
      </c>
      <c r="D17" s="548" t="s">
        <v>273</v>
      </c>
      <c r="E17" s="548" t="s">
        <v>18</v>
      </c>
      <c r="F17" s="548" t="s">
        <v>35</v>
      </c>
      <c r="G17" s="612" t="s">
        <v>274</v>
      </c>
      <c r="H17" s="543" t="s">
        <v>27</v>
      </c>
      <c r="I17" s="545" t="s">
        <v>25</v>
      </c>
      <c r="J17" s="546"/>
      <c r="K17" s="546"/>
      <c r="L17" s="547"/>
      <c r="M17" s="548" t="s">
        <v>17</v>
      </c>
      <c r="N17" s="548"/>
      <c r="O17" s="549" t="s">
        <v>16</v>
      </c>
      <c r="P17" s="549"/>
      <c r="Q17" s="550"/>
      <c r="T17" s="38"/>
      <c r="U17" s="357"/>
      <c r="V17" s="357"/>
      <c r="X17" s="39"/>
      <c r="Z17" s="40"/>
      <c r="AA17" s="41"/>
      <c r="AB17" s="42"/>
    </row>
    <row r="18" spans="2:28" ht="33.75" customHeight="1" x14ac:dyDescent="0.25">
      <c r="B18" s="615"/>
      <c r="C18" s="360"/>
      <c r="D18" s="361"/>
      <c r="E18" s="361"/>
      <c r="F18" s="361"/>
      <c r="G18" s="361"/>
      <c r="H18" s="470"/>
      <c r="I18" s="368"/>
      <c r="J18" s="369"/>
      <c r="K18" s="369"/>
      <c r="L18" s="370"/>
      <c r="M18" s="361"/>
      <c r="N18" s="361"/>
      <c r="O18" s="551" t="s">
        <v>15</v>
      </c>
      <c r="P18" s="551" t="s">
        <v>14</v>
      </c>
      <c r="Q18" s="553" t="s">
        <v>13</v>
      </c>
      <c r="T18" s="43"/>
      <c r="U18" s="357"/>
      <c r="V18" s="357"/>
      <c r="X18" s="41"/>
      <c r="Z18" s="40"/>
      <c r="AA18" s="41"/>
      <c r="AB18" s="42"/>
    </row>
    <row r="19" spans="2:28" ht="39.75" customHeight="1" thickBot="1" x14ac:dyDescent="0.3">
      <c r="B19" s="616"/>
      <c r="C19" s="618"/>
      <c r="D19" s="613"/>
      <c r="E19" s="613"/>
      <c r="F19" s="613"/>
      <c r="G19" s="613"/>
      <c r="H19" s="544"/>
      <c r="I19" s="250" t="s">
        <v>12</v>
      </c>
      <c r="J19" s="251" t="s">
        <v>11</v>
      </c>
      <c r="K19" s="250" t="s">
        <v>10</v>
      </c>
      <c r="L19" s="252" t="s">
        <v>9</v>
      </c>
      <c r="M19" s="253" t="s">
        <v>8</v>
      </c>
      <c r="N19" s="254" t="s">
        <v>7</v>
      </c>
      <c r="O19" s="552"/>
      <c r="P19" s="552"/>
      <c r="Q19" s="554"/>
      <c r="T19" s="43"/>
      <c r="U19" s="357"/>
      <c r="V19" s="357"/>
      <c r="X19" s="41"/>
      <c r="Z19" s="40"/>
      <c r="AA19" s="41"/>
      <c r="AB19" s="42"/>
    </row>
    <row r="20" spans="2:28" ht="63" customHeight="1" x14ac:dyDescent="0.25">
      <c r="B20" s="536" t="s">
        <v>286</v>
      </c>
      <c r="C20" s="538" t="s">
        <v>71</v>
      </c>
      <c r="D20" s="255" t="s">
        <v>30</v>
      </c>
      <c r="E20" s="542" t="s">
        <v>61</v>
      </c>
      <c r="F20" s="256">
        <v>120</v>
      </c>
      <c r="G20" s="255" t="s">
        <v>30</v>
      </c>
      <c r="H20" s="282">
        <v>113000000</v>
      </c>
      <c r="I20" s="282">
        <v>113000000</v>
      </c>
      <c r="J20" s="257"/>
      <c r="K20" s="258"/>
      <c r="L20" s="259"/>
      <c r="M20" s="260">
        <v>45292</v>
      </c>
      <c r="N20" s="260">
        <v>45657</v>
      </c>
      <c r="O20" s="540">
        <f>+F21/F20</f>
        <v>0</v>
      </c>
      <c r="P20" s="540">
        <f>+H21/H20</f>
        <v>0.17699115044247787</v>
      </c>
      <c r="Q20" s="541">
        <f>+(O20*O20)/P20</f>
        <v>0</v>
      </c>
      <c r="T20" s="43"/>
      <c r="U20" s="357"/>
      <c r="V20" s="357"/>
      <c r="X20" s="53"/>
      <c r="Z20" s="40"/>
      <c r="AA20" s="41"/>
      <c r="AB20" s="42"/>
    </row>
    <row r="21" spans="2:28" ht="63" customHeight="1" x14ac:dyDescent="0.25">
      <c r="B21" s="537"/>
      <c r="C21" s="539"/>
      <c r="D21" s="45" t="s">
        <v>2</v>
      </c>
      <c r="E21" s="534"/>
      <c r="F21" s="48">
        <v>0</v>
      </c>
      <c r="G21" s="45" t="s">
        <v>31</v>
      </c>
      <c r="H21" s="283">
        <v>20000000</v>
      </c>
      <c r="I21" s="283">
        <v>20000000</v>
      </c>
      <c r="J21" s="135"/>
      <c r="K21" s="118"/>
      <c r="L21" s="51"/>
      <c r="M21" s="52">
        <v>45292</v>
      </c>
      <c r="N21" s="52">
        <v>45657</v>
      </c>
      <c r="O21" s="465"/>
      <c r="P21" s="465"/>
      <c r="Q21" s="523"/>
      <c r="T21" s="43"/>
      <c r="U21" s="55"/>
      <c r="V21" s="55"/>
      <c r="X21" s="53"/>
      <c r="Z21" s="40"/>
      <c r="AA21" s="41"/>
      <c r="AB21" s="42"/>
    </row>
    <row r="22" spans="2:28" ht="63" customHeight="1" x14ac:dyDescent="0.25">
      <c r="B22" s="537"/>
      <c r="C22" s="389" t="s">
        <v>72</v>
      </c>
      <c r="D22" s="45" t="s">
        <v>30</v>
      </c>
      <c r="E22" s="533" t="s">
        <v>61</v>
      </c>
      <c r="F22" s="48">
        <v>0</v>
      </c>
      <c r="G22" s="45" t="s">
        <v>3</v>
      </c>
      <c r="H22" s="283">
        <v>127584133</v>
      </c>
      <c r="I22" s="283">
        <v>127584133</v>
      </c>
      <c r="J22" s="136"/>
      <c r="K22" s="118"/>
      <c r="L22" s="51"/>
      <c r="M22" s="52">
        <v>45292</v>
      </c>
      <c r="N22" s="52">
        <v>45657</v>
      </c>
      <c r="O22" s="465">
        <v>0</v>
      </c>
      <c r="P22" s="465">
        <f>+H23/H22</f>
        <v>0</v>
      </c>
      <c r="Q22" s="523">
        <v>0</v>
      </c>
      <c r="T22" s="43"/>
      <c r="U22" s="55"/>
      <c r="V22" s="55"/>
      <c r="X22" s="53"/>
      <c r="Z22" s="40"/>
      <c r="AA22" s="41"/>
      <c r="AB22" s="42"/>
    </row>
    <row r="23" spans="2:28" ht="63" customHeight="1" x14ac:dyDescent="0.25">
      <c r="B23" s="537"/>
      <c r="C23" s="535"/>
      <c r="D23" s="45" t="s">
        <v>2</v>
      </c>
      <c r="E23" s="534"/>
      <c r="F23" s="48">
        <v>0</v>
      </c>
      <c r="G23" s="45" t="s">
        <v>31</v>
      </c>
      <c r="H23" s="283"/>
      <c r="I23" s="283"/>
      <c r="J23" s="136"/>
      <c r="K23" s="118"/>
      <c r="L23" s="51"/>
      <c r="M23" s="52">
        <v>45292</v>
      </c>
      <c r="N23" s="52">
        <v>45657</v>
      </c>
      <c r="O23" s="465"/>
      <c r="P23" s="465"/>
      <c r="Q23" s="523"/>
      <c r="X23" s="60"/>
      <c r="Z23" s="40"/>
      <c r="AA23" s="41"/>
      <c r="AB23" s="42"/>
    </row>
    <row r="24" spans="2:28" ht="63" customHeight="1" x14ac:dyDescent="0.25">
      <c r="B24" s="524" t="s">
        <v>287</v>
      </c>
      <c r="C24" s="526" t="s">
        <v>73</v>
      </c>
      <c r="D24" s="45" t="s">
        <v>3</v>
      </c>
      <c r="E24" s="533" t="s">
        <v>62</v>
      </c>
      <c r="F24" s="57">
        <v>150</v>
      </c>
      <c r="G24" s="45" t="s">
        <v>3</v>
      </c>
      <c r="H24" s="283">
        <v>538451867</v>
      </c>
      <c r="I24" s="283">
        <v>538451867</v>
      </c>
      <c r="J24" s="136"/>
      <c r="K24" s="118"/>
      <c r="L24" s="51"/>
      <c r="M24" s="52">
        <v>45292</v>
      </c>
      <c r="N24" s="52">
        <v>45657</v>
      </c>
      <c r="O24" s="465">
        <f>+F25/F24</f>
        <v>1.2066666666666668</v>
      </c>
      <c r="P24" s="465">
        <f>+H25/H24</f>
        <v>0.18646049192731279</v>
      </c>
      <c r="Q24" s="523">
        <f>+(O24*O24)/P24</f>
        <v>7.8088630432877393</v>
      </c>
      <c r="X24" s="60"/>
    </row>
    <row r="25" spans="2:28" ht="63" customHeight="1" x14ac:dyDescent="0.25">
      <c r="B25" s="525"/>
      <c r="C25" s="526"/>
      <c r="D25" s="45" t="s">
        <v>2</v>
      </c>
      <c r="E25" s="534"/>
      <c r="F25" s="48">
        <v>181</v>
      </c>
      <c r="G25" s="137" t="s">
        <v>31</v>
      </c>
      <c r="H25" s="284">
        <v>100400000</v>
      </c>
      <c r="I25" s="284">
        <v>100400000</v>
      </c>
      <c r="J25" s="136"/>
      <c r="K25" s="118"/>
      <c r="L25" s="51"/>
      <c r="M25" s="52">
        <v>45292</v>
      </c>
      <c r="N25" s="52">
        <v>45657</v>
      </c>
      <c r="O25" s="465"/>
      <c r="P25" s="465"/>
      <c r="Q25" s="523"/>
      <c r="AB25" s="42"/>
    </row>
    <row r="26" spans="2:28" ht="63" customHeight="1" x14ac:dyDescent="0.25">
      <c r="B26" s="525"/>
      <c r="C26" s="526" t="s">
        <v>74</v>
      </c>
      <c r="D26" s="70" t="s">
        <v>3</v>
      </c>
      <c r="E26" s="533" t="s">
        <v>62</v>
      </c>
      <c r="F26" s="138">
        <v>0</v>
      </c>
      <c r="G26" s="45" t="s">
        <v>3</v>
      </c>
      <c r="H26" s="283"/>
      <c r="I26" s="283"/>
      <c r="J26" s="136"/>
      <c r="K26" s="118"/>
      <c r="L26" s="51"/>
      <c r="M26" s="52">
        <v>45292</v>
      </c>
      <c r="N26" s="52">
        <v>45657</v>
      </c>
      <c r="O26" s="527">
        <v>0</v>
      </c>
      <c r="P26" s="465">
        <v>0</v>
      </c>
      <c r="Q26" s="523">
        <v>0</v>
      </c>
    </row>
    <row r="27" spans="2:28" ht="63" customHeight="1" x14ac:dyDescent="0.25">
      <c r="B27" s="525"/>
      <c r="C27" s="526"/>
      <c r="D27" s="70" t="s">
        <v>2</v>
      </c>
      <c r="E27" s="534"/>
      <c r="F27" s="139">
        <v>0</v>
      </c>
      <c r="G27" s="45" t="s">
        <v>31</v>
      </c>
      <c r="H27" s="283"/>
      <c r="I27" s="283"/>
      <c r="J27" s="136"/>
      <c r="K27" s="118"/>
      <c r="L27" s="51"/>
      <c r="M27" s="52">
        <v>45292</v>
      </c>
      <c r="N27" s="52">
        <v>45657</v>
      </c>
      <c r="O27" s="528"/>
      <c r="P27" s="465"/>
      <c r="Q27" s="523"/>
    </row>
    <row r="28" spans="2:28" ht="63" customHeight="1" x14ac:dyDescent="0.25">
      <c r="B28" s="529"/>
      <c r="C28" s="388" t="s">
        <v>6</v>
      </c>
      <c r="D28" s="45" t="s">
        <v>3</v>
      </c>
      <c r="E28" s="71"/>
      <c r="F28" s="57"/>
      <c r="G28" s="140" t="s">
        <v>3</v>
      </c>
      <c r="H28" s="285">
        <f>+H20+H22+H24+H26</f>
        <v>779036000</v>
      </c>
      <c r="I28" s="285">
        <f>+I20+I22+I24+I26</f>
        <v>779036000</v>
      </c>
      <c r="J28" s="136"/>
      <c r="K28" s="51"/>
      <c r="L28" s="51"/>
      <c r="M28" s="51"/>
      <c r="N28" s="63"/>
      <c r="O28" s="466">
        <f>+(O20+O22+O24+O26)/4</f>
        <v>0.30166666666666669</v>
      </c>
      <c r="P28" s="466">
        <f>+H29/H28</f>
        <v>0.15454998228579936</v>
      </c>
      <c r="Q28" s="521"/>
    </row>
    <row r="29" spans="2:28" ht="63" customHeight="1" thickBot="1" x14ac:dyDescent="0.3">
      <c r="B29" s="530"/>
      <c r="C29" s="531"/>
      <c r="D29" s="253" t="s">
        <v>2</v>
      </c>
      <c r="E29" s="261"/>
      <c r="F29" s="262"/>
      <c r="G29" s="263" t="s">
        <v>31</v>
      </c>
      <c r="H29" s="286">
        <f>H21+H23+H25+H27</f>
        <v>120400000</v>
      </c>
      <c r="I29" s="287">
        <f>I21+I23+I25+I27</f>
        <v>120400000</v>
      </c>
      <c r="J29" s="264"/>
      <c r="K29" s="265"/>
      <c r="L29" s="266"/>
      <c r="M29" s="266"/>
      <c r="N29" s="267"/>
      <c r="O29" s="532"/>
      <c r="P29" s="532"/>
      <c r="Q29" s="522"/>
    </row>
    <row r="30" spans="2:28" ht="16.5" thickBot="1" x14ac:dyDescent="0.3">
      <c r="D30" s="74"/>
      <c r="H30" s="125"/>
      <c r="I30" s="78"/>
      <c r="K30" s="40"/>
      <c r="L30" s="40"/>
      <c r="M30" s="126"/>
      <c r="N30" s="126"/>
      <c r="Q30" s="80"/>
      <c r="R30" s="79"/>
    </row>
    <row r="31" spans="2:28" ht="31.5" x14ac:dyDescent="0.25">
      <c r="B31" s="511" t="s">
        <v>32</v>
      </c>
      <c r="C31" s="512"/>
      <c r="D31" s="513" t="s">
        <v>5</v>
      </c>
      <c r="E31" s="513"/>
      <c r="F31" s="513"/>
      <c r="G31" s="513"/>
      <c r="H31" s="513"/>
      <c r="I31" s="513"/>
      <c r="J31" s="268" t="s">
        <v>33</v>
      </c>
      <c r="K31" s="513" t="s">
        <v>34</v>
      </c>
      <c r="L31" s="513"/>
      <c r="M31" s="514" t="s">
        <v>4</v>
      </c>
      <c r="N31" s="515"/>
      <c r="O31" s="515"/>
      <c r="P31" s="515"/>
      <c r="Q31" s="516"/>
    </row>
    <row r="32" spans="2:28" ht="26.25" customHeight="1" x14ac:dyDescent="0.25">
      <c r="B32" s="517" t="s">
        <v>47</v>
      </c>
      <c r="C32" s="395"/>
      <c r="D32" s="393" t="s">
        <v>278</v>
      </c>
      <c r="E32" s="394"/>
      <c r="F32" s="394"/>
      <c r="G32" s="394"/>
      <c r="H32" s="394"/>
      <c r="I32" s="395"/>
      <c r="J32" s="519" t="s">
        <v>40</v>
      </c>
      <c r="K32" s="82" t="s">
        <v>3</v>
      </c>
      <c r="L32" s="206">
        <v>270</v>
      </c>
      <c r="M32" s="463" t="s">
        <v>48</v>
      </c>
      <c r="N32" s="463"/>
      <c r="O32" s="463"/>
      <c r="P32" s="463"/>
      <c r="Q32" s="520"/>
    </row>
    <row r="33" spans="2:53" ht="18" customHeight="1" x14ac:dyDescent="0.25">
      <c r="B33" s="518"/>
      <c r="C33" s="398"/>
      <c r="D33" s="396"/>
      <c r="E33" s="397"/>
      <c r="F33" s="397"/>
      <c r="G33" s="397"/>
      <c r="H33" s="397"/>
      <c r="I33" s="398"/>
      <c r="J33" s="519"/>
      <c r="K33" s="82" t="s">
        <v>2</v>
      </c>
      <c r="L33" s="128"/>
      <c r="M33" s="463"/>
      <c r="N33" s="463"/>
      <c r="O33" s="463"/>
      <c r="P33" s="463"/>
      <c r="Q33" s="520"/>
    </row>
    <row r="34" spans="2:53" ht="15" customHeight="1" x14ac:dyDescent="0.25">
      <c r="B34" s="504" t="s">
        <v>1</v>
      </c>
      <c r="C34" s="394"/>
      <c r="D34" s="394"/>
      <c r="E34" s="394"/>
      <c r="F34" s="394"/>
      <c r="G34" s="394"/>
      <c r="H34" s="394"/>
      <c r="I34" s="394"/>
      <c r="J34" s="394"/>
      <c r="K34" s="394"/>
      <c r="L34" s="395"/>
      <c r="M34" s="392" t="s">
        <v>0</v>
      </c>
      <c r="N34" s="392"/>
      <c r="O34" s="392"/>
      <c r="P34" s="392"/>
      <c r="Q34" s="508"/>
    </row>
    <row r="35" spans="2:53" ht="29.25" customHeight="1" thickBot="1" x14ac:dyDescent="0.3">
      <c r="B35" s="505"/>
      <c r="C35" s="506"/>
      <c r="D35" s="506"/>
      <c r="E35" s="506"/>
      <c r="F35" s="506"/>
      <c r="G35" s="506"/>
      <c r="H35" s="506"/>
      <c r="I35" s="506"/>
      <c r="J35" s="506"/>
      <c r="K35" s="506"/>
      <c r="L35" s="507"/>
      <c r="M35" s="509"/>
      <c r="N35" s="509"/>
      <c r="O35" s="509"/>
      <c r="P35" s="509"/>
      <c r="Q35" s="510"/>
    </row>
    <row r="36" spans="2:53" x14ac:dyDescent="0.25">
      <c r="M36" s="129"/>
      <c r="N36" s="129"/>
    </row>
    <row r="37" spans="2:53" x14ac:dyDescent="0.25">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row>
    <row r="38" spans="2:53" x14ac:dyDescent="0.25">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row>
    <row r="39" spans="2:53" x14ac:dyDescent="0.25">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row>
    <row r="40" spans="2:53" x14ac:dyDescent="0.25">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row>
    <row r="41" spans="2:53" x14ac:dyDescent="0.25">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row>
    <row r="42" spans="2:53" x14ac:dyDescent="0.25">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row>
    <row r="43" spans="2:53" x14ac:dyDescent="0.25">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row>
    <row r="44" spans="2:53" x14ac:dyDescent="0.25">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row>
    <row r="45" spans="2:53" x14ac:dyDescent="0.25">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row>
    <row r="46" spans="2:53" x14ac:dyDescent="0.25">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row>
    <row r="47" spans="2:53" x14ac:dyDescent="0.25">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row>
    <row r="48" spans="2:53" x14ac:dyDescent="0.25">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row>
    <row r="49" spans="18:53" x14ac:dyDescent="0.25">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row>
    <row r="50" spans="18:53" x14ac:dyDescent="0.25">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row>
    <row r="51" spans="18:53" x14ac:dyDescent="0.25">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row>
    <row r="52" spans="18:53" x14ac:dyDescent="0.25">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row>
    <row r="53" spans="18:53" x14ac:dyDescent="0.25">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row>
    <row r="54" spans="18:53" x14ac:dyDescent="0.25">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row>
    <row r="55" spans="18:53" x14ac:dyDescent="0.25">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row>
    <row r="56" spans="18:53" x14ac:dyDescent="0.25">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row>
    <row r="57" spans="18:53" x14ac:dyDescent="0.25">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row>
    <row r="58" spans="18:53" x14ac:dyDescent="0.25">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row>
    <row r="59" spans="18:53" x14ac:dyDescent="0.25">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row>
    <row r="60" spans="18:53" x14ac:dyDescent="0.25">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row>
    <row r="61" spans="18:53" x14ac:dyDescent="0.25">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row>
    <row r="62" spans="18:53" x14ac:dyDescent="0.25">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row>
    <row r="63" spans="18:53" x14ac:dyDescent="0.25">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row>
    <row r="64" spans="18:53" x14ac:dyDescent="0.25">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row>
    <row r="65" spans="18:53" x14ac:dyDescent="0.25">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row>
    <row r="66" spans="18:53" x14ac:dyDescent="0.25">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row>
    <row r="67" spans="18:53" x14ac:dyDescent="0.25">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row>
    <row r="68" spans="18:53" x14ac:dyDescent="0.25">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row>
    <row r="69" spans="18:53" x14ac:dyDescent="0.25">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row>
  </sheetData>
  <mergeCells count="85">
    <mergeCell ref="G17:G19"/>
    <mergeCell ref="B17:B19"/>
    <mergeCell ref="C17:C19"/>
    <mergeCell ref="D17:D19"/>
    <mergeCell ref="E17:E19"/>
    <mergeCell ref="F17:F19"/>
    <mergeCell ref="B2:C5"/>
    <mergeCell ref="D2:K3"/>
    <mergeCell ref="L2:O2"/>
    <mergeCell ref="P2:Q5"/>
    <mergeCell ref="L3:O3"/>
    <mergeCell ref="D4:K5"/>
    <mergeCell ref="L4:O4"/>
    <mergeCell ref="L5:O5"/>
    <mergeCell ref="U12:W12"/>
    <mergeCell ref="B13:C13"/>
    <mergeCell ref="D13:I13"/>
    <mergeCell ref="U13:W13"/>
    <mergeCell ref="M11:Q16"/>
    <mergeCell ref="U14:V14"/>
    <mergeCell ref="C6:Q6"/>
    <mergeCell ref="D7:Q7"/>
    <mergeCell ref="D8:Q8"/>
    <mergeCell ref="B9:C9"/>
    <mergeCell ref="D9:I9"/>
    <mergeCell ref="J9:L14"/>
    <mergeCell ref="M9:Q9"/>
    <mergeCell ref="B12:C12"/>
    <mergeCell ref="D12:I12"/>
    <mergeCell ref="D14:I14"/>
    <mergeCell ref="T9:X9"/>
    <mergeCell ref="B10:C10"/>
    <mergeCell ref="D10:I10"/>
    <mergeCell ref="N10:P10"/>
    <mergeCell ref="B11:C11"/>
    <mergeCell ref="D11:I11"/>
    <mergeCell ref="U11:W11"/>
    <mergeCell ref="H17:H19"/>
    <mergeCell ref="I17:L18"/>
    <mergeCell ref="M17:N18"/>
    <mergeCell ref="O17:Q17"/>
    <mergeCell ref="U17:V17"/>
    <mergeCell ref="O18:O19"/>
    <mergeCell ref="P18:P19"/>
    <mergeCell ref="Q18:Q19"/>
    <mergeCell ref="U18:V18"/>
    <mergeCell ref="U19:V19"/>
    <mergeCell ref="U20:V20"/>
    <mergeCell ref="C22:C23"/>
    <mergeCell ref="B20:B23"/>
    <mergeCell ref="C20:C21"/>
    <mergeCell ref="O20:O21"/>
    <mergeCell ref="P20:P21"/>
    <mergeCell ref="Q20:Q21"/>
    <mergeCell ref="E20:E21"/>
    <mergeCell ref="E22:E23"/>
    <mergeCell ref="O22:O23"/>
    <mergeCell ref="P22:P23"/>
    <mergeCell ref="Q22:Q23"/>
    <mergeCell ref="Q28:Q29"/>
    <mergeCell ref="Q26:Q27"/>
    <mergeCell ref="B24:B27"/>
    <mergeCell ref="C24:C25"/>
    <mergeCell ref="O24:O25"/>
    <mergeCell ref="P24:P25"/>
    <mergeCell ref="Q24:Q25"/>
    <mergeCell ref="C26:C27"/>
    <mergeCell ref="O26:O27"/>
    <mergeCell ref="P26:P27"/>
    <mergeCell ref="B28:B29"/>
    <mergeCell ref="C28:C29"/>
    <mergeCell ref="O28:O29"/>
    <mergeCell ref="P28:P29"/>
    <mergeCell ref="E24:E25"/>
    <mergeCell ref="E26:E27"/>
    <mergeCell ref="B34:L35"/>
    <mergeCell ref="M34:Q35"/>
    <mergeCell ref="B31:C31"/>
    <mergeCell ref="D31:I31"/>
    <mergeCell ref="K31:L31"/>
    <mergeCell ref="M31:Q31"/>
    <mergeCell ref="B32:C33"/>
    <mergeCell ref="D32:I33"/>
    <mergeCell ref="J32:J33"/>
    <mergeCell ref="M32:Q33"/>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13"/>
  <sheetViews>
    <sheetView workbookViewId="0">
      <selection activeCell="F19" sqref="F19"/>
    </sheetView>
  </sheetViews>
  <sheetFormatPr baseColWidth="10" defaultRowHeight="15" x14ac:dyDescent="0.25"/>
  <cols>
    <col min="2" max="2" width="38.140625" customWidth="1"/>
    <col min="3" max="3" width="9.42578125" customWidth="1"/>
    <col min="4" max="4" width="34.42578125" customWidth="1"/>
    <col min="5" max="5" width="19.85546875" customWidth="1"/>
    <col min="6" max="6" width="20.42578125" customWidth="1"/>
    <col min="7" max="7" width="15.42578125" bestFit="1" customWidth="1"/>
  </cols>
  <sheetData>
    <row r="1" spans="2:7" x14ac:dyDescent="0.25">
      <c r="B1" s="502"/>
      <c r="C1" s="502"/>
      <c r="D1" s="502"/>
      <c r="E1" s="502"/>
      <c r="F1" s="502"/>
    </row>
    <row r="2" spans="2:7" x14ac:dyDescent="0.25">
      <c r="B2" s="502"/>
      <c r="C2" s="502"/>
      <c r="D2" s="502"/>
      <c r="E2" s="502"/>
      <c r="F2" s="502"/>
    </row>
    <row r="3" spans="2:7" x14ac:dyDescent="0.25">
      <c r="B3" s="502"/>
      <c r="C3" s="502"/>
      <c r="D3" s="502"/>
      <c r="E3" s="502"/>
      <c r="F3" s="502"/>
    </row>
    <row r="4" spans="2:7" x14ac:dyDescent="0.25">
      <c r="B4" s="502"/>
      <c r="C4" s="502"/>
      <c r="D4" s="502"/>
      <c r="E4" s="502"/>
      <c r="F4" s="502"/>
    </row>
    <row r="5" spans="2:7" ht="37.5" customHeight="1" x14ac:dyDescent="0.25">
      <c r="B5" s="619" t="s">
        <v>258</v>
      </c>
      <c r="C5" s="619"/>
      <c r="D5" s="619"/>
      <c r="E5" s="619"/>
      <c r="F5" s="162">
        <f>F7+F8</f>
        <v>120400000</v>
      </c>
      <c r="G5" s="2"/>
    </row>
    <row r="6" spans="2:7" ht="33.75" customHeight="1" x14ac:dyDescent="0.25">
      <c r="B6" s="195"/>
      <c r="C6" s="163" t="s">
        <v>262</v>
      </c>
      <c r="D6" s="195"/>
      <c r="E6" s="195"/>
      <c r="F6" s="204"/>
      <c r="G6" s="2"/>
    </row>
    <row r="7" spans="2:7" ht="47.25" x14ac:dyDescent="0.25">
      <c r="B7" s="88" t="s">
        <v>308</v>
      </c>
      <c r="C7" s="164">
        <v>441</v>
      </c>
      <c r="D7" s="67" t="s">
        <v>163</v>
      </c>
      <c r="E7" s="67">
        <v>20000000</v>
      </c>
      <c r="F7" s="205">
        <f>SUM(E7)</f>
        <v>20000000</v>
      </c>
      <c r="G7" s="1"/>
    </row>
    <row r="8" spans="2:7" ht="16.5" customHeight="1" x14ac:dyDescent="0.25">
      <c r="B8" s="620" t="s">
        <v>234</v>
      </c>
      <c r="C8" s="164">
        <v>419</v>
      </c>
      <c r="D8" s="67" t="s">
        <v>164</v>
      </c>
      <c r="E8" s="67">
        <v>28800000</v>
      </c>
      <c r="F8" s="183">
        <f>SUM(E8:E12)</f>
        <v>100400000</v>
      </c>
      <c r="G8" s="1"/>
    </row>
    <row r="9" spans="2:7" ht="15.75" x14ac:dyDescent="0.25">
      <c r="B9" s="620"/>
      <c r="C9" s="164">
        <v>1409</v>
      </c>
      <c r="D9" s="67" t="s">
        <v>165</v>
      </c>
      <c r="E9" s="67">
        <v>14000000</v>
      </c>
      <c r="F9" s="161"/>
      <c r="G9" s="1"/>
    </row>
    <row r="10" spans="2:7" ht="15.75" x14ac:dyDescent="0.25">
      <c r="B10" s="620"/>
      <c r="C10" s="166" t="s">
        <v>243</v>
      </c>
      <c r="D10" s="167" t="s">
        <v>172</v>
      </c>
      <c r="E10" s="67">
        <v>19200000</v>
      </c>
      <c r="F10" s="161"/>
      <c r="G10" s="1"/>
    </row>
    <row r="11" spans="2:7" ht="15.75" x14ac:dyDescent="0.25">
      <c r="B11" s="620"/>
      <c r="C11" s="166" t="s">
        <v>244</v>
      </c>
      <c r="D11" s="167" t="s">
        <v>173</v>
      </c>
      <c r="E11" s="67">
        <v>28800000</v>
      </c>
      <c r="F11" s="161"/>
      <c r="G11" s="1"/>
    </row>
    <row r="12" spans="2:7" ht="15.75" x14ac:dyDescent="0.25">
      <c r="B12" s="620"/>
      <c r="C12" s="196" t="s">
        <v>245</v>
      </c>
      <c r="D12" s="168" t="s">
        <v>169</v>
      </c>
      <c r="E12" s="169">
        <v>9600000</v>
      </c>
      <c r="F12" s="161"/>
      <c r="G12" s="1"/>
    </row>
    <row r="13" spans="2:7" ht="15.75" x14ac:dyDescent="0.25">
      <c r="B13" s="1"/>
      <c r="C13" s="1"/>
      <c r="D13" s="1"/>
      <c r="E13" s="1"/>
      <c r="F13" s="1"/>
      <c r="G13" s="1"/>
    </row>
  </sheetData>
  <mergeCells count="3">
    <mergeCell ref="B5:E5"/>
    <mergeCell ref="B8:B12"/>
    <mergeCell ref="B1:F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A69"/>
  <sheetViews>
    <sheetView topLeftCell="F1" zoomScaleNormal="90" workbookViewId="0">
      <selection activeCell="L26" sqref="L26"/>
    </sheetView>
  </sheetViews>
  <sheetFormatPr baseColWidth="10" defaultColWidth="12.42578125" defaultRowHeight="15.75" x14ac:dyDescent="0.25"/>
  <cols>
    <col min="1" max="1" width="6.7109375" style="4" customWidth="1"/>
    <col min="2" max="2" width="55.85546875" style="4" customWidth="1"/>
    <col min="3" max="3" width="50.85546875" style="4" customWidth="1"/>
    <col min="4" max="4" width="13.28515625" style="4" customWidth="1"/>
    <col min="5" max="5" width="23.28515625" style="4" customWidth="1"/>
    <col min="6" max="6" width="12.28515625" style="4" bestFit="1" customWidth="1"/>
    <col min="7" max="7" width="15.42578125" style="4" bestFit="1" customWidth="1"/>
    <col min="8" max="8" width="29.140625" style="170" bestFit="1" customWidth="1"/>
    <col min="9" max="9" width="24.42578125" style="170" bestFit="1" customWidth="1"/>
    <col min="10" max="10" width="20.85546875" style="4" customWidth="1"/>
    <col min="11" max="11" width="12.42578125" style="4" customWidth="1"/>
    <col min="12" max="12" width="22.42578125" style="4" customWidth="1"/>
    <col min="13" max="13" width="14.85546875" style="107" customWidth="1"/>
    <col min="14" max="14" width="21.140625" style="107" customWidth="1"/>
    <col min="15" max="17" width="16.85546875" style="4" customWidth="1"/>
    <col min="18" max="18" width="16.42578125" style="4" customWidth="1"/>
    <col min="19" max="19" width="12.42578125" style="4"/>
    <col min="20" max="20" width="14.42578125" style="4" customWidth="1"/>
    <col min="21" max="21" width="18.42578125" style="4" customWidth="1"/>
    <col min="22" max="22" width="33.85546875" style="4" customWidth="1"/>
    <col min="23" max="23" width="12.42578125" style="4" hidden="1" customWidth="1"/>
    <col min="24" max="24" width="24.28515625" style="4" customWidth="1"/>
    <col min="25" max="25" width="22.42578125" style="4" customWidth="1"/>
    <col min="26" max="27" width="12.42578125" style="4"/>
    <col min="28" max="28" width="16.85546875" style="4" customWidth="1"/>
    <col min="29" max="29" width="12.42578125" style="4"/>
    <col min="30" max="30" width="30.140625" style="4" customWidth="1"/>
    <col min="31" max="31" width="15.42578125" style="4" customWidth="1"/>
    <col min="32" max="32" width="15.85546875" style="4" customWidth="1"/>
    <col min="33" max="33" width="24.42578125" style="4" customWidth="1"/>
    <col min="34" max="34" width="17.140625" style="4" customWidth="1"/>
    <col min="35" max="16384" width="12.42578125" style="4"/>
  </cols>
  <sheetData>
    <row r="1" spans="2:28" ht="22.5" customHeight="1" x14ac:dyDescent="0.25"/>
    <row r="2" spans="2:28" ht="37.5" customHeight="1" x14ac:dyDescent="0.25">
      <c r="B2" s="387"/>
      <c r="C2" s="387"/>
      <c r="D2" s="597" t="s">
        <v>279</v>
      </c>
      <c r="E2" s="598"/>
      <c r="F2" s="598"/>
      <c r="G2" s="598"/>
      <c r="H2" s="598"/>
      <c r="I2" s="598"/>
      <c r="J2" s="598"/>
      <c r="K2" s="599"/>
      <c r="L2" s="603" t="s">
        <v>280</v>
      </c>
      <c r="M2" s="604"/>
      <c r="N2" s="604"/>
      <c r="O2" s="605"/>
      <c r="P2" s="606"/>
      <c r="Q2" s="607"/>
      <c r="R2" s="141"/>
    </row>
    <row r="3" spans="2:28" ht="37.5" customHeight="1" x14ac:dyDescent="0.25">
      <c r="B3" s="387"/>
      <c r="C3" s="387"/>
      <c r="D3" s="600"/>
      <c r="E3" s="601"/>
      <c r="F3" s="601"/>
      <c r="G3" s="601"/>
      <c r="H3" s="601"/>
      <c r="I3" s="601"/>
      <c r="J3" s="601"/>
      <c r="K3" s="602"/>
      <c r="L3" s="603" t="s">
        <v>281</v>
      </c>
      <c r="M3" s="604"/>
      <c r="N3" s="604"/>
      <c r="O3" s="605"/>
      <c r="P3" s="608"/>
      <c r="Q3" s="609"/>
      <c r="R3" s="141"/>
    </row>
    <row r="4" spans="2:28" ht="33.75" customHeight="1" x14ac:dyDescent="0.25">
      <c r="B4" s="387"/>
      <c r="C4" s="387"/>
      <c r="D4" s="597" t="s">
        <v>282</v>
      </c>
      <c r="E4" s="598"/>
      <c r="F4" s="598"/>
      <c r="G4" s="598"/>
      <c r="H4" s="598"/>
      <c r="I4" s="598"/>
      <c r="J4" s="598"/>
      <c r="K4" s="599"/>
      <c r="L4" s="603" t="s">
        <v>283</v>
      </c>
      <c r="M4" s="604"/>
      <c r="N4" s="604"/>
      <c r="O4" s="605"/>
      <c r="P4" s="608"/>
      <c r="Q4" s="609"/>
      <c r="R4" s="141"/>
    </row>
    <row r="5" spans="2:28" ht="38.25" customHeight="1" x14ac:dyDescent="0.25">
      <c r="B5" s="387"/>
      <c r="C5" s="387"/>
      <c r="D5" s="600"/>
      <c r="E5" s="601"/>
      <c r="F5" s="601"/>
      <c r="G5" s="601"/>
      <c r="H5" s="601"/>
      <c r="I5" s="601"/>
      <c r="J5" s="601"/>
      <c r="K5" s="602"/>
      <c r="L5" s="603" t="s">
        <v>284</v>
      </c>
      <c r="M5" s="604"/>
      <c r="N5" s="604"/>
      <c r="O5" s="605"/>
      <c r="P5" s="610"/>
      <c r="Q5" s="611"/>
      <c r="R5" s="141"/>
    </row>
    <row r="6" spans="2:28" ht="23.25" customHeight="1" x14ac:dyDescent="0.25">
      <c r="C6" s="566"/>
      <c r="D6" s="566"/>
      <c r="E6" s="566"/>
      <c r="F6" s="566"/>
      <c r="G6" s="566"/>
      <c r="H6" s="566"/>
      <c r="I6" s="566"/>
      <c r="J6" s="566"/>
      <c r="K6" s="566"/>
      <c r="L6" s="566"/>
      <c r="M6" s="566"/>
      <c r="N6" s="566"/>
      <c r="O6" s="566"/>
      <c r="P6" s="566"/>
      <c r="Q6" s="566"/>
      <c r="R6" s="141"/>
    </row>
    <row r="7" spans="2:28" s="89" customFormat="1" ht="31.5" customHeight="1" x14ac:dyDescent="0.25">
      <c r="B7" s="152" t="s">
        <v>28</v>
      </c>
      <c r="C7" s="209" t="s">
        <v>38</v>
      </c>
      <c r="D7" s="634" t="s">
        <v>29</v>
      </c>
      <c r="E7" s="636"/>
      <c r="F7" s="636"/>
      <c r="G7" s="636"/>
      <c r="H7" s="636"/>
      <c r="I7" s="636"/>
      <c r="J7" s="636"/>
      <c r="K7" s="636"/>
      <c r="L7" s="636"/>
      <c r="M7" s="636"/>
      <c r="N7" s="636"/>
      <c r="O7" s="636"/>
      <c r="P7" s="636"/>
      <c r="Q7" s="557"/>
      <c r="R7" s="210"/>
    </row>
    <row r="8" spans="2:28" s="89" customFormat="1" ht="36" customHeight="1" x14ac:dyDescent="0.25">
      <c r="B8" s="152" t="s">
        <v>23</v>
      </c>
      <c r="C8" s="152" t="s">
        <v>92</v>
      </c>
      <c r="D8" s="570" t="s">
        <v>90</v>
      </c>
      <c r="E8" s="570"/>
      <c r="F8" s="570"/>
      <c r="G8" s="570"/>
      <c r="H8" s="570"/>
      <c r="I8" s="570"/>
      <c r="J8" s="570"/>
      <c r="K8" s="570"/>
      <c r="L8" s="570"/>
      <c r="M8" s="570"/>
      <c r="N8" s="570"/>
      <c r="O8" s="570"/>
      <c r="P8" s="570"/>
      <c r="Q8" s="570"/>
    </row>
    <row r="9" spans="2:28" s="89" customFormat="1" ht="36" customHeight="1" x14ac:dyDescent="0.25">
      <c r="B9" s="634" t="s">
        <v>41</v>
      </c>
      <c r="C9" s="557"/>
      <c r="D9" s="558"/>
      <c r="E9" s="558"/>
      <c r="F9" s="558"/>
      <c r="G9" s="558"/>
      <c r="H9" s="558"/>
      <c r="I9" s="558"/>
      <c r="J9" s="391" t="s">
        <v>204</v>
      </c>
      <c r="K9" s="391"/>
      <c r="L9" s="391"/>
      <c r="M9" s="581" t="s">
        <v>22</v>
      </c>
      <c r="N9" s="582"/>
      <c r="O9" s="582"/>
      <c r="P9" s="582"/>
      <c r="Q9" s="637"/>
      <c r="R9" s="143"/>
      <c r="T9" s="555"/>
      <c r="U9" s="555"/>
      <c r="V9" s="555"/>
      <c r="W9" s="555"/>
      <c r="X9" s="555"/>
    </row>
    <row r="10" spans="2:28" s="89" customFormat="1" ht="36" customHeight="1" x14ac:dyDescent="0.25">
      <c r="B10" s="634" t="s">
        <v>37</v>
      </c>
      <c r="C10" s="557"/>
      <c r="D10" s="558"/>
      <c r="E10" s="558"/>
      <c r="F10" s="558"/>
      <c r="G10" s="558"/>
      <c r="H10" s="558"/>
      <c r="I10" s="558"/>
      <c r="J10" s="391"/>
      <c r="K10" s="391"/>
      <c r="L10" s="391"/>
      <c r="M10" s="144" t="s">
        <v>21</v>
      </c>
      <c r="N10" s="560" t="s">
        <v>20</v>
      </c>
      <c r="O10" s="560"/>
      <c r="P10" s="560"/>
      <c r="Q10" s="144" t="s">
        <v>19</v>
      </c>
      <c r="R10" s="143"/>
      <c r="T10" s="145"/>
      <c r="U10" s="145"/>
      <c r="V10" s="145"/>
      <c r="W10" s="145"/>
      <c r="X10" s="145"/>
    </row>
    <row r="11" spans="2:28" s="89" customFormat="1" ht="28.5" customHeight="1" x14ac:dyDescent="0.25">
      <c r="B11" s="635" t="s">
        <v>288</v>
      </c>
      <c r="C11" s="562"/>
      <c r="D11" s="563"/>
      <c r="E11" s="563"/>
      <c r="F11" s="563"/>
      <c r="G11" s="563"/>
      <c r="H11" s="563"/>
      <c r="I11" s="563"/>
      <c r="J11" s="391"/>
      <c r="K11" s="391"/>
      <c r="L11" s="391"/>
      <c r="M11" s="588" t="s">
        <v>306</v>
      </c>
      <c r="N11" s="589"/>
      <c r="O11" s="589"/>
      <c r="P11" s="589"/>
      <c r="Q11" s="638"/>
      <c r="R11" s="143"/>
      <c r="T11" s="146"/>
      <c r="U11" s="565"/>
      <c r="V11" s="565"/>
      <c r="W11" s="565"/>
      <c r="X11" s="146"/>
      <c r="Z11" s="211"/>
      <c r="AA11" s="211"/>
    </row>
    <row r="12" spans="2:28" s="89" customFormat="1" ht="29.25" customHeight="1" x14ac:dyDescent="0.25">
      <c r="B12" s="635" t="s">
        <v>203</v>
      </c>
      <c r="C12" s="562"/>
      <c r="D12" s="563"/>
      <c r="E12" s="563"/>
      <c r="F12" s="563"/>
      <c r="G12" s="563"/>
      <c r="H12" s="563"/>
      <c r="I12" s="563"/>
      <c r="J12" s="391"/>
      <c r="K12" s="391"/>
      <c r="L12" s="391"/>
      <c r="M12" s="591"/>
      <c r="N12" s="592"/>
      <c r="O12" s="592"/>
      <c r="P12" s="592"/>
      <c r="Q12" s="639"/>
      <c r="R12" s="143"/>
      <c r="T12" s="147"/>
      <c r="U12" s="587"/>
      <c r="V12" s="587"/>
      <c r="W12" s="587"/>
      <c r="X12" s="39"/>
      <c r="Z12" s="150"/>
      <c r="AA12" s="158"/>
      <c r="AB12" s="159"/>
    </row>
    <row r="13" spans="2:28" s="89" customFormat="1" ht="38.25" customHeight="1" x14ac:dyDescent="0.25">
      <c r="B13" s="634" t="s">
        <v>202</v>
      </c>
      <c r="C13" s="557"/>
      <c r="D13" s="558"/>
      <c r="E13" s="558"/>
      <c r="F13" s="558"/>
      <c r="G13" s="558"/>
      <c r="H13" s="558"/>
      <c r="I13" s="558"/>
      <c r="J13" s="391"/>
      <c r="K13" s="391"/>
      <c r="L13" s="391"/>
      <c r="M13" s="591"/>
      <c r="N13" s="592"/>
      <c r="O13" s="592"/>
      <c r="P13" s="592"/>
      <c r="Q13" s="639"/>
      <c r="R13" s="143"/>
      <c r="T13" s="147"/>
      <c r="U13" s="587"/>
      <c r="V13" s="587"/>
      <c r="W13" s="587"/>
      <c r="X13" s="39"/>
      <c r="Z13" s="150"/>
      <c r="AA13" s="158"/>
      <c r="AB13" s="159"/>
    </row>
    <row r="14" spans="2:28" ht="28.5" customHeight="1" x14ac:dyDescent="0.25">
      <c r="B14" s="148" t="s">
        <v>36</v>
      </c>
      <c r="C14" s="149"/>
      <c r="D14" s="585"/>
      <c r="E14" s="585"/>
      <c r="F14" s="585"/>
      <c r="G14" s="585"/>
      <c r="H14" s="585"/>
      <c r="I14" s="585"/>
      <c r="J14" s="391"/>
      <c r="K14" s="391"/>
      <c r="L14" s="391"/>
      <c r="M14" s="591"/>
      <c r="N14" s="592"/>
      <c r="O14" s="592"/>
      <c r="P14" s="592"/>
      <c r="Q14" s="639"/>
      <c r="R14" s="143"/>
      <c r="T14" s="150"/>
      <c r="U14" s="587"/>
      <c r="V14" s="587"/>
      <c r="W14" s="151"/>
      <c r="X14" s="39"/>
      <c r="Y14" s="43"/>
      <c r="Z14" s="40"/>
      <c r="AA14" s="41"/>
      <c r="AB14" s="42"/>
    </row>
    <row r="15" spans="2:28" ht="38.25" customHeight="1" x14ac:dyDescent="0.25">
      <c r="B15" s="152" t="s">
        <v>111</v>
      </c>
      <c r="C15" s="171" t="s">
        <v>122</v>
      </c>
      <c r="D15" s="153"/>
      <c r="E15" s="153"/>
      <c r="F15" s="153"/>
      <c r="G15" s="153"/>
      <c r="H15" s="154"/>
      <c r="I15" s="172"/>
      <c r="J15" s="194"/>
      <c r="K15" s="194"/>
      <c r="L15" s="194"/>
      <c r="M15" s="591"/>
      <c r="N15" s="592"/>
      <c r="O15" s="592"/>
      <c r="P15" s="592"/>
      <c r="Q15" s="639"/>
      <c r="R15" s="143"/>
      <c r="T15" s="150"/>
      <c r="U15" s="151"/>
      <c r="V15" s="151"/>
      <c r="W15" s="151"/>
      <c r="X15" s="39"/>
      <c r="Y15" s="43"/>
      <c r="Z15" s="40"/>
      <c r="AA15" s="41"/>
      <c r="AB15" s="42"/>
    </row>
    <row r="16" spans="2:28" ht="57" customHeight="1" x14ac:dyDescent="0.25">
      <c r="B16" s="152" t="s">
        <v>112</v>
      </c>
      <c r="C16" s="71" t="s">
        <v>120</v>
      </c>
      <c r="D16" s="153"/>
      <c r="E16" s="153"/>
      <c r="F16" s="153"/>
      <c r="G16" s="153"/>
      <c r="H16" s="154"/>
      <c r="I16" s="172"/>
      <c r="J16" s="194"/>
      <c r="K16" s="194"/>
      <c r="L16" s="194"/>
      <c r="M16" s="640"/>
      <c r="N16" s="641"/>
      <c r="O16" s="641"/>
      <c r="P16" s="641"/>
      <c r="Q16" s="642"/>
      <c r="R16" s="143"/>
      <c r="T16" s="150"/>
      <c r="U16" s="151"/>
      <c r="V16" s="151"/>
      <c r="W16" s="151"/>
      <c r="X16" s="39"/>
      <c r="Y16" s="43"/>
      <c r="Z16" s="40"/>
      <c r="AA16" s="41"/>
      <c r="AB16" s="42"/>
    </row>
    <row r="17" spans="2:28" ht="28.5" customHeight="1" x14ac:dyDescent="0.25">
      <c r="B17" s="430" t="s">
        <v>26</v>
      </c>
      <c r="C17" s="360" t="s">
        <v>24</v>
      </c>
      <c r="D17" s="361" t="s">
        <v>273</v>
      </c>
      <c r="E17" s="361" t="s">
        <v>18</v>
      </c>
      <c r="F17" s="361" t="s">
        <v>35</v>
      </c>
      <c r="G17" s="364" t="s">
        <v>274</v>
      </c>
      <c r="H17" s="470" t="s">
        <v>27</v>
      </c>
      <c r="I17" s="365" t="s">
        <v>25</v>
      </c>
      <c r="J17" s="366"/>
      <c r="K17" s="366"/>
      <c r="L17" s="367"/>
      <c r="M17" s="361" t="s">
        <v>17</v>
      </c>
      <c r="N17" s="361"/>
      <c r="O17" s="471" t="s">
        <v>16</v>
      </c>
      <c r="P17" s="471"/>
      <c r="Q17" s="471"/>
      <c r="T17" s="38"/>
      <c r="U17" s="357"/>
      <c r="V17" s="357"/>
      <c r="X17" s="39"/>
      <c r="Z17" s="40"/>
      <c r="AA17" s="41"/>
      <c r="AB17" s="42"/>
    </row>
    <row r="18" spans="2:28" ht="33.75" customHeight="1" x14ac:dyDescent="0.25">
      <c r="B18" s="431"/>
      <c r="C18" s="360"/>
      <c r="D18" s="361"/>
      <c r="E18" s="361"/>
      <c r="F18" s="361"/>
      <c r="G18" s="361"/>
      <c r="H18" s="470"/>
      <c r="I18" s="368"/>
      <c r="J18" s="369"/>
      <c r="K18" s="369"/>
      <c r="L18" s="370"/>
      <c r="M18" s="361"/>
      <c r="N18" s="361"/>
      <c r="O18" s="361" t="s">
        <v>15</v>
      </c>
      <c r="P18" s="361" t="s">
        <v>14</v>
      </c>
      <c r="Q18" s="360" t="s">
        <v>13</v>
      </c>
      <c r="T18" s="43"/>
      <c r="U18" s="357"/>
      <c r="V18" s="357"/>
      <c r="X18" s="41"/>
      <c r="Z18" s="40"/>
      <c r="AA18" s="41"/>
      <c r="AB18" s="42"/>
    </row>
    <row r="19" spans="2:28" ht="16.5" customHeight="1" x14ac:dyDescent="0.25">
      <c r="B19" s="432"/>
      <c r="C19" s="360"/>
      <c r="D19" s="361"/>
      <c r="E19" s="361"/>
      <c r="F19" s="361"/>
      <c r="G19" s="361"/>
      <c r="H19" s="470"/>
      <c r="I19" s="115" t="s">
        <v>12</v>
      </c>
      <c r="J19" s="116" t="s">
        <v>11</v>
      </c>
      <c r="K19" s="116" t="s">
        <v>10</v>
      </c>
      <c r="L19" s="117" t="s">
        <v>9</v>
      </c>
      <c r="M19" s="45" t="s">
        <v>8</v>
      </c>
      <c r="N19" s="47" t="s">
        <v>7</v>
      </c>
      <c r="O19" s="361"/>
      <c r="P19" s="361"/>
      <c r="Q19" s="360"/>
      <c r="T19" s="43"/>
      <c r="U19" s="357"/>
      <c r="V19" s="357"/>
      <c r="X19" s="41"/>
      <c r="Z19" s="40"/>
      <c r="AA19" s="41"/>
      <c r="AB19" s="42"/>
    </row>
    <row r="20" spans="2:28" ht="41.1" customHeight="1" x14ac:dyDescent="0.25">
      <c r="B20" s="629" t="s">
        <v>326</v>
      </c>
      <c r="C20" s="539" t="s">
        <v>327</v>
      </c>
      <c r="D20" s="45" t="s">
        <v>30</v>
      </c>
      <c r="E20" s="469" t="s">
        <v>63</v>
      </c>
      <c r="F20" s="48">
        <v>150</v>
      </c>
      <c r="G20" s="45" t="s">
        <v>30</v>
      </c>
      <c r="H20" s="248">
        <v>269000000</v>
      </c>
      <c r="I20" s="248">
        <v>269000000</v>
      </c>
      <c r="J20" s="173"/>
      <c r="K20" s="118"/>
      <c r="L20" s="51"/>
      <c r="M20" s="52"/>
      <c r="N20" s="52"/>
      <c r="O20" s="465">
        <f>+F21/F20</f>
        <v>1</v>
      </c>
      <c r="P20" s="465">
        <f>+H21/H20</f>
        <v>0.20446096654275092</v>
      </c>
      <c r="Q20" s="466">
        <f>+(O20*O20)/P20</f>
        <v>4.8909090909090915</v>
      </c>
      <c r="T20" s="43"/>
      <c r="U20" s="357"/>
      <c r="V20" s="357"/>
      <c r="X20" s="53"/>
      <c r="Z20" s="40"/>
      <c r="AA20" s="41"/>
      <c r="AB20" s="42"/>
    </row>
    <row r="21" spans="2:28" ht="41.1" customHeight="1" x14ac:dyDescent="0.25">
      <c r="B21" s="630"/>
      <c r="C21" s="539"/>
      <c r="D21" s="45" t="s">
        <v>2</v>
      </c>
      <c r="E21" s="469"/>
      <c r="F21" s="48">
        <v>150</v>
      </c>
      <c r="G21" s="45" t="s">
        <v>31</v>
      </c>
      <c r="H21" s="248">
        <v>55000000</v>
      </c>
      <c r="I21" s="248">
        <v>55000000</v>
      </c>
      <c r="J21" s="58"/>
      <c r="K21" s="118"/>
      <c r="L21" s="51"/>
      <c r="M21" s="52"/>
      <c r="N21" s="52"/>
      <c r="O21" s="465"/>
      <c r="P21" s="465"/>
      <c r="Q21" s="466"/>
      <c r="T21" s="43"/>
      <c r="U21" s="55"/>
      <c r="V21" s="55"/>
      <c r="X21" s="53"/>
      <c r="Z21" s="40"/>
      <c r="AA21" s="41"/>
      <c r="AB21" s="42"/>
    </row>
    <row r="22" spans="2:28" ht="41.1" customHeight="1" x14ac:dyDescent="0.25">
      <c r="B22" s="630"/>
      <c r="C22" s="632" t="s">
        <v>328</v>
      </c>
      <c r="D22" s="45" t="s">
        <v>3</v>
      </c>
      <c r="E22" s="469" t="s">
        <v>63</v>
      </c>
      <c r="F22" s="48">
        <v>0</v>
      </c>
      <c r="G22" s="45" t="s">
        <v>3</v>
      </c>
      <c r="H22" s="293">
        <v>0</v>
      </c>
      <c r="I22" s="238">
        <v>0</v>
      </c>
      <c r="J22" s="51"/>
      <c r="K22" s="118"/>
      <c r="L22" s="51"/>
      <c r="M22" s="59"/>
      <c r="N22" s="59"/>
      <c r="O22" s="465">
        <v>0</v>
      </c>
      <c r="P22" s="465">
        <v>0</v>
      </c>
      <c r="Q22" s="466">
        <v>0</v>
      </c>
      <c r="X22" s="60"/>
      <c r="Z22" s="40"/>
      <c r="AA22" s="41"/>
      <c r="AB22" s="42"/>
    </row>
    <row r="23" spans="2:28" ht="41.1" customHeight="1" x14ac:dyDescent="0.25">
      <c r="B23" s="630"/>
      <c r="C23" s="633"/>
      <c r="D23" s="45" t="s">
        <v>2</v>
      </c>
      <c r="E23" s="469"/>
      <c r="F23" s="48">
        <v>0</v>
      </c>
      <c r="G23" s="45" t="s">
        <v>31</v>
      </c>
      <c r="H23" s="288">
        <v>0</v>
      </c>
      <c r="I23" s="238">
        <v>0</v>
      </c>
      <c r="J23" s="51"/>
      <c r="K23" s="118"/>
      <c r="L23" s="51"/>
      <c r="M23" s="121"/>
      <c r="N23" s="122"/>
      <c r="O23" s="465"/>
      <c r="P23" s="465"/>
      <c r="Q23" s="466"/>
      <c r="X23" s="60"/>
      <c r="Z23" s="40"/>
      <c r="AA23" s="41"/>
      <c r="AB23" s="42"/>
    </row>
    <row r="24" spans="2:28" ht="41.1" customHeight="1" x14ac:dyDescent="0.25">
      <c r="B24" s="630"/>
      <c r="C24" s="526" t="s">
        <v>329</v>
      </c>
      <c r="D24" s="45" t="s">
        <v>3</v>
      </c>
      <c r="E24" s="469" t="s">
        <v>63</v>
      </c>
      <c r="F24" s="48">
        <v>272</v>
      </c>
      <c r="G24" s="45" t="s">
        <v>3</v>
      </c>
      <c r="H24" s="289">
        <v>491215867</v>
      </c>
      <c r="I24" s="289">
        <v>491215867</v>
      </c>
      <c r="J24" s="58"/>
      <c r="K24" s="118"/>
      <c r="L24" s="51"/>
      <c r="M24" s="59"/>
      <c r="N24" s="59"/>
      <c r="O24" s="465">
        <f t="shared" ref="O24" si="0">+F25/F24</f>
        <v>1</v>
      </c>
      <c r="P24" s="465">
        <f t="shared" ref="P24" si="1">+H25/H24</f>
        <v>3.1554355307500684E-2</v>
      </c>
      <c r="Q24" s="466">
        <f t="shared" ref="Q24" si="2">+(O24*O24)/P24</f>
        <v>31.691346258064517</v>
      </c>
      <c r="X24" s="60"/>
    </row>
    <row r="25" spans="2:28" ht="41.1" customHeight="1" x14ac:dyDescent="0.25">
      <c r="B25" s="630"/>
      <c r="C25" s="526"/>
      <c r="D25" s="45" t="s">
        <v>2</v>
      </c>
      <c r="E25" s="469"/>
      <c r="F25" s="48">
        <v>272</v>
      </c>
      <c r="G25" s="45" t="s">
        <v>31</v>
      </c>
      <c r="H25" s="249">
        <v>15500000</v>
      </c>
      <c r="I25" s="249">
        <v>15500000</v>
      </c>
      <c r="J25" s="51"/>
      <c r="K25" s="118"/>
      <c r="L25" s="51"/>
      <c r="M25" s="51"/>
      <c r="N25" s="63"/>
      <c r="O25" s="465"/>
      <c r="P25" s="465"/>
      <c r="Q25" s="466"/>
      <c r="AB25" s="42"/>
    </row>
    <row r="26" spans="2:28" ht="41.1" customHeight="1" x14ac:dyDescent="0.25">
      <c r="B26" s="630"/>
      <c r="C26" s="526" t="s">
        <v>330</v>
      </c>
      <c r="D26" s="45" t="s">
        <v>3</v>
      </c>
      <c r="E26" s="469" t="s">
        <v>63</v>
      </c>
      <c r="F26" s="48">
        <v>0</v>
      </c>
      <c r="G26" s="45" t="s">
        <v>3</v>
      </c>
      <c r="H26" s="290">
        <v>150000000</v>
      </c>
      <c r="I26" s="290">
        <v>150000000</v>
      </c>
      <c r="J26" s="51"/>
      <c r="K26" s="118"/>
      <c r="L26" s="51"/>
      <c r="M26" s="59"/>
      <c r="N26" s="59"/>
      <c r="O26" s="465">
        <v>0</v>
      </c>
      <c r="P26" s="465">
        <f t="shared" ref="P26:P28" si="3">+H27/H26</f>
        <v>0.16666666666666666</v>
      </c>
      <c r="Q26" s="466">
        <f t="shared" ref="Q26" si="4">+(O26*O26)/P26</f>
        <v>0</v>
      </c>
    </row>
    <row r="27" spans="2:28" ht="41.1" customHeight="1" x14ac:dyDescent="0.25">
      <c r="B27" s="631"/>
      <c r="C27" s="526"/>
      <c r="D27" s="45" t="s">
        <v>2</v>
      </c>
      <c r="E27" s="469"/>
      <c r="F27" s="48">
        <v>0</v>
      </c>
      <c r="G27" s="45" t="s">
        <v>31</v>
      </c>
      <c r="H27" s="290">
        <v>25000000</v>
      </c>
      <c r="I27" s="290">
        <v>25000000</v>
      </c>
      <c r="J27" s="51"/>
      <c r="K27" s="118"/>
      <c r="L27" s="51"/>
      <c r="M27" s="51"/>
      <c r="N27" s="63"/>
      <c r="O27" s="465"/>
      <c r="P27" s="465"/>
      <c r="Q27" s="466"/>
    </row>
    <row r="28" spans="2:28" ht="30.75" customHeight="1" x14ac:dyDescent="0.25">
      <c r="B28" s="387"/>
      <c r="C28" s="388" t="s">
        <v>6</v>
      </c>
      <c r="D28" s="45" t="s">
        <v>3</v>
      </c>
      <c r="E28" s="229"/>
      <c r="F28" s="57"/>
      <c r="G28" s="45" t="s">
        <v>3</v>
      </c>
      <c r="H28" s="291">
        <f>+H20+H22+H24+H26</f>
        <v>910215867</v>
      </c>
      <c r="I28" s="246">
        <f>+I20+I22+I24+I26</f>
        <v>910215867</v>
      </c>
      <c r="J28" s="51"/>
      <c r="K28" s="51"/>
      <c r="L28" s="51"/>
      <c r="M28" s="51"/>
      <c r="N28" s="63"/>
      <c r="O28" s="465">
        <f>+(O20+O22+O24+O26)/4</f>
        <v>0.5</v>
      </c>
      <c r="P28" s="465">
        <f t="shared" si="3"/>
        <v>0.10492016615219035</v>
      </c>
      <c r="Q28" s="464"/>
    </row>
    <row r="29" spans="2:28" ht="25.5" customHeight="1" x14ac:dyDescent="0.25">
      <c r="B29" s="387"/>
      <c r="C29" s="388"/>
      <c r="D29" s="45" t="s">
        <v>2</v>
      </c>
      <c r="E29" s="230"/>
      <c r="F29" s="57"/>
      <c r="G29" s="45" t="s">
        <v>31</v>
      </c>
      <c r="H29" s="292">
        <f>+H21+H23+H25+H27</f>
        <v>95500000</v>
      </c>
      <c r="I29" s="247">
        <f>I21+I23+I25+I27</f>
        <v>95500000</v>
      </c>
      <c r="J29" s="51"/>
      <c r="K29" s="124"/>
      <c r="L29" s="51"/>
      <c r="M29" s="51"/>
      <c r="N29" s="63"/>
      <c r="O29" s="465"/>
      <c r="P29" s="465"/>
      <c r="Q29" s="464"/>
    </row>
    <row r="30" spans="2:28" ht="22.5" customHeight="1" x14ac:dyDescent="0.25">
      <c r="D30" s="74"/>
      <c r="H30" s="125"/>
      <c r="J30" s="40"/>
      <c r="K30" s="40"/>
      <c r="L30" s="40"/>
      <c r="M30" s="126"/>
      <c r="N30" s="126"/>
      <c r="O30" s="78"/>
      <c r="P30" s="79"/>
      <c r="Q30" s="80"/>
      <c r="R30" s="79"/>
    </row>
    <row r="31" spans="2:28" x14ac:dyDescent="0.25">
      <c r="B31" s="402" t="s">
        <v>32</v>
      </c>
      <c r="C31" s="402"/>
      <c r="D31" s="405" t="s">
        <v>5</v>
      </c>
      <c r="E31" s="405"/>
      <c r="F31" s="405"/>
      <c r="G31" s="405"/>
      <c r="H31" s="405"/>
      <c r="I31" s="405"/>
      <c r="J31" s="105" t="s">
        <v>33</v>
      </c>
      <c r="K31" s="627" t="s">
        <v>34</v>
      </c>
      <c r="L31" s="627"/>
      <c r="M31" s="399" t="s">
        <v>4</v>
      </c>
      <c r="N31" s="400"/>
      <c r="O31" s="400"/>
      <c r="P31" s="400"/>
      <c r="Q31" s="400"/>
    </row>
    <row r="32" spans="2:28" ht="26.25" customHeight="1" x14ac:dyDescent="0.25">
      <c r="B32" s="628" t="s">
        <v>49</v>
      </c>
      <c r="C32" s="459"/>
      <c r="D32" s="457" t="s">
        <v>289</v>
      </c>
      <c r="E32" s="458"/>
      <c r="F32" s="458"/>
      <c r="G32" s="458"/>
      <c r="H32" s="458"/>
      <c r="I32" s="459"/>
      <c r="J32" s="361" t="s">
        <v>40</v>
      </c>
      <c r="K32" s="82" t="s">
        <v>3</v>
      </c>
      <c r="L32" s="208">
        <v>422</v>
      </c>
      <c r="M32" s="463" t="s">
        <v>48</v>
      </c>
      <c r="N32" s="463"/>
      <c r="O32" s="463"/>
      <c r="P32" s="463"/>
      <c r="Q32" s="463"/>
    </row>
    <row r="33" spans="2:53" ht="18" customHeight="1" x14ac:dyDescent="0.25">
      <c r="B33" s="460"/>
      <c r="C33" s="462"/>
      <c r="D33" s="460"/>
      <c r="E33" s="461"/>
      <c r="F33" s="461"/>
      <c r="G33" s="461"/>
      <c r="H33" s="461"/>
      <c r="I33" s="462"/>
      <c r="J33" s="361"/>
      <c r="K33" s="82" t="s">
        <v>2</v>
      </c>
      <c r="L33" s="207">
        <v>422</v>
      </c>
      <c r="M33" s="463"/>
      <c r="N33" s="463"/>
      <c r="O33" s="463"/>
      <c r="P33" s="463"/>
      <c r="Q33" s="463"/>
    </row>
    <row r="34" spans="2:53" ht="15" customHeight="1" x14ac:dyDescent="0.25">
      <c r="B34" s="621" t="s">
        <v>128</v>
      </c>
      <c r="C34" s="622"/>
      <c r="D34" s="622"/>
      <c r="E34" s="622"/>
      <c r="F34" s="622"/>
      <c r="G34" s="622"/>
      <c r="H34" s="622"/>
      <c r="I34" s="622"/>
      <c r="J34" s="622"/>
      <c r="K34" s="622"/>
      <c r="L34" s="623"/>
      <c r="M34" s="392" t="s">
        <v>0</v>
      </c>
      <c r="N34" s="392"/>
      <c r="O34" s="392"/>
      <c r="P34" s="392"/>
      <c r="Q34" s="392"/>
    </row>
    <row r="35" spans="2:53" ht="29.25" customHeight="1" x14ac:dyDescent="0.25">
      <c r="B35" s="624"/>
      <c r="C35" s="625"/>
      <c r="D35" s="625"/>
      <c r="E35" s="625"/>
      <c r="F35" s="625"/>
      <c r="G35" s="625"/>
      <c r="H35" s="625"/>
      <c r="I35" s="625"/>
      <c r="J35" s="625"/>
      <c r="K35" s="625"/>
      <c r="L35" s="626"/>
      <c r="M35" s="392"/>
      <c r="N35" s="392"/>
      <c r="O35" s="392"/>
      <c r="P35" s="392"/>
      <c r="Q35" s="392"/>
    </row>
    <row r="36" spans="2:53" x14ac:dyDescent="0.25">
      <c r="M36" s="129"/>
      <c r="N36" s="129"/>
    </row>
    <row r="37" spans="2:53" x14ac:dyDescent="0.25">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row>
    <row r="38" spans="2:53" x14ac:dyDescent="0.25">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row>
    <row r="39" spans="2:53" x14ac:dyDescent="0.25">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row>
    <row r="40" spans="2:53" x14ac:dyDescent="0.25">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row>
    <row r="41" spans="2:53" x14ac:dyDescent="0.25">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row>
    <row r="42" spans="2:53" x14ac:dyDescent="0.25">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row>
    <row r="43" spans="2:53" x14ac:dyDescent="0.25">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row>
    <row r="44" spans="2:53" x14ac:dyDescent="0.25">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row>
    <row r="45" spans="2:53" x14ac:dyDescent="0.25">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row>
    <row r="46" spans="2:53" x14ac:dyDescent="0.25">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row>
    <row r="47" spans="2:53" x14ac:dyDescent="0.25">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row>
    <row r="48" spans="2:53" x14ac:dyDescent="0.25">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row>
    <row r="49" spans="18:53" x14ac:dyDescent="0.25">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row>
    <row r="50" spans="18:53" x14ac:dyDescent="0.25">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row>
    <row r="51" spans="18:53" x14ac:dyDescent="0.25">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row>
    <row r="52" spans="18:53" x14ac:dyDescent="0.25">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row>
    <row r="53" spans="18:53" x14ac:dyDescent="0.25">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row>
    <row r="54" spans="18:53" x14ac:dyDescent="0.25">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row>
    <row r="55" spans="18:53" x14ac:dyDescent="0.25">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row>
    <row r="56" spans="18:53" x14ac:dyDescent="0.25">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row>
    <row r="57" spans="18:53" x14ac:dyDescent="0.25">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row>
    <row r="58" spans="18:53" x14ac:dyDescent="0.25">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row>
    <row r="59" spans="18:53" x14ac:dyDescent="0.25">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row>
    <row r="60" spans="18:53" x14ac:dyDescent="0.25">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row>
    <row r="61" spans="18:53" x14ac:dyDescent="0.25">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row>
    <row r="62" spans="18:53" x14ac:dyDescent="0.25">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row>
    <row r="63" spans="18:53" x14ac:dyDescent="0.25">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row>
    <row r="64" spans="18:53" x14ac:dyDescent="0.25">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row>
    <row r="65" spans="18:53" x14ac:dyDescent="0.25">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row>
    <row r="66" spans="18:53" x14ac:dyDescent="0.25">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row>
    <row r="67" spans="18:53" x14ac:dyDescent="0.25">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row>
    <row r="68" spans="18:53" x14ac:dyDescent="0.25">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row>
    <row r="69" spans="18:53" x14ac:dyDescent="0.25">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row>
  </sheetData>
  <mergeCells count="84">
    <mergeCell ref="G17:G19"/>
    <mergeCell ref="B17:B19"/>
    <mergeCell ref="C17:C19"/>
    <mergeCell ref="D17:D19"/>
    <mergeCell ref="E17:E19"/>
    <mergeCell ref="F17:F19"/>
    <mergeCell ref="B2:C5"/>
    <mergeCell ref="D2:K3"/>
    <mergeCell ref="L2:O2"/>
    <mergeCell ref="P2:Q5"/>
    <mergeCell ref="L3:O3"/>
    <mergeCell ref="D4:K5"/>
    <mergeCell ref="L4:O4"/>
    <mergeCell ref="L5:O5"/>
    <mergeCell ref="U12:W12"/>
    <mergeCell ref="B13:C13"/>
    <mergeCell ref="D13:I13"/>
    <mergeCell ref="U13:W13"/>
    <mergeCell ref="M11:Q16"/>
    <mergeCell ref="U14:V14"/>
    <mergeCell ref="C6:Q6"/>
    <mergeCell ref="D7:Q7"/>
    <mergeCell ref="D8:Q8"/>
    <mergeCell ref="B9:C9"/>
    <mergeCell ref="D9:I9"/>
    <mergeCell ref="J9:L14"/>
    <mergeCell ref="M9:Q9"/>
    <mergeCell ref="B12:C12"/>
    <mergeCell ref="D12:I12"/>
    <mergeCell ref="D14:I14"/>
    <mergeCell ref="T9:X9"/>
    <mergeCell ref="B10:C10"/>
    <mergeCell ref="D10:I10"/>
    <mergeCell ref="N10:P10"/>
    <mergeCell ref="B11:C11"/>
    <mergeCell ref="D11:I11"/>
    <mergeCell ref="U11:W11"/>
    <mergeCell ref="H17:H19"/>
    <mergeCell ref="I17:L18"/>
    <mergeCell ref="M17:N18"/>
    <mergeCell ref="O17:Q17"/>
    <mergeCell ref="U17:V17"/>
    <mergeCell ref="O18:O19"/>
    <mergeCell ref="P18:P19"/>
    <mergeCell ref="Q18:Q19"/>
    <mergeCell ref="U18:V18"/>
    <mergeCell ref="U19:V19"/>
    <mergeCell ref="B20:B27"/>
    <mergeCell ref="U20:V20"/>
    <mergeCell ref="C22:C23"/>
    <mergeCell ref="O22:O23"/>
    <mergeCell ref="P22:P23"/>
    <mergeCell ref="Q22:Q23"/>
    <mergeCell ref="C20:C21"/>
    <mergeCell ref="O20:O21"/>
    <mergeCell ref="P20:P21"/>
    <mergeCell ref="Q20:Q21"/>
    <mergeCell ref="E24:E25"/>
    <mergeCell ref="E20:E21"/>
    <mergeCell ref="E22:E23"/>
    <mergeCell ref="E26:E27"/>
    <mergeCell ref="Q26:Q27"/>
    <mergeCell ref="C24:C25"/>
    <mergeCell ref="O24:O25"/>
    <mergeCell ref="P24:P25"/>
    <mergeCell ref="Q24:Q25"/>
    <mergeCell ref="C26:C27"/>
    <mergeCell ref="O26:O27"/>
    <mergeCell ref="P26:P27"/>
    <mergeCell ref="B28:B29"/>
    <mergeCell ref="C28:C29"/>
    <mergeCell ref="O28:O29"/>
    <mergeCell ref="P28:P29"/>
    <mergeCell ref="B34:L35"/>
    <mergeCell ref="M34:Q35"/>
    <mergeCell ref="B31:C31"/>
    <mergeCell ref="D31:I31"/>
    <mergeCell ref="K31:L31"/>
    <mergeCell ref="M31:Q31"/>
    <mergeCell ref="B32:C33"/>
    <mergeCell ref="D32:I33"/>
    <mergeCell ref="J32:J33"/>
    <mergeCell ref="M32:Q33"/>
    <mergeCell ref="Q28:Q2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2"/>
  <sheetViews>
    <sheetView workbookViewId="0">
      <selection activeCell="F6" sqref="F6"/>
    </sheetView>
  </sheetViews>
  <sheetFormatPr baseColWidth="10" defaultColWidth="11.42578125" defaultRowHeight="15.75" x14ac:dyDescent="0.25"/>
  <cols>
    <col min="1" max="1" width="11.42578125" style="161"/>
    <col min="2" max="2" width="28.42578125" style="161" customWidth="1"/>
    <col min="3" max="3" width="15.140625" style="184" customWidth="1"/>
    <col min="4" max="4" width="35.42578125" style="184" customWidth="1"/>
    <col min="5" max="5" width="20.7109375" style="184" customWidth="1"/>
    <col min="6" max="6" width="20.42578125" style="161" customWidth="1"/>
    <col min="7" max="7" width="11.42578125" style="161"/>
    <col min="8" max="11" width="11.42578125" style="161" customWidth="1"/>
    <col min="12" max="16384" width="11.42578125" style="161"/>
  </cols>
  <sheetData>
    <row r="1" spans="2:6" x14ac:dyDescent="0.25">
      <c r="B1" s="645"/>
      <c r="C1" s="645"/>
      <c r="D1" s="645"/>
      <c r="E1" s="645"/>
      <c r="F1" s="645"/>
    </row>
    <row r="2" spans="2:6" x14ac:dyDescent="0.25">
      <c r="B2" s="645"/>
      <c r="C2" s="645"/>
      <c r="D2" s="645"/>
      <c r="E2" s="645"/>
      <c r="F2" s="645"/>
    </row>
    <row r="3" spans="2:6" x14ac:dyDescent="0.25">
      <c r="B3" s="645"/>
      <c r="C3" s="645"/>
      <c r="D3" s="645"/>
      <c r="E3" s="645"/>
      <c r="F3" s="645"/>
    </row>
    <row r="4" spans="2:6" x14ac:dyDescent="0.25">
      <c r="B4" s="645"/>
      <c r="C4" s="645"/>
      <c r="D4" s="645"/>
      <c r="E4" s="645"/>
      <c r="F4" s="645"/>
    </row>
    <row r="5" spans="2:6" x14ac:dyDescent="0.25">
      <c r="B5" s="645"/>
      <c r="C5" s="645"/>
      <c r="D5" s="645"/>
      <c r="E5" s="645"/>
      <c r="F5" s="645"/>
    </row>
    <row r="6" spans="2:6" ht="39" customHeight="1" x14ac:dyDescent="0.25">
      <c r="B6" s="643" t="s">
        <v>259</v>
      </c>
      <c r="C6" s="643"/>
      <c r="D6" s="643"/>
      <c r="E6" s="643"/>
      <c r="F6" s="174">
        <f>+F8+F11</f>
        <v>95500000</v>
      </c>
    </row>
    <row r="7" spans="2:6" ht="18.75" customHeight="1" x14ac:dyDescent="0.25">
      <c r="B7" s="175"/>
      <c r="C7" s="175" t="s">
        <v>262</v>
      </c>
      <c r="D7" s="175"/>
      <c r="E7" s="175"/>
      <c r="F7" s="174"/>
    </row>
    <row r="8" spans="2:6" ht="39" customHeight="1" x14ac:dyDescent="0.25">
      <c r="B8" s="644" t="s">
        <v>205</v>
      </c>
      <c r="C8" s="176" t="s">
        <v>217</v>
      </c>
      <c r="D8" s="88" t="s">
        <v>132</v>
      </c>
      <c r="E8" s="177">
        <v>18000000</v>
      </c>
      <c r="F8" s="132">
        <f>SUM(E8:E10)</f>
        <v>55000000</v>
      </c>
    </row>
    <row r="9" spans="2:6" ht="21" customHeight="1" x14ac:dyDescent="0.25">
      <c r="B9" s="644"/>
      <c r="C9" s="178">
        <v>753</v>
      </c>
      <c r="D9" s="179" t="s">
        <v>153</v>
      </c>
      <c r="E9" s="180">
        <v>16000000</v>
      </c>
      <c r="F9" s="181"/>
    </row>
    <row r="10" spans="2:6" ht="29.25" customHeight="1" x14ac:dyDescent="0.25">
      <c r="B10" s="644"/>
      <c r="C10" s="178" t="s">
        <v>219</v>
      </c>
      <c r="D10" s="179" t="s">
        <v>134</v>
      </c>
      <c r="E10" s="182">
        <v>21000000</v>
      </c>
      <c r="F10" s="205"/>
    </row>
    <row r="11" spans="2:6" ht="38.25" customHeight="1" x14ac:dyDescent="0.25">
      <c r="B11" s="644" t="s">
        <v>207</v>
      </c>
      <c r="C11" s="178">
        <v>1228</v>
      </c>
      <c r="D11" s="179" t="s">
        <v>146</v>
      </c>
      <c r="E11" s="182">
        <v>25000000</v>
      </c>
      <c r="F11" s="205">
        <f>SUM(E11:E12)</f>
        <v>40500000</v>
      </c>
    </row>
    <row r="12" spans="2:6" ht="32.25" customHeight="1" x14ac:dyDescent="0.25">
      <c r="B12" s="644"/>
      <c r="C12" s="178" t="s">
        <v>206</v>
      </c>
      <c r="D12" s="179" t="s">
        <v>144</v>
      </c>
      <c r="E12" s="182">
        <v>15500000</v>
      </c>
      <c r="F12" s="165"/>
    </row>
  </sheetData>
  <mergeCells count="4">
    <mergeCell ref="B6:E6"/>
    <mergeCell ref="B11:B12"/>
    <mergeCell ref="B8:B10"/>
    <mergeCell ref="B1:F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sheetPr>
  <dimension ref="B1:BA93"/>
  <sheetViews>
    <sheetView topLeftCell="H1" zoomScale="83" zoomScaleNormal="90" workbookViewId="0">
      <selection activeCell="S34" sqref="S34"/>
    </sheetView>
  </sheetViews>
  <sheetFormatPr baseColWidth="10" defaultColWidth="12.42578125" defaultRowHeight="16.5" x14ac:dyDescent="0.3"/>
  <cols>
    <col min="1" max="1" width="6.7109375" style="4" customWidth="1"/>
    <col min="2" max="2" width="37.42578125" style="89" customWidth="1"/>
    <col min="3" max="3" width="43.85546875" style="89" customWidth="1"/>
    <col min="4" max="4" width="16.85546875" style="4" customWidth="1"/>
    <col min="5" max="5" width="16.42578125" style="201" customWidth="1"/>
    <col min="6" max="6" width="13" style="4" customWidth="1"/>
    <col min="7" max="7" width="14.42578125" style="4" customWidth="1"/>
    <col min="8" max="8" width="22.85546875" style="106" customWidth="1"/>
    <col min="9" max="9" width="19.85546875" style="106" customWidth="1"/>
    <col min="10" max="10" width="24" style="185" bestFit="1" customWidth="1"/>
    <col min="11" max="11" width="17.140625" style="106" customWidth="1"/>
    <col min="12" max="12" width="21" style="4" customWidth="1"/>
    <col min="13" max="13" width="17.85546875" style="107" customWidth="1"/>
    <col min="14" max="14" width="21.140625" style="107" customWidth="1"/>
    <col min="15" max="17" width="16.85546875" style="4" customWidth="1"/>
    <col min="18" max="18" width="16.42578125" style="4" customWidth="1"/>
    <col min="19" max="19" width="12.42578125" style="4"/>
    <col min="20" max="20" width="14.42578125" style="4" customWidth="1"/>
    <col min="21" max="21" width="18.42578125" style="4" customWidth="1"/>
    <col min="22" max="22" width="33.85546875" style="4" customWidth="1"/>
    <col min="23" max="23" width="12.42578125" style="4" hidden="1" customWidth="1"/>
    <col min="24" max="24" width="24.28515625" style="4" customWidth="1"/>
    <col min="25" max="25" width="22.42578125" style="4" customWidth="1"/>
    <col min="26" max="27" width="12.42578125" style="4"/>
    <col min="28" max="28" width="16.85546875" style="4" customWidth="1"/>
    <col min="29" max="29" width="12.42578125" style="4"/>
    <col min="30" max="30" width="30.140625" style="4" customWidth="1"/>
    <col min="31" max="31" width="15.42578125" style="4" customWidth="1"/>
    <col min="32" max="32" width="15.85546875" style="4" customWidth="1"/>
    <col min="33" max="33" width="24.42578125" style="4" customWidth="1"/>
    <col min="34" max="34" width="17.140625" style="4" customWidth="1"/>
    <col min="35" max="16384" width="12.42578125" style="4"/>
  </cols>
  <sheetData>
    <row r="1" spans="2:28" ht="22.5" customHeight="1" x14ac:dyDescent="0.3"/>
    <row r="2" spans="2:28" ht="37.5" customHeight="1" x14ac:dyDescent="0.25">
      <c r="B2" s="648"/>
      <c r="C2" s="648"/>
      <c r="D2" s="597" t="s">
        <v>279</v>
      </c>
      <c r="E2" s="598"/>
      <c r="F2" s="598"/>
      <c r="G2" s="598"/>
      <c r="H2" s="598"/>
      <c r="I2" s="598"/>
      <c r="J2" s="598"/>
      <c r="K2" s="599"/>
      <c r="L2" s="603" t="s">
        <v>280</v>
      </c>
      <c r="M2" s="604"/>
      <c r="N2" s="604"/>
      <c r="O2" s="605"/>
      <c r="P2" s="606"/>
      <c r="Q2" s="607"/>
      <c r="R2" s="141"/>
    </row>
    <row r="3" spans="2:28" ht="37.5" customHeight="1" x14ac:dyDescent="0.25">
      <c r="B3" s="648"/>
      <c r="C3" s="648"/>
      <c r="D3" s="600"/>
      <c r="E3" s="601"/>
      <c r="F3" s="601"/>
      <c r="G3" s="601"/>
      <c r="H3" s="601"/>
      <c r="I3" s="601"/>
      <c r="J3" s="601"/>
      <c r="K3" s="602"/>
      <c r="L3" s="603" t="s">
        <v>281</v>
      </c>
      <c r="M3" s="604"/>
      <c r="N3" s="604"/>
      <c r="O3" s="605"/>
      <c r="P3" s="608"/>
      <c r="Q3" s="609"/>
      <c r="R3" s="141"/>
    </row>
    <row r="4" spans="2:28" ht="33.75" customHeight="1" x14ac:dyDescent="0.25">
      <c r="B4" s="648"/>
      <c r="C4" s="648"/>
      <c r="D4" s="597" t="s">
        <v>282</v>
      </c>
      <c r="E4" s="598"/>
      <c r="F4" s="598"/>
      <c r="G4" s="598"/>
      <c r="H4" s="598"/>
      <c r="I4" s="598"/>
      <c r="J4" s="598"/>
      <c r="K4" s="599"/>
      <c r="L4" s="603" t="s">
        <v>283</v>
      </c>
      <c r="M4" s="604"/>
      <c r="N4" s="604"/>
      <c r="O4" s="605"/>
      <c r="P4" s="608"/>
      <c r="Q4" s="609"/>
      <c r="R4" s="141"/>
    </row>
    <row r="5" spans="2:28" ht="38.25" customHeight="1" x14ac:dyDescent="0.25">
      <c r="B5" s="648"/>
      <c r="C5" s="648"/>
      <c r="D5" s="600"/>
      <c r="E5" s="601"/>
      <c r="F5" s="601"/>
      <c r="G5" s="601"/>
      <c r="H5" s="601"/>
      <c r="I5" s="601"/>
      <c r="J5" s="601"/>
      <c r="K5" s="602"/>
      <c r="L5" s="603" t="s">
        <v>284</v>
      </c>
      <c r="M5" s="604"/>
      <c r="N5" s="604"/>
      <c r="O5" s="605"/>
      <c r="P5" s="610"/>
      <c r="Q5" s="611"/>
      <c r="R5" s="141"/>
    </row>
    <row r="6" spans="2:28" ht="23.25" customHeight="1" x14ac:dyDescent="0.25">
      <c r="C6" s="566"/>
      <c r="D6" s="566"/>
      <c r="E6" s="566"/>
      <c r="F6" s="566"/>
      <c r="G6" s="566"/>
      <c r="H6" s="566"/>
      <c r="I6" s="566"/>
      <c r="J6" s="566"/>
      <c r="K6" s="566"/>
      <c r="L6" s="566"/>
      <c r="M6" s="566"/>
      <c r="N6" s="566"/>
      <c r="O6" s="566"/>
      <c r="P6" s="566"/>
      <c r="Q6" s="566"/>
      <c r="R6" s="141"/>
    </row>
    <row r="7" spans="2:28" ht="31.5" customHeight="1" x14ac:dyDescent="0.25">
      <c r="B7" s="152" t="s">
        <v>28</v>
      </c>
      <c r="C7" s="209" t="s">
        <v>38</v>
      </c>
      <c r="D7" s="662" t="s">
        <v>29</v>
      </c>
      <c r="E7" s="663"/>
      <c r="F7" s="663"/>
      <c r="G7" s="663"/>
      <c r="H7" s="663"/>
      <c r="I7" s="663"/>
      <c r="J7" s="663"/>
      <c r="K7" s="663"/>
      <c r="L7" s="663"/>
      <c r="M7" s="663"/>
      <c r="N7" s="663"/>
      <c r="O7" s="663"/>
      <c r="P7" s="663"/>
      <c r="Q7" s="664"/>
      <c r="R7" s="141"/>
    </row>
    <row r="8" spans="2:28" ht="36" customHeight="1" x14ac:dyDescent="0.25">
      <c r="B8" s="186" t="s">
        <v>23</v>
      </c>
      <c r="C8" s="62" t="s">
        <v>91</v>
      </c>
      <c r="D8" s="665" t="s">
        <v>89</v>
      </c>
      <c r="E8" s="665"/>
      <c r="F8" s="665"/>
      <c r="G8" s="665"/>
      <c r="H8" s="665"/>
      <c r="I8" s="665"/>
      <c r="J8" s="665"/>
      <c r="K8" s="665"/>
      <c r="L8" s="665"/>
      <c r="M8" s="665"/>
      <c r="N8" s="665"/>
      <c r="O8" s="665"/>
      <c r="P8" s="665"/>
      <c r="Q8" s="665"/>
    </row>
    <row r="9" spans="2:28" ht="15.75" x14ac:dyDescent="0.25">
      <c r="B9" s="653" t="s">
        <v>42</v>
      </c>
      <c r="C9" s="654"/>
      <c r="D9" s="558"/>
      <c r="E9" s="558"/>
      <c r="F9" s="558"/>
      <c r="G9" s="558"/>
      <c r="H9" s="558"/>
      <c r="I9" s="559"/>
      <c r="J9" s="393" t="s">
        <v>324</v>
      </c>
      <c r="K9" s="394"/>
      <c r="L9" s="395"/>
      <c r="M9" s="581" t="s">
        <v>22</v>
      </c>
      <c r="N9" s="582"/>
      <c r="O9" s="582"/>
      <c r="P9" s="582"/>
      <c r="Q9" s="637"/>
      <c r="R9" s="143"/>
      <c r="T9" s="555"/>
      <c r="U9" s="555"/>
      <c r="V9" s="555"/>
      <c r="W9" s="555"/>
      <c r="X9" s="555"/>
    </row>
    <row r="10" spans="2:28" ht="15.75" x14ac:dyDescent="0.25">
      <c r="B10" s="653" t="s">
        <v>37</v>
      </c>
      <c r="C10" s="654"/>
      <c r="D10" s="558"/>
      <c r="E10" s="558"/>
      <c r="F10" s="558"/>
      <c r="G10" s="558"/>
      <c r="H10" s="558"/>
      <c r="I10" s="559"/>
      <c r="J10" s="657"/>
      <c r="K10" s="658"/>
      <c r="L10" s="659"/>
      <c r="M10" s="144" t="s">
        <v>21</v>
      </c>
      <c r="N10" s="560" t="s">
        <v>20</v>
      </c>
      <c r="O10" s="560"/>
      <c r="P10" s="560"/>
      <c r="Q10" s="144" t="s">
        <v>19</v>
      </c>
      <c r="R10" s="143"/>
      <c r="T10" s="145"/>
      <c r="U10" s="145"/>
      <c r="V10" s="145"/>
      <c r="W10" s="145"/>
      <c r="X10" s="145"/>
    </row>
    <row r="11" spans="2:28" ht="15.75" x14ac:dyDescent="0.25">
      <c r="B11" s="655" t="s">
        <v>50</v>
      </c>
      <c r="C11" s="656"/>
      <c r="D11" s="563"/>
      <c r="E11" s="563"/>
      <c r="F11" s="563"/>
      <c r="G11" s="563"/>
      <c r="H11" s="563"/>
      <c r="I11" s="564"/>
      <c r="J11" s="657"/>
      <c r="K11" s="658"/>
      <c r="L11" s="659"/>
      <c r="M11" s="588" t="s">
        <v>331</v>
      </c>
      <c r="N11" s="589"/>
      <c r="O11" s="589"/>
      <c r="P11" s="589"/>
      <c r="Q11" s="638"/>
      <c r="R11" s="143"/>
      <c r="T11" s="146"/>
      <c r="U11" s="565"/>
      <c r="V11" s="565"/>
      <c r="W11" s="565"/>
      <c r="X11" s="146"/>
      <c r="Z11" s="7"/>
      <c r="AA11" s="7"/>
    </row>
    <row r="12" spans="2:28" ht="49.5" customHeight="1" x14ac:dyDescent="0.25">
      <c r="B12" s="655" t="s">
        <v>290</v>
      </c>
      <c r="C12" s="656"/>
      <c r="D12" s="563"/>
      <c r="E12" s="563"/>
      <c r="F12" s="563"/>
      <c r="G12" s="563"/>
      <c r="H12" s="563"/>
      <c r="I12" s="564"/>
      <c r="J12" s="657"/>
      <c r="K12" s="658"/>
      <c r="L12" s="659"/>
      <c r="M12" s="591"/>
      <c r="N12" s="592"/>
      <c r="O12" s="592"/>
      <c r="P12" s="592"/>
      <c r="Q12" s="639"/>
      <c r="R12" s="143"/>
      <c r="T12" s="147"/>
      <c r="U12" s="587"/>
      <c r="V12" s="587"/>
      <c r="W12" s="587"/>
      <c r="X12" s="39"/>
      <c r="Z12" s="40"/>
      <c r="AA12" s="41"/>
      <c r="AB12" s="42"/>
    </row>
    <row r="13" spans="2:28" ht="42" customHeight="1" x14ac:dyDescent="0.25">
      <c r="B13" s="660" t="s">
        <v>325</v>
      </c>
      <c r="C13" s="661"/>
      <c r="D13" s="558"/>
      <c r="E13" s="558"/>
      <c r="F13" s="558"/>
      <c r="G13" s="558"/>
      <c r="H13" s="558"/>
      <c r="I13" s="559"/>
      <c r="J13" s="657"/>
      <c r="K13" s="658"/>
      <c r="L13" s="659"/>
      <c r="M13" s="591"/>
      <c r="N13" s="592"/>
      <c r="O13" s="592"/>
      <c r="P13" s="592"/>
      <c r="Q13" s="639"/>
      <c r="R13" s="143"/>
      <c r="T13" s="147"/>
      <c r="U13" s="587"/>
      <c r="V13" s="587"/>
      <c r="W13" s="587"/>
      <c r="X13" s="39"/>
      <c r="Z13" s="40"/>
      <c r="AA13" s="41"/>
      <c r="AB13" s="42"/>
    </row>
    <row r="14" spans="2:28" ht="28.5" customHeight="1" x14ac:dyDescent="0.25">
      <c r="B14" s="148" t="s">
        <v>36</v>
      </c>
      <c r="C14" s="149"/>
      <c r="D14" s="585"/>
      <c r="E14" s="585"/>
      <c r="F14" s="585"/>
      <c r="G14" s="585"/>
      <c r="H14" s="585"/>
      <c r="I14" s="586"/>
      <c r="J14" s="396"/>
      <c r="K14" s="397"/>
      <c r="L14" s="398"/>
      <c r="M14" s="591"/>
      <c r="N14" s="592"/>
      <c r="O14" s="592"/>
      <c r="P14" s="592"/>
      <c r="Q14" s="639"/>
      <c r="R14" s="143"/>
      <c r="T14" s="150"/>
      <c r="U14" s="587"/>
      <c r="V14" s="587"/>
      <c r="W14" s="151"/>
      <c r="X14" s="39"/>
      <c r="Y14" s="43"/>
      <c r="Z14" s="40"/>
      <c r="AA14" s="41"/>
      <c r="AB14" s="42"/>
    </row>
    <row r="15" spans="2:28" ht="37.5" customHeight="1" x14ac:dyDescent="0.25">
      <c r="B15" s="82" t="s">
        <v>113</v>
      </c>
      <c r="C15" s="88" t="s">
        <v>125</v>
      </c>
      <c r="D15" s="388"/>
      <c r="E15" s="585"/>
      <c r="F15" s="585"/>
      <c r="G15" s="585"/>
      <c r="H15" s="585"/>
      <c r="I15" s="585"/>
      <c r="J15" s="187"/>
      <c r="K15" s="187"/>
      <c r="L15" s="160"/>
      <c r="M15" s="591"/>
      <c r="N15" s="592"/>
      <c r="O15" s="592"/>
      <c r="P15" s="592"/>
      <c r="Q15" s="639"/>
      <c r="R15" s="143"/>
      <c r="T15" s="150"/>
      <c r="U15" s="151"/>
      <c r="V15" s="151"/>
      <c r="W15" s="151"/>
      <c r="X15" s="39"/>
      <c r="Y15" s="43"/>
      <c r="Z15" s="40"/>
      <c r="AA15" s="41"/>
      <c r="AB15" s="42"/>
    </row>
    <row r="16" spans="2:28" ht="24" customHeight="1" x14ac:dyDescent="0.25">
      <c r="B16" s="82" t="s">
        <v>114</v>
      </c>
      <c r="C16" s="88" t="s">
        <v>126</v>
      </c>
      <c r="D16" s="388"/>
      <c r="E16" s="585"/>
      <c r="F16" s="585"/>
      <c r="G16" s="585"/>
      <c r="H16" s="585"/>
      <c r="I16" s="585"/>
      <c r="J16" s="187"/>
      <c r="K16" s="187"/>
      <c r="L16" s="160"/>
      <c r="M16" s="591"/>
      <c r="N16" s="592"/>
      <c r="O16" s="592"/>
      <c r="P16" s="592"/>
      <c r="Q16" s="639"/>
      <c r="R16" s="143"/>
      <c r="T16" s="150"/>
      <c r="U16" s="151"/>
      <c r="V16" s="151"/>
      <c r="W16" s="151"/>
      <c r="X16" s="39"/>
      <c r="Y16" s="43"/>
      <c r="Z16" s="40"/>
      <c r="AA16" s="41"/>
      <c r="AB16" s="42"/>
    </row>
    <row r="17" spans="2:28" ht="28.5" customHeight="1" x14ac:dyDescent="0.25">
      <c r="B17" s="82" t="s">
        <v>115</v>
      </c>
      <c r="C17" s="88" t="s">
        <v>122</v>
      </c>
      <c r="D17" s="388"/>
      <c r="E17" s="585"/>
      <c r="F17" s="585"/>
      <c r="G17" s="585"/>
      <c r="H17" s="585"/>
      <c r="I17" s="585"/>
      <c r="J17" s="187"/>
      <c r="K17" s="187"/>
      <c r="L17" s="160"/>
      <c r="M17" s="591"/>
      <c r="N17" s="592"/>
      <c r="O17" s="592"/>
      <c r="P17" s="592"/>
      <c r="Q17" s="639"/>
      <c r="R17" s="143"/>
      <c r="T17" s="150"/>
      <c r="U17" s="151"/>
      <c r="V17" s="151"/>
      <c r="W17" s="151"/>
      <c r="X17" s="39"/>
      <c r="Y17" s="43"/>
      <c r="Z17" s="40"/>
      <c r="AA17" s="41"/>
      <c r="AB17" s="42"/>
    </row>
    <row r="18" spans="2:28" ht="22.5" customHeight="1" x14ac:dyDescent="0.25">
      <c r="B18" s="82" t="s">
        <v>116</v>
      </c>
      <c r="C18" s="88" t="s">
        <v>127</v>
      </c>
      <c r="D18" s="388"/>
      <c r="E18" s="585"/>
      <c r="F18" s="585"/>
      <c r="G18" s="585"/>
      <c r="H18" s="585"/>
      <c r="I18" s="585"/>
      <c r="J18" s="187"/>
      <c r="K18" s="187"/>
      <c r="L18" s="160"/>
      <c r="M18" s="591"/>
      <c r="N18" s="592"/>
      <c r="O18" s="592"/>
      <c r="P18" s="592"/>
      <c r="Q18" s="639"/>
      <c r="R18" s="143"/>
      <c r="T18" s="150"/>
      <c r="U18" s="151"/>
      <c r="V18" s="151"/>
      <c r="W18" s="151"/>
      <c r="X18" s="39"/>
      <c r="Y18" s="43"/>
      <c r="Z18" s="40"/>
      <c r="AA18" s="41"/>
      <c r="AB18" s="42"/>
    </row>
    <row r="19" spans="2:28" ht="35.25" customHeight="1" x14ac:dyDescent="0.25">
      <c r="B19" s="82" t="s">
        <v>119</v>
      </c>
      <c r="C19" s="88" t="s">
        <v>123</v>
      </c>
      <c r="D19" s="388"/>
      <c r="E19" s="585"/>
      <c r="F19" s="585"/>
      <c r="G19" s="585"/>
      <c r="H19" s="585"/>
      <c r="I19" s="585"/>
      <c r="J19" s="187"/>
      <c r="K19" s="187"/>
      <c r="L19" s="160"/>
      <c r="M19" s="591"/>
      <c r="N19" s="592"/>
      <c r="O19" s="592"/>
      <c r="P19" s="592"/>
      <c r="Q19" s="639"/>
      <c r="R19" s="143"/>
      <c r="T19" s="150"/>
      <c r="U19" s="151"/>
      <c r="V19" s="151"/>
      <c r="W19" s="151"/>
      <c r="X19" s="39"/>
      <c r="Y19" s="43"/>
      <c r="Z19" s="40"/>
      <c r="AA19" s="41"/>
      <c r="AB19" s="42"/>
    </row>
    <row r="20" spans="2:28" ht="35.25" customHeight="1" x14ac:dyDescent="0.25">
      <c r="B20" s="82" t="s">
        <v>115</v>
      </c>
      <c r="C20" s="88" t="s">
        <v>122</v>
      </c>
      <c r="D20" s="388"/>
      <c r="E20" s="585"/>
      <c r="F20" s="585"/>
      <c r="G20" s="585"/>
      <c r="H20" s="585"/>
      <c r="I20" s="585"/>
      <c r="J20" s="187"/>
      <c r="K20" s="187"/>
      <c r="L20" s="160"/>
      <c r="M20" s="591"/>
      <c r="N20" s="592"/>
      <c r="O20" s="592"/>
      <c r="P20" s="592"/>
      <c r="Q20" s="639"/>
      <c r="R20" s="143"/>
      <c r="T20" s="150"/>
      <c r="U20" s="151"/>
      <c r="V20" s="151"/>
      <c r="W20" s="151"/>
      <c r="X20" s="39"/>
      <c r="Y20" s="43"/>
      <c r="Z20" s="40"/>
      <c r="AA20" s="41"/>
      <c r="AB20" s="42"/>
    </row>
    <row r="21" spans="2:28" ht="29.25" customHeight="1" x14ac:dyDescent="0.25">
      <c r="B21" s="82" t="s">
        <v>119</v>
      </c>
      <c r="C21" s="88" t="s">
        <v>123</v>
      </c>
      <c r="D21" s="388"/>
      <c r="E21" s="585"/>
      <c r="F21" s="585"/>
      <c r="G21" s="585"/>
      <c r="H21" s="585"/>
      <c r="I21" s="585"/>
      <c r="J21" s="187"/>
      <c r="K21" s="187"/>
      <c r="L21" s="160"/>
      <c r="M21" s="591"/>
      <c r="N21" s="592"/>
      <c r="O21" s="592"/>
      <c r="P21" s="592"/>
      <c r="Q21" s="639"/>
      <c r="R21" s="143"/>
      <c r="T21" s="150"/>
      <c r="U21" s="151"/>
      <c r="V21" s="151"/>
      <c r="W21" s="151"/>
      <c r="X21" s="39"/>
      <c r="Y21" s="43"/>
      <c r="Z21" s="40"/>
      <c r="AA21" s="41"/>
      <c r="AB21" s="42"/>
    </row>
    <row r="22" spans="2:28" ht="33" customHeight="1" x14ac:dyDescent="0.25">
      <c r="B22" s="82" t="s">
        <v>117</v>
      </c>
      <c r="C22" s="88" t="s">
        <v>120</v>
      </c>
      <c r="D22" s="388"/>
      <c r="E22" s="585"/>
      <c r="F22" s="585"/>
      <c r="G22" s="585"/>
      <c r="H22" s="585"/>
      <c r="I22" s="585"/>
      <c r="J22" s="187"/>
      <c r="K22" s="187"/>
      <c r="L22" s="160"/>
      <c r="M22" s="591"/>
      <c r="N22" s="592"/>
      <c r="O22" s="592"/>
      <c r="P22" s="592"/>
      <c r="Q22" s="639"/>
      <c r="R22" s="143"/>
      <c r="T22" s="150"/>
      <c r="U22" s="151"/>
      <c r="V22" s="151"/>
      <c r="W22" s="151"/>
      <c r="X22" s="39"/>
      <c r="Y22" s="43"/>
      <c r="Z22" s="40"/>
      <c r="AA22" s="41"/>
      <c r="AB22" s="42"/>
    </row>
    <row r="23" spans="2:28" ht="35.25" customHeight="1" x14ac:dyDescent="0.25">
      <c r="B23" s="82" t="s">
        <v>115</v>
      </c>
      <c r="C23" s="88" t="s">
        <v>122</v>
      </c>
      <c r="D23" s="388"/>
      <c r="E23" s="585"/>
      <c r="F23" s="585"/>
      <c r="G23" s="585"/>
      <c r="H23" s="585"/>
      <c r="I23" s="585"/>
      <c r="J23" s="187"/>
      <c r="K23" s="187"/>
      <c r="L23" s="160"/>
      <c r="M23" s="591"/>
      <c r="N23" s="592"/>
      <c r="O23" s="592"/>
      <c r="P23" s="592"/>
      <c r="Q23" s="639"/>
      <c r="R23" s="143"/>
      <c r="T23" s="150"/>
      <c r="U23" s="151"/>
      <c r="V23" s="151"/>
      <c r="W23" s="151"/>
      <c r="X23" s="39"/>
      <c r="Y23" s="43"/>
      <c r="Z23" s="40"/>
      <c r="AA23" s="41"/>
      <c r="AB23" s="42"/>
    </row>
    <row r="24" spans="2:28" ht="32.25" customHeight="1" x14ac:dyDescent="0.25">
      <c r="B24" s="82" t="s">
        <v>115</v>
      </c>
      <c r="C24" s="88" t="s">
        <v>122</v>
      </c>
      <c r="D24" s="388"/>
      <c r="E24" s="585"/>
      <c r="F24" s="585"/>
      <c r="G24" s="585"/>
      <c r="H24" s="585"/>
      <c r="I24" s="585"/>
      <c r="J24" s="187"/>
      <c r="K24" s="187"/>
      <c r="L24" s="160"/>
      <c r="M24" s="591"/>
      <c r="N24" s="592"/>
      <c r="O24" s="592"/>
      <c r="P24" s="592"/>
      <c r="Q24" s="639"/>
      <c r="R24" s="143"/>
      <c r="T24" s="150"/>
      <c r="U24" s="151"/>
      <c r="V24" s="151"/>
      <c r="W24" s="151"/>
      <c r="X24" s="39"/>
      <c r="Y24" s="43"/>
      <c r="Z24" s="40"/>
      <c r="AA24" s="41"/>
      <c r="AB24" s="42"/>
    </row>
    <row r="25" spans="2:28" ht="33.75" customHeight="1" x14ac:dyDescent="0.25">
      <c r="B25" s="82" t="s">
        <v>115</v>
      </c>
      <c r="C25" s="88" t="s">
        <v>122</v>
      </c>
      <c r="D25" s="388"/>
      <c r="E25" s="585"/>
      <c r="F25" s="585"/>
      <c r="G25" s="585"/>
      <c r="H25" s="585"/>
      <c r="I25" s="585"/>
      <c r="J25" s="187"/>
      <c r="K25" s="187"/>
      <c r="L25" s="160"/>
      <c r="M25" s="591"/>
      <c r="N25" s="592"/>
      <c r="O25" s="592"/>
      <c r="P25" s="592"/>
      <c r="Q25" s="639"/>
      <c r="R25" s="143"/>
      <c r="T25" s="150"/>
      <c r="U25" s="151"/>
      <c r="V25" s="151"/>
      <c r="W25" s="151"/>
      <c r="X25" s="39"/>
      <c r="Y25" s="43"/>
      <c r="Z25" s="40"/>
      <c r="AA25" s="41"/>
      <c r="AB25" s="42"/>
    </row>
    <row r="26" spans="2:28" ht="34.5" customHeight="1" x14ac:dyDescent="0.25">
      <c r="B26" s="82" t="s">
        <v>118</v>
      </c>
      <c r="C26" s="88" t="s">
        <v>123</v>
      </c>
      <c r="D26" s="388"/>
      <c r="E26" s="585"/>
      <c r="F26" s="585"/>
      <c r="G26" s="585"/>
      <c r="H26" s="585"/>
      <c r="I26" s="585"/>
      <c r="J26" s="187"/>
      <c r="K26" s="187"/>
      <c r="L26" s="160"/>
      <c r="M26" s="640"/>
      <c r="N26" s="641"/>
      <c r="O26" s="641"/>
      <c r="P26" s="641"/>
      <c r="Q26" s="642"/>
      <c r="R26" s="143"/>
      <c r="T26" s="150"/>
      <c r="U26" s="151"/>
      <c r="V26" s="151"/>
      <c r="W26" s="151"/>
      <c r="X26" s="39"/>
      <c r="Y26" s="43"/>
      <c r="Z26" s="40"/>
      <c r="AA26" s="41"/>
      <c r="AB26" s="42"/>
    </row>
    <row r="27" spans="2:28" ht="28.5" customHeight="1" x14ac:dyDescent="0.25">
      <c r="B27" s="430" t="s">
        <v>26</v>
      </c>
      <c r="C27" s="360" t="s">
        <v>24</v>
      </c>
      <c r="D27" s="361" t="s">
        <v>273</v>
      </c>
      <c r="E27" s="362" t="s">
        <v>18</v>
      </c>
      <c r="F27" s="361" t="s">
        <v>35</v>
      </c>
      <c r="G27" s="364" t="s">
        <v>274</v>
      </c>
      <c r="H27" s="470" t="s">
        <v>27</v>
      </c>
      <c r="I27" s="365" t="s">
        <v>25</v>
      </c>
      <c r="J27" s="366"/>
      <c r="K27" s="366"/>
      <c r="L27" s="367"/>
      <c r="M27" s="361" t="s">
        <v>17</v>
      </c>
      <c r="N27" s="361"/>
      <c r="O27" s="471" t="s">
        <v>16</v>
      </c>
      <c r="P27" s="471"/>
      <c r="Q27" s="471"/>
      <c r="T27" s="38"/>
      <c r="U27" s="357"/>
      <c r="V27" s="357"/>
      <c r="X27" s="39"/>
      <c r="Z27" s="40"/>
      <c r="AA27" s="41"/>
      <c r="AB27" s="42"/>
    </row>
    <row r="28" spans="2:28" ht="33.75" customHeight="1" x14ac:dyDescent="0.25">
      <c r="B28" s="431"/>
      <c r="C28" s="360"/>
      <c r="D28" s="361"/>
      <c r="E28" s="362"/>
      <c r="F28" s="361"/>
      <c r="G28" s="361"/>
      <c r="H28" s="470"/>
      <c r="I28" s="368"/>
      <c r="J28" s="369"/>
      <c r="K28" s="369"/>
      <c r="L28" s="370"/>
      <c r="M28" s="361"/>
      <c r="N28" s="361"/>
      <c r="O28" s="361" t="s">
        <v>15</v>
      </c>
      <c r="P28" s="361" t="s">
        <v>14</v>
      </c>
      <c r="Q28" s="360" t="s">
        <v>13</v>
      </c>
      <c r="T28" s="43"/>
      <c r="U28" s="357"/>
      <c r="V28" s="357"/>
      <c r="X28" s="41"/>
      <c r="Z28" s="40"/>
      <c r="AA28" s="41"/>
      <c r="AB28" s="42"/>
    </row>
    <row r="29" spans="2:28" ht="39.75" customHeight="1" x14ac:dyDescent="0.25">
      <c r="B29" s="432"/>
      <c r="C29" s="360"/>
      <c r="D29" s="361"/>
      <c r="E29" s="362"/>
      <c r="F29" s="361"/>
      <c r="G29" s="361"/>
      <c r="H29" s="470"/>
      <c r="I29" s="115" t="s">
        <v>12</v>
      </c>
      <c r="J29" s="115" t="s">
        <v>11</v>
      </c>
      <c r="K29" s="115" t="s">
        <v>10</v>
      </c>
      <c r="L29" s="117" t="s">
        <v>9</v>
      </c>
      <c r="M29" s="45" t="s">
        <v>8</v>
      </c>
      <c r="N29" s="47" t="s">
        <v>7</v>
      </c>
      <c r="O29" s="361"/>
      <c r="P29" s="361"/>
      <c r="Q29" s="360"/>
      <c r="T29" s="43"/>
      <c r="U29" s="357"/>
      <c r="V29" s="357"/>
      <c r="X29" s="41"/>
      <c r="Z29" s="40"/>
      <c r="AA29" s="41"/>
      <c r="AB29" s="42"/>
    </row>
    <row r="30" spans="2:28" ht="39.950000000000003" customHeight="1" x14ac:dyDescent="0.25">
      <c r="B30" s="385" t="s">
        <v>251</v>
      </c>
      <c r="C30" s="539" t="s">
        <v>199</v>
      </c>
      <c r="D30" s="45" t="s">
        <v>30</v>
      </c>
      <c r="E30" s="303" t="s">
        <v>201</v>
      </c>
      <c r="F30" s="232">
        <v>32.49</v>
      </c>
      <c r="G30" s="45" t="s">
        <v>30</v>
      </c>
      <c r="H30" s="238">
        <v>832955320</v>
      </c>
      <c r="I30" s="238"/>
      <c r="J30" s="238">
        <v>832955320</v>
      </c>
      <c r="K30" s="49"/>
      <c r="L30" s="51"/>
      <c r="M30" s="52">
        <v>45292</v>
      </c>
      <c r="N30" s="52">
        <v>45657</v>
      </c>
      <c r="O30" s="465">
        <f>+F31/F30</f>
        <v>1</v>
      </c>
      <c r="P30" s="465">
        <f>+H31/H30</f>
        <v>0.27936972657789133</v>
      </c>
      <c r="Q30" s="466">
        <f>+(O30*O30)/P30</f>
        <v>3.5794859101212926</v>
      </c>
      <c r="T30" s="43"/>
      <c r="U30" s="357"/>
      <c r="V30" s="357"/>
      <c r="X30" s="53"/>
      <c r="Z30" s="40"/>
      <c r="AA30" s="41"/>
      <c r="AB30" s="42"/>
    </row>
    <row r="31" spans="2:28" ht="39.950000000000003" customHeight="1" x14ac:dyDescent="0.25">
      <c r="B31" s="386"/>
      <c r="C31" s="539"/>
      <c r="D31" s="45" t="s">
        <v>2</v>
      </c>
      <c r="E31" s="649"/>
      <c r="F31" s="232">
        <v>32.49</v>
      </c>
      <c r="G31" s="45" t="s">
        <v>31</v>
      </c>
      <c r="H31" s="238">
        <v>232702500</v>
      </c>
      <c r="I31" s="238">
        <v>27800000</v>
      </c>
      <c r="J31" s="238">
        <v>204902500</v>
      </c>
      <c r="K31" s="49"/>
      <c r="L31" s="51"/>
      <c r="M31" s="52">
        <v>45292</v>
      </c>
      <c r="N31" s="52">
        <v>45657</v>
      </c>
      <c r="O31" s="465"/>
      <c r="P31" s="465"/>
      <c r="Q31" s="466"/>
      <c r="T31" s="43"/>
      <c r="U31" s="55"/>
      <c r="V31" s="55"/>
      <c r="X31" s="53"/>
      <c r="Z31" s="40"/>
      <c r="AA31" s="41"/>
      <c r="AB31" s="42"/>
    </row>
    <row r="32" spans="2:28" ht="39.950000000000003" customHeight="1" x14ac:dyDescent="0.25">
      <c r="B32" s="386"/>
      <c r="C32" s="389" t="s">
        <v>200</v>
      </c>
      <c r="D32" s="45" t="s">
        <v>3</v>
      </c>
      <c r="E32" s="303" t="s">
        <v>201</v>
      </c>
      <c r="F32" s="48">
        <v>0</v>
      </c>
      <c r="G32" s="45" t="s">
        <v>3</v>
      </c>
      <c r="H32" s="238">
        <v>770000000</v>
      </c>
      <c r="I32" s="298">
        <v>176751452</v>
      </c>
      <c r="J32" s="238">
        <v>593248548</v>
      </c>
      <c r="K32" s="49"/>
      <c r="L32" s="65"/>
      <c r="M32" s="52">
        <v>45292</v>
      </c>
      <c r="N32" s="52">
        <v>45657</v>
      </c>
      <c r="O32" s="465">
        <v>0</v>
      </c>
      <c r="P32" s="465">
        <f>+H33/H32</f>
        <v>0</v>
      </c>
      <c r="Q32" s="466">
        <v>0</v>
      </c>
      <c r="T32" s="43"/>
      <c r="U32" s="55"/>
      <c r="V32" s="55"/>
      <c r="X32" s="53"/>
      <c r="Z32" s="40"/>
      <c r="AA32" s="41"/>
      <c r="AB32" s="42"/>
    </row>
    <row r="33" spans="2:28" ht="39.950000000000003" customHeight="1" x14ac:dyDescent="0.25">
      <c r="B33" s="386"/>
      <c r="C33" s="535"/>
      <c r="D33" s="45" t="s">
        <v>2</v>
      </c>
      <c r="E33" s="649"/>
      <c r="F33" s="48">
        <v>0</v>
      </c>
      <c r="G33" s="45" t="s">
        <v>31</v>
      </c>
      <c r="H33" s="238">
        <v>0</v>
      </c>
      <c r="I33" s="238"/>
      <c r="J33" s="238"/>
      <c r="K33" s="49"/>
      <c r="L33" s="65"/>
      <c r="M33" s="52">
        <v>45292</v>
      </c>
      <c r="N33" s="52">
        <v>45657</v>
      </c>
      <c r="O33" s="465"/>
      <c r="P33" s="465"/>
      <c r="Q33" s="466"/>
      <c r="T33" s="43"/>
      <c r="U33" s="55"/>
      <c r="V33" s="55"/>
      <c r="X33" s="53"/>
      <c r="Z33" s="40"/>
      <c r="AA33" s="41"/>
      <c r="AB33" s="42"/>
    </row>
    <row r="34" spans="2:28" ht="39.950000000000003" customHeight="1" x14ac:dyDescent="0.25">
      <c r="B34" s="386"/>
      <c r="C34" s="539" t="s">
        <v>77</v>
      </c>
      <c r="D34" s="45" t="s">
        <v>3</v>
      </c>
      <c r="E34" s="303" t="s">
        <v>198</v>
      </c>
      <c r="F34" s="48">
        <v>1</v>
      </c>
      <c r="G34" s="45" t="s">
        <v>3</v>
      </c>
      <c r="H34" s="293">
        <v>523564428</v>
      </c>
      <c r="I34" s="238"/>
      <c r="J34" s="239">
        <v>523564428</v>
      </c>
      <c r="K34" s="49"/>
      <c r="L34" s="51"/>
      <c r="M34" s="52">
        <v>45292</v>
      </c>
      <c r="N34" s="52">
        <v>45657</v>
      </c>
      <c r="O34" s="465">
        <f>+F35/F34</f>
        <v>0</v>
      </c>
      <c r="P34" s="465">
        <f>+H35/H34</f>
        <v>0</v>
      </c>
      <c r="Q34" s="466">
        <v>0</v>
      </c>
      <c r="X34" s="60"/>
      <c r="Z34" s="40"/>
      <c r="AA34" s="41"/>
      <c r="AB34" s="42"/>
    </row>
    <row r="35" spans="2:28" ht="39.950000000000003" customHeight="1" x14ac:dyDescent="0.25">
      <c r="B35" s="386"/>
      <c r="C35" s="526"/>
      <c r="D35" s="45" t="s">
        <v>2</v>
      </c>
      <c r="E35" s="649"/>
      <c r="F35" s="48">
        <v>0</v>
      </c>
      <c r="G35" s="45" t="s">
        <v>31</v>
      </c>
      <c r="H35" s="238">
        <v>0</v>
      </c>
      <c r="I35" s="238"/>
      <c r="J35" s="238"/>
      <c r="K35" s="49"/>
      <c r="L35" s="51"/>
      <c r="M35" s="52">
        <v>45292</v>
      </c>
      <c r="N35" s="52">
        <v>45657</v>
      </c>
      <c r="O35" s="465"/>
      <c r="P35" s="465"/>
      <c r="Q35" s="466"/>
      <c r="X35" s="60"/>
      <c r="Z35" s="40"/>
      <c r="AA35" s="41"/>
      <c r="AB35" s="42"/>
    </row>
    <row r="36" spans="2:28" ht="39.950000000000003" customHeight="1" x14ac:dyDescent="0.25">
      <c r="B36" s="389" t="s">
        <v>252</v>
      </c>
      <c r="C36" s="526" t="s">
        <v>78</v>
      </c>
      <c r="D36" s="45" t="s">
        <v>3</v>
      </c>
      <c r="E36" s="652" t="s">
        <v>88</v>
      </c>
      <c r="F36" s="57">
        <v>500</v>
      </c>
      <c r="G36" s="45" t="s">
        <v>3</v>
      </c>
      <c r="H36" s="248">
        <v>1602000000</v>
      </c>
      <c r="I36" s="248">
        <v>2316400</v>
      </c>
      <c r="J36" s="248">
        <v>1599683600</v>
      </c>
      <c r="K36" s="119"/>
      <c r="L36" s="123"/>
      <c r="M36" s="52">
        <v>45292</v>
      </c>
      <c r="N36" s="52">
        <v>45657</v>
      </c>
      <c r="O36" s="465">
        <f>+F37/F36</f>
        <v>2.8860000000000001</v>
      </c>
      <c r="P36" s="465">
        <f>+H37/H36</f>
        <v>0.45672274656679152</v>
      </c>
      <c r="Q36" s="466">
        <f>+(O36*O36)/P36</f>
        <v>18.236437888433397</v>
      </c>
      <c r="X36" s="60"/>
    </row>
    <row r="37" spans="2:28" ht="39.950000000000003" customHeight="1" x14ac:dyDescent="0.25">
      <c r="B37" s="390"/>
      <c r="C37" s="526"/>
      <c r="D37" s="45" t="s">
        <v>2</v>
      </c>
      <c r="E37" s="652"/>
      <c r="F37" s="48">
        <v>1443</v>
      </c>
      <c r="G37" s="45" t="s">
        <v>31</v>
      </c>
      <c r="H37" s="238">
        <v>731669840</v>
      </c>
      <c r="I37" s="248">
        <v>33000000</v>
      </c>
      <c r="J37" s="248">
        <v>698669840</v>
      </c>
      <c r="K37" s="119"/>
      <c r="L37" s="51"/>
      <c r="M37" s="52">
        <v>45292</v>
      </c>
      <c r="N37" s="52">
        <v>45657</v>
      </c>
      <c r="O37" s="465"/>
      <c r="P37" s="465"/>
      <c r="Q37" s="466"/>
      <c r="AB37" s="42"/>
    </row>
    <row r="38" spans="2:28" ht="39.950000000000003" customHeight="1" x14ac:dyDescent="0.25">
      <c r="B38" s="390"/>
      <c r="C38" s="385" t="s">
        <v>79</v>
      </c>
      <c r="D38" s="45" t="s">
        <v>3</v>
      </c>
      <c r="E38" s="652" t="s">
        <v>88</v>
      </c>
      <c r="F38" s="48">
        <v>0</v>
      </c>
      <c r="G38" s="45" t="s">
        <v>3</v>
      </c>
      <c r="H38" s="248">
        <v>171165890</v>
      </c>
      <c r="I38" s="294"/>
      <c r="J38" s="248">
        <v>171165890</v>
      </c>
      <c r="K38" s="119"/>
      <c r="L38" s="51"/>
      <c r="M38" s="52">
        <v>45292</v>
      </c>
      <c r="N38" s="52">
        <v>45657</v>
      </c>
      <c r="O38" s="465">
        <v>0</v>
      </c>
      <c r="P38" s="465">
        <f>+H39/H38</f>
        <v>0.34527907400241953</v>
      </c>
      <c r="Q38" s="466">
        <f>+(O38*O38)/P38</f>
        <v>0</v>
      </c>
      <c r="AB38" s="42"/>
    </row>
    <row r="39" spans="2:28" ht="39.950000000000003" customHeight="1" x14ac:dyDescent="0.25">
      <c r="B39" s="390"/>
      <c r="C39" s="385"/>
      <c r="D39" s="45" t="s">
        <v>2</v>
      </c>
      <c r="E39" s="652"/>
      <c r="F39" s="48">
        <v>0</v>
      </c>
      <c r="G39" s="45" t="s">
        <v>31</v>
      </c>
      <c r="H39" s="238">
        <v>59100000</v>
      </c>
      <c r="I39" s="248">
        <v>59100000</v>
      </c>
      <c r="J39" s="295"/>
      <c r="K39" s="119"/>
      <c r="L39" s="51"/>
      <c r="M39" s="52">
        <v>45292</v>
      </c>
      <c r="N39" s="52">
        <v>45657</v>
      </c>
      <c r="O39" s="465"/>
      <c r="P39" s="465"/>
      <c r="Q39" s="466"/>
    </row>
    <row r="40" spans="2:28" ht="39.950000000000003" customHeight="1" x14ac:dyDescent="0.25">
      <c r="B40" s="385" t="s">
        <v>253</v>
      </c>
      <c r="C40" s="650" t="s">
        <v>80</v>
      </c>
      <c r="D40" s="45" t="s">
        <v>3</v>
      </c>
      <c r="E40" s="303" t="s">
        <v>87</v>
      </c>
      <c r="F40" s="62">
        <v>1</v>
      </c>
      <c r="G40" s="45" t="s">
        <v>3</v>
      </c>
      <c r="H40" s="248">
        <v>0</v>
      </c>
      <c r="I40" s="248"/>
      <c r="J40" s="296"/>
      <c r="K40" s="119"/>
      <c r="L40" s="65"/>
      <c r="M40" s="52">
        <v>45292</v>
      </c>
      <c r="N40" s="52">
        <v>45657</v>
      </c>
      <c r="O40" s="465">
        <f>+F41/F40</f>
        <v>0</v>
      </c>
      <c r="P40" s="465">
        <v>0</v>
      </c>
      <c r="Q40" s="466">
        <v>0</v>
      </c>
    </row>
    <row r="41" spans="2:28" ht="39.950000000000003" customHeight="1" x14ac:dyDescent="0.25">
      <c r="B41" s="386"/>
      <c r="C41" s="539"/>
      <c r="D41" s="45" t="s">
        <v>2</v>
      </c>
      <c r="E41" s="304"/>
      <c r="F41" s="48">
        <v>0</v>
      </c>
      <c r="G41" s="45" t="s">
        <v>31</v>
      </c>
      <c r="H41" s="248">
        <v>0</v>
      </c>
      <c r="I41" s="248"/>
      <c r="J41" s="249"/>
      <c r="K41" s="119"/>
      <c r="L41" s="51"/>
      <c r="M41" s="52">
        <v>45292</v>
      </c>
      <c r="N41" s="52">
        <v>45657</v>
      </c>
      <c r="O41" s="465"/>
      <c r="P41" s="465"/>
      <c r="Q41" s="466"/>
    </row>
    <row r="42" spans="2:28" ht="39.950000000000003" customHeight="1" x14ac:dyDescent="0.25">
      <c r="B42" s="386"/>
      <c r="C42" s="651" t="s">
        <v>79</v>
      </c>
      <c r="D42" s="45" t="s">
        <v>3</v>
      </c>
      <c r="E42" s="303" t="s">
        <v>87</v>
      </c>
      <c r="F42" s="48">
        <v>0</v>
      </c>
      <c r="G42" s="45" t="s">
        <v>3</v>
      </c>
      <c r="H42" s="248">
        <v>427194382</v>
      </c>
      <c r="I42" s="248"/>
      <c r="J42" s="249">
        <v>427194382</v>
      </c>
      <c r="K42" s="119"/>
      <c r="L42" s="51"/>
      <c r="M42" s="52">
        <v>45292</v>
      </c>
      <c r="N42" s="52">
        <v>45657</v>
      </c>
      <c r="O42" s="465">
        <v>0</v>
      </c>
      <c r="P42" s="465">
        <f>+H43/H42</f>
        <v>0</v>
      </c>
      <c r="Q42" s="466">
        <v>0</v>
      </c>
    </row>
    <row r="43" spans="2:28" ht="39.950000000000003" customHeight="1" x14ac:dyDescent="0.25">
      <c r="B43" s="386"/>
      <c r="C43" s="539"/>
      <c r="D43" s="45" t="s">
        <v>2</v>
      </c>
      <c r="E43" s="304"/>
      <c r="F43" s="48">
        <v>0</v>
      </c>
      <c r="G43" s="45" t="s">
        <v>31</v>
      </c>
      <c r="H43" s="248"/>
      <c r="I43" s="248"/>
      <c r="J43" s="249"/>
      <c r="K43" s="119"/>
      <c r="L43" s="51"/>
      <c r="M43" s="52">
        <v>45292</v>
      </c>
      <c r="N43" s="52">
        <v>45657</v>
      </c>
      <c r="O43" s="465"/>
      <c r="P43" s="465"/>
      <c r="Q43" s="466"/>
    </row>
    <row r="44" spans="2:28" ht="39.950000000000003" customHeight="1" x14ac:dyDescent="0.25">
      <c r="B44" s="385" t="s">
        <v>254</v>
      </c>
      <c r="C44" s="650" t="s">
        <v>81</v>
      </c>
      <c r="D44" s="45" t="s">
        <v>3</v>
      </c>
      <c r="E44" s="652" t="s">
        <v>264</v>
      </c>
      <c r="F44" s="62">
        <v>3</v>
      </c>
      <c r="G44" s="45" t="s">
        <v>3</v>
      </c>
      <c r="H44" s="248">
        <v>328834110</v>
      </c>
      <c r="I44" s="249">
        <v>126937736</v>
      </c>
      <c r="J44" s="248">
        <v>201896374</v>
      </c>
      <c r="K44" s="119"/>
      <c r="L44" s="189"/>
      <c r="M44" s="52">
        <v>45292</v>
      </c>
      <c r="N44" s="52">
        <v>45657</v>
      </c>
      <c r="O44" s="465">
        <f>+F45/F44</f>
        <v>0</v>
      </c>
      <c r="P44" s="465">
        <f>+H45/H44</f>
        <v>0</v>
      </c>
      <c r="Q44" s="466">
        <v>0</v>
      </c>
    </row>
    <row r="45" spans="2:28" ht="39.950000000000003" customHeight="1" x14ac:dyDescent="0.25">
      <c r="B45" s="386"/>
      <c r="C45" s="539"/>
      <c r="D45" s="45" t="s">
        <v>2</v>
      </c>
      <c r="E45" s="652"/>
      <c r="F45" s="62">
        <v>0</v>
      </c>
      <c r="G45" s="45" t="s">
        <v>31</v>
      </c>
      <c r="H45" s="248"/>
      <c r="I45" s="249"/>
      <c r="J45" s="248"/>
      <c r="K45" s="119"/>
      <c r="L45" s="51"/>
      <c r="M45" s="52">
        <v>45292</v>
      </c>
      <c r="N45" s="52">
        <v>45657</v>
      </c>
      <c r="O45" s="465"/>
      <c r="P45" s="465"/>
      <c r="Q45" s="466"/>
    </row>
    <row r="46" spans="2:28" ht="39.950000000000003" customHeight="1" x14ac:dyDescent="0.25">
      <c r="B46" s="386"/>
      <c r="C46" s="651" t="s">
        <v>82</v>
      </c>
      <c r="D46" s="45" t="s">
        <v>3</v>
      </c>
      <c r="E46" s="652" t="s">
        <v>264</v>
      </c>
      <c r="F46" s="62">
        <v>0</v>
      </c>
      <c r="G46" s="45" t="s">
        <v>3</v>
      </c>
      <c r="H46" s="238">
        <v>227185562</v>
      </c>
      <c r="I46" s="238"/>
      <c r="J46" s="238">
        <v>227185562</v>
      </c>
      <c r="K46" s="119"/>
      <c r="L46" s="51"/>
      <c r="M46" s="52">
        <v>45292</v>
      </c>
      <c r="N46" s="52">
        <v>45657</v>
      </c>
      <c r="O46" s="465">
        <v>0</v>
      </c>
      <c r="P46" s="465">
        <f>+H47/H46</f>
        <v>0.15053773531612014</v>
      </c>
      <c r="Q46" s="466">
        <f>+(O46*O46)/P46</f>
        <v>0</v>
      </c>
    </row>
    <row r="47" spans="2:28" ht="39.950000000000003" customHeight="1" x14ac:dyDescent="0.25">
      <c r="B47" s="386"/>
      <c r="C47" s="539"/>
      <c r="D47" s="45" t="s">
        <v>2</v>
      </c>
      <c r="E47" s="652"/>
      <c r="F47" s="62">
        <v>0</v>
      </c>
      <c r="G47" s="45" t="s">
        <v>31</v>
      </c>
      <c r="H47" s="238">
        <v>34200000</v>
      </c>
      <c r="I47" s="238">
        <v>34200000</v>
      </c>
      <c r="J47" s="294"/>
      <c r="K47" s="119"/>
      <c r="L47" s="51"/>
      <c r="M47" s="52">
        <v>45292</v>
      </c>
      <c r="N47" s="52">
        <v>45657</v>
      </c>
      <c r="O47" s="465"/>
      <c r="P47" s="465"/>
      <c r="Q47" s="466"/>
    </row>
    <row r="48" spans="2:28" ht="39.950000000000003" customHeight="1" x14ac:dyDescent="0.25">
      <c r="B48" s="385" t="s">
        <v>255</v>
      </c>
      <c r="C48" s="650" t="s">
        <v>83</v>
      </c>
      <c r="D48" s="45" t="s">
        <v>3</v>
      </c>
      <c r="E48" s="303" t="s">
        <v>86</v>
      </c>
      <c r="F48" s="62">
        <v>1</v>
      </c>
      <c r="G48" s="45" t="s">
        <v>3</v>
      </c>
      <c r="H48" s="248">
        <v>692855320</v>
      </c>
      <c r="I48" s="248">
        <v>430334986</v>
      </c>
      <c r="J48" s="248">
        <v>262520334</v>
      </c>
      <c r="K48" s="119"/>
      <c r="L48" s="120"/>
      <c r="M48" s="52">
        <v>45292</v>
      </c>
      <c r="N48" s="52">
        <v>45657</v>
      </c>
      <c r="O48" s="465">
        <f>+F49/F48</f>
        <v>0</v>
      </c>
      <c r="P48" s="465">
        <f>+H49/H48</f>
        <v>0.5</v>
      </c>
      <c r="Q48" s="466">
        <f>+(O48*O48)/P48</f>
        <v>0</v>
      </c>
    </row>
    <row r="49" spans="2:53" ht="39.950000000000003" customHeight="1" x14ac:dyDescent="0.25">
      <c r="B49" s="386"/>
      <c r="C49" s="539"/>
      <c r="D49" s="45" t="s">
        <v>2</v>
      </c>
      <c r="E49" s="304"/>
      <c r="F49" s="62"/>
      <c r="G49" s="45" t="s">
        <v>31</v>
      </c>
      <c r="H49" s="297">
        <v>346427660</v>
      </c>
      <c r="I49" s="294"/>
      <c r="J49" s="248">
        <v>346427660</v>
      </c>
      <c r="L49" s="228"/>
      <c r="M49" s="52">
        <v>45292</v>
      </c>
      <c r="N49" s="52">
        <v>45657</v>
      </c>
      <c r="O49" s="465"/>
      <c r="P49" s="465"/>
      <c r="Q49" s="466"/>
    </row>
    <row r="50" spans="2:53" ht="39.950000000000003" customHeight="1" x14ac:dyDescent="0.25">
      <c r="B50" s="385" t="s">
        <v>256</v>
      </c>
      <c r="C50" s="650" t="s">
        <v>84</v>
      </c>
      <c r="D50" s="45" t="s">
        <v>3</v>
      </c>
      <c r="E50" s="303" t="s">
        <v>85</v>
      </c>
      <c r="F50" s="62">
        <v>1</v>
      </c>
      <c r="G50" s="45" t="s">
        <v>3</v>
      </c>
      <c r="H50" s="248">
        <v>203312840</v>
      </c>
      <c r="I50" s="248">
        <v>158312840</v>
      </c>
      <c r="J50" s="249">
        <v>45000000</v>
      </c>
      <c r="K50" s="119"/>
      <c r="L50" s="123"/>
      <c r="M50" s="52">
        <v>45292</v>
      </c>
      <c r="N50" s="52">
        <v>45657</v>
      </c>
      <c r="O50" s="465">
        <f>+F51/F50</f>
        <v>0</v>
      </c>
      <c r="P50" s="465">
        <f>+H51/H50</f>
        <v>0</v>
      </c>
      <c r="Q50" s="527">
        <v>0</v>
      </c>
    </row>
    <row r="51" spans="2:53" ht="39.950000000000003" customHeight="1" x14ac:dyDescent="0.25">
      <c r="B51" s="386"/>
      <c r="C51" s="539"/>
      <c r="D51" s="45" t="s">
        <v>2</v>
      </c>
      <c r="E51" s="304"/>
      <c r="F51" s="62">
        <v>0</v>
      </c>
      <c r="G51" s="45" t="s">
        <v>31</v>
      </c>
      <c r="H51" s="248"/>
      <c r="I51" s="249"/>
      <c r="J51" s="249"/>
      <c r="K51" s="119"/>
      <c r="L51" s="189"/>
      <c r="M51" s="52">
        <v>45292</v>
      </c>
      <c r="N51" s="52">
        <v>45657</v>
      </c>
      <c r="O51" s="465"/>
      <c r="P51" s="465"/>
      <c r="Q51" s="528"/>
    </row>
    <row r="52" spans="2:53" ht="39.950000000000003" customHeight="1" x14ac:dyDescent="0.25">
      <c r="B52" s="648"/>
      <c r="C52" s="388" t="s">
        <v>6</v>
      </c>
      <c r="D52" s="45" t="s">
        <v>3</v>
      </c>
      <c r="E52" s="303"/>
      <c r="F52" s="57"/>
      <c r="G52" s="45" t="s">
        <v>3</v>
      </c>
      <c r="H52" s="246">
        <f>+H30+H32+H34+H36+H38+H40+H42+H44+H46+H48+H50</f>
        <v>5779067852</v>
      </c>
      <c r="I52" s="246">
        <f t="shared" ref="I52:J52" si="0">+I30+I32+I34+I36+I38+I40+I42+I44+I46+I48+I50</f>
        <v>894653414</v>
      </c>
      <c r="J52" s="246">
        <f t="shared" si="0"/>
        <v>4884414438</v>
      </c>
      <c r="K52" s="120"/>
      <c r="L52" s="120"/>
      <c r="M52" s="51"/>
      <c r="N52" s="63"/>
      <c r="O52" s="465">
        <f>+(O30+O32+O34+O36+O38+O40+O42+O44+O46+O48+O50)/11</f>
        <v>0.35327272727272729</v>
      </c>
      <c r="P52" s="465">
        <f>+H53/H52</f>
        <v>0.24296305839601345</v>
      </c>
      <c r="Q52" s="646"/>
    </row>
    <row r="53" spans="2:53" ht="39.950000000000003" customHeight="1" x14ac:dyDescent="0.25">
      <c r="B53" s="648"/>
      <c r="C53" s="388"/>
      <c r="D53" s="45" t="s">
        <v>2</v>
      </c>
      <c r="E53" s="649"/>
      <c r="F53" s="57"/>
      <c r="G53" s="45" t="s">
        <v>31</v>
      </c>
      <c r="H53" s="245">
        <f>+H31+H37+H39+H47+H49</f>
        <v>1404100000</v>
      </c>
      <c r="I53" s="245">
        <f t="shared" ref="I53:J53" si="1">+I31+I37+I39+I47+I49</f>
        <v>154100000</v>
      </c>
      <c r="J53" s="245">
        <f t="shared" si="1"/>
        <v>1250000000</v>
      </c>
      <c r="K53" s="119"/>
      <c r="L53" s="51"/>
      <c r="M53" s="51"/>
      <c r="N53" s="63"/>
      <c r="O53" s="465"/>
      <c r="P53" s="465"/>
      <c r="Q53" s="647"/>
    </row>
    <row r="54" spans="2:53" x14ac:dyDescent="0.3">
      <c r="D54" s="74"/>
      <c r="H54" s="188"/>
      <c r="L54" s="40"/>
      <c r="M54" s="126"/>
      <c r="N54" s="126"/>
      <c r="O54" s="78"/>
      <c r="P54" s="79"/>
      <c r="Q54" s="80"/>
      <c r="R54" s="79"/>
    </row>
    <row r="55" spans="2:53" ht="15.75" x14ac:dyDescent="0.25">
      <c r="B55" s="402" t="s">
        <v>32</v>
      </c>
      <c r="C55" s="402"/>
      <c r="D55" s="405" t="s">
        <v>5</v>
      </c>
      <c r="E55" s="405"/>
      <c r="F55" s="405"/>
      <c r="G55" s="405"/>
      <c r="H55" s="405"/>
      <c r="I55" s="405"/>
      <c r="J55" s="190" t="s">
        <v>33</v>
      </c>
      <c r="K55" s="405" t="s">
        <v>34</v>
      </c>
      <c r="L55" s="405"/>
      <c r="M55" s="399" t="s">
        <v>4</v>
      </c>
      <c r="N55" s="400"/>
      <c r="O55" s="400"/>
      <c r="P55" s="400"/>
      <c r="Q55" s="400"/>
    </row>
    <row r="56" spans="2:53" ht="26.25" customHeight="1" x14ac:dyDescent="0.25">
      <c r="B56" s="628" t="s">
        <v>51</v>
      </c>
      <c r="C56" s="459"/>
      <c r="D56" s="393" t="s">
        <v>291</v>
      </c>
      <c r="E56" s="394"/>
      <c r="F56" s="394"/>
      <c r="G56" s="394"/>
      <c r="H56" s="394"/>
      <c r="I56" s="395"/>
      <c r="J56" s="470" t="s">
        <v>52</v>
      </c>
      <c r="K56" s="191" t="s">
        <v>3</v>
      </c>
      <c r="L56" s="231">
        <f>+F30+F36</f>
        <v>532.49</v>
      </c>
      <c r="M56" s="401" t="s">
        <v>48</v>
      </c>
      <c r="N56" s="401"/>
      <c r="O56" s="401"/>
      <c r="P56" s="401"/>
      <c r="Q56" s="401"/>
    </row>
    <row r="57" spans="2:53" ht="18" customHeight="1" x14ac:dyDescent="0.25">
      <c r="B57" s="460"/>
      <c r="C57" s="462"/>
      <c r="D57" s="396"/>
      <c r="E57" s="397"/>
      <c r="F57" s="397"/>
      <c r="G57" s="397"/>
      <c r="H57" s="397"/>
      <c r="I57" s="398"/>
      <c r="J57" s="470"/>
      <c r="K57" s="191" t="s">
        <v>2</v>
      </c>
      <c r="L57" s="231"/>
      <c r="M57" s="401"/>
      <c r="N57" s="401"/>
      <c r="O57" s="401"/>
      <c r="P57" s="401"/>
      <c r="Q57" s="401"/>
    </row>
    <row r="58" spans="2:53" ht="15" customHeight="1" x14ac:dyDescent="0.25">
      <c r="B58" s="393" t="s">
        <v>1</v>
      </c>
      <c r="C58" s="394"/>
      <c r="D58" s="394"/>
      <c r="E58" s="394"/>
      <c r="F58" s="394"/>
      <c r="G58" s="394"/>
      <c r="H58" s="394"/>
      <c r="I58" s="394"/>
      <c r="J58" s="394"/>
      <c r="K58" s="394"/>
      <c r="L58" s="395"/>
      <c r="M58" s="392" t="s">
        <v>0</v>
      </c>
      <c r="N58" s="392"/>
      <c r="O58" s="392"/>
      <c r="P58" s="392"/>
      <c r="Q58" s="392"/>
    </row>
    <row r="59" spans="2:53" ht="29.25" customHeight="1" x14ac:dyDescent="0.25">
      <c r="B59" s="396"/>
      <c r="C59" s="397"/>
      <c r="D59" s="397"/>
      <c r="E59" s="397"/>
      <c r="F59" s="397"/>
      <c r="G59" s="397"/>
      <c r="H59" s="397"/>
      <c r="I59" s="397"/>
      <c r="J59" s="397"/>
      <c r="K59" s="397"/>
      <c r="L59" s="398"/>
      <c r="M59" s="392"/>
      <c r="N59" s="392"/>
      <c r="O59" s="392"/>
      <c r="P59" s="392"/>
      <c r="Q59" s="392"/>
    </row>
    <row r="60" spans="2:53" x14ac:dyDescent="0.3">
      <c r="M60" s="129"/>
      <c r="N60" s="129"/>
    </row>
    <row r="61" spans="2:53" x14ac:dyDescent="0.3">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row>
    <row r="62" spans="2:53" x14ac:dyDescent="0.3">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row>
    <row r="63" spans="2:53" x14ac:dyDescent="0.3">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row>
    <row r="64" spans="2:53" x14ac:dyDescent="0.3">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row>
    <row r="65" spans="18:53" x14ac:dyDescent="0.3">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row>
    <row r="66" spans="18:53" x14ac:dyDescent="0.3">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row>
    <row r="67" spans="18:53" x14ac:dyDescent="0.3">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row>
    <row r="68" spans="18:53" x14ac:dyDescent="0.3">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row>
    <row r="69" spans="18:53" x14ac:dyDescent="0.3">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row>
    <row r="70" spans="18:53" x14ac:dyDescent="0.3">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row>
    <row r="71" spans="18:53" x14ac:dyDescent="0.3">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row>
    <row r="72" spans="18:53" x14ac:dyDescent="0.3">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row>
    <row r="73" spans="18:53" x14ac:dyDescent="0.3">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row>
    <row r="74" spans="18:53" x14ac:dyDescent="0.3">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row>
    <row r="75" spans="18:53" x14ac:dyDescent="0.3">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161"/>
      <c r="AZ75" s="161"/>
      <c r="BA75" s="161"/>
    </row>
    <row r="76" spans="18:53" x14ac:dyDescent="0.3">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161"/>
      <c r="AZ76" s="161"/>
      <c r="BA76" s="161"/>
    </row>
    <row r="77" spans="18:53" x14ac:dyDescent="0.3">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row>
    <row r="78" spans="18:53" x14ac:dyDescent="0.3">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row>
    <row r="79" spans="18:53" x14ac:dyDescent="0.3">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row>
    <row r="80" spans="18:53" x14ac:dyDescent="0.3">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c r="BA80" s="161"/>
    </row>
    <row r="81" spans="18:53" x14ac:dyDescent="0.3">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c r="BA81" s="161"/>
    </row>
    <row r="82" spans="18:53" x14ac:dyDescent="0.3">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c r="AX82" s="161"/>
      <c r="AY82" s="161"/>
      <c r="AZ82" s="161"/>
      <c r="BA82" s="161"/>
    </row>
    <row r="83" spans="18:53" x14ac:dyDescent="0.3">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1"/>
      <c r="AY83" s="161"/>
      <c r="AZ83" s="161"/>
      <c r="BA83" s="161"/>
    </row>
    <row r="84" spans="18:53" x14ac:dyDescent="0.3">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c r="AY84" s="161"/>
      <c r="AZ84" s="161"/>
      <c r="BA84" s="161"/>
    </row>
    <row r="85" spans="18:53" x14ac:dyDescent="0.3">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row>
    <row r="86" spans="18:53" x14ac:dyDescent="0.3">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161"/>
      <c r="BA86" s="161"/>
    </row>
    <row r="87" spans="18:53" x14ac:dyDescent="0.3">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row>
    <row r="88" spans="18:53" x14ac:dyDescent="0.3">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row>
    <row r="89" spans="18:53" x14ac:dyDescent="0.3">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row>
    <row r="90" spans="18:53" x14ac:dyDescent="0.3">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row>
    <row r="91" spans="18:53" x14ac:dyDescent="0.3">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row>
    <row r="92" spans="18:53" x14ac:dyDescent="0.3">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row>
    <row r="93" spans="18:53" x14ac:dyDescent="0.3">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row>
  </sheetData>
  <mergeCells count="137">
    <mergeCell ref="D20:I20"/>
    <mergeCell ref="D21:I21"/>
    <mergeCell ref="D22:I22"/>
    <mergeCell ref="D23:I23"/>
    <mergeCell ref="D24:I24"/>
    <mergeCell ref="B2:C5"/>
    <mergeCell ref="D2:K3"/>
    <mergeCell ref="L2:O2"/>
    <mergeCell ref="P2:Q5"/>
    <mergeCell ref="L3:O3"/>
    <mergeCell ref="D4:K5"/>
    <mergeCell ref="L4:O4"/>
    <mergeCell ref="L5:O5"/>
    <mergeCell ref="B27:B29"/>
    <mergeCell ref="C27:C29"/>
    <mergeCell ref="D27:D29"/>
    <mergeCell ref="E27:E29"/>
    <mergeCell ref="F27:F29"/>
    <mergeCell ref="G27:G29"/>
    <mergeCell ref="C6:Q6"/>
    <mergeCell ref="D7:Q7"/>
    <mergeCell ref="D8:Q8"/>
    <mergeCell ref="H27:H29"/>
    <mergeCell ref="I27:L28"/>
    <mergeCell ref="M27:N28"/>
    <mergeCell ref="O27:Q27"/>
    <mergeCell ref="D15:I15"/>
    <mergeCell ref="D25:I25"/>
    <mergeCell ref="D26:I26"/>
    <mergeCell ref="T9:X9"/>
    <mergeCell ref="B10:C10"/>
    <mergeCell ref="D10:I10"/>
    <mergeCell ref="N10:P10"/>
    <mergeCell ref="B11:C11"/>
    <mergeCell ref="D11:I11"/>
    <mergeCell ref="U11:W11"/>
    <mergeCell ref="B9:C9"/>
    <mergeCell ref="D9:I9"/>
    <mergeCell ref="J9:L14"/>
    <mergeCell ref="M9:Q9"/>
    <mergeCell ref="B12:C12"/>
    <mergeCell ref="D12:I12"/>
    <mergeCell ref="U12:W12"/>
    <mergeCell ref="B13:C13"/>
    <mergeCell ref="D13:I13"/>
    <mergeCell ref="U13:W13"/>
    <mergeCell ref="D14:I14"/>
    <mergeCell ref="U14:V14"/>
    <mergeCell ref="M11:Q26"/>
    <mergeCell ref="D16:I16"/>
    <mergeCell ref="D17:I17"/>
    <mergeCell ref="D18:I18"/>
    <mergeCell ref="D19:I19"/>
    <mergeCell ref="U27:V27"/>
    <mergeCell ref="O28:O29"/>
    <mergeCell ref="P28:P29"/>
    <mergeCell ref="Q28:Q29"/>
    <mergeCell ref="U28:V28"/>
    <mergeCell ref="U29:V29"/>
    <mergeCell ref="U30:V30"/>
    <mergeCell ref="C34:C35"/>
    <mergeCell ref="O34:O35"/>
    <mergeCell ref="P34:P35"/>
    <mergeCell ref="Q34:Q35"/>
    <mergeCell ref="Q32:Q33"/>
    <mergeCell ref="O32:O33"/>
    <mergeCell ref="P32:P33"/>
    <mergeCell ref="B30:B35"/>
    <mergeCell ref="C30:C31"/>
    <mergeCell ref="O30:O31"/>
    <mergeCell ref="P30:P31"/>
    <mergeCell ref="Q30:Q31"/>
    <mergeCell ref="C32:C33"/>
    <mergeCell ref="E30:E31"/>
    <mergeCell ref="E32:E33"/>
    <mergeCell ref="E34:E35"/>
    <mergeCell ref="B40:B43"/>
    <mergeCell ref="C40:C41"/>
    <mergeCell ref="O40:O41"/>
    <mergeCell ref="P40:P41"/>
    <mergeCell ref="Q40:Q41"/>
    <mergeCell ref="C42:C43"/>
    <mergeCell ref="O42:O43"/>
    <mergeCell ref="B36:B39"/>
    <mergeCell ref="C36:C37"/>
    <mergeCell ref="O36:O37"/>
    <mergeCell ref="P36:P37"/>
    <mergeCell ref="Q36:Q37"/>
    <mergeCell ref="P42:P43"/>
    <mergeCell ref="Q42:Q43"/>
    <mergeCell ref="E38:E39"/>
    <mergeCell ref="E40:E41"/>
    <mergeCell ref="E42:E43"/>
    <mergeCell ref="C38:C39"/>
    <mergeCell ref="E36:E37"/>
    <mergeCell ref="O38:O39"/>
    <mergeCell ref="P38:P39"/>
    <mergeCell ref="Q38:Q39"/>
    <mergeCell ref="B44:B47"/>
    <mergeCell ref="C44:C45"/>
    <mergeCell ref="O44:O45"/>
    <mergeCell ref="P44:P45"/>
    <mergeCell ref="Q44:Q45"/>
    <mergeCell ref="C46:C47"/>
    <mergeCell ref="B50:B51"/>
    <mergeCell ref="C50:C51"/>
    <mergeCell ref="O50:O51"/>
    <mergeCell ref="P50:P51"/>
    <mergeCell ref="Q50:Q51"/>
    <mergeCell ref="O46:O47"/>
    <mergeCell ref="P46:P47"/>
    <mergeCell ref="Q46:Q47"/>
    <mergeCell ref="B48:B49"/>
    <mergeCell ref="C48:C49"/>
    <mergeCell ref="O48:O49"/>
    <mergeCell ref="P48:P49"/>
    <mergeCell ref="Q48:Q49"/>
    <mergeCell ref="E48:E49"/>
    <mergeCell ref="E50:E51"/>
    <mergeCell ref="E44:E45"/>
    <mergeCell ref="E46:E47"/>
    <mergeCell ref="P52:P53"/>
    <mergeCell ref="Q52:Q53"/>
    <mergeCell ref="B58:L59"/>
    <mergeCell ref="M58:Q59"/>
    <mergeCell ref="B55:C55"/>
    <mergeCell ref="D55:I55"/>
    <mergeCell ref="K55:L55"/>
    <mergeCell ref="M55:Q55"/>
    <mergeCell ref="B56:C57"/>
    <mergeCell ref="D56:I57"/>
    <mergeCell ref="J56:J57"/>
    <mergeCell ref="M56:Q57"/>
    <mergeCell ref="B52:B53"/>
    <mergeCell ref="C52:C53"/>
    <mergeCell ref="E52:E53"/>
    <mergeCell ref="O52:O53"/>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PROGRAMA 1702</vt:lpstr>
      <vt:lpstr>C-1702</vt:lpstr>
      <vt:lpstr>PROGRAMA 1704</vt:lpstr>
      <vt:lpstr>C-1704</vt:lpstr>
      <vt:lpstr>PROGRAMA 1707</vt:lpstr>
      <vt:lpstr>C-1707</vt:lpstr>
      <vt:lpstr>PROGRAMA 1708</vt:lpstr>
      <vt:lpstr>C-1708</vt:lpstr>
      <vt:lpstr>PROGRAMA 2402</vt:lpstr>
      <vt:lpstr>C-2402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2024-11-28T16:54:45Z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2024-10-29T12:20:57Z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4145d1e8-a2bc-4f5e-9f17-01c4ef4f06ee</vt:lpwstr>
  </property>
  <property fmtid="{D5CDD505-2E9C-101B-9397-08002B2CF9AE}" pid="7" name="MSIP_Label_defa4170-0d19-0005-0004-bc88714345d2_ActionId">
    <vt:lpwstr>013bf3aa-03a6-44d4-8b04-c8cd8b33d509</vt:lpwstr>
  </property>
  <property fmtid="{D5CDD505-2E9C-101B-9397-08002B2CF9AE}" pid="8" name="MSIP_Label_defa4170-0d19-0005-0004-bc88714345d2_ContentBits">
    <vt:lpwstr>0</vt:lpwstr>
  </property>
</Properties>
</file>