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QUIPO 36\Desktop\Planes de acción para publicar\"/>
    </mc:Choice>
  </mc:AlternateContent>
  <bookViews>
    <workbookView xWindow="0" yWindow="0" windowWidth="21600" windowHeight="7530"/>
  </bookViews>
  <sheets>
    <sheet name="25 - Calidad" sheetId="7" r:id="rId1"/>
    <sheet name="49 - Cobertura" sheetId="6" r:id="rId2"/>
    <sheet name="50 - Superior" sheetId="5" r:id="rId3"/>
    <sheet name="103 Admon" sheetId="4" r:id="rId4"/>
    <sheet name="106- Infra" sheetId="3" r:id="rId5"/>
    <sheet name="109 - PAE" sheetId="2" state="hidden" r:id="rId6"/>
    <sheet name="Anexos" sheetId="9" r:id="rId7"/>
    <sheet name="Validacion" sheetId="8" r:id="rId8"/>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J22" i="4" l="1"/>
  <c r="D879" i="9" l="1"/>
  <c r="D405" i="9"/>
  <c r="D843" i="9"/>
  <c r="D562" i="9"/>
  <c r="D567" i="9"/>
  <c r="I4" i="8"/>
  <c r="I3" i="8"/>
  <c r="L22" i="2"/>
  <c r="I19" i="2"/>
  <c r="I23" i="2" s="1"/>
  <c r="L23" i="2"/>
  <c r="K23" i="2"/>
  <c r="J23" i="2"/>
  <c r="K22" i="2"/>
  <c r="J22" i="2"/>
  <c r="I22" i="2"/>
  <c r="H21" i="2"/>
  <c r="H20" i="2"/>
  <c r="H18" i="2"/>
  <c r="O20" i="2"/>
  <c r="I21" i="3"/>
  <c r="H21" i="3" s="1"/>
  <c r="O22" i="3"/>
  <c r="O20" i="3"/>
  <c r="L25" i="3"/>
  <c r="K25" i="3"/>
  <c r="J25" i="3"/>
  <c r="L24" i="3"/>
  <c r="K24" i="3"/>
  <c r="J24" i="3"/>
  <c r="I24" i="3"/>
  <c r="H23" i="3"/>
  <c r="H22" i="3"/>
  <c r="H20" i="3"/>
  <c r="H19" i="3"/>
  <c r="H18" i="3"/>
  <c r="P20" i="3" l="1"/>
  <c r="P22" i="3"/>
  <c r="I25" i="3"/>
  <c r="H25" i="3" s="1"/>
  <c r="G6" i="8" s="1"/>
  <c r="G8" i="8" s="1"/>
  <c r="J4" i="8"/>
  <c r="P20" i="2"/>
  <c r="Q20" i="2" s="1"/>
  <c r="Q20" i="3"/>
  <c r="H19" i="2"/>
  <c r="H23" i="2"/>
  <c r="H6" i="8" s="1"/>
  <c r="H8" i="8" s="1"/>
  <c r="H22" i="2"/>
  <c r="H5" i="8" s="1"/>
  <c r="H7" i="8" s="1"/>
  <c r="H24" i="3"/>
  <c r="G5" i="8" s="1"/>
  <c r="G7" i="8" s="1"/>
  <c r="L37" i="4" l="1"/>
  <c r="K37" i="4"/>
  <c r="J37" i="4"/>
  <c r="I37" i="4"/>
  <c r="L36" i="4"/>
  <c r="K36" i="4"/>
  <c r="J36" i="4"/>
  <c r="I36" i="4"/>
  <c r="J23" i="4"/>
  <c r="H31" i="4"/>
  <c r="O30" i="4"/>
  <c r="H30" i="4"/>
  <c r="H29" i="4"/>
  <c r="O28" i="4"/>
  <c r="H28" i="4"/>
  <c r="H27" i="4"/>
  <c r="O26" i="4"/>
  <c r="H26" i="4"/>
  <c r="H25" i="4"/>
  <c r="O24" i="4"/>
  <c r="H24" i="4"/>
  <c r="P28" i="4" l="1"/>
  <c r="Q28" i="4" s="1"/>
  <c r="P26" i="4"/>
  <c r="Q26" i="4" s="1"/>
  <c r="P30" i="4"/>
  <c r="Q30" i="4" s="1"/>
  <c r="P24" i="4"/>
  <c r="Q24" i="4" s="1"/>
  <c r="H37" i="4" l="1"/>
  <c r="F6" i="8" s="1"/>
  <c r="F8" i="8" s="1"/>
  <c r="H36" i="4"/>
  <c r="H35" i="4"/>
  <c r="H34" i="4"/>
  <c r="H33" i="4"/>
  <c r="H32" i="4"/>
  <c r="H23" i="4"/>
  <c r="H22" i="4"/>
  <c r="H21" i="4"/>
  <c r="H20" i="4"/>
  <c r="H19" i="4"/>
  <c r="H18" i="4"/>
  <c r="O34" i="4"/>
  <c r="O32" i="4"/>
  <c r="O22" i="4"/>
  <c r="O20" i="4"/>
  <c r="O36" i="7"/>
  <c r="O34" i="7"/>
  <c r="O22" i="7"/>
  <c r="O18" i="6"/>
  <c r="O24" i="6"/>
  <c r="O22" i="6"/>
  <c r="O20" i="6"/>
  <c r="L21" i="5"/>
  <c r="K21" i="5"/>
  <c r="J21" i="5"/>
  <c r="I21" i="5"/>
  <c r="L20" i="5"/>
  <c r="K20" i="5"/>
  <c r="J20" i="5"/>
  <c r="I20" i="5"/>
  <c r="H19" i="5"/>
  <c r="H18" i="5"/>
  <c r="I19" i="6"/>
  <c r="H19" i="6" s="1"/>
  <c r="J28" i="6"/>
  <c r="I28" i="6"/>
  <c r="L38" i="7"/>
  <c r="K38" i="7"/>
  <c r="J38" i="7"/>
  <c r="H25" i="6"/>
  <c r="H20" i="6"/>
  <c r="L29" i="6"/>
  <c r="K29" i="6"/>
  <c r="J29" i="6"/>
  <c r="L28" i="6"/>
  <c r="K28" i="6"/>
  <c r="H27" i="6"/>
  <c r="H26" i="6"/>
  <c r="H24" i="6"/>
  <c r="H23" i="6"/>
  <c r="H22" i="6"/>
  <c r="P22" i="6" s="1"/>
  <c r="H21" i="6"/>
  <c r="H18" i="6"/>
  <c r="L39" i="7"/>
  <c r="K39" i="7"/>
  <c r="J39" i="7"/>
  <c r="I37" i="7"/>
  <c r="I39" i="7" s="1"/>
  <c r="I38" i="7"/>
  <c r="H36" i="7"/>
  <c r="H35" i="7"/>
  <c r="H34" i="7"/>
  <c r="H33" i="7"/>
  <c r="H32" i="7"/>
  <c r="H31" i="7"/>
  <c r="H30" i="7"/>
  <c r="H29" i="7"/>
  <c r="H28" i="7"/>
  <c r="H27" i="7"/>
  <c r="H26" i="7"/>
  <c r="H25" i="7"/>
  <c r="H24" i="7"/>
  <c r="H23" i="7"/>
  <c r="P22" i="7" s="1"/>
  <c r="H22" i="7"/>
  <c r="H21" i="7"/>
  <c r="H20" i="7"/>
  <c r="H19" i="7"/>
  <c r="H18" i="7"/>
  <c r="P34" i="7" l="1"/>
  <c r="P18" i="6"/>
  <c r="Q18" i="6" s="1"/>
  <c r="P20" i="6"/>
  <c r="Q20" i="6" s="1"/>
  <c r="P24" i="6"/>
  <c r="Q24" i="6" s="1"/>
  <c r="H37" i="7"/>
  <c r="P36" i="7" s="1"/>
  <c r="Q36" i="7" s="1"/>
  <c r="Q22" i="6"/>
  <c r="I29" i="6"/>
  <c r="H29" i="6" s="1"/>
  <c r="D6" i="8" s="1"/>
  <c r="D8" i="8" s="1"/>
  <c r="F5" i="8"/>
  <c r="F7" i="8" s="1"/>
  <c r="H21" i="5"/>
  <c r="E6" i="8" s="1"/>
  <c r="E8" i="8" s="1"/>
  <c r="Q34" i="7"/>
  <c r="P32" i="4"/>
  <c r="P34" i="4"/>
  <c r="P20" i="4"/>
  <c r="P22" i="4"/>
  <c r="Q22" i="4" s="1"/>
  <c r="Q32" i="4"/>
  <c r="H20" i="5"/>
  <c r="E5" i="8" s="1"/>
  <c r="E7" i="8" s="1"/>
  <c r="H38" i="7"/>
  <c r="C5" i="8" s="1"/>
  <c r="C7" i="8" s="1"/>
  <c r="H28" i="6"/>
  <c r="D5" i="8" s="1"/>
  <c r="D7" i="8" s="1"/>
  <c r="H39" i="7"/>
  <c r="C6" i="8" s="1"/>
  <c r="C8" i="8" s="1"/>
  <c r="P20" i="7"/>
  <c r="O20" i="7"/>
  <c r="Q20" i="7" s="1"/>
  <c r="P32" i="7" l="1"/>
  <c r="O32" i="7"/>
  <c r="P30" i="7"/>
  <c r="O30" i="7"/>
  <c r="P28" i="7"/>
  <c r="O28" i="7"/>
  <c r="P26" i="7"/>
  <c r="O26" i="7"/>
  <c r="P24" i="7"/>
  <c r="O24" i="7"/>
  <c r="Q24" i="7" l="1"/>
  <c r="Q26" i="7"/>
  <c r="Q30" i="7"/>
  <c r="Q28" i="7"/>
  <c r="Q32" i="7"/>
  <c r="P18" i="7"/>
  <c r="O18" i="7"/>
  <c r="P18" i="5"/>
  <c r="O18" i="5"/>
  <c r="P18" i="4"/>
  <c r="O18" i="4"/>
  <c r="P18" i="3"/>
  <c r="O18" i="3"/>
  <c r="Q18" i="3" l="1"/>
  <c r="Q18" i="7"/>
  <c r="P18" i="2"/>
  <c r="O18" i="2"/>
  <c r="Q18" i="2" l="1"/>
</calcChain>
</file>

<file path=xl/comments1.xml><?xml version="1.0" encoding="utf-8"?>
<comments xmlns="http://schemas.openxmlformats.org/spreadsheetml/2006/main">
  <authors>
    <author>equipo 60</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2.xml><?xml version="1.0" encoding="utf-8"?>
<comments xmlns="http://schemas.openxmlformats.org/spreadsheetml/2006/main">
  <authors>
    <author>equipo 60</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rgb="FF000000"/>
            <rFont val="Tahoma"/>
            <family val="2"/>
          </rPr>
          <t>equipo 60:</t>
        </r>
        <r>
          <rPr>
            <sz val="9"/>
            <color rgb="FF000000"/>
            <rFont val="Tahoma"/>
            <family val="2"/>
          </rPr>
          <t xml:space="preserve">
</t>
        </r>
        <r>
          <rPr>
            <sz val="10"/>
            <color rgb="FF000000"/>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3.xml><?xml version="1.0" encoding="utf-8"?>
<comments xmlns="http://schemas.openxmlformats.org/spreadsheetml/2006/main">
  <authors>
    <author>equipo 60</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rgb="FF000000"/>
            <rFont val="Tahoma"/>
            <family val="2"/>
          </rPr>
          <t>equipo 60:</t>
        </r>
        <r>
          <rPr>
            <sz val="9"/>
            <color rgb="FF000000"/>
            <rFont val="Tahoma"/>
            <family val="2"/>
          </rPr>
          <t xml:space="preserve">
</t>
        </r>
        <r>
          <rPr>
            <sz val="10"/>
            <color rgb="FF000000"/>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4.xml><?xml version="1.0" encoding="utf-8"?>
<comments xmlns="http://schemas.openxmlformats.org/spreadsheetml/2006/main">
  <authors>
    <author>equipo 60</author>
    <author>JESSICA</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rgb="FF000000"/>
            <rFont val="Tahoma"/>
            <family val="2"/>
          </rPr>
          <t>equipo 60:</t>
        </r>
        <r>
          <rPr>
            <sz val="9"/>
            <color rgb="FF000000"/>
            <rFont val="Tahoma"/>
            <family val="2"/>
          </rPr>
          <t xml:space="preserve">
</t>
        </r>
        <r>
          <rPr>
            <sz val="10"/>
            <color rgb="FF000000"/>
            <rFont val="Tahoma"/>
            <family val="2"/>
          </rPr>
          <t>Se deben relacionar las actividades para el cumplimiento de la meta de acuerdol al proyecto de inversión</t>
        </r>
      </text>
    </comment>
    <comment ref="E15" authorId="0" shapeId="0">
      <text>
        <r>
          <rPr>
            <b/>
            <sz val="9"/>
            <color rgb="FF000000"/>
            <rFont val="Tahoma"/>
            <family val="2"/>
          </rPr>
          <t>equipo 60:</t>
        </r>
        <r>
          <rPr>
            <sz val="9"/>
            <color rgb="FF000000"/>
            <rFont val="Tahoma"/>
            <family val="2"/>
          </rPr>
          <t xml:space="preserve">
</t>
        </r>
        <r>
          <rPr>
            <sz val="10"/>
            <color rgb="FF000000"/>
            <rFont val="Tahoma"/>
            <family val="2"/>
          </rPr>
          <t>Describa el parámetro o unidad de medida relacionada con la actividad, ejemplo: porcentaje, número, kilo, grados, hectáreas, etc.</t>
        </r>
        <r>
          <rPr>
            <sz val="9"/>
            <color rgb="FF000000"/>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 ref="C24" authorId="1" shapeId="0">
      <text>
        <r>
          <rPr>
            <b/>
            <sz val="9"/>
            <color rgb="FF000000"/>
            <rFont val="Tahoma"/>
            <family val="2"/>
          </rPr>
          <t>JESSICA:</t>
        </r>
        <r>
          <rPr>
            <sz val="9"/>
            <color rgb="FF000000"/>
            <rFont val="Tahoma"/>
            <family val="2"/>
          </rPr>
          <t xml:space="preserve">
</t>
        </r>
        <r>
          <rPr>
            <sz val="9"/>
            <color rgb="FF000000"/>
            <rFont val="Tahoma"/>
            <family val="2"/>
          </rPr>
          <t xml:space="preserve">MGA - Garantizar el pago de servicios públicos y arriendos de las IE Oficiales
</t>
        </r>
      </text>
    </comment>
    <comment ref="C62" authorId="1" shapeId="0">
      <text>
        <r>
          <rPr>
            <b/>
            <sz val="9"/>
            <color indexed="81"/>
            <rFont val="Tahoma"/>
            <family val="2"/>
          </rPr>
          <t>JESSICA:</t>
        </r>
        <r>
          <rPr>
            <sz val="9"/>
            <color indexed="81"/>
            <rFont val="Tahoma"/>
            <family val="2"/>
          </rPr>
          <t xml:space="preserve">
MGA - Garantizar el pago de servicios públicos y arriendos de las IE Oficiales
</t>
        </r>
      </text>
    </comment>
  </commentList>
</comments>
</file>

<file path=xl/comments5.xml><?xml version="1.0" encoding="utf-8"?>
<comments xmlns="http://schemas.openxmlformats.org/spreadsheetml/2006/main">
  <authors>
    <author>equipo 60</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rgb="FF000000"/>
            <rFont val="Tahoma"/>
            <family val="2"/>
          </rPr>
          <t>equipo 60:</t>
        </r>
        <r>
          <rPr>
            <sz val="9"/>
            <color rgb="FF000000"/>
            <rFont val="Tahoma"/>
            <family val="2"/>
          </rPr>
          <t xml:space="preserve">
</t>
        </r>
        <r>
          <rPr>
            <sz val="10"/>
            <color rgb="FF000000"/>
            <rFont val="Tahoma"/>
            <family val="2"/>
          </rPr>
          <t>Describa el valor programado en el presupuesto y ejecutado anivel de las obligaciones generadas (OP)</t>
        </r>
      </text>
    </comment>
  </commentList>
</comments>
</file>

<file path=xl/comments6.xml><?xml version="1.0" encoding="utf-8"?>
<comments xmlns="http://schemas.openxmlformats.org/spreadsheetml/2006/main">
  <authors>
    <author>equipo 60</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sharedStrings.xml><?xml version="1.0" encoding="utf-8"?>
<sst xmlns="http://schemas.openxmlformats.org/spreadsheetml/2006/main" count="2456" uniqueCount="434">
  <si>
    <t xml:space="preserve">FIRMA: </t>
  </si>
  <si>
    <t xml:space="preserve">OBSERVACIONES: </t>
  </si>
  <si>
    <t>E</t>
  </si>
  <si>
    <t>P</t>
  </si>
  <si>
    <t>FIRMA</t>
  </si>
  <si>
    <t xml:space="preserve">NOMBRE: </t>
  </si>
  <si>
    <t xml:space="preserve">META DE RESULTADO  No. </t>
  </si>
  <si>
    <t>SECRETARIO DESPACHO / GERENTE</t>
  </si>
  <si>
    <t>METAS DE RESULTADO</t>
  </si>
  <si>
    <t>TOTAL  PLAN  DE  ACCIÓN</t>
  </si>
  <si>
    <t>TERMINACION</t>
  </si>
  <si>
    <t xml:space="preserve">INICIO </t>
  </si>
  <si>
    <t>OTROS</t>
  </si>
  <si>
    <t>REGALIAS</t>
  </si>
  <si>
    <t>SGP</t>
  </si>
  <si>
    <t>MPIO</t>
  </si>
  <si>
    <t>EFICIENCIA</t>
  </si>
  <si>
    <t>INDICE INVERSION</t>
  </si>
  <si>
    <t>INDICE FISICO</t>
  </si>
  <si>
    <t>INDICADORES DE GESTION</t>
  </si>
  <si>
    <t>PROGRAMACION (dd/mm/aa)</t>
  </si>
  <si>
    <t>UNIDAD DE MEDIDA</t>
  </si>
  <si>
    <t xml:space="preserve">CODIGO BPPIM: </t>
  </si>
  <si>
    <t xml:space="preserve">NOMBRE  DEL PROYECTO POAI: </t>
  </si>
  <si>
    <t xml:space="preserve">PROGRAMA:  </t>
  </si>
  <si>
    <t>VALOR</t>
  </si>
  <si>
    <t>OBJETO</t>
  </si>
  <si>
    <t>No</t>
  </si>
  <si>
    <t>SECTOR:</t>
  </si>
  <si>
    <t xml:space="preserve">RELACION DE CONTRATOS Y CONVENIOS </t>
  </si>
  <si>
    <t xml:space="preserve">Objetivos: </t>
  </si>
  <si>
    <t xml:space="preserve">FECHA DE PROGRAMACION: </t>
  </si>
  <si>
    <r>
      <rPr>
        <b/>
        <sz val="16"/>
        <rFont val="Arial"/>
        <family val="2"/>
      </rPr>
      <t>FORMATO:</t>
    </r>
    <r>
      <rPr>
        <sz val="16"/>
        <rFont val="Arial"/>
        <family val="2"/>
      </rPr>
      <t xml:space="preserve"> PLAN DE ACCION</t>
    </r>
  </si>
  <si>
    <r>
      <rPr>
        <b/>
        <sz val="16"/>
        <rFont val="Arial"/>
        <family val="2"/>
      </rPr>
      <t>PROCESO:</t>
    </r>
    <r>
      <rPr>
        <sz val="16"/>
        <rFont val="Arial"/>
        <family val="2"/>
      </rPr>
      <t xml:space="preserve"> PLANEACION ESTRATEGICA Y TERRITORIAL</t>
    </r>
  </si>
  <si>
    <r>
      <t>Version:</t>
    </r>
    <r>
      <rPr>
        <sz val="16"/>
        <rFont val="Arial"/>
        <family val="2"/>
      </rPr>
      <t xml:space="preserve"> 01</t>
    </r>
  </si>
  <si>
    <r>
      <t xml:space="preserve">Fecha: </t>
    </r>
    <r>
      <rPr>
        <sz val="16"/>
        <rFont val="Arial"/>
        <family val="2"/>
      </rPr>
      <t>31/08/2017</t>
    </r>
  </si>
  <si>
    <r>
      <t xml:space="preserve">Pagina: </t>
    </r>
    <r>
      <rPr>
        <sz val="16"/>
        <rFont val="Arial"/>
        <family val="2"/>
      </rPr>
      <t>1 de  1</t>
    </r>
  </si>
  <si>
    <r>
      <t xml:space="preserve">Codigo: </t>
    </r>
    <r>
      <rPr>
        <sz val="16"/>
        <rFont val="Arial"/>
        <family val="2"/>
      </rPr>
      <t>FOR-08-PRO-PET-01</t>
    </r>
  </si>
  <si>
    <t>ACTIVIDADES</t>
  </si>
  <si>
    <t xml:space="preserve">FUENTES DE FINANCIACION                           </t>
  </si>
  <si>
    <t>METAS DE PRODUCTO</t>
  </si>
  <si>
    <t>COSTO TOTAL
(PESOS)</t>
  </si>
  <si>
    <t xml:space="preserve">SECRETARÍA / ENTIDAD:                                                           </t>
  </si>
  <si>
    <t xml:space="preserve">P </t>
  </si>
  <si>
    <r>
      <t xml:space="preserve">FISICO
</t>
    </r>
    <r>
      <rPr>
        <b/>
        <u/>
        <sz val="12"/>
        <rFont val="Arial MT"/>
      </rPr>
      <t xml:space="preserve">PROG  </t>
    </r>
    <r>
      <rPr>
        <b/>
        <sz val="12"/>
        <rFont val="Arial MT"/>
      </rPr>
      <t xml:space="preserve">
EJEC</t>
    </r>
  </si>
  <si>
    <t>O</t>
  </si>
  <si>
    <r>
      <rPr>
        <b/>
        <sz val="12"/>
        <rFont val="Arial MT"/>
      </rPr>
      <t>FINANCIERO</t>
    </r>
    <r>
      <rPr>
        <b/>
        <u/>
        <sz val="12"/>
        <rFont val="Arial MT"/>
      </rPr>
      <t xml:space="preserve">
PROG  
OBLIGADO</t>
    </r>
  </si>
  <si>
    <t>INDICADORES DE RESULTADO</t>
  </si>
  <si>
    <t>Unidad de Medida</t>
  </si>
  <si>
    <t xml:space="preserve">Medición </t>
  </si>
  <si>
    <t>CANTIDAD</t>
  </si>
  <si>
    <t>CODIGO PRESUPUESTAL:                                                       RUBROS:</t>
  </si>
  <si>
    <t>Secretaria de Educación</t>
  </si>
  <si>
    <t xml:space="preserve">LINEA ESTRATEGICA: </t>
  </si>
  <si>
    <t>CULTURA Y SOCIEDAD PARA TODOS</t>
  </si>
  <si>
    <t>22 - Educación</t>
  </si>
  <si>
    <t>2201-Calidad, cobertura y fortalecimiento de la educación inicial, prescolar, básica y media</t>
  </si>
  <si>
    <t>Desarrollo escenarios educativos ideales en contextos de Calidad Ibagué</t>
  </si>
  <si>
    <t>GRUPO: Calidad Educativa</t>
  </si>
  <si>
    <t>FECHA DE  SEGUIMIENTO: Septiembre 30 2024</t>
  </si>
  <si>
    <t>2.09.3.2.02.02.009
2.09.3.3.05.09.053</t>
  </si>
  <si>
    <t>Desarrollo de trayectorias educativas que garanticen la permanencia estudiantil Ibagué</t>
  </si>
  <si>
    <t>2202-Calidad y fomento de la educación superior</t>
  </si>
  <si>
    <t>Subsidio para facilitar el acceso y las trayectorias universitarias a los jóvenes de Ibagué</t>
  </si>
  <si>
    <t xml:space="preserve">2.09.3.2.02.02.009
</t>
  </si>
  <si>
    <t>Administración EFICIENTE PARA LA PRESTACIÓN DEL SERVICIO EDUCATIVO OFICIAL Ibagué</t>
  </si>
  <si>
    <t xml:space="preserve">Adecuación DE ESPACIOS DE APRENDIZAJE INNOVADORES PARA LOS NIÑOS NIÑAS ADOLESCENTES Y JÓVENES Ibagué </t>
  </si>
  <si>
    <t xml:space="preserve">2.09.3.2.02.02.005
2.09.3.2.02.02.008
2.09.3.2.02.02.009
</t>
  </si>
  <si>
    <t xml:space="preserve">2.09.3.2.02.02.006
</t>
  </si>
  <si>
    <t>Implementación del Programa de Alimentación Escolar PAE y condiciones de alimentación saludable Ibagué</t>
  </si>
  <si>
    <t>Fortalecimiento y dotación de las instituciones educativas para ofrecer ambientes pedagógicos de calidad dignos</t>
  </si>
  <si>
    <t>Implementar la estrategia Ibagué Bilingüe para beneficiar NNAJ del sector educativo oficial</t>
  </si>
  <si>
    <t>Diseñar e implementar la estrategia “Ibagué ciudad musical” para formar en valores, convivencia y civismo para el sector educativo.</t>
  </si>
  <si>
    <t>Beneficiar docentes del programa " Formando los Formadores"</t>
  </si>
  <si>
    <t>Ampliar la atención de educación inicial en los grados jardín y prejardin en 12 IE Oficiales</t>
  </si>
  <si>
    <t>Implementar el programa de cultura y educación ambiental en las IE Oficiales como mecanismo de fortalecimiento de los PRAES.</t>
  </si>
  <si>
    <t>Diseñar  e implementar la estrategia de Paz y convivencia escolar en las IE Oficiales (Arte, deporte, Cultura, CRESE )</t>
  </si>
  <si>
    <t>Estudiantes Beneficiados con el Plan territorial de lectura, escritura, oralidad en IE Oficiales</t>
  </si>
  <si>
    <t>DIRECTOR</t>
  </si>
  <si>
    <t>Promedio Naturales saber 11</t>
  </si>
  <si>
    <t>Promedio Ingles Saber 11</t>
  </si>
  <si>
    <t>Cobertura escolar bruta en básica secundaria</t>
  </si>
  <si>
    <t>Instituciones Educativas Oficiales Categoría Muy Superior Saber 11</t>
  </si>
  <si>
    <t>Cobertura escolar neta en transición</t>
  </si>
  <si>
    <t>Cobertura escolar neta en básica primaria</t>
  </si>
  <si>
    <t>Tasa de repitencia en básica secundaria</t>
  </si>
  <si>
    <t>Promedio Lectura Saber 11</t>
  </si>
  <si>
    <t>Promedio</t>
  </si>
  <si>
    <t>Porcentaje</t>
  </si>
  <si>
    <t>Numero</t>
  </si>
  <si>
    <t>NOMBRE: MARIA ISABEL PEÑA GARZON</t>
  </si>
  <si>
    <t>NOMBRE: DIANA ROCIO LOPEZ CHICA</t>
  </si>
  <si>
    <t>Implementar estrategias de permanencia y retención escolar  en las IE oficiales.</t>
  </si>
  <si>
    <t xml:space="preserve">Ofrecer un servicio educativo eficiente para la población con trayectorias educativas diversas e inclusiva en las I.E .oficiales de Ibagué.  </t>
  </si>
  <si>
    <r>
      <rPr>
        <sz val="12"/>
        <rFont val="Arial MT"/>
      </rPr>
      <t>Tasa de deserción en básica primaria</t>
    </r>
    <r>
      <rPr>
        <b/>
        <sz val="12"/>
        <rFont val="Arial MT"/>
      </rPr>
      <t xml:space="preserve">
</t>
    </r>
  </si>
  <si>
    <t>Tasa de deserción en básica secundaria</t>
  </si>
  <si>
    <r>
      <rPr>
        <sz val="12"/>
        <rFont val="Arial MT"/>
      </rPr>
      <t>Tasa cobertura educación superior</t>
    </r>
    <r>
      <rPr>
        <b/>
        <sz val="12"/>
        <rFont val="Arial MT"/>
      </rPr>
      <t xml:space="preserve">
</t>
    </r>
  </si>
  <si>
    <t>Apoyar a estudiantes para el ingreso a la educación terciaria</t>
  </si>
  <si>
    <t>Ejecutar el Plan de Bienestar para beneficiar el personal de IE Oficiales</t>
  </si>
  <si>
    <t>Prestar servicio de conectividad a IE Oficiales</t>
  </si>
  <si>
    <t>Garantizar el funcionamiento y operación de las 59 Instituciones Educativas Oficiales</t>
  </si>
  <si>
    <t>Dotar sedes de IE con mobiliario Escolar</t>
  </si>
  <si>
    <t>Cobertura escolar neta en básica secundaria</t>
  </si>
  <si>
    <t>Cobertura escolar bruta en básica media</t>
  </si>
  <si>
    <t>Cobertura escolar neta en básica media</t>
  </si>
  <si>
    <t>Tasa de repitencia en básica primaria</t>
  </si>
  <si>
    <t>GRUPO: Cobertura Educativa</t>
  </si>
  <si>
    <t>GRUPO: Administrativo y Financiero</t>
  </si>
  <si>
    <t>Mejorar y/o adecuar
infraestructura de
Instituciones Educativas
oficiales, para ofrecer
espacios dignos y amables</t>
  </si>
  <si>
    <t>Ejecutar obras complementarias para IEO.</t>
  </si>
  <si>
    <t>Cobertura global neta</t>
  </si>
  <si>
    <t>Cobertura global bruta</t>
  </si>
  <si>
    <t>Beneficiar a NNAJ con un Programa de Alimentación Escolar PAE que garantice el mejoramiento de la calidad de vida</t>
  </si>
  <si>
    <t>Tasa de deserción global</t>
  </si>
  <si>
    <t>Apoyo a proyectos de gestion escolar en Instituciones Educativas Oficiales</t>
  </si>
  <si>
    <t>Número de proyectos apoyados</t>
  </si>
  <si>
    <t>Apóyar dotación de tecnologia a Instituciones Educativas Oficiales</t>
  </si>
  <si>
    <t>Numero de IE dotadas con tecnologia</t>
  </si>
  <si>
    <t>Beneficiar a Instituciones Educativas oficiales con el Giro de recursos de gratuidad</t>
  </si>
  <si>
    <t>Numero de IE Beneficiadas con Gratuidad</t>
  </si>
  <si>
    <t>Ejecutar la estrategia de bilngismo en IE Oficiales</t>
  </si>
  <si>
    <t>Numero de estrategias implementadas</t>
  </si>
  <si>
    <t>Numero de proyectos apoyados</t>
  </si>
  <si>
    <t>Garantizar el apoyo a proyectos artisticos en IE Oficiales</t>
  </si>
  <si>
    <t>Beneficiar docentes de programas de formación</t>
  </si>
  <si>
    <t>Numero de docentes formados</t>
  </si>
  <si>
    <t>Número de IE oficiales prestando servicio en educación inicial</t>
  </si>
  <si>
    <t>Prestar servicio educativo en educación inicial en IE Oficiales</t>
  </si>
  <si>
    <t>Numero de Programa implementado</t>
  </si>
  <si>
    <t>Desarrollar encuentro folclorico con IE Oficiales</t>
  </si>
  <si>
    <t>Numero de Encuentros realizados</t>
  </si>
  <si>
    <t>Ejecución del programa de cultura y educación ambiental en IE Oficiales</t>
  </si>
  <si>
    <t>Beneficiar estudiantes de IE Oficiales con el plan de lectura</t>
  </si>
  <si>
    <t>Numero de estudiantes beneficiados</t>
  </si>
  <si>
    <t>Brindar apoyo tecnico y profesional a la Direccion</t>
  </si>
  <si>
    <t>Numero de direcciones apoyadas</t>
  </si>
  <si>
    <t>Beneficiar a estudiantes con trayectorias educativas diversas con un servicio educativo inclusivo</t>
  </si>
  <si>
    <t>Girar recursos de gratuidad a IE Oficiales</t>
  </si>
  <si>
    <t>Numero de IE con giro de recursos</t>
  </si>
  <si>
    <t>Ejecutar estrategia de subsidio de transporte escolar</t>
  </si>
  <si>
    <t>Numero de estrategia ejecutada</t>
  </si>
  <si>
    <t>Apoyar estudiantes con subsidios para educaciòn terciaria</t>
  </si>
  <si>
    <t>Numero de estudiantes apoyados</t>
  </si>
  <si>
    <t>Dotar  ambientes escolares de Instituciones Educativas Oficiales con Pupitres, Tableros, Sillas, escritoriios y demas enseres de tipo administrativo</t>
  </si>
  <si>
    <t>Gestionar el pago de nomina de la planta global de las IE oficiales</t>
  </si>
  <si>
    <t>Garantizar el pago de servicios publicos de las IE Oficiales</t>
  </si>
  <si>
    <t>Apoyar el Servicio de vigilancia , aseo y mantenimiento para las IE Oficiales</t>
  </si>
  <si>
    <t>Asegurar el apoyo de procesos (personal jurídico, técnico, financiero, consultoria, asesorías externas, comision) en la secretaria de educación e IE Oficiales</t>
  </si>
  <si>
    <t>Ejecución plan de bienestar</t>
  </si>
  <si>
    <t>Arrendar instalaciones para la prestación del servicio educativo oficial</t>
  </si>
  <si>
    <t>Creaciòn de correos electronicos para el proceso deGestion Educativa</t>
  </si>
  <si>
    <t>Numero de plan Ejecutado</t>
  </si>
  <si>
    <t>Asegurar servicio de conectividad a Ie Oficiales</t>
  </si>
  <si>
    <t>Numero de IE con servicio de conectividad</t>
  </si>
  <si>
    <t xml:space="preserve">Número de Pagos de Nomina </t>
  </si>
  <si>
    <t>Número de Instituciones Educativas con pago de Servicios Publicos</t>
  </si>
  <si>
    <t>Número de Instituciones Educativas Apoyadas</t>
  </si>
  <si>
    <t>Número de Procesos Adminsitrativos Apoyados</t>
  </si>
  <si>
    <t>Número de Instituciones Educativas con Arriendos pagados</t>
  </si>
  <si>
    <t>Numero de procesos con correos electronicos</t>
  </si>
  <si>
    <t>Número de Instituciones Educativas Dotadas</t>
  </si>
  <si>
    <t>Girar recursos para Obras de mantenimiento en Instituciones Educativas Oficiales</t>
  </si>
  <si>
    <t>Construir Infraestructura de Instituciones Educativas Oficiales FFIE</t>
  </si>
  <si>
    <t>Realizar seguimiento a las Obras de construcción y mantenimiento de Instituciones educativas oficiales.</t>
  </si>
  <si>
    <t>Número de giro de recursos para mantenimiento</t>
  </si>
  <si>
    <t>Número de Instituciones Educativas Construidas</t>
  </si>
  <si>
    <t xml:space="preserve">Número de Instituciones Educativas Visitadas </t>
  </si>
  <si>
    <t>Entregar raciones de complemento alimentario</t>
  </si>
  <si>
    <t>Realizar seguimiento al Programa PAE en Instituciones Educativas Oficiales</t>
  </si>
  <si>
    <t>Número de Raciones Entregadas</t>
  </si>
  <si>
    <t>Número de Instituciones Educativas Visitadas</t>
  </si>
  <si>
    <t>plan accion</t>
  </si>
  <si>
    <t>Calidad</t>
  </si>
  <si>
    <t>cobertura</t>
  </si>
  <si>
    <t>superior</t>
  </si>
  <si>
    <t>admon</t>
  </si>
  <si>
    <t>infra</t>
  </si>
  <si>
    <t>pae</t>
  </si>
  <si>
    <t>Ejecucion</t>
  </si>
  <si>
    <t>proyecto</t>
  </si>
  <si>
    <t>No Cont</t>
  </si>
  <si>
    <t>Administrativa</t>
  </si>
  <si>
    <t>NOMINA DE INTERESES A LAS CESANTIAS ADMINISTRATIVOS MODERNIZACION Y DE INSTITUCIONES EDUCATIVAS;</t>
  </si>
  <si>
    <t>PAGO DE SERVICIOS PUBLICOS DE LAS INSTITUCIONES EDUCATIVAS OFICIALES DEL MUNICIPIO DE IBAGUE;REALIZAR LOS TRÁMITES NECESARIOS PARA OBTENER LA ENERGIZACIÓN FINAL Y PUESTA EN SERVICIO DE LAS REDES ELÉCTRICAS DE BT Y MT YA INSTALADAS, EN LA INSTITUCIÓN EDUCATIVA SAN JOSÉ DE LA CIUDAD DE IBAGUÉ TOLIMA.</t>
  </si>
  <si>
    <t>PAGO DE SERVICIOS PUBLICOS DE LAS INSTITUCIONES EDUCATIVAS OFICIALES DEL MUNICIPIO DE IBAGUE;PAGO DE SERVICIO DE ACUEDUCTO A LA ASOCIACIÓN DEL ACUEDUCTO URBANO BARRIO LA PAZ DEL MUNICIPIO DE IBAGUÉ DEPARTAMENTO DEL TOLIMA,  ACUAPAZ , QUIEN PRESTA EL SERVICIO EN LA INSTITUCION EDUCATIVA GERMAN PARDO GARCÍA SEDE LA PAZ DEL MUNICIPIO DE IBAGUÉ, PERÍODO DE FACTURACIÓN MES DE OCTUBRE A DICIEMBRE DE 2023.</t>
  </si>
  <si>
    <t>NÓMINA DE ENERO DEL 2024 ADMINISTRATIVOS Administrativa;</t>
  </si>
  <si>
    <t>NÓMINA DE ENERO DEL 2024 ADMINISTRATIVOS COLEGIOS;</t>
  </si>
  <si>
    <t>NÓMINA DE ENERO DEL 2024 DOCENTES;</t>
  </si>
  <si>
    <t>NÓMINA DE ENERO DEL 2024 DIRECTIVOS DOCENTES;</t>
  </si>
  <si>
    <t>ADICIÓN Y PRORROGA 02 AL CONTRATO NO. 2364 DEL 25 DE JULIO DE 2023 CUYO OBJETO ES:  SEM 02 CONTRATAR LA PRESTACION DEL SERVICIO DE VIGILANCIA Y SEGURIDAD PRIVADA CON LA UTILIZACION DE MEDIOS TECNOLOGICOS (MONITOREO DE ALARMAS Y CCTV), PARA LAS INSTITUCIONES EDUCATIVAS Y LA SEDE ADMINISTRATIVA DE LA SECRETARIA DE EDUCACION DEL MUNICIPIO DE IBAGUE .;</t>
  </si>
  <si>
    <t>PAE</t>
  </si>
  <si>
    <t>SEM-C-83-CONTRATAR LA PRESTACIÓN DE SERVICIOS DE UN PROFESIONAL PARA APOYAR LA EJECUCIÓN, ORGANIZACIÓN Y SEGUIMIENTO AL DESARROLLO DEL PROGRAMA DE ALIMENTACIÓN ESCOLAR REALIZADO POR LA SECRETARÍA DE EDUCACIÓN Y LAS INSTITUCIONES Y CENTROS EDUCATIVOS OFICIALES DEL MUNICIPIO DE IBAGUÉ EN EL DESARROLLO DEL PROYECTO   FORTALECIMIENTO DEL PAE PARA LA PERMANENCIA Y BIENESTAR DE LOS NIÑOS, JÓVENES Y ADOLESCENTES IBAGUÉ ;</t>
  </si>
  <si>
    <t>SEM-C-03-CONTRATAR LA PRESTACIÓN DE SERVICIOS DE UN PROFESIONAL PARA APOYAR LAS ACTIVIDADES DEL DESPACHO DE LA SECRETARÍA DE EDUCACIÓN DE IBAGUÉ;</t>
  </si>
  <si>
    <t>SEM-C-09-CONTRATAR LA PRESTACIÓN DE SERVICIOS DE UN PROFESIONAL PARA APOYAR LAS ACTIVIDADES DE LA DIRECCIÓN ADMINISTRATIVA Y FINANCIERA DE LA SECRETARÍA DE EDUCACIÓN EN EL DESARROLLO DEL PROYECTO  Administrativa DE LA GESTIÓN EDUCATIVA PARA EL SIGLO XXI IBAGUÉ ;</t>
  </si>
  <si>
    <t>Cobertura</t>
  </si>
  <si>
    <t>SEM-C-01-CONTRATAR LA PRESTACIÓN DE SERVICIOS DE UN PROFESIONAL PARA APOYAR LAS ACTIVIDADES DE LA DIRECCIÓN ADMINISTRATIVA Y FINANCIEA DE LA SECRETARÍA DE EDUCACIÓN EN EL DESARROLLO DEL PROYECTO  Administrativa DE LA GESTIÓN EDUCATIVA PARA EL SIGLO XXI IBAGUÉ ;</t>
  </si>
  <si>
    <t>PAGO DE SERVICIOS PUBLICOS DE LAS INSTITUCIONES EDUCATIVAS OFICIALES DEL MUNICIPIO DE IBAGUE;Pago de servicio de acueducto brindado por dicha entidad a la Institución Educativa Ismael Santofimio Trujillo sedes Rodrigo Lara Bonilla  y San Vicente de Paul, correspondiente al periodo enero a diciembre de 2023</t>
  </si>
  <si>
    <t>SEM-C-23-CONTRATAR LA PRESTACIÓN DE SERVICIOS DE UN PROFESIONAL PARA APOYAR LAS ACTIVIDADES DEL PROGRAMA DE ALIMENTACIÓN ESCOLAR REALIZADO POR LA SECRETARÍA DE EDUCACIÓN EN EL DESARROLLO DEL PROYECTO   FORTALECIMIENTO DEL PAE PARA LA PERMANENCIA Y BIENESTAR DE LOS NIÑOS, JÓVENES Y ADOLESCENTES IBAGUÉ ;</t>
  </si>
  <si>
    <t>SEM-C-97-CONTRATAR LA PRESTACIÓN DE SERVICIOS DE UN PROFESIONAL PARA APOYAR LAS ACTIVIDADES DEL PROGRAMA DE ALIMENTACIÓN ESCOLAR REALIZADO POR LA SECRETARÍA DE EDUCACIÓN EN EL DESARROLLO DEL PROYECTO   FORTALECIMIENTO DEL PAE PARA LA PERMANENCIA Y BIENESTAR DE LOS NIÑOS, JÓVENES Y ADOLESCENTES IBAGUÉ ;</t>
  </si>
  <si>
    <t>SEM-C-82-CONTRATAR LA PRESTACIÓN DE SERVICIOS DE UN PROFESIONAL PARA DIRIGIR, COORDINAR LA EJECUCIÓN, ORGANIZACIÓN Y SEGUIMIENTO AL DESARROLLO DEL PROGRAMA DE ALIMENTACIÓN ESCOLAR REALIZADO POR LA SECRETARÍA DE EDUCACIÓN Y LAS INSTITUCIONES Y CENTROS EDUCATIVOS OFICIALES DEL MUNICIPIO DE IBAGUÉ EN EL DESARROLLO DEL PROYECTO   FORTALECIMIENTO DEL PAE PARA LA PERMANENCIA Y BIENESTAR DE LOS NIÑOS, JÓVENES Y ADOLESCENTES IBAGUÉ ;</t>
  </si>
  <si>
    <t>RETIRADOS ADMON COLEGIOS 2022-2023;</t>
  </si>
  <si>
    <t>NÓMINA ADICIONAL SOBRESUELDOS COORDINADORES ENERO 2024;</t>
  </si>
  <si>
    <t>PAGO DE SERVICIOS PUBLICOS DE LAS INSTITUCIONES EDUCATIVAS OFICIALES DEL MUNICIPIO DE IBAGUE;realizar pago por factura generada por concepto de revision de diseños electricos para la institucion educativa diego fallon del municipio de ibague tolima.</t>
  </si>
  <si>
    <t>NOMINA CRUZ RIVAS EDGAR ENERO 2023;</t>
  </si>
  <si>
    <t>SEM-C-16-CONTRATAR LA PRESTACIÓN DE SERVICIOS DE UN PROFESIONAL PARA APOYAR LAS ACTIVIDADES DE LA DIRECCIÓN ADMINISTRATIVA Y FINANCIEA DE LA SECRETARÍA DE EDUCACIÓN EN EL DESARROLLO DEL PROYECTO  Administrativa DE LA GESTIÓN EDUCATIVA PARA EL SIGLO XXI IBAGUÉ ;</t>
  </si>
  <si>
    <t>ADICIÓN 01 Y PRÓRROGA 03 AL CONTRATO 2024 DEL 26/06/2023 CUYO OBJETO ES CONSECUCIÓN DE UN COMISIONISTA QUIEN APOYARÁ EL CONTRATO DE PRESTACIÓN DEL SERVICIO Y EJECUCIÓN DEL PROGRAMA DE ALIMENTACIÓN ESCOLAR (PAE) CON DESTINO A LOS NIÑOS, NIÑAS, ADOLESCENTES Y JÓVENES FOCALIZADOS Y REGISTRADOS EN EL SISTEMA INTEGRADO DE MATRÍCULA (SIMAT) COMO ESTUDIANTES DE LAS INSTITUCIONES EDUCATIVAS OFICIALES DEL MUNICIPIO DE IBAGUÉ.;</t>
  </si>
  <si>
    <t>ADICIÓN 01 Y PRÓRROGA 03 AL CONTRATO 2024 DEL 26/06/2023 CUYO OBJETO ES GASTOS INHERENTES ADMINISTRATIVOS PARA LA BOLSA MERCANTIL DE COLOMBIA PARA CONTRATAR LA PRESTACIÓN DEL SERVICIO Y EJECUCIÓN DEL PROGRAMA DE ALIMENTACIÓN ESCOLAR (PAE) CON DESTINO A LOS NIÑOS, NIÑAS, ADOLESCENTES Y JÓVENES FOCALIZADOS Y REGISTRADOS EN EL SISTEMA INTEGRADO DE MATRÍCULA (SIMAT) COMO ESTUDIANTES DE LAS INSTITUCIONES EDUCATIVAS OFICIALES DEL MUNICIPIO DE IBAGUÉ.;</t>
  </si>
  <si>
    <t>ADICIÓN 01 Y PRÓRROGA 03 AL CONTRATO 2024 DEL 26/06/2023 CUYO OBJETO ES CONTRATAR LA PRESTACIÓN DEL SERVICIO Y EJECUCIÓN DEL PROGRAMA DE ALIMENTACIÓN ESCOLAR (PAE) CON DESTINO A LOS NIÑOS, NIÑAS, ADOLESCENTES Y JÓVENES FOCALIZADOS Y REGISTRADOS EN EL SISTEMA INTEGRADO DE MATRÍCULA (SIMAT) COMO ESTUDIANTES DE LAS INSTITUCIONES EDUCATIVAS OFICIALES DEL MUNICIPIO DE IBAGUÉ.;</t>
  </si>
  <si>
    <t>calidad</t>
  </si>
  <si>
    <t>SEM-C-04-CONTRATAR LA PRESTACIÓN DE SERVICIOS DE UN PROFESIONAL PARA APOYAR LAS ACTIVIDADES DEL DESPACHO DE LA SECRETARÍA DE EDUCACIÓN DE IBAGUÉ;</t>
  </si>
  <si>
    <t>PAGO DE SERVICIOS PUBLICOS DE LAS INSTITUCIONES EDUCATIVAS OFICIALES DEL MUNICIPIO DE IBAGUE;pago del servicio de acueducto brindado por dicha entidad a las instituciones educativas luis carlos galan sarmiento y santiago vila escobar, correspondiente al periodo noviembre de 2023 a enero de 2024</t>
  </si>
  <si>
    <t>NÓMINA DOCENTES PERSONAL RETIRADO NOVIEMBRE DICIEMBRE 2023;</t>
  </si>
  <si>
    <t>PAGO DE LA ARL DE LOS ESTUDIANTES DEL MES DE SEPTIEMBRE DE 2023 DE LAS INSTITUCIONES EDUCATIVAS OFICIALES DE IBAGUÉ, SEGÚN DECRETO NO. 055 DE 2015.;</t>
  </si>
  <si>
    <t>RECONOCIMIENTO A FUNCIONARIOS PÚBLICOS RESOLUCIÓN 02531 DEL 10/10/2023;</t>
  </si>
  <si>
    <t>SEM-C-58-CONTRATAR LA PRESTACIÓN DE SERVICIOS DE UN PROFESIONAL PARA GARANTIZAR EL APOYO PEDAGÓGICO REQUERIDO Y BRINDAR ATENCIÓN A ESTUDIANTES CON DISCAPACIDAD, EN EL DESARROLLO DEL PROYECTO “FORTALECIMIENTO DE ESTRATEGIAS DE Cobertura PARA LOS NIVELES DE PREESCOLAR BÁSICA Y MEDIA EN EL SECTOR OFICIAL IBAGUÉ”;</t>
  </si>
  <si>
    <t>SEM-C-39-CONTRATAR LA PRESTACIÓN DE SERVICIOS DE UN PROFESIONAL PARA GARANTIZAR EL APOYO PEDAGÓGICO REQUERIDO Y BRINDAR ATENCIÓN A ESTUDIANTES CON DISCAPACIDAD, EN EL DESARROLLO DEL PROYECTO “FORTALECIMIENTO DE ESTRATEGIAS DE Cobertura PARA LOS NIVELES DE PREESCOLAR BÁSICA Y MEDIA EN EL SECTOR OFICIAL IBAGUÉ”;</t>
  </si>
  <si>
    <t>SEM-C-48-CONTRATAR LA PRESTACIÓN DE SERVICIOS DE UN PROFESIONAL PARA GARANTIZAR EL APOYO PEDAGÓGICO REQUERIDO Y BRINDAR ATENCIÓN A ESTUDIANTES CON DISCAPACIDAD SORDOCEGUERA, EN EL DESARROLLO DEL PROYECTO “FORTALECIMIENTO DE ESTRATEGIAS DE Cobertura PARA LOS NIVELES DE PREESCOLAR BÁSICA Y MEDIA EN EL SECTOR OFICIAL IBAGUÉ”;</t>
  </si>
  <si>
    <t>SEM-C-60-CONTRATAR LA PRESTACIÓN DE SERVICIOS DE UN PROFESIONAL PARA GARANTIZAR EL APOYO PEDAGÓGICO REQUERIDO Y BRINDAR ATENCIÓN A ESTUDIANTES CON DISCAPACIDAD, EN EL DESARROLLO DEL PROYECTO “FORTALECIMIENTO DE ESTRATEGIAS DE Cobertura PARA LOS NIVELES DE PREESCOLAR BÁSICA Y MEDIA EN EL SECTOR OFICIAL IBAGUÉ”;</t>
  </si>
  <si>
    <t>ORDENAR LA TRANSFERENCIA DE LOS RECURSOS AL FONDO DE SERVICIOS EDUCATIVOS DE LAS IE DARIO ECHANDIA OLAYA, DE LA IE SAN BERNARDO SEDE LA HELENA, DE LA IE JOSE ANTONIO RICAURTE Y DE LA IE JOAQUIN PARIS SEDE PRIMARIA PARA EL PAGO DE LOS CANONES DE ARRIENDO;</t>
  </si>
  <si>
    <t>SEM-C-30-CONTRATAR LA PRESTACIÓN DE SERVICIOS DE UN PROFESIONAL PARA GARANTIZAR EL APOYO PEDAGÓGICO REQUERIDO Y BRINDAR ATENCIÓN A ESTUDIANTES CON DISCAPACIDAD, EN EL DESARROLLO DEL PROYECTO “FORTALECIMIENTO DE ESTRATEGIAS DE Cobertura PARA LOS NIVELES DE PREESCOLAR BÁSICA Y MEDIA EN EL SECTOR OFICIAL IBAGUÉ”;</t>
  </si>
  <si>
    <t>SEM-C-33-CONTRATAR LA PRESTACIÓN DE SERVICIOS DE UN PROFESIONAL PARA GARANTIZAR EL APOYO PEDAGÓGICO REQUERIDO Y BRINDAR ATENCIÓN A ESTUDIANTES CON DISCAPACIDAD, EN EL DESARROLLO DEL PROYECTO “FORTALECIMIENTO DE ESTRATEGIAS DE Cobertura PARA LOS NIVELES DE PREESCOLAR BÁSICA Y MEDIA EN EL SECTOR OFICIAL IBAGUÉ”;</t>
  </si>
  <si>
    <t>SEM-C-34-CONTRATAR LA PRESTACIÓN DE SERVICIOS PARA GARANTIZAR EL APOYO PEDAGÓGICO REQUERIDO Y BRINDAR ATENCIÓN A ESTUDIANTES CON DISCAPACIDAD, EN EL DESARROLLO DEL PROYECTO “FORTALECIMIENTO DE ESTRATEGIAS DE Cobertura PARA LOS NIVELES DE PREESCOLAR BÁSICA Y MEDIA EN EL SECTOR OFICIAL IBAGUÉ”;</t>
  </si>
  <si>
    <t>SEM-C-24-CONTRATAR LA PRESTACIÓN DE SERVICIOS PARA GARANTIZAR EL APOYO PEDAGÓGICO REQUERIDO Y BRINDAR ATENCIÓN A ESTUDIANTES CON DISCAPACIDAD SORDOCEGUERA, EN EL DESARROLLO DEL PROYECTO “FORTALECIMIENTO DE ESTRATEGIAS DE Cobertura PARA LOS NIVELES DE PREESCOLAR BÁSICA Y MEDIA EN EL SECTOR OFICIAL IBAGUÉ”;</t>
  </si>
  <si>
    <t>SEM-C-28-CONTRATAR LA PRESTACIÓN DE SERVICIOS DE UN PROFESIONAL PARA GARANTIZAR EL APOYO PEDAGÓGICO REQUERIDO Y BRINDAR ATENCIÓN A ESTUDIANTES CON DISCAPACIDAD, EN EL DESARROLLO DEL PROYECTO “FORTALECIMIENTO DE ESTRATEGIAS DE Cobertura PARA LOS NIVELES DE PREESCOLAR BÁSICA Y MEDIA EN EL SECTOR OFICIAL IBAGUÉ”;</t>
  </si>
  <si>
    <t>SEM-C-27-CONTRATAR LA PRESTACIÓN DE SERVICIOS DE UN PROFESIONAL PARA GARANTIZAR EL APOYO PEDAGÓGICO REQUERIDO Y BRINDAR ATENCIÓN A ESTUDIANTES CON DISCAPACIDAD, EN EL DESARROLLO DEL PROYECTO “FORTALECIMIENTO DE ESTRATEGIAS DE Cobertura PARA LOS NIVELES DE PREESCOLAR BÁSICA Y MEDIA EN EL SECTOR OFICIAL IBAGUÉ”;</t>
  </si>
  <si>
    <t>SEM-C-36-CONTRATAR LA PRESTACIÓN DE SERVICIOS PARA GARANTIZAR EL APOYO PEDAGÓGICO REQUERIDO Y BRINDAR ATENCIÓN A ESTUDIANTES CON DISCAPACIDAD, EN EL DESARROLLO DEL PROYECTO “FORTALECIMIENTO DE ESTRATEGIAS DE Cobertura PARA LOS NIVELES DE PREESCOLAR BÁSICA Y MEDIA EN EL SECTOR OFICIAL IBAGUÉ”;</t>
  </si>
  <si>
    <t>SEM-C-52-CONTRATAR LA PRESTACIÓN DE SERVICIOS DE UN PROFESIONAL PARA GARANTIZAR EL APOYO PEDAGÓGICO REQUERIDO Y BRINDAR ATENCIÓN A ESTUDIANTES CON DISCAPACIDAD, EN EL DESARROLLO DEL PROYECTO “FORTALECIMIENTO DE ESTRATEGIAS DE Cobertura PARA LOS NIVELES DE PREESCOLAR BÁSICA Y MEDIA EN EL SECTOR OFICIAL IBAGUÉ”;</t>
  </si>
  <si>
    <t>SEM-C-37-CONTRATAR LA PRESTACIÓN DE SERVICIOS DE UN PROFESIONAL PARA GARANTIZAR EL APOYO PEDAGÓGICO REQUERIDO Y BRINDAR ATENCIÓN A ESTUDIANTES CON DISCAPACIDAD, EN EL DESARROLLO DEL PROYECTO “FORTALECIMIENTO DE ESTRATEGIAS DE Cobertura PARA LOS NIVELES DE PREESCOLAR BÁSICA Y MEDIA EN EL SECTOR OFICIAL IBAGUÉ”;</t>
  </si>
  <si>
    <t>SEM-C-51-CONTRATAR LA PRESTACIÓN DE SERVICIOS DE UN PROFESIONAL PARA GARANTIZAR EL APOYO PEDAGÓGICO REQUERIDO Y BRINDAR ATENCIÓN A ESTUDIANTES CON DISCAPACIDAD, EN EL DESARROLLO DEL PROYECTO “FORTALECIMIENTO DE ESTRATEGIAS DE Cobertura PARA LOS NIVELES DE PREESCOLAR BÁSICA Y MEDIA EN EL SECTOR OFICIAL IBAGUÉ”;</t>
  </si>
  <si>
    <t>CALIDAD</t>
  </si>
  <si>
    <t>SEM-C135- CONTRATAR LA PRESTACIÓN DE SERVICIOS DE UN PROFESIONAL PARA APOYAR LAS ACTIVIDADES DE LA DIRECCIÓN DE CALIDAD EDUCATIVA DE LA SECRETARÍA DE EDUCACIÓN EN EL DESARROLLO DEL PROYECTO  TRANSFORMACIÓN DE LA CALIDAD EDUCATIVA PARA LA GENERACIÓN DE OPORTUNIDADES EN LOS NIÑOS, ADOLESCENTES Y JÓVENES IBAGUÉ ;</t>
  </si>
  <si>
    <t>EM-C-54-CONTRATAR LA PRESTACIÓN DE SERVICIOS DE UN PROFESIONAL PARA GARANTIZAR EL APOYO PEDAGÓGICO REQUERIDO Y BRINDAR ATENCIÓN A ESTUDIANTES CON DISCAPACIDAD, EN EL DESARROLLO DEL PROYECTO “FORTALECIMIENTO DE ESTRATEGIAS DE Cobertura PARA LOS NIVELES DE PREESCOLAR BÁSICA Y MEDIA EN EL SECTOR OFICIAL IBAGUÉ”;</t>
  </si>
  <si>
    <t>SEM-C-40-CONTRATAR LA PRESTACIÓN DE SERVICIOS DE UN PROFESIONAL PARA GARANTIZAR EL APOYO PEDAGÓGICO REQUERIDO Y BRINDAR ATENCIÓN A ESTUDIANTES CON DISCAPACIDAD SORDOCEGUERA, EN EL DESARROLLO DEL PROYECTO “FORTALECIMIENTO DE ESTRATEGIAS DE Cobertura PARA LOS NIVELES DE PREESCOLAR BÁSICA Y MEDIA EN EL SECTOR OFICIAL IBAGUÉ”;</t>
  </si>
  <si>
    <t>SEM-C-35-CONTRATAR LA PRESTACIÓN DE SERVICIOS DE UN PROFESIONAL PARA GARANTIZAR EL APOYO PEDAGÓGICO REQUERIDO Y BRINDAR ATENCIÓN A ESTUDIANTES CON DISCAPACIDAD SORDOCEGUERA, EN EL DESARROLLO DEL PROYECTO “FORTALECIMIENTO DE ESTRATEGIAS DE Cobertura PARA LOS NIVELES DE PREESCOLAR BÁSICA Y MEDIA EN EL SECTOR OFICIAL IBAGUÉ”;</t>
  </si>
  <si>
    <t>SEM-C-42-CONTRATAR LA PRESTACIÓN DE SERVICIOS DE UN PROFESIONAL PARA GARANTIZAR EL APOYO PEDAGÓGICO REQUERIDO Y BRINDAR ATENCIÓN A ESTUDIANTES CON DISCAPACIDAD, EN EL DESARROLLO DEL PROYECTO “FORTALECIMIENTO DE ESTRATEGIAS DE Cobertura PARA LOS NIVELES DE PREESCOLAR BÁSICA Y MEDIA EN EL SECTOR OFICIAL IBAGUÉ”;</t>
  </si>
  <si>
    <t>SEM-C-26-CONTRATAR LA PRESTACIÓN DE SERVICIOS PARA GARANTIZAR EL APOYO PEDAGÓGICO REQUERIDO Y BRINDAR ATENCIÓN A ESTUDIANTES CON DISCAPACIDAD, EN EL DESARROLLO DEL PROYECTO “FORTALECIMIENTO DE ESTRATEGIAS DE Cobertura PARA LOS NIVELES DE PREESCOLAR BÁSICA Y MEDIA EN EL SECTOR OFICIAL IBAGUÉ”;</t>
  </si>
  <si>
    <t>SEM-C-55-CONTRATAR LA PRESTACIÓN DE SERVICIOS DE UN PROFESIONAL PARA GARANTIZAR EL APOYO PEDAGÓGICO REQUERIDO Y BRINDAR ATENCIÓN A ESTUDIANTES CON DISCAPACIDAD, EN EL DESARROLLO DEL PROYECTO “FORTALECIMIENTO DE ESTRATEGIAS DE Cobertura PARA LOS NIVELES DE PREESCOLAR BÁSICA Y MEDIA EN EL SECTOR OFICIAL IBAGUÉ”;</t>
  </si>
  <si>
    <t>SEM-C-41-CONTRATAR LA PRESTACIÓN DE SERVICIOS PARA GARANTIZAR EL APOYO PEDAGÓGICO REQUERIDO Y BRINDAR ATENCIÓN A ESTUDIANTES CON DISCAPACIDAD, EN EL DESARROLLO DEL PROYECTO “FORTALECIMIENTO DE ESTRATEGIAS DE Cobertura PARA LOS NIVELES DE PREESCOLAR BÁSICA Y MEDIA EN EL SECTOR OFICIAL IBAGUÉ”;</t>
  </si>
  <si>
    <t>SEM-C-32-CONTRATAR LA PRESTACIÓN DE SERVICIOS PARA GARANTIZAR EL APOYO PEDAGÓGICO REQUERIDO Y BRINDAR ATENCIÓN A ESTUDIANTES CON DISCAPACIDAD, EN EL DESARROLLO DEL PROYECTO “FORTALECIMIENTO DE ESTRATEGIAS DE Cobertura PARA LOS NIVELES DE PREESCOLAR BÁSICA Y MEDIA EN EL SECTOR OFICIAL IBAGUÉ”;</t>
  </si>
  <si>
    <t>SEM-C-31-CONTRATAR LA PRESTACIÓN DE SERVICIOS DE UN PROFESIONAL PARA GARANTIZAR EL APOYO PEDAGÓGICO REQUERIDO Y BRINDAR ATENCIÓN A ESTUDIANTES CON DISCAPACIDAD, EN EL DESARROLLO DEL PROYECTO “FORTALECIMIENTO DE ESTRATEGIAS DE Cobertura PARA LOS NIVELES DE PREESCOLAR BÁSICA Y MEDIA EN EL SECTOR OFICIAL IBAGUÉ”;</t>
  </si>
  <si>
    <t>SEM-C-53-CONTRATAR LA PRESTACIÓN DE SERVICIOS DE UN PROFESIONAL PARA GARANTIZAR EL APOYO PEDAGÓGICO REQUERIDO Y BRINDAR ATENCIÓN A ESTUDIANTES CON DISCAPACIDAD, EN EL DESARROLLO DEL PROYECTO “FORTALECIMIENTO DE ESTRATEGIAS DE Cobertura PARA LOS NIVELES DE PREESCOLAR BÁSICA Y MEDIA EN EL SECTOR OFICIAL IBAGUÉ”;</t>
  </si>
  <si>
    <t>SEM-C-25-CONTRATAR LA PRESTACIÓN DE SERVICIOS PARA GARANTIZAR EL APOYO PEDAGÓGICO REQUERIDO Y BRINDAR ATENCIÓN A ESTUDIANTES CON DISCAPACIDAD, EN EL DESARROLLO DEL PROYECTO “FORTALECIMIENTO DE ESTRATEGIAS DE Cobertura PARA LOS NIVELES DE PREESCOLAR BÁSICA Y MEDIA EN EL SECTOR OFICIAL IBAGUÉ”;</t>
  </si>
  <si>
    <t>SEM-C-43-CONTRATAR LA PRESTACIÓN DE SERVICIOS DE UN PROFESIONAL PARA GARANTIZAR EL APOYO PEDAGÓGICO REQUERIDO Y BRINDAR ATENCIÓN A ESTUDIANTES CON DISCAPACIDAD, EN EL DESARROLLO DEL PROYECTO “FORTALECIMIENTO DE ESTRATEGIAS DE Cobertura PARA LOS NIVELES DE PREESCOLAR BÁSICA Y MEDIA EN EL SECTOR OFICIAL IBAGUÉ”;</t>
  </si>
  <si>
    <t>SEM-C-73-CONTRATAR LA PRESTACIÓN DE SERVICIOS DE UN PROFESIONAL PARA APOYAR LAS ACTIVIDADES DEL PROGRAMA DE ALIMENTACIÓN ESCOLAR REALIZADO POR LA SECRETARÍA DE EDUCACIÓN EN EL DESARROLLO DEL PROYECTO   FORTALECIMIENTO DEL PAE PARA LA PERMANENCIA Y BIENESTAR DE LOS NIÑOS, JÓVENES Y ADOLESCENTES IBAGUÉ ;</t>
  </si>
  <si>
    <t>RECONOCIMIENTO DE CESANTIAS PARCIALES Y DEFINITIVAS DE FUNCIONARIOS ADMINISTRATIVOS CON RÉGIMEN DE RETROACTIVIDAD;</t>
  </si>
  <si>
    <t>SEM-C-06 CONTRATAR LA PRESTACIÓN DE SERVICIOS DE UN PROFESIONAL PARA APOYAR LAS ACTIVIDADES DE LA DIRECCIÓN ADMINISTRATIVA Y FINANCIERA DE LA SECRETARÍA DE EDUCACIÓN EN EL DESARROLLO DEL PROYECTO  Administrativa DE LA GESTIÓN EDUCATIVA PARA EL SIGLO XXI IBAGUÉ ;</t>
  </si>
  <si>
    <t>NÓMINA RETRO BONIDOC 2 DOCENTES;</t>
  </si>
  <si>
    <t>NÓMINA RETRO BONIDOC 2 DIRECTIVOS DOCENTES;</t>
  </si>
  <si>
    <t>SEM-C-40-CONTRATAR CON LA COMUNIDAD DOMINICA HIJAS DE NUESTRA SEÑORA DE NAZARETH PROVINCIA NUESTRA SEÑORA DEL ROSARIO DE QUIQUINQUIRÁ, LA PROMOCIÓN E IMPLEMENTACIÓN DE ESTRATEGIAS DE DESARROLLO PEDAGÓGICO EN LA INSTITUCIÓN EDUCATIVA OFICIAL SANTA TERESA DE JESÚS DEL MUNICIPIO DE IBAGUÉ, PARA LA VIGENCIA 2024 DE ACUERDO A LO ESTABLECIDO EN EL DECRETO 1851 DE 2015.;</t>
  </si>
  <si>
    <t>SEM-C-44-CONTRATAR LA PRESTACIÓN DE SERVICIOS PARA GARANTIZAR EL APOYO PEDAGÓGICO REQUERIDO Y BRINDAR ATENCIÓN A ESTUDIANTES CON DISCAPACIDAD, EN EL DESARROLLO DEL PROYECTO “FORTALECIMIENTO DE ESTRATEGIAS DE Cobertura PARA LOS NIVELES DE PREESCOLAR BÁSICA Y MEDIA EN EL SECTOR OFICIAL IBAGUÉ”;</t>
  </si>
  <si>
    <t>NÓMINA DE FEBRERO DEL 2024 ADMINISTRATIVOS Administrativa;</t>
  </si>
  <si>
    <t>NÓMINA DE FEBRERO DEL 2024 DOCENTES;</t>
  </si>
  <si>
    <t>NÓMINA DE FEBRERO DEL 2024 DIRECTIVOS DOCENTES;</t>
  </si>
  <si>
    <t>NÓMINA DE FEBRERO DEL 2024 ADMINISTRATIVOS COLEGIOS;</t>
  </si>
  <si>
    <t>SEM-C-88-CONTRATAR LA PRESTACIÓN DE SERVICIOS DE UN PROFESIONAL PARA APOYAR LA EJECUCIÓN, ORGANIZACIÓN Y SEGUIMIENTO AL DESARROLLO DEL PROGRAMA DE ALIMENTACIÓN ESCOLAR REALIZADO POR LA SECRETARÍA DE EDUCACIÓN Y LAS INSTITUCIONES Y CENTROS EDUCATIVOS OFICIALES DEL MUNICIPIO DE IBAGUÉ EN EL DESARROLLO DEL PROYECTO   FORTALECIMIENTO DEL PAE PARA LA PERMANENCIA Y BIENESTAR DE LOS NIÑOS, JÓVENES Y ADOLESCENTES IBAGUÉ ;</t>
  </si>
  <si>
    <t>infraestructura</t>
  </si>
  <si>
    <t>SEM-C-92- CONTRATAR LA PRESTACIÓN DE SERVICIOS DE UN PROFESIONAL PARA APOYAR LA SUPERVISIÓN DE LAS OBRAS DE INFRAESTRUCTURA DE LA SECRETARÍA DE EDUCACIÓN EN EL DESARROLLO DEL PROYECTO “CONSTRUCCIÓN Y ADECUACIÓN DE LA INFRAESTRUCTURA EDUCATIVA OFICIAL PARA EL MEJORAMIENTO DE AMBIENTES DE APRENDIZAJE IBAGUÉ”;</t>
  </si>
  <si>
    <t>SEM-C-77- CONTRATAR LA PRESTACIÓN DE SERVICIOS DE UN PROFESIONAL PARA APOYAR LA SUPERVISIÓN DE LAS OBRAS DE INFRAESTRUCTURA DE LA SECRETARÍA DE EDUCACIÓN EN EL DESARROLLO DEL PROYECTO “CONSTRUCCIÓN Y ADECUACIÓN DE LA INFRAESTRUCTURA EDUCATIVA OFICIAL PARA EL MEJORAMIENTO DE AMBIENTES DE APRENDIZAJE IBAGUÉ”;</t>
  </si>
  <si>
    <t>SEM-C-57-CONTRATAR LA PRESTACIÓN DE SERVICIOS PARA GARANTIZAR EL APOYO PEDAGÓGICO REQUERIDO Y BRINDAR ATENCIÓN A ESTUDIANTES CON DISCAPACIDAD, EN EL DESARROLLO DEL PROYECTO “FORTALECIMIENTO DE ESTRATEGIAS DE Cobertura PARA LOS NIVELES DE PREESCOLAR BÁSICA Y MEDIA EN EL SECTOR OFICIAL IBAGUÉ”;</t>
  </si>
  <si>
    <t>SEM-C-45-CONTRATAR LA PRESTACIÓN DE SERVICIOS PARA GARANTIZAR EL APOYO PEDAGÓGICO REQUERIDO Y BRINDAR ATENCIÓN A ESTUDIANTES CON DISCAPACIDAD, EN EL DESARROLLO DEL PROYECTO “FORTALECIMIENTO DE ESTRATEGIAS DE Cobertura PARA LOS NIVELES DE PREESCOLAR BÁSICA Y MEDIA EN EL SECTOR OFICIAL IBAGUÉ”;</t>
  </si>
  <si>
    <t>SEM-C-62- CONTRATAR LA PRESTACIÓN DE SERVICIOS DE UN PROFESIONAL PARA APOYAR LA SUPERVISIÓN DE LAS OBRAS DE INFRAESTRUCTURA DE LA SECRETARÍA DE EDUCACIÓN EN EL DESARROLLO DEL PROYECTO “CONSTRUCCIÓN Y ADECUACIÓN DE LA INFRAESTRUCTURA EDUCATIVA OFICIAL PARA EL MEJORAMIENTO DE AMBIENTES DE APRENDIZAJE IBAGUÉ”;</t>
  </si>
  <si>
    <t>SEM-C-95- CONTRATAR LA PRESTACIÓN DE SERVICIOS DE UN PROFESIONAL PARA APOYAR LA SUPERVISIÓN DE LAS OBRAS DE INFRAESTRUCTURA DE LA SECRETARÍA DE EDUCACIÓN EN EL DESARROLLO DEL PROYECTO “CONSTRUCCIÓN Y ADECUACIÓN DE LA INFRAESTRUCTURA EDUCATIVA OFICIAL PARA EL MEJORAMIENTO DE AMBIENTES DE APRENDIZAJE IBAGUÉ”;</t>
  </si>
  <si>
    <t>ENTREGA POR EL CONCEDENTE EN CONCESIÓN AL CONCESIONARIO DE LA INFRAESTRUCTURA FÍSICA EDUCATIVA DEL MUNICIPIO DENOMINADA ANTONIO NARIÑO LA CEIBITA DEBIDAMENTE DOTADA SEGÚN SE ESPECIFICARÁ EN EL ACTA DE INICIO, PARA QUE ESTE SE ORGANICE, OPERE Y PRESTE EN ELLA EL SERVICIO PÚBLICO DE EDUCACIÓN FORMAL, EN LOS NIVELES DE PREESCOLAR, BÁSICA PRIMARIA, BÁSICA SECUNDARIA Y MEDIA, A CAMBIO DE UNA REMUNERACIÓN EN LOS TÉRMINOS Y CONDICIONES PREVISTOS EN ESTE CONTRATO. CONTRATO 1415 DE 2009;</t>
  </si>
  <si>
    <t>CONTRATAR LA PRESTACIÓN DE SERVICIOS DE VIGILANCIA Y SEGURIDAD PRIVADA CON LA UTILIZACIÓN DE MEDIOS TECNOLÓGICOS (MONITOREO DE ALARMAS, CIRCUITO CERRADO DE TELEVISIÓN-CCTV, ARCO, DETECTORES DE METALES) PARA EL FUNCIONAMIENTO EN LAS SEDES DONDE FUNCIONAN LAS DEPENDENCIAS DE LA ALCALDÍA MUNICIPAL DE IBAGUÉ Y LAS INSTITUCIONES EDUCATIVAS ADSCRITAS A LA SECRETARIA DE EDUCACIÓN MUNICIPAL;</t>
  </si>
  <si>
    <t>SEM-C-93- CONTRATAR LA PRESTACIÓN DE SERVICIOS DE UN PROFESIONAL PARA APOYAR LA SUPERVISIÓN DE LAS OBRAS DE INFRAESTRUCTURA DE LA SECRETARÍA DE EDUCACIÓN EN EL DESARROLLO DEL PROYECTO “CONSTRUCCIÓN Y ADECUACIÓN DE LA INFRAESTRUCTURA EDUCATIVA OFICIAL PARA EL MEJORAMIENTO DE AMBIENTES DE APRENDIZAJE IBAGUÉ”;</t>
  </si>
  <si>
    <t>RECONOCIMIENTO DE CESANTIAS PARCIALES Y DEFINITIVAS DE FUNCIONARIOS ADMINISTRATIVOS CON REGIMEN DE RETROACTIVIDAD ;</t>
  </si>
  <si>
    <t>SEM-C-61-CONTRATAR LA PRESTACIÓN DE SERVICIOS DE UN PROFESIONAL PARA GARANTIZAR EL APOYO PEDAGÓGICO REQUERIDO Y BRINDAR ATENCIÓN A ESTUDIANTES CON DISCAPACIDAD, EN EL DESARROLLO DEL PROYECTO “FORTALECIMIENTO DE ESTRATEGIAS DE Cobertura PARA LOS NIVELES DE PREESCOLAR BÁSICA Y MEDIA EN EL SECTOR OFICIAL IBAGUÉ”;</t>
  </si>
  <si>
    <t>ORDENAR LA TRANSFERENCIA DE LOS RECURSOS ASIGNADOS POR EL CONCEJO MUNICIPAL DE IBAGUÉ MEDIANTE ACUERDO 032 DE 2009 AL CONSERVATORIO DE IBAGUÉ INSTITUCIÓN EDUCATIVA TÉCNICA AMINA MELENDRO DE PULECIO (VIGENCIA 2023).;</t>
  </si>
  <si>
    <t>SEM-C-46-CONTRATAR LA PRESTACIÓN DE SERVICIOS DE UN PROFESIONAL PARA GARANTIZAR EL APOYO PEDAGÓGICO REQUERIDO Y BRINDAR ATENCIÓN A ESTUDIANTES CON DISCAPACIDAD, EN EL DESARROLLO DEL PROYECTO “FORTALECIMIENTO DE ESTRATEGIAS DE Cobertura PARA LOS NIVELES DE PREESCOLAR BÁSICA Y MEDIA EN EL SECTOR OFICIAL IBAGUÉ”;</t>
  </si>
  <si>
    <t>SEM 13 - CELEBRAR UN CONTRATO DE ARRENDAMIENTO PARA LA AMPLIACIÓN DE COBERTURA EN EL SECTOR OFICIAL SEDE BATALLÓN ROOKE PERTENECIENTE A LA INSTITUCIÓN EDUCATIVA SAN ISIDRO EN EL MUNICIPIO DE IBAGUÉ.;</t>
  </si>
  <si>
    <t>SEM-C-105- CONTRATAR LA PRESTACION DE SERVICIOS DE UN PROFESIONAL PARA APOYAR LAS ACTIVIDADES DE LA DIRECCIÓN DE CALIDAD EDUCATIVA DE LA SECRETARÍA DE EDUCACIÓN EN EL DESARROLLO DEL PROYECTO  TRANSFORMACIÓN DE LA CALIDAD EDUCATIVA PARA LA GENERACIÓN DE OPORTUNIDADES EN LOS NIÑOS, ADOLESCENTES Y JÓVENES IBAGUÉ .;</t>
  </si>
  <si>
    <t>SEM-C-07- CONTRATAR LA PRESTACIÓN DE SERVICIOS DE UN PROFESIONAL PARA APOYAR LAS ACTIVIDADES DE LA DIRECCIÓN ADMINISTRATIVA Y FINANCIERA DE LA SECRETARÍA DE EDUCACIÓN EN EL DESARROLLO DEL PROYECTO  Administrativa DE LA GESTIÓN EDUCATIVA PARA EL SIGLO XXI IBAGUÉ .;</t>
  </si>
  <si>
    <t>SEM-C-90-CONTRATAR LA PRESTACIÓN DE SERVICIOS DE UN PROFESIONAL PARA APOYAR LA EJECUCIÓN, ORGANIZACIÓN Y SEGUIMIENTO AL DESARROLLO DEL PROGRAMA DE ALIMENTACIÓN ESCOLAR REALIZADO POR LA SECRETARÍA DE EDUCACIÓN Y LAS INSTITUCIONES Y CENTROS EDUCATIVOS OFICIALES DEL MUNICIPIO DE IBAGUÉ EN EL DESARROLLO DEL PROYECTO   FORTALECIMIENTO DEL PAE PARA LA PERMANENCIA Y BIENESTAR DE LOS NIÑOS, JÓVENES Y ADOLESCENTES IBAGUÉ ;</t>
  </si>
  <si>
    <t>SEM-C-86-CONTRATAR LA PRESTACIÓN DE SERVICIOS DE UN PROFESIONAL PARA APOYAR LA EJECUCIÓN, ORGANIZACIÓN Y SEGUIMIENTO AL DESARROLLO DEL PROGRAMA DE ALIMENTACIÓN ESCOLAR REALIZADO POR LA SECRETARÍA DE EDUCACIÓN Y LAS INSTITUCIONES Y CENTROS EDUCATIVOS OFICIALES DEL MUNICIPIO DE IBAGUÉ EN EL DESARROLLO DEL PROYECTO   FORTALECIMIENTO DEL PAE PARA LA PERMANENCIA Y BIENESTAR DE LOS NIÑOS, JÓVENES Y ADOLESCENTES IBAGUÉ ;</t>
  </si>
  <si>
    <t>CONTRATAR EL SERVICIO GENERAL DE ASEO Y CAFETERÍA (INCLUIDO INSUMOS) DE LA ADMINISTRACIÓN MUNICIPAL DE IBAGUÉ, INSTITUCIONES EDUCATIVAS OFICIALES Y BIBLIOTECA VIRTUAL DEL MUNICIPIO DE IBAGUÉ A CARGO DE LA SECRETARÍA DE EDUCACIÓN.;</t>
  </si>
  <si>
    <t>SEM-C-81-CONTRATAR LA PRESTACIÓN DE SERVICIOS DE UN PROFESIONAL PARA APOYAR LA EJECUCIÓN, ORGANIZACIÓN Y SEGUIMIENTO AL DESARROLLO DEL PROGRAMA DE ALIMENTACIÓN ESCOLAR REALIZADO POR LA SECRETARÍA DE EDUCACIÓN Y LAS INSTITUCIONES Y CENTROS EDUCATIVOS OFICIALES DEL MUNICIPIO DE IBAGUÉ EN EL DESARROLLO DEL PROYECTO   FORTALECIMIENTO DEL PAE PARA LA PERMANENCIA Y BIENESTAR DE LOS NIÑOS, JÓVENES Y ADOLESCENTES IBAGUÉ .;</t>
  </si>
  <si>
    <t>SEM-C-85-CONTRATAR LA PRESTACIÓN DE SERVICIOS DE UN PROFESIONAL PARA APOYAR LA EJECUCIÓN, ORGANIZACIÓN Y SEGUIMIENTO AL DESARROLLO DEL PROGRAMA DE ALIMENTACIÓN ESCOLAR REALIZADO POR LA SECRETARÍA DE EDUCACIÓN Y LAS INSTITUCIONES Y CENTROS EDUCATIVOS OFICIALES DEL MUNICIPIO DE IBAGUÉ EN EL DESARROLLO DEL PROYECTO   FORTALECIMIENTO DEL PAE PARA LA PERMANENCIA Y BIENESTAR DE LOS NIÑOS, JÓVENES Y ADOLESCENTES IBAGUÉ ;</t>
  </si>
  <si>
    <t>NOMNA MARZO 2024 ADMINISTRATIVOS COLEGIOS;</t>
  </si>
  <si>
    <t>NÓMINA DE MARZO DEL 2024 DOCENTES;</t>
  </si>
  <si>
    <t>NÓMINA DE MARZO DE 2024 DIRECTIVOS DOCENTES;</t>
  </si>
  <si>
    <t>NÓMINA DE MARZO DE 2024 ADMINISTRATIVOS SEMI;</t>
  </si>
  <si>
    <t>PAGO DE SERVICIOS PUBLICOS DE LAS INSTITUCIONES EDUCATIVAS OFICIALES DEL MUNICIPIO DE IBAGUE;PAGO CORRESPONDIENTE AL SERVICIO PRESTADO POR DICHA EMPRESA EN LA INSTITUCION EDUCATIVA MODELIA DURANTE EL PERIODO COMPRENDIDO ENTRE EL MES DE ENERO A DICIEMBRE DE 2023</t>
  </si>
  <si>
    <t>SEM-C-69- CONTRATAR LA PRESTACIÓN DE SERVICIOS DE UN PROFESIONAL PARA APOYAR LAS ACTIVIDADES DEL DESPACHO DE LA SECRETARÍA DE EDUCACIÓN;</t>
  </si>
  <si>
    <t>SEM-C-74-CONTRATAR LA PRESTACIÓN DE SERVICIOS DE UN PROFESIONAL PARA APOYAR LA EJECUCIÓN, ORGANIZACIÓN Y SEGUIMIENTO AL DESARROLLO DEL PROGRAMA DE ALIMENTACIÓN ESCOLAR REALIZADO POR LA SECRETARÍA DE EDUCACIÓN Y LAS INSTITUCIONES Y CENTROS EDUCATIVOS OFICIALES DEL MUNICIPIO DE IBAGUÉ EN EL DESARROLLO DEL PROYECTO   FORTALECIMIENTO DEL PAE PARA LA PERMANENCIA Y BIENESTAR DE LOS NIÑOS, JÓVENES Y ADOLESCENTES IBAGUÉ ;</t>
  </si>
  <si>
    <t>PAGO DE SERVICIOS PUBLICOS DE LAS INSTITUCIONES EDUCATIVAS OFICIALES DEL MUNICIPIO DE IBAGUE;Pago de servicio de energía y aseo de las instituciones educativas del municipio de Ibagué acumulado al mes de febrero de 2024 (Acuerdo de pago), se excluye pago de alumbrado público, así: energía $1.137.208.084 y aseo $278.416.373.</t>
  </si>
  <si>
    <t>PRORROGA 4 ADICION NO 02 AL CONTRATO 2024 DEL 26/06/2023 CUYO OBJETO ES GASTOS INHERENTES ADMINISTRATIVOS PARA LA BOLSA MERCANTIL DE COLOMBIA PARA CONTRATAR LA PRESTACION DEL SERVICIO Y EJECUCION DEL PROGRAMA DE ALIMENTACION ESCOLAR (PAE) CON DESTINO A LOS NINOS, NINAS Y ADOLESCENTES Y JOVENES FOCALIZADOS Y REGISTRADOS EN EL SISTEMA INTEGRADO DE MATRICULA (SIMAT) COMO ESTUDIANTES DE LAS INSTITUCIONES EDUCATIVAS OFICIALES DEL MUNICIPIO DE IBAGUE;</t>
  </si>
  <si>
    <t>PRORROGA 4 ADICION NO 02 AL CONTRATO 2024 DEL 26/06/2023 CUYO OBJETO ES CONTRATAR LA PRESTACION DE SERVICIO Y EJECUCION DEL PROGRAMA DE ALIMENTACION ESCOLAR (PAE) CON DESTINO A LOS NINOS, NINAS Y ADOLESCENTES Y JOVENES FOCALIZADOS Y REGISTRADOS EN EL SISTEMA INTEGRADO DE MATRICULA (SIMAT) COMO ESTUDIANTES DE LAS INSTITUCIONES EDUCATIVAS OFICIALES DEL MUNICIPIO DE IBAGUE ;</t>
  </si>
  <si>
    <t>PRORROGA 4 ADICION 02 AL CONTRATO 2024 DEL 26/06/2023 CUYO OBJETO ES CONSECUCION DE UN COMISIONISTA QUIEN APOYARA EL CONTRATO DE PRESTACION DE SERVICIO Y EJECUCION DEL PROGRAMA DE ALIMENTACION ESCOLAR (PAE) CON DESTINO A LOS NINOS, NINAS Y ADOLESCENTES Y JOVENES FOCALIZADOS Y REGISTRADOS EN EL SISTEMA INTEGRADO DE MATRICULA (SIMAT) COMO ESTUDIANTES DE LAS INSTITUCIONES EDUCATIVAS OFICIALES DEL MUNICIPIO DE IBAGUE;</t>
  </si>
  <si>
    <t>SEM-C-75-CONTRATAR LA PRESTACIÓN DE SERVICIOS DE APOYO A LA GESTIÓN  PARA APOYAR LA EJECUCIÓN, ORGANIZACIÓN Y SEGUIMIENTO AL DESARROLLO DEL PROGRAMA DE ALIMENTACIÓN ESCOLAR REALIZADO POR LA SECRETARÍA DE EDUCACIÓN Y LAS INSTITUCIONES Y CENTROS EDUCATIVOS OFICIALES DEL MUNICIPIO DE IBAGUÉ EN EL DESARROLLO DEL PROYECTO   FORTALECIMIENTO DEL PAE PARA LA PERMANENCIA Y BIENESTAR DE LOS NIÑOS, JÓVENES Y ADOLESCENTES IBAGUÉ .;</t>
  </si>
  <si>
    <t>CONTRATAR EL SERVICIO DE CUENTAS DE CORREO ELECTRÓNICO PARA LA ALCALDÍA MUNICIPAL DE IBAGUÉ, BAJO EL DOMINIO IBAGUE.GOV.CO (TIC-16);</t>
  </si>
  <si>
    <t>SEM-C-112- CONTRATAR LA PRESTACIÓN DE SERVICIOS PROFESIONALES PARA APOYAR EL DESARROLLO DE LAS ACTIVIDADES DE LA SECRETARÍA DE EDUCACIÓN DE IBAGUÉ;</t>
  </si>
  <si>
    <t>ORDENAR LA TRANSFERENCIA DE RECURSOS PARA LAS ADECUACIONES NECESARIAS Y PUESTA EN MARCHA DEL SERVICIO EDUCATIVO EN LA SEDE PRINCIPAL DE LA INSTITUCION EDUCATIVA SAN JOSE;</t>
  </si>
  <si>
    <t>SEM-C-89- CONTRATAR LA PRESTACION DE SERVICIOS DE UN PROFESIONAL PARA APOYAR LAS AUDITORIA EN LAS INSTITUCIONES EDUCATIVAS DE LA SECRETARÍA DE EDUCACIÓN EN EL DESARROLLO DEL PROYECTO  FORTALECIMIENTO DE ESTRATEGIAS DE Cobertura PARA LOS NIVELES DE PREESCOLAR BÁSICA Y MEDIA EN EL SECTOR OFICIAL IBAGUÉ ;</t>
  </si>
  <si>
    <t>SEM-C-11- CONTRATAR LA PRESTACIÓ DE SERVICIOS DE UN PROFESIONAL PARA APOYAR LAS ACTIVIDADES DE LA DIRECCIÓN ADMINISTRATIVA Y FINANCIERA DE LA SECRETARÍA DE EDUCACIÓN EN EL DESARROLLO DEL PROYECTO  Administrativa DE LA GESTIÓN EDUCATIVA PARA EL SIGLO XXI IBAGUÉ ;</t>
  </si>
  <si>
    <t>SEM-C-20- CONTRATAR LA PRESTACION DE SERVICIOS DE APOYO A LA GESTIÓN PARA APOYAR LAS ACTIVIDADES DE LA DIRECCION ADMINISTRATIVA Y FINANCIERA DE LA SECRETARÍA DE EDUCACIÓN EN EL DESARROLLO DEL PROYECTO  Administrativa DE LA GESTIÓN EDUCATIVA PARA EL SIGLO XXI IBAGUÉ ;</t>
  </si>
  <si>
    <t>SEM-C-05- CONTRATAR LA PRESTACIÓN DE SERVICIOS DE UN PROFESIONAL PARA APOYAR LAS ACTIVIDADES DE LA DIRECCIÓN ADMINISTRATIVA Y FINANCIERA DE LA SECRETARÍA DE EDUCACIÓN EN EL DESARROLLO DEL PROYECTO  Administrativa DE LA GESTIÓN EDUCATIVA PARA EL SIGLO XXI IBAGUÉ .;</t>
  </si>
  <si>
    <t>SEM-C-78-CONTRATAR LA PRESTACION DE SERVICIOS DE UN PROFESIONAL PARA APOYAR LA EJECUCION, ORGANIZACIÓN Y SEGUIMIENTO AL DESARROLLO DEL PROGRAMA DE ALIMENTACION ESCOLAR REALIZADO POR LA SECRETARIA DE EDUCACION Y LAS INSTITUCIONES Y CENTROS EDUCATIVOS OFICIALES DEL MUNICIPIO DE IBAGUE , EN EL DESARROLLO DEL PROYECTO “FORTALECIMIENTO DEL PAE PARA LA PERMANENCIA Y BIENESTAR DE LOS NIÑOS, JOVENES ADOLESCENTES IBAGUE”;</t>
  </si>
  <si>
    <t>SEM-C-84-CONTRATAR LA PRESTACION DE SERVICIOS DE UN PROFESIONAL PARA APOYAR LA EJECUCION, ORGANIZACIÓN Y SEGUIMIENTO AL DESARROLLO DEL PROGRAMA DE ALIMENTACION ESCOLAR REALIZADO POR LA SECRETARIA DE EDUCACION, EN EL DESARROLLO DEL PROYECTO “FORTALECIMIENTO DEL PAE PARA LA PERMANENCIA Y BIENESTAR DE LOS NIÑOS, JOVENES ADOLESCENTES IBAGUE”;</t>
  </si>
  <si>
    <t>SEM-C-98- CONTRATAR LA PRESTACIÓN DE SERVICIOS DE APOYO A LA GESTIÓN PARA APOYAR LAS ACTIVIDADES DEL PROGRAMA DE ALIMENTACIÓN ESCOLAR REALIZADO POR LA SECRETARÍA DE EDUCACIÓN EN EL DESARROLLO DEL PROYECTO  FORTALECIMIENTO DEL PAE PARA LA PERMANENCIA Y BIENESTAR DE LOS NIÑOS, JÓVENES Y ADOLESCENTES IBAGUÉ .;</t>
  </si>
  <si>
    <t>NOMINA DOCENTE ADICIONAL PLANTA TEMPORAL NEE MARZO 2024;</t>
  </si>
  <si>
    <t>SEM-C-79- CONTRATAR LA PRESTACION DE SERVICIOS DE UN PROFESIONAL PARA APOYAR LAS AUDITORIA EN LAS INSTITUCIONES EDUCATIVAS DE LA SECRETARÍA DE EDUCACIÓN EN EL DESARROLLO DEL PROYECTO  FORTALECIMIENTO DE ESTRATEGIAS DE Cobertura PARA LOS NIVELES DE PREESCOLAR BÁSICA
Y MEDIA EN EL SECTOR OFICIAL IBAGUÉ ;</t>
  </si>
  <si>
    <t>PAGO DE LA ARL DE LOS ESTUDIANTES DEL MES DE MARZO DE 2024 DE LAS INSTITUCIONES EDUCATIVAS OFICIALES DE IBAGUÉ, SEGUN DECRETO NO. 055 DE 2015.;</t>
  </si>
  <si>
    <t>SEM-C-68-CONTRATAR LA PRESTACION DE SERVICIOS DE UN PROFESIONAL PARA APOYAR LAS ACTIVIDADES DE LA DIRECCION DE CALIDAD EDUCATIVA DE LA SECRETARIA DE EDUCACION EN EL DESARROLLO DEL PROYECTO “TRANSFORMACION DE LA CALIDAD EDUCATIVA PARA LA GENERACION DE OPORTUNIDADES EN LOS NIÑOS, ADOLESCENTES JOVENES IBAGUE”;</t>
  </si>
  <si>
    <t>PAGO DE VIATICOS Y GASTOS DE VIAJE PARA EL PERSONAL DOCENTE Y ADMINISTRATIVO DE LA SECRETARIA DE EDUCACION;pago de gastos de viaje para el funcionario quien se desplaza a la ciudad de Bogotá los días 9 y 10 de abril del año 2024 con el objeto de participar en el  PRIMER ENCUENTRO DE LÍDERES DE COBERTURA 2024  así: Gastos de viaje $170.000</t>
  </si>
  <si>
    <t>SEM-C-94- CONTRATAR LA PRESTACIÓN DE SERVICIOS DE UN PROFESIONAL PARA APOYAR LA SUPERVISIÓN DE LAS OBRAS DE INFRAESTRUCTURA DE LA SECRETARÍA DE EDUCACIÓN EN EL DESARROLLO DEL PROYECTO “CONSTRUCCIÓN Y ADECUACIÓN DE LA INFRAESTRUCTURA EDUCATIVA OFICIAL PARA EL MEJORAMIENTO DE AMBIENTES DE APRENDIZAJE IBAGUÉ”;</t>
  </si>
  <si>
    <t>SEM-C-102-CONTRATAR LA PRESTACION DE SERVICIOS DE UN PROFESIONAL PARA APOYAR LAS ACTIVIDADES DE LA DIRECCION DE CALIDAD EDUCATIVA DE LA SECRETARIA DE EDUCACION EN EL DESARROLLO DEL PROYECTO “TRANSFORMACION DE LA CALIDAD EDUCATIVA PARA LA GENERACION DE OPORTUNIDADES EN LOS NIÑOS, ADOLESCENTES JOVENES IBAGUE”;</t>
  </si>
  <si>
    <t>SEM-C-38- CONTRATAR LA PRESTACIÓN DE SERVICIOS PARA LA ATENCIÓN INTEGRAL COMO TAMBIEN TERAPIAS OCUPACIONALES DIFERENCIADAS DIRIGIDAS A PERSONAS EN CONDICIÓN DE DISCAPACIDAD EN CUMPLIMIENTO DE FALLOS JUDICIALES PROFERIDOS EN CONTRA DEL MUNICIPIO Y QUE CONTRIBUYAN AL ACCESO A LA EDUCACIÓN INCLUSIVA Y CUMPLIMIENTO DE FALLOS JUDICIALES.;</t>
  </si>
  <si>
    <t>SEM-C-87-  CONTRATAR LA PRESTACION DE SERVICIOS DE UN PROFESIONAL   PARA APOYAR LA SUPERVISIÓN DE LAS OBRAS DE INFRAESTRUCTURA DE LA SECRETARIA DE EDUCACION EN EL DESARROLLO DEL PROYECTO  CONSTRUCCION Y ADECUACION DE LA INFRAESTRUCTURA EDUCATIVA OFICIAL PARA EL MEJORAMIENTO DE AMBIENTE DE APRENDIZAJE IBAGUE ;</t>
  </si>
  <si>
    <t>SEM-C-113-CONTRATAR LA PRESTACION DE SERVICIOS DE APOYO A LA GESTION PARA APOYAR LAS ACTIVIDADES DE LA DIRECCION DE COBERTURA DE LA SECRETARIA DE EDUCACION EN EL DESARROLLO DEL PROYECTO  FORTALECIMIENTO DE ESTRATEGIAS DE Cobertura PARA LOS NIVELES DE PREESCOLAR BASICA Y MEDIA EN EL SECTOR OFICIAL IBAGUE;</t>
  </si>
  <si>
    <t>SEM-C-67-CONTRATAR LA PRESTACION DE SERVICIOS DE UN PROFESIONAL PARA APOYAR LAS ACTIVIDADES DE LA DIRECCION DE CALIDAD EDUCATIVA DE LA SECRETARIA DE EDUCACION EN EL DESARROLLO DEL PROYECTO “TRANSFORMACION DE LA CALIDAD EDUCATIVA PARA LA GENERACION DE OPORTUNIDADES EN LOS NIÑOS, ADOLESCENTES JOVENES IBAGUE”;</t>
  </si>
  <si>
    <t>SEM-C-66-CONTRATAR LA PRESTACION DE SERVICIOS DE UN PROFESIONAL PARA APOYAR LAS ACTIVIDADES DE LA DIRECCION DE CALIDAD EDUCATIVA DE LA SECRETARIA DE EDUCACION EN EL DESARROLLO DEL PROYECTO “TRANSFORMACION DE LA CALIDAD EDUCATIVA PARA LA GENERACION DE OPORTUNIDADES EN LOS NIÑOS, ADOLESCENTES JOVENES IBAGUE”;</t>
  </si>
  <si>
    <t>SEM-C-104- CONTRATAR LA PRESTACIÓN DE SERVICIOS DE UN PROFESIONAL PARA APOYAR LAS ACTIVIDADES DE LA DIRECCIÓN DE CALIDAD EDUCATIVA DE LA SECRETARÍA DE EDUCACIÓN, EN EL DESARROLLO DEL PROYECTO  TRANSFORMACIÓN DE LA CALIDAD EDUCATIVA PARA LA GENERACIÓN DE OPORTUNIDADES EN LOS NIÑOS, ADOLESCENTES Y JÓVENES IBAGUÉ .;</t>
  </si>
  <si>
    <t>SEM-C-18-CONTRATAR LA PRESTACION DE SERVICIOS DE APOYO A LA GESTION PARA APOYAR LAS ACTIVIDADES DE LA DIRECCION ADMINISTRATIVA Y FINANCIERA DE LA SECRETARIA DE EDUCACION  EN EL DESARROLLO DEL PROYECTO  MODERNIZACION DE LA GESTION EDUCATIVA PARA EL SIGLO XXI IBAGUE ;</t>
  </si>
  <si>
    <t>SEM-C-123- CONTRATAR LA PRESTACIÓN DE SERVICIOS DE UN PROFESIONAL PARA APOYAR LA SUPERVISIÓN DE LAS OBRAS DE INFRAESTRUCTURA DE LA SECRETARÍA DE EDUCACIÓN EN EL DESARROLLO DEL PROYECTO “CONSTRUCCIÓN Y ADECUACIÓN DE LA INFRAESTRUCTURA EDUCATIVA OFICIAL PARA EL MEJORAMIENTO DE AMBIENTES DE APRENDIZAJE IBAGUÉ”;</t>
  </si>
  <si>
    <t>SEM-C-12-CONTRATAR LA PRESTACION DE SERVICIOS DE UN PROFESIONAL PARA APOYAR LA SECRETARIA DE EDUCACION EN EL DESARROLLO DEL PROYECTO  FORTALECIMIENTO DE ESTRATEGIAS DE Cobertura PARA LOS NIVELES DE PREESCOLAR BASICA Y MEDIA EN EL SECTOR OFICIAL IBAGUE ;</t>
  </si>
  <si>
    <t>SEM-C-70- CONTRATAR LA PRESTACIÓN DE SERVICIOS DE UN PROFESIONAL PARA APOYAR LAS ACTIVIDADES DE A DIRECCIÓN DE CALIDAD EDUCATIVA DE LA SECRETARÍA DE EDUCACIÓN EN EL DESARROLLO DEL PROYECTO  TRANSFORMACIÓN DE LA CALIDAD EDUCATIVA PARA LA GENERACIÓN DE OPORTUNIDADES EN LOS NIÑOS, ADOLESCENTES Y JÓVENES IBAGUÉ .;</t>
  </si>
  <si>
    <t>PAGO DE VIATICOS Y GASTOS DE VIAJE PARA EL PERSONAL DOCENTE Y ADMINISTRATIVO DE LA SECRETARIA DE EDUCACION;PAGO VIATICOS Y GASTOS DE VIAJE PARA EL FUNCIONARIO QUIEN SE DESPLAZA A LA CIUDAD DE NEIVA LOS DIAS 23 Y 24 DEL MES DE ABRIL DEL AÑO 2024 CON OBJETO DE PARTICIPAR EN LA  JORNADA DE TRABAJO PRESENCIAL EN EDUCACION PRIVADA  ORGANIZADA POR EL MINISTERIO DE EDUCACION NACIONAL, ASI: VIATICOS PERNOCTANDO: $303.499 (23 DE ABRIL), VIATICOS SIN PERNOCTAR $151.749(24 DE ABRIL) GASTOS VIAJE $160.000</t>
  </si>
  <si>
    <t>PAGO DE VIATICOS Y GASTOS DE VIAJE PARA EL PERSONAL DOCENTE Y ADMINISTRATIVO DE LA SECRETARIA DE EDUCACION;PAGO VIATICOS Y GASTOS DE VIAJE PARA EL FUNCIONARIO QUIEN SE DESPLAZA A LA CIUDAD DE NEIVA LOS DIAS 23 Y 24 DEL MES DE ABRIL DEL AÑO 2024 CON OBJETO DE PARTICIPAR EN LA  JORNADA DE TRABAJO PRESENCIAL EN EDUCACION PRIVADA  ORGANIZADA POR EL MINISTERIO DE EDUCACION NACIONAL, ASI: VIATICOS PERNOCTANDO: $227.140 (23 DE ABRIL), VIATICOS SIN PERNOCTAR $113.570 (24 DE ABRIL) GASTOS VIAJE $160.000</t>
  </si>
  <si>
    <t>PAGO DE VIATICOS Y GASTOS DE VIAJE PARA EL PERSONAL DOCENTE Y ADMINISTRATIVO DE LA SECRETARIA DE EDUCACION;PAGO VIATICOS Y GASTOS DE VIAJE PARA EL FUNCIONARIO QUIEN SE DESPLAZA A LA CIUDAD DE NEIVA LOS DIAS 23 Y 24 DEL MES DE ABRIL DEL AÑO 2024 CON OBJETO DE PARTICIPAR EN LA  JORNADA DE TRABAJO PRESENCIAL EN EDUCACION PRIVADA  ORGANIZADA POR EL MINISTERIO DE EDUCACION NACIONAL, ASI: VIATICOS PERNOCTANDO: $303.499 (23 DE ABRIL), VIATICOS SIN PERNOCTAR $151.749 (24 DE ABRIL) GASTOS VIAJE $160.000</t>
  </si>
  <si>
    <t>SEM-C-02- CONTRATAR LA PRESTACIÓN DE SERVICIOS DE APOYO A LA GESTIÓN PARA APOYAR LAS ACTIVIDADES DE LA DIRECCIÓN ADMINISTRATIVA Y FINANCIERA DE LA SECRETARÍA DE EDUCACIÓN EN EL DESARROLLO DEL PROYECTO  Administrativa DE LA GESTIÓN EDUCATIVA PARA EL SIGLO XXI IBAGUÉ ;</t>
  </si>
  <si>
    <t>SEM-C-64- CONTRATAR LA PRESTACIÓN DE SERVICIOS DE UN PROFESIONAL PARA APOYAR LAS ACTIVIDADES DE LA DIRECCIÓN DE CALIDAD EDUCATIVA DE LA SECRETARÍA DE EDUCACIÓN EN EL DESARROLLO DEL PROYECTO  TRANSFORMACIÓN DE LA CALIDAD EDUCATIVA PARA LA GENERACIÓN DE OPORTUNIDADES EN LOS NIÑOS, ADOLESCENTES Y JÓVENES IBAGUÉ ,;</t>
  </si>
  <si>
    <t>SEM-C-71-CONTRATAR LA PRESTACION DE SERVICIOS DE UN PROFESIONAL PARA APOYAR LAS ACTIVIDADES DE LA DIRECCION DE CALIDAD EDUCATIVA DE LA SECRETARIA DE EDUCACION EN EL DESARROLLO DEL PROYECTO “TRANSFORMACION DE LA CALIDAD EDUCATIVA PARA LA GENERACION DE OPORTUNIDADES EN LOS NIÑOS, ADOLESCENTES JOVENES IBAGUE”;</t>
  </si>
  <si>
    <t>ORDENAR LA TRANSFERENCIA DE LOS RECURSOS AL FONDO DE SERVICIOS EDUCATIVOS DE LA INSTITUCION EDUCATIVA MAXIMILIANO NEIRA LAMUS PARA EL PAGO DE LOS CANONES DE ARRIENDO;</t>
  </si>
  <si>
    <t>CONTRATAR LA PRESTACIÓN DEL SERVICIO Y EJECUCIÓN DEL PROGRAMA DE ALIMENTACIÓN ESCOLAR (PAE) CON DESTINO A LOS NIÑOS, NIÑAS Y ADOLESCENTES Y JÓVENES FOCALIZADOS Y REGISTRADOS EN EL SISTEMA INTEGRADO DE MATRÍCULA (SIMAT) COMO ESTUDIANTES DE LAS INSTITUCIONES EDUCATIVAS OFICIALES DEL MUNICIPIO DE IBAGUÉ DEL DEPARTAMENTO DEL TOLIMA.;</t>
  </si>
  <si>
    <t>SEM-C-126- CONTRATAR LA PRESTACIÓN DE SERVICIOS DE APOYO A LA GESTIÓN PARA APOYAR LAS ACTIVIDADES DE LA DIRECCIÓN DE COBERTURA DE LA SECRETARÍA DE EDUCACIÓN, EN EL DESARROLLO DEL PROYECTO  FORTALECIMIENTO DE ESTRATEGIAS DE Cobertura PARA LOS NIVELES DE PRESCOLAR BASICA Y MEDIA EN EL SECTOR OFICIAL IBAGUÉ ;</t>
  </si>
  <si>
    <t>ORDENAR LA TRASNFERENCIA A LOS FONDOS DE SERVICIOS EDUCATIVOS DE LAS INSTITUCIONES EDUCATIVAS OFICIALES DEL MUNICIPIO DE IBAGUÉ, DE LOS RECURSOS DE GRATUIDAD EDUCATIVA FINANCIADA CON RECURSOS PROPIOS DEL MUNICIPIO.;</t>
  </si>
  <si>
    <t>ORDENAR LA TRANSFERENCIA DE RECURSOS PARA EL MANTENIMIENTO Y ADECUACIONES DE LA INFRAESTRUCTURA EDUCATIVA EN LA SEDE PABLO EMILIO PARDO LEON DE LA INSTITUCION EDUCATIVA TECNICA ANTONIO REYES UMAÑA;</t>
  </si>
  <si>
    <t>ORDENAR LA TRANSFERENCIA DE RECURSOS PARA LA CONSTRUCCION DE RAMPAS DE ACCESO Y ANDENES EN EL BLOQUE DE BASICA PRIMARIA DE LA INSTITUCION EDUCATIVA NORMAL SUPERIOR ;</t>
  </si>
  <si>
    <t>ORDENAR LA TRANSFERENCIA DE RECURSOS PARA EL MANTENIMIENTO Y ADECUACIONES DE LA INFRAESTRUCTURA EDUCATIVA EN LA SEDE PRINCIPAL DE LA INSTITUCION EDUCATIVA JOSE JOAQUIN FORERO;</t>
  </si>
  <si>
    <t>NOMINA RETROACTIVIDAD DEL 2024 ADMINISTRATIVOS COLEGIOS;</t>
  </si>
  <si>
    <t>NOMINA RETROACTIVIDAD DEL 2024 DOCENTES;</t>
  </si>
  <si>
    <t>NOMINA RETROACTIVIDAD DEL 2024 DIRECTIVOS DOCENTES;</t>
  </si>
  <si>
    <t>NOMINA RETRO PERSONAL RETIRADO DOCENTES 2024;</t>
  </si>
  <si>
    <t>NOMINA RETRO PERSONAL RETIRADO DIRECTIVO 2024;</t>
  </si>
  <si>
    <t xml:space="preserve">PAGO DE SERVICIOS PUBLICOS DE LAS INSTITUCIONES EDUCATIVAS OFICIALES DEL MUNICIPIO DE IBAGUE;PAGO DE SERVICIO DE ACUEDUCTO A LA ASOCIACIÓN DEL ACUEDUCTO URBANO BARRIO LA PAZ DEL MUNICIPIO DE IBAGUÉ DEPARTAMENTO DEL TOLIMA,  ACUAPAZ  QUIEN PRESTA EL SERVICIO EN LA INSTITUCIÓN EDUCATIVA GERMAN PARDO GARCÍA SEDE LA PAZ DEL MUNICIPIO DE IBAGUÉ, PERIODO DE FACTURACIÓN MES DE ENERO A MARZO DE 2024 </t>
  </si>
  <si>
    <t>NOMINA DE ABRIL DE 2024 ADMINISTRATIVOS MODERNIZACION;</t>
  </si>
  <si>
    <t>NOMINA DE ABRIL DE 2024 ADMINISTRATIVOS COLEGIOS;</t>
  </si>
  <si>
    <t>PAGO DE SERVICIOS PUBLICOS DE LAS INSTITUCIONES EDUCATIVAS OFICIALES DEL MUNICIPIO DE IBAGUE;PAGO DEL SERVICIO DE ACUEDUCTO PRESTADO POR JUNTA ADMINISTRADORA DE SERVICIOS PUBLICOS MIRAMAR QUIEN PRESTA EL SERVICIO EN LA INSTITUCION EDUCATIVA CELESTINO MUTIS SEDE ESCUELA FELIX DE BEDOUT DEL MUNICIPIO DE IBAGUE PERIODO DE FACTURACION: DICIEMBRE 2023 A MARZO 2024</t>
  </si>
  <si>
    <t>SEM-C-96-CONTRATAR LA PRESTACION DE SERVICIOS DE UN PROFESIONAL PARA APOYAR SUPERVISION DE LAS OBRAS DE INFRAESTRUCTURA DE LA SECRETARIA DE EDUCACION EN EL DESARROLLO DEL PROYECTO  CONSTRUCCION Y ADECUACION DE LA INFRAESTRUCTURA EDUCATIVA OFICIAL PARA EL MEJORAMIENTO DE AMBIENTE DE APRENDIZAJE IBAGUE ;</t>
  </si>
  <si>
    <t>NOMINA ABRIL DE 2024 DIRECTIVOS DOCENTES;</t>
  </si>
  <si>
    <t>NOMINA ABRIL DE 2024 DOCENTES;</t>
  </si>
  <si>
    <t>SEM-C-63-CONTRATAR LA PRESTACION DE SERVICIOS DE UN PROFESIONAL PARA APOYAR LAS ACTIVIDADES DE LA DIRECCION DE CALIDAD EDUCATIVA DE LA SECRETARIA DE EDUCACION EN EL DESARROLLO DEL PROYECTO  TRANSFORMACION DE LA CALIDAD EDUCATIVA PARA LA GENERACION DE OPORTUNIDADES EN LOS NIÑOS, ADOLESCENTES JOVENES IBAGUE ;</t>
  </si>
  <si>
    <t>SEM-C-101-CONTRATAR LA PRESTACION DE SERVICIOS DE UN PROFESIONAL PARA APOYAR LAS ACTIVIDADES DE LA DIRECCION DE CALIDAD DE LA SECRETARIA DE EDUCACION EN EL DESARROLLO DEL PROYECTO   TRANSFORMACION DE LA CALIDAD EDUCATIVA PARA LA GENERACION DE OPORTUNIDADES EN LOS NIÑOS, ADOLESCENTES JOVENES IBAGUE ;</t>
  </si>
  <si>
    <t>ORDENAR LA TRANSFERENCIA DE RECURSOS AL FONDO DE SERVICIOS EDUCATIVOS DE LAS INSTITUCIONES EDUCATIVAS OFICIALES DEL MUNICIPIO DE IBAGUÉ, PARA EL FORTALECIMIENTO DE LA GESTIÓN ESCOLAR.;</t>
  </si>
  <si>
    <t>SEM-C-8-CONTRATAR LA PRESTACION DE SERVICIOS DE APOYO A LA GESTION PARA APOYAR LAS ACTIVIDADES DE LA DIRECCION ADMINISTRATIVA Y FINANCIERA DE LA SECRETARIA DE EDUCACION EN EL DESARROLLO DEL PROYECTO  MODERNIZACION DE LA GESTION EDUCATIVA PARA EL SIGLO XXI IBAGUE ;</t>
  </si>
  <si>
    <t>SEM-C-91-CONTRATAR LA PRESTACION DE SERVICIOS DE UN PROFESIONAL PARA APOYAR LA SUPERVISION DE LAS OBRAS DE INFRAESTRUCTURA DE LA SECRETARIA DE EDUCACION EN EL DESARROLLO DEL PROYECTO  CONSTRUCCION Y ADECUACION DE LA INFRAESTRUCTURA EDUCATIVA OFICIAL PARA EL MEJORAMIENTO DE AMBIENTE DE APRENDIZAJE IBAGUE ;</t>
  </si>
  <si>
    <t>SEM-C-106-CONTRATAR LA PRESTACION DE SERVICIOS DE UN PROFESIONAL PARA APOYAR LAS ACTIVIDADES DE LA DIRECCION DE CALIDAD EDUCATIVA DE LA SECRETARIA DE EDUCACION EN EL DESARROLLO DEL PROYECTO  TRANSFORMACION DE LA CALIDAD EDUCATIVA PARA LA GENERACION DE OPORTUNIDADES EN LOS NIÑOS, ADOLESCENTES JOVENES IBAGUE ;</t>
  </si>
  <si>
    <t>SEM-C-111-PRESTACION DE SERVICIOS PROFESIONALES PARA APOYAR LAS ACTIVIDADES DE LA DIRECCION DE CALIDAD EDUCATIVA DE LA SECRETARIA DE EDUCACION EN EL DESARROLLO DEL PROYECTO  TRANSFORMACION DE LA CALIDAD EDUCATIVA PARA LA GENERACION DE OPORTUNIDADES EN LSO NIÑOS, ADOLESCENTES JOVENES IBAGUE ;</t>
  </si>
  <si>
    <t>SEM-C-141-CONTRATAR LA PRESTACION DE SERVICIOS DE UN PROFESIONAL PARA APOYAR LAS ACTIVDADES DE LA DIRECCION DE CALIDAD EDUCATIVA DE LA SECRETARIA DE EDUCACION EN EL DESARROLLO DEL PROYECTO  TRANSFORMACION DE LA CALIDAD EDUCATIVA PARA LA GENERACION DE OPORTUNIDADES EN LOS NIÑOS, ADOLESCENTES JOVENES IBAGUE ;</t>
  </si>
  <si>
    <t>PAGO DE SERVICIOS PUBLICOS DE LAS INSTITUCIONES EDUCATIVAS OFICIALES DEL MUNICIPIO DE IBAGUE;pago del servicio de acueducto brindado por dicha entidad a las instituciones educativas luis carlos galan sarmiento y santiago vila escobar, correspondiente al periodo febrero a abril de 2024.</t>
  </si>
  <si>
    <t>SEM-C-103-CONTRATAR LA PRESTACION DE SERVICIOS DE UN PROFESIONAL PARA APOYAR LAS ACTIVDADES DE LA DIRECCION DE CALIDAD EDUCATIVA DE LA SECRETARIA DE EDUCACION EN EL DESARROLLO DEL PROYECTO  TRANSFORMACION DE LA CALIDAD EDUCATIVA PARA LA GENERACION DE OPORTUNIDADES EN LOS NIÑOS, ADOLESCENTES JOVENES IBAGUE ;</t>
  </si>
  <si>
    <t>SEM-C-119-CONTRATAR LA PRESTACION DE SERIVICIOS DE UN PROFESIONAL PARA APOYAR LAS ACTIVIDADES DE LA DIRECCION DE CALIDAD EDUCATIVA DE LA SECRETARIA DE EDUCACION EN EL DESARROLLO DEL PROYECTO   TRANSFORMACION DE LA CALIDAD EDUCATIVA PARA LA GENERACION DE OPORTUNIDADES EN LOS NIÑOS, ADOLESCENTES JOVENES IBAGUE  ;</t>
  </si>
  <si>
    <t>SEM-C-117-CONTRATAR LA PRESTACION DE SERVICIOS PROFESIONALES PARA APÓYAR EL DESARROLLO DE LAS ACTIVIDADES DE LA SECRETARIA DE EDUCACION EN EL DESARROLLO DEL PROYECTO  FORTALECIMIENTO DE ESTRATEGIAS DE Cobertura PARA LOS NIVELES DE PREESCOLAR, BASICA Y MEDIA EN EL SECTOR OFICIAL IBAGUE ;</t>
  </si>
  <si>
    <t>PAGO DE LA ARL DE LOS ESTUDIANTES DEL MES DE ABRIL DE 2024 DE LAS INSTITUCIONES EDUCATIVAS OFICIALES DE IBAGUÉ, SEGÚN DECRETO 055 DE 2015.;</t>
  </si>
  <si>
    <t>ORDENAR LA TRANSFERENCIA DE RECURSOS PARA EL SUBSIDIO DE TRANSPORTE ESCOLAR A LOS NIÑOS, NIÑAS Y JOVENES DE LA ZONA RURAL Y CON NECESIDADES EDUCATIVAS ESPECIALES DE LA ZONA URBANA EN EL MUNICIPIO DE IBAGUE;</t>
  </si>
  <si>
    <t>NÓMINA DE MAYO DEL 2024 ADMINISTRATIVOS Administrativa;</t>
  </si>
  <si>
    <t>NOMINA DE MAYO DEL 2024 RETROACTIVO MODERNIZACION ;</t>
  </si>
  <si>
    <t>NÓMINA DE MAYO DEL 2024 ADMINISTRATIVOS COLEGIOS;</t>
  </si>
  <si>
    <t>NÓMINA DE MAYO DEL 2024 DOCENTES;</t>
  </si>
  <si>
    <t>NÓMINA DE MAYO DEL 2024 DIRECTIVOS DOCENTES;</t>
  </si>
  <si>
    <t>ORDENAR LA TRANSFERENCIA DE RECURSOS PARA EL SUBSIDIO DE TRANSPORTE ESCOLAR A LOS NIÑOS, NIÑAS Y JÓVENES DE LA ZONA RURAL Y CON NECESIDADES EDUCATIVAS ESPECIALES DE LA ZONA URBANA EN EL MUNICIPIO DE IBAGUÉ.;</t>
  </si>
  <si>
    <t>RECONOCIMIENTO DE CESANTIAS PARCIALES Y DEFINITIVAS DE FUNCIONARIOS ADMINISTRATIVOS CON REGIMEN DE RETROACTIVIDAD;</t>
  </si>
  <si>
    <t>PAGO DE SERVICIOS PUBLICOS DE LAS INSTITUCIONES EDUCATIVAS OFICIALES DEL MUNICIPIO DE IBAGUE;PAGO DEL SERVICIO DE ACUEDUCTO A LA ASOCIACION DE USUARIOS DEL ACUEDUCTO Y ALCANTARILLADO Y ASEO DE CALAMBEO DEL MUNICIPIO DE IBAGUE QUIEN PRESTA EL SERVICIO EN LA INSTITUCION EDUCATIVA MANUEL MURILLO TORO SEDE LOS CRISTALES DEL MUNICIPIO DE IBAGUE - PERIODO DE FACTURACION MES DE AGOSTO 2020 A ABRIL 2024</t>
  </si>
  <si>
    <t>PAGO DE SERVICIOS PUBLICOS DE LAS INSTITUCIONES EDUCATIVAS OFICIALES DEL MUNICIPIO DE IBAGUE;PAGO DE SERVICIO DE ENERGIA Y ASEO DE LAS INSTITUCIONES EDUCATIVAS OFICIALES DEL MUNICIPIO DE IBAGUE CON CORTE AL MES DE ABRIL (FACTURACION HASTA EL MES DE MARZO)DE 2024 SE EXCLUYE PAGO DE ALUMBRADO PUBLICO E INTERESES (ENERGIA $267.014.640 - ASEO $45.333.096</t>
  </si>
  <si>
    <t>SEM-C-65-CONTRATAR LA PRESTACION DE SERVICIOS DE UN PROFESIONAL PARA APOYAR LAS ACTIVIDADES DE LA DIRECCION DE CALIDAD EDUCATIVA DE LA SECRETARIA DE EDUCACION EN EL DESARROLLO DEL PROYECTO “TRANSFORMACION DE LA CALIDAD EDUCATIVA PARA LA GENERACION DE OPORTUNIDADES EN LOS NIÑOS, ADOLESCENTES JOVENES IBAGUE”;</t>
  </si>
  <si>
    <t>REALIZAR EL RECONOCIMIENTO ECONÓMICO PARA LA VIGENCIA 2024, CON OCASIÓN AL LITERAL E) DEL ARTÍCULO 7º DE LA CONVENCIÓN COLECTIVA DEL 17 DE MARZO DE 2008, A LA ORGANIZACIÓN SINDICAL, SINDICATO DE TRABAJADORES OFICIALES Y EMPLEADOS PÚBLICOS DE LOS MUNICIPIOS DEL DEPARTAMENTO DEL TOLIMA “SINTRAMUNICIPALES TOLIMA” IDENTIFICADO CON NIT NO. 809010577-5;</t>
  </si>
  <si>
    <t>REALIZAR EL RECONOCIMIENTO DE LOS COMPROMISOS ADQUIRIDOS MEDIANTE LOS ÍTEM DEL LIBRO II  “ACUERDOS CONSOLIDADOS SECTOR EDUCACION 2022”  17,18,19,20,21,58,66 DEL DECRETO MUNICIPAL NO. 1.000-0340 DEL 21/06/2022, A LAS ORGANIZACIONES SINDICALES SINDICATO UNITARIO NACIONAL DE TRABAJADORES DEL ESTADO – SUNET CON NIT NO. 900.481.871-6, SINDICATO DE TRABAJADORES Y EMPLEADOS DE LA EDUCACION – SINTRENAL CON NIT NO. 900.097.416-1 Y ASOCIACIÓN SINDICAL DE DIRECTIVOS DOCENTES DEL TOLIMA ASDDETOL CON NIT NO. 900.911.136-7, ASOCIACION SINDICAL DE EMPLEADOS ACTIVOS Y PENSIONADOS DE IBAGUE Y DEL TOLIMA – APEI CON NIT 901.550.178-1, SINDICATO DE EMPLEADOS DE EDUCACION DEL TOLIMA – SINTRAEDUCACION CON NIT 900.393.884-4 Y SINDICATO UNICO DE TRABAJADORES DE LA EDUCACION DEL TOLIMA “SIMATOL” CON NIT 890.704.027-1;</t>
  </si>
  <si>
    <t>NOMINA DE PRIMA DE SERVICIOS 2024 ADMINISTRATIVOS MODERNIZACION;</t>
  </si>
  <si>
    <t>NOMINA DE JUNIO DE 2024 ADMINISTRATIVOS MODERNIZACION;</t>
  </si>
  <si>
    <t>NOMINA DE JUNIO DE 2024 ADMINISTRATIVOS COLEGIOS;</t>
  </si>
  <si>
    <t>NOMINA DE JUNIO DE 2024 DOCENTES;</t>
  </si>
  <si>
    <t>NOMINA DE JUNIO DE 2024 DIRECTIVOS DOCENTES;</t>
  </si>
  <si>
    <t>NOMINA PRIMA DE SERVICIOS 2024 DOCENTES;</t>
  </si>
  <si>
    <t>NOMINA PRIMA DE SERVICIOS 2024 DIRECTIVOS DOCENTES;</t>
  </si>
  <si>
    <t>SEM-C-107-CONTRATAR LA PRESTACION DE SERVICIOS DE UN PROFESIONAL PARA APOYAR LAS ACTIVIDADES DE LA DIRECCION DE CALIDAD EDUCATIVA DE LA SECRETARIA DE EDUCACION EN EL DESARROLLO DEL PROYECTO   TRANSFORMACION DE LA CALIDAD EDUCATIVA PARA LA GENERACION DE OPORTUNIDADES EN LOS NIÑOS, ADOLESCENTES JOVENES IBAGUE ;</t>
  </si>
  <si>
    <t>NOMINA PRIMA DE SERVICIO DEL 2024 ADMINISTRATIVOS COLEGIOS ;</t>
  </si>
  <si>
    <t>PAGO DE SERVICIOS PUBLICOS DE LAS INSTITUCIONES EDUCATIVAS OFICIALES DEL MUNICIPIO DE IBAGUE;pago parcial del servicio de energía y aseo de las instituciones educativas del municipio de Ibagué (facturación del mes de abril y mayo de 2024) se excluye pago de alumbrado publico e intereses (energía $167.517.469 y aseo $73.538.071)</t>
  </si>
  <si>
    <t>ORDENAR LA TRANSFERENCIA DE RECURSOS PARA EL MANTENIMIENTO Y ADECUACIONES DE LA INFRAESTRUCTURA EDUCATIVA DE LAS IE OFICIALES ALFONSO PALACIO RUDAS, ANTONIO REYES UMAÑA, SAN PEDRO ALEJANDRINO Y ALBERTO CASTILLA;</t>
  </si>
  <si>
    <t>PAGO DE SERVICIOS PUBLICOS DE LAS INSTITUCIONES EDUCATIVAS OFICIALES DEL MUNICIPIO DE IBAGUE;PAGO DE SERVICIO DE ACUEDUCTO PRESTADO POR JUNTA ADMINISTRADORA DE SERVICIOS PUBLICOS MIRAMAR, QUIEN PRESTA EL SERVICIO EN LA INSTITUCION EDUCATIVA CIUDAD DE IBAGUÉ SEDE ESCUELA FELIX DE BEDOUT DEL MUNICIPIO DE IBAGUE, PERIODO DE FACTURACION: ABRIL A JUNIO DE 2024.</t>
  </si>
  <si>
    <t>SEM-C-19 CONTRATAR LA PRESTACIÓN DE SERVICIOS DE APOYO A LA GESTIÓN, PARA APOYAR LAS ACTIVIDADES DE LA DIRECCION ADMINISTRATIVA Y FINANCIERA DE LA SECRETARIA DE EDUCACION EN EL DESARROLLO DEL PROYECTO  MODERNIZACION DE LA GESTION EDUCATIVA PARA EL SIGLO XXI  IBAGUE .;</t>
  </si>
  <si>
    <t>PAGO DE SERVICIOS PUBLICOS DE LAS INSTITUCIONES EDUCATIVAS OFICIALES DEL MUNICIPIO DE IBAGUE;pago del servicio de acueducto a la asociacion del acueducto urbano barrio la paz del municipio de ibague departamento del tolima  acuapaz , quien presta el servicio en la institucion educativa german pardo garcia sede la paz del municipio de ibague, periodo de facturacion mes de abril a junio de 2024</t>
  </si>
  <si>
    <t>PAGO DE SERVICIOS PUBLICOS DE LAS INSTITUCIONES EDUCATIVAS OFICIALES DEL MUNICIPIO DE IBAGUE;PAGO SERVICIO DE ACUEDUCTO PRESTADO POR ASOCIACION DE USUARIOS DEL ACUEDUCTO Y ALCANTARILLADO DEL BARRIO GRANADA  ASOGRANADA  QUIEN PRESTA EL SERVICIO A LA INSTITUCION EDUCATIVA SAN ISIDRO SEDE GRANADA DEL MUNICIPIO DE IBAGUE PERIODO DE FACTURACION: 122 PERIODOS MAS MES DE JULIO DE 2024 (DOS COMETIDAS)</t>
  </si>
  <si>
    <t>NOMINA JULIO 2024 ADMINISTRATIVOS MODERNIZACION;</t>
  </si>
  <si>
    <t>NOMINA JULIO 2024 ADMINISTRATIVOS COLEGIOS;</t>
  </si>
  <si>
    <t>NOMINA JULIO 2024 DIRECTIVOS DOCENTES;</t>
  </si>
  <si>
    <t>NOMINA DE JULIO 2024 DOCENTES;</t>
  </si>
  <si>
    <t>ORDENAR LA TRANSFERENCIA DE RECURSOS PARA EL MANTENIMIENTO Y ADECUACIONES DE LA INFRAESTRUCTURA EDUCATIVA DE LA INSTITUCION EDUCATIVA SANTIAGO VILA ESCOBAR PARA EL MANTENIMIENTO Y ADECUACION DE LA CUBIERTA DE LA PLANTA FISICA;</t>
  </si>
  <si>
    <t>PAGO DE VIATICOS Y GASTOS DE VIAJE PARA EL PERSONAL DOCENTE Y ADMINISTRATIVO DE LA SECRETARIA DE EDUCACION;PAGO VIATICOS Y GASTOS DE VIAJE PARA EL FUNCIONARIO QUIEN SE DESPLAZA A LA CIUDAD DE BOGOTA LOS DIAS 26 AL 29 DEL MES DE AGOSTO DEL AÑO 2024CON EL OBJETO DE PARTICIPAR EN LA  CONVOCATORIA PRESENCIAL CAPACITACIONES FOMAG VIATICOS PERNOCTANDO (26,27 Y 28 DE AGOSTO); $1.009.560, VIATICOS SIN PERNOCTAR (29 AGOSTO) ; $168.260 GASTOS VIAJE $200.000</t>
  </si>
  <si>
    <t>PAGO DE VIATICOS Y GASTOS DE VIAJE PARA EL PERSONAL DOCENTE Y ADMINISTRATIVO DE LA SECRETARIA DE EDUCACION;PAGO VIATICOS Y GASTOS DE VIAJE PARA EL FUNCIONARIO QUIEN SE DESPLAZA A LA CIUDAD DE BOGOTA LOS DIAS 26 AL 29 DEL MES DE AGOSTO DEL AÑO 2024 CON EL OBJETO DE PARTICIPAR EN LA  CONVOCATORIA PRESENCIAL CAPACITACIONES FOMAG  VIATICOS PERNOCTANDO (26,27 Y 28 DE AGOSTO); $755.559, VIATICOS SIN PERNOCTAR (29 AGOSTO); $125.926 GASTOS DE VIAJE $200.000</t>
  </si>
  <si>
    <t>PAGO DE VIATICOS Y GASTOS DE VIAJE PARA EL PERSONAL DOCENTE Y ADMINISTRATIVO DE LA SECRETARIA DE EDUCACION;pago de viaticos y gastos de viaje para el funcionario quien se desplaza a la ciudad de bogota los dias 26 al 29 de agosto de 2024 con el objeto de participar en la  Convocatoria Presencial Capacitaciones FOMAG  viaticos pernoctando 26, 27 y 28 de agosto ($755.559), viaticos sin pernoctar 29 de agosto ($125.926) y gastos de viaje ($200.000)</t>
  </si>
  <si>
    <t>NOMINA DE AGOSTO DE 2024 DIRECTIVOS DOCENTES;</t>
  </si>
  <si>
    <t>NOMINA DE AGOSTO DE 2024 ADMINISTRATIVOS MODERNIZACION;</t>
  </si>
  <si>
    <t>NOMINA DE AGOSTO DE 2024 ADMINISTRATIVOS COLEGIOS;</t>
  </si>
  <si>
    <t>NOMINA DE AGOSTO DE 2024 DOCENTES;</t>
  </si>
  <si>
    <t xml:space="preserve">PAGO DE SERVICIOS PUBLICOS PARA LAS INSTITUCIONES EDUCATIVAS OFICIALES DEL MUNICIPIO DE IBAGUE;REALIZAR LOS TRAMITES NECESARIOS PARA OBTENER LA ENERGIZACION FINAL Y PUESTA EN MARCHA EN SERVICIO DE LAS REDES ELECTRICAS BT Y MT YA INSTALADAS EN LA INSTITUCION EDUCATIVA DIEGO FALLON DE LA CUIDAD DE IBAGUE TOLIMA </t>
  </si>
  <si>
    <t>PAGO DE SERVICIOS PUBLICOS PARA LAS INSTITUCIONES EDUCATIVAS OFICIALES DEL MUNICIPIO DE IBAGUE;PAGO PARCIAL DE SERVICIO DE ENERGIA Y ASEO DE LAS INSTITUCIONES EDUCATIVAS DEL MUNICIPIO DE IBAGUE (FACTURACION DEL MES DE JUNIO Y JULIO DE 2024) SE XCLUYE PAGO DE ALUMBRADO PUBLICO E INTERESES (ENERGIA:$570.011.447 - ASEO: $65.051.955</t>
  </si>
  <si>
    <t>ORDENAR LA TRANSFERENCIA DE RECURSOS PARA EL MANTENIMIENTO Y ADECUACIONES DE LA INFRAESTRUCTURA CON DESTINO A COMPLEMENTO DE LA COCINA -COMEDOR DE LA SEDE RAFAEL URIBE DE LA IE AGROPECUARIA MARIANA MELENDRO;</t>
  </si>
  <si>
    <t>PAGO DE VIATICOS Y GASTOS DE VIAJE PARA EL PERSONAL DOCENTE Y ADMINISTRATIVO DE LA SECRETARIA DE EDUCACION;PAGO GASTOS DE VIAJE PARA EL FUNCIONARIO QUIEN SE DESPLAZA A LA CIUDAD DE BOGOTA LOS DIAS 11 AL 13 DEL MES DE SEPTIEMBRE DEL AÑO 2024 CON EL OBJETO DE PARTICIPAR EN EL  ENCUENTRO DE RECURSOS HUMANOS DEL SECTOR EDUCACION 2024 . ASI: GASTOS VIAJE: $200.000</t>
  </si>
  <si>
    <t>ORDENAR LA TRANSFERENCIA DE RECURSOS PARA LA CONSTRUCCION DE UN CARCAMO CON DIMENSIONES ESPECIFICAS EN LA SEDE PRINCIPAL DE LA INSTITUCION EDUCATIVA CELMIRA HUERTAS;</t>
  </si>
  <si>
    <t>ORDENAR LA TRANSFERENCIA DE RECURSOS PARA LAS ADECUACIONES LOCATIVAS DE AFECTACIONES EN CUBIERTAS DE COCINA Y SALONES DE CLASES EN LA SEDE PRINCIPAL DE LA INSTITUCION EDUCATIVA ANTONIO NARIÑO;</t>
  </si>
  <si>
    <t>ORDENAR LA TRANSFERENCIA DE RECURSOS AL FONDO DE SERVICIOS EDUCATIVOS DE LAS INSTITUCIONES EDUCATIVAS DEL MUNICIPIO DE IBAGUE PARA EL FORTALECIMIENTO DE LA GESTION ESCOLAR;</t>
  </si>
  <si>
    <t>PAGO DE LA ARL DE LOS ESTUDIANTES DE LOS MESES DE MARZO A AGOSTO DE 2024 DE LAS INSTITUCIONES EDUCATIVAS OFICIALES DE IBAGUE, SEGUN DECRETO 055 DE 2015.;</t>
  </si>
  <si>
    <t>ORDENAR TRANSFERENCIA DE RECURSOS PROPIOS DEL PRESUPUESTO MUNICIPAL DE RENTAS Y RECURSOS DE CAPITAL DE GASTOS DE LA VIGENCIA 2024, A LOSFONDOS DE SERVICIOS EDUCATIVOS DE LAS INSTITUCIONES EDUCATIVAS OFICIALES DE IBAGUE CON DESTINO A DOTACION TECNOLOGICA;</t>
  </si>
  <si>
    <t>ORDENAR LA TRANSFERENCIA DE RECURSOS PARA LA INSTALACION DE RED DE GAS NATURAL EN LAS INSTITUCIONES EDUCATIVAS OFICIALES ALBERTO SANTOFIMIO CAICEDO Y FERNANDO VILLALOBOS ;</t>
  </si>
  <si>
    <t>NOMINA SEPTIEMBRE 2024 DIRECTIVOS DOCENTES;</t>
  </si>
  <si>
    <t>NOMINA SEPTIEMBRE 2024 DOCENTES;</t>
  </si>
  <si>
    <t>NOMINA DE SEPTIEMBRE 2024 ADMINISTRATIVOS COLEGIOS;</t>
  </si>
  <si>
    <t>NOMINA SEPTIEMBRE DEL 2024 ADMINISTRATIVOS MODERNIZACION ;</t>
  </si>
  <si>
    <t>objeto</t>
  </si>
  <si>
    <t>valor</t>
  </si>
  <si>
    <t>META DE RESULTADO  No.  Aumentar Promedio Naturales saber 11</t>
  </si>
  <si>
    <t>META DE RESULTADO  No. Aumentar Promedio Ingles Saber 11</t>
  </si>
  <si>
    <t>META DE RESULTADO  No.  Aumentar Cobertura escolar bruta en básica secundaria</t>
  </si>
  <si>
    <t>META DE RESULTADO  No. Aumentar Numero de IE Oficiales Categoría Muy Superior Saber 11</t>
  </si>
  <si>
    <t>META DE RESULTADO  No. Aumentar Cobertura escolar neta en transición</t>
  </si>
  <si>
    <t>META DE RESULTADO  No. Aumentar Cobertura escolar neta en básica primaria</t>
  </si>
  <si>
    <t>META DE RESULTADO  No. Disminuir Tasa de repitencia en básica secundaria</t>
  </si>
  <si>
    <t>META DE RESULTADO  No. Aumentar Promedio Lectura Saber 11</t>
  </si>
  <si>
    <t>META DE RESULTADO  No. Disminuir Tasa de deserción en básica primaria</t>
  </si>
  <si>
    <t>META DE RESULTADO  No. Disminuir Tasa de deserción en básica secundaria</t>
  </si>
  <si>
    <t>META DE RESULTADO  No. Aumentar Tasa cobertura educación superior</t>
  </si>
  <si>
    <t>META DE RESULTADO  No.  Aumentar Cobertura escolar neta en básica secundaria</t>
  </si>
  <si>
    <t>META DE RESULTADO  No. Aumentar Cobertura escolar bruta en básica media</t>
  </si>
  <si>
    <t>META DE RESULTADO  No. Aumentar Cobertura escolar neta en básica media</t>
  </si>
  <si>
    <t>META DE RESULTADO  No. Disminuir Tasa de repitencia en básica primaria</t>
  </si>
  <si>
    <r>
      <t xml:space="preserve">META DE RESULTADO  No.  </t>
    </r>
    <r>
      <rPr>
        <sz val="12"/>
        <rFont val="Arial"/>
        <family val="2"/>
      </rPr>
      <t xml:space="preserve">Aumentar </t>
    </r>
    <r>
      <rPr>
        <b/>
        <sz val="12"/>
        <rFont val="Arial"/>
        <family val="2"/>
      </rPr>
      <t>Cobertura global neta</t>
    </r>
  </si>
  <si>
    <t>META DE RESULTADO  No. Aumentar Cobertura global bruta</t>
  </si>
  <si>
    <t>META DE RESULTADO  No.  Disminuir Tasa de deserción global</t>
  </si>
  <si>
    <t>2024730010106 - 2020730010070</t>
  </si>
  <si>
    <t>2024730010049 - 2020730010064</t>
  </si>
  <si>
    <t>2024730010025 - 2020730010063</t>
  </si>
  <si>
    <t>2024730010109 - 2020730010066</t>
  </si>
  <si>
    <t>2024730010050 - 2020730010065</t>
  </si>
  <si>
    <t>2024730010103 - 2020730010067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</si>
</sst>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1" formatCode="_-* #,##0_-;\-* #,##0_-;_-* &quot;-&quot;_-;_-@_-"/>
    <numFmt numFmtId="43" formatCode="_-* #,##0.00_-;\-* #,##0.00_-;_-* &quot;-&quot;??_-;_-@_-"/>
    <numFmt numFmtId="164" formatCode="_(&quot;$&quot;\ * #,##0.00_);_(&quot;$&quot;\ * \(#,##0.00\);_(&quot;$&quot;\ * &quot;-&quot;??_);_(@_)"/>
    <numFmt numFmtId="165" formatCode="_-&quot;$&quot;* #,##0_-;\-&quot;$&quot;* #,##0_-;_-&quot;$&quot;* &quot;-&quot;_-;_-@_-"/>
    <numFmt numFmtId="166" formatCode="_-&quot;$&quot;* #,##0.00_-;\-&quot;$&quot;* #,##0.00_-;_-&quot;$&quot;* &quot;-&quot;??_-;_-@_-"/>
    <numFmt numFmtId="167" formatCode="_ &quot;$&quot;\ * #,##0.00_ ;_ &quot;$&quot;\ * \-#,##0.00_ ;_ &quot;$&quot;\ * &quot;-&quot;??_ ;_ @_ "/>
    <numFmt numFmtId="168" formatCode="&quot;$&quot;\ #,##0"/>
    <numFmt numFmtId="169" formatCode="0.0%"/>
    <numFmt numFmtId="170" formatCode="#,##0.0_);\(#,##0.0\)"/>
    <numFmt numFmtId="171" formatCode="#,##0.000_);\(#,##0.000\)"/>
    <numFmt numFmtId="172" formatCode="_ &quot;$&quot;\ * #,##0_ ;_ &quot;$&quot;\ * \-#,##0_ ;_ &quot;$&quot;\ * &quot;-&quot;??_ ;_ @_ "/>
    <numFmt numFmtId="173" formatCode="_ * #,##0.00_ ;_ * \-#,##0.00_ ;_ * &quot;-&quot;??_ ;_ @_ "/>
    <numFmt numFmtId="174" formatCode="_-* #,##0_-;\-* #,##0_-;_-* &quot;-&quot;??_-;_-@_-"/>
    <numFmt numFmtId="175" formatCode="_(* #,##0_);_(* \(#,##0\);_(* &quot;-&quot;??_);_(@_)"/>
    <numFmt numFmtId="176" formatCode="_(&quot;$&quot;\ * #,##0_);_(&quot;$&quot;\ * \(#,##0\);_(&quot;$&quot;\ * &quot;-&quot;??_);_(@_)"/>
  </numFmts>
  <fonts count="27">
    <font>
      <sz val="11"/>
      <color theme="1"/>
      <name val="Calibri"/>
      <family val="2"/>
      <scheme val="minor"/>
    </font>
    <font>
      <sz val="12"/>
      <color theme="1"/>
      <name val="Calibri"/>
      <family val="2"/>
      <scheme val="minor"/>
    </font>
    <font>
      <sz val="10"/>
      <name val="Arial"/>
      <family val="2"/>
    </font>
    <font>
      <sz val="12"/>
      <name val="Arial"/>
      <family val="2"/>
    </font>
    <font>
      <sz val="12"/>
      <name val="Arial MT"/>
    </font>
    <font>
      <b/>
      <sz val="12"/>
      <name val="Arial"/>
      <family val="2"/>
    </font>
    <font>
      <b/>
      <sz val="12"/>
      <name val="Arial MT"/>
    </font>
    <font>
      <b/>
      <u/>
      <sz val="12"/>
      <name val="Arial MT"/>
    </font>
    <font>
      <sz val="16"/>
      <name val="Arial"/>
      <family val="2"/>
    </font>
    <font>
      <sz val="16"/>
      <name val="Arial MT"/>
    </font>
    <font>
      <b/>
      <sz val="16"/>
      <name val="Arial MT"/>
    </font>
    <font>
      <b/>
      <sz val="16"/>
      <name val="Arial"/>
      <family val="2"/>
    </font>
    <font>
      <sz val="11"/>
      <color theme="1"/>
      <name val="Calibri"/>
      <family val="2"/>
      <scheme val="minor"/>
    </font>
    <font>
      <sz val="9"/>
      <color indexed="81"/>
      <name val="Tahoma"/>
      <family val="2"/>
    </font>
    <font>
      <b/>
      <sz val="9"/>
      <color indexed="81"/>
      <name val="Tahoma"/>
      <family val="2"/>
    </font>
    <font>
      <sz val="10"/>
      <color indexed="81"/>
      <name val="Tahoma"/>
      <family val="2"/>
    </font>
    <font>
      <sz val="12"/>
      <color theme="1"/>
      <name val="Arial"/>
      <family val="2"/>
    </font>
    <font>
      <b/>
      <sz val="9"/>
      <color rgb="FF000000"/>
      <name val="Tahoma"/>
      <family val="2"/>
    </font>
    <font>
      <sz val="9"/>
      <color rgb="FF000000"/>
      <name val="Tahoma"/>
      <family val="2"/>
    </font>
    <font>
      <sz val="10"/>
      <color rgb="FF000000"/>
      <name val="Tahoma"/>
      <family val="2"/>
    </font>
    <font>
      <sz val="16"/>
      <color theme="1"/>
      <name val="Arial"/>
      <family val="2"/>
    </font>
    <font>
      <sz val="14"/>
      <name val="Arial"/>
      <family val="2"/>
    </font>
    <font>
      <b/>
      <sz val="11"/>
      <color theme="1"/>
      <name val="Calibri"/>
      <family val="2"/>
      <scheme val="minor"/>
    </font>
    <font>
      <b/>
      <sz val="11"/>
      <color rgb="FF000000"/>
      <name val="Calibri"/>
      <family val="2"/>
    </font>
    <font>
      <sz val="11"/>
      <color rgb="FF000000"/>
      <name val="Calibri"/>
      <family val="2"/>
    </font>
    <font>
      <sz val="10"/>
      <color rgb="FF000000"/>
      <name val="Calibri"/>
      <family val="2"/>
    </font>
    <font>
      <b/>
      <sz val="10"/>
      <color rgb="FF000000"/>
      <name val="Calibri"/>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gradientFill degree="90">
        <stop position="0">
          <color rgb="FFA0A0A0"/>
        </stop>
        <stop position="1">
          <color rgb="FFFFFFFF"/>
        </stop>
      </gradientFill>
    </fill>
    <fill>
      <patternFill patternType="solid">
        <fgColor theme="4" tint="0.39997558519241921"/>
        <bgColor indexed="64"/>
      </patternFill>
    </fill>
  </fills>
  <borders count="32">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8"/>
      </left>
      <right/>
      <top style="thin">
        <color indexed="8"/>
      </top>
      <bottom/>
      <diagonal/>
    </border>
    <border>
      <left style="thin">
        <color indexed="8"/>
      </left>
      <right/>
      <top style="thin">
        <color indexed="65"/>
      </top>
      <bottom/>
      <diagonal/>
    </border>
    <border>
      <left/>
      <right/>
      <top style="thin">
        <color indexed="65"/>
      </top>
      <bottom/>
      <diagonal/>
    </border>
    <border>
      <left style="thin">
        <color rgb="FF999999"/>
      </left>
      <right/>
      <top style="thin">
        <color rgb="FF999999"/>
      </top>
      <bottom/>
      <diagonal/>
    </border>
    <border>
      <left style="thin">
        <color rgb="FF999999"/>
      </left>
      <right/>
      <top style="thin">
        <color indexed="65"/>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indexed="64"/>
      </left>
      <right style="thin">
        <color indexed="64"/>
      </right>
      <top style="thin">
        <color indexed="64"/>
      </top>
      <bottom/>
      <diagonal/>
    </border>
    <border>
      <left/>
      <right/>
      <top/>
      <bottom style="thin">
        <color theme="4" tint="0.39997558519241921"/>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medium">
        <color indexed="64"/>
      </left>
      <right/>
      <top/>
      <bottom/>
      <diagonal/>
    </border>
  </borders>
  <cellStyleXfs count="10">
    <xf numFmtId="0" fontId="0" fillId="0" borderId="0"/>
    <xf numFmtId="0" fontId="2" fillId="0" borderId="0"/>
    <xf numFmtId="9" fontId="2" fillId="0" borderId="0" applyFont="0" applyFill="0" applyBorder="0" applyAlignment="0" applyProtection="0"/>
    <xf numFmtId="167" fontId="2" fillId="0" borderId="0" applyFont="0" applyFill="0" applyBorder="0" applyAlignment="0" applyProtection="0"/>
    <xf numFmtId="173" fontId="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165" fontId="12" fillId="0" borderId="0" applyFont="0" applyFill="0" applyBorder="0" applyAlignment="0" applyProtection="0"/>
    <xf numFmtId="164" fontId="12" fillId="0" borderId="0" applyFont="0" applyFill="0" applyBorder="0" applyAlignment="0" applyProtection="0"/>
  </cellStyleXfs>
  <cellXfs count="302">
    <xf numFmtId="0" fontId="0" fillId="0" borderId="0" xfId="0"/>
    <xf numFmtId="0" fontId="3" fillId="0" borderId="0" xfId="1" applyFont="1"/>
    <xf numFmtId="10" fontId="4" fillId="0" borderId="0" xfId="2" applyNumberFormat="1" applyFont="1"/>
    <xf numFmtId="0" fontId="4" fillId="0" borderId="0" xfId="1" applyFont="1"/>
    <xf numFmtId="167" fontId="4" fillId="0" borderId="0" xfId="3" applyFont="1" applyFill="1" applyBorder="1" applyAlignment="1" applyProtection="1">
      <alignment vertical="center"/>
    </xf>
    <xf numFmtId="0" fontId="3" fillId="0" borderId="0" xfId="1" applyFont="1" applyAlignment="1">
      <alignment wrapText="1"/>
    </xf>
    <xf numFmtId="167" fontId="3" fillId="0" borderId="0" xfId="3" applyFont="1" applyBorder="1"/>
    <xf numFmtId="167" fontId="4" fillId="0" borderId="0" xfId="3" applyFont="1" applyBorder="1"/>
    <xf numFmtId="0" fontId="4" fillId="0" borderId="0" xfId="1" applyFont="1" applyAlignment="1">
      <alignment wrapText="1"/>
    </xf>
    <xf numFmtId="167" fontId="4" fillId="0" borderId="0" xfId="3" applyFont="1" applyBorder="1" applyAlignment="1" applyProtection="1">
      <alignment vertical="center"/>
    </xf>
    <xf numFmtId="0" fontId="4" fillId="0" borderId="0" xfId="1" applyFont="1" applyAlignment="1">
      <alignment horizontal="left" wrapText="1"/>
    </xf>
    <xf numFmtId="10" fontId="4" fillId="0" borderId="0" xfId="2" applyNumberFormat="1" applyFont="1" applyBorder="1"/>
    <xf numFmtId="0" fontId="5" fillId="0" borderId="1" xfId="1" applyFont="1" applyBorder="1" applyAlignment="1">
      <alignment horizontal="left" vertical="center"/>
    </xf>
    <xf numFmtId="39" fontId="4" fillId="0" borderId="0" xfId="1" applyNumberFormat="1" applyFont="1"/>
    <xf numFmtId="39" fontId="4" fillId="0" borderId="8" xfId="1" applyNumberFormat="1" applyFont="1" applyBorder="1"/>
    <xf numFmtId="170" fontId="3" fillId="0" borderId="0" xfId="1" applyNumberFormat="1" applyFont="1"/>
    <xf numFmtId="10" fontId="4" fillId="0" borderId="0" xfId="2" applyNumberFormat="1" applyFont="1" applyBorder="1" applyProtection="1"/>
    <xf numFmtId="2" fontId="4" fillId="0" borderId="0" xfId="1" applyNumberFormat="1" applyFont="1"/>
    <xf numFmtId="0" fontId="3" fillId="0" borderId="0" xfId="1" applyFont="1" applyAlignment="1">
      <alignment horizontal="left" vertical="center"/>
    </xf>
    <xf numFmtId="0" fontId="3" fillId="0" borderId="9" xfId="1" applyFont="1" applyBorder="1"/>
    <xf numFmtId="39" fontId="4" fillId="0" borderId="1" xfId="1" applyNumberFormat="1" applyFont="1" applyBorder="1" applyAlignment="1">
      <alignment vertical="center"/>
    </xf>
    <xf numFmtId="2" fontId="4" fillId="0" borderId="1" xfId="1" applyNumberFormat="1" applyFont="1" applyBorder="1" applyAlignment="1">
      <alignment vertical="center"/>
    </xf>
    <xf numFmtId="172" fontId="4" fillId="0" borderId="1" xfId="3" applyNumberFormat="1" applyFont="1" applyBorder="1" applyAlignment="1" applyProtection="1">
      <alignment vertical="center"/>
    </xf>
    <xf numFmtId="0" fontId="4" fillId="0" borderId="1" xfId="1" applyFont="1" applyBorder="1" applyAlignment="1">
      <alignment horizontal="center" vertical="center" wrapText="1"/>
    </xf>
    <xf numFmtId="2" fontId="3" fillId="0" borderId="1" xfId="1" applyNumberFormat="1" applyFont="1" applyBorder="1" applyAlignment="1">
      <alignment vertical="center"/>
    </xf>
    <xf numFmtId="172" fontId="4" fillId="0" borderId="1" xfId="3" applyNumberFormat="1" applyFont="1" applyBorder="1" applyAlignment="1">
      <alignment horizontal="center" vertical="center" wrapText="1"/>
    </xf>
    <xf numFmtId="2" fontId="4" fillId="0" borderId="1" xfId="2" applyNumberFormat="1" applyFont="1" applyBorder="1" applyAlignment="1" applyProtection="1">
      <alignment vertical="center"/>
    </xf>
    <xf numFmtId="174" fontId="4" fillId="0" borderId="1" xfId="4" applyNumberFormat="1" applyFont="1" applyBorder="1" applyAlignment="1" applyProtection="1">
      <alignment vertical="center"/>
    </xf>
    <xf numFmtId="14" fontId="3" fillId="0" borderId="10" xfId="1" applyNumberFormat="1" applyFont="1" applyBorder="1" applyAlignment="1">
      <alignment horizontal="center" vertical="center"/>
    </xf>
    <xf numFmtId="1" fontId="4" fillId="0" borderId="1" xfId="1" applyNumberFormat="1" applyFont="1" applyBorder="1" applyAlignment="1">
      <alignment horizontal="center" vertical="center" wrapText="1"/>
    </xf>
    <xf numFmtId="166" fontId="3" fillId="0" borderId="0" xfId="1" applyNumberFormat="1" applyFont="1"/>
    <xf numFmtId="2" fontId="4" fillId="0" borderId="1" xfId="1" applyNumberFormat="1" applyFont="1" applyBorder="1" applyAlignment="1">
      <alignment horizontal="center" vertical="center" wrapText="1"/>
    </xf>
    <xf numFmtId="167" fontId="3" fillId="0" borderId="0" xfId="1" applyNumberFormat="1" applyFont="1"/>
    <xf numFmtId="2" fontId="3" fillId="0" borderId="0" xfId="1" applyNumberFormat="1" applyFont="1"/>
    <xf numFmtId="14" fontId="3" fillId="0" borderId="1" xfId="1" applyNumberFormat="1" applyFont="1" applyBorder="1" applyAlignment="1">
      <alignment horizontal="center" vertical="center"/>
    </xf>
    <xf numFmtId="0" fontId="6" fillId="0" borderId="1" xfId="1" applyFont="1" applyBorder="1" applyAlignment="1">
      <alignment horizontal="center" vertical="center" wrapText="1"/>
    </xf>
    <xf numFmtId="0" fontId="6" fillId="0" borderId="1" xfId="1" applyFont="1" applyBorder="1" applyAlignment="1">
      <alignment horizontal="center" vertical="center"/>
    </xf>
    <xf numFmtId="0" fontId="8" fillId="0" borderId="0" xfId="1" applyFont="1"/>
    <xf numFmtId="166" fontId="8" fillId="0" borderId="0" xfId="1" applyNumberFormat="1" applyFont="1"/>
    <xf numFmtId="167" fontId="8" fillId="0" borderId="0" xfId="3" applyFont="1" applyBorder="1"/>
    <xf numFmtId="2" fontId="8" fillId="0" borderId="0" xfId="1" applyNumberFormat="1" applyFont="1"/>
    <xf numFmtId="0" fontId="9" fillId="0" borderId="0" xfId="1" applyFont="1" applyAlignment="1">
      <alignment wrapText="1"/>
    </xf>
    <xf numFmtId="167" fontId="9" fillId="0" borderId="0" xfId="3" applyFont="1" applyBorder="1" applyAlignment="1" applyProtection="1">
      <alignment vertical="center"/>
    </xf>
    <xf numFmtId="2" fontId="9" fillId="0" borderId="0" xfId="1" applyNumberFormat="1" applyFont="1" applyAlignment="1">
      <alignment horizontal="left" vertical="center" wrapText="1"/>
    </xf>
    <xf numFmtId="2" fontId="9" fillId="0" borderId="0" xfId="1" applyNumberFormat="1" applyFont="1" applyAlignment="1">
      <alignment vertical="center"/>
    </xf>
    <xf numFmtId="2" fontId="10" fillId="0" borderId="0" xfId="1" applyNumberFormat="1" applyFont="1" applyAlignment="1">
      <alignment vertical="center"/>
    </xf>
    <xf numFmtId="172" fontId="8" fillId="2" borderId="1" xfId="3" applyNumberFormat="1" applyFont="1" applyFill="1" applyBorder="1" applyAlignment="1">
      <alignment horizontal="center" vertical="center"/>
    </xf>
    <xf numFmtId="0" fontId="8" fillId="2" borderId="1" xfId="1" applyFont="1" applyFill="1" applyBorder="1" applyAlignment="1">
      <alignment horizontal="center" vertical="center"/>
    </xf>
    <xf numFmtId="2" fontId="9" fillId="0" borderId="0" xfId="1" applyNumberFormat="1" applyFont="1" applyAlignment="1">
      <alignment vertical="center" wrapText="1"/>
    </xf>
    <xf numFmtId="168" fontId="8" fillId="2" borderId="1" xfId="1" applyNumberFormat="1" applyFont="1" applyFill="1" applyBorder="1" applyAlignment="1">
      <alignment horizontal="center" vertical="center" wrapText="1"/>
    </xf>
    <xf numFmtId="3" fontId="8" fillId="2" borderId="1" xfId="1" applyNumberFormat="1" applyFont="1" applyFill="1" applyBorder="1" applyAlignment="1">
      <alignment horizontal="center" vertical="center"/>
    </xf>
    <xf numFmtId="168" fontId="8" fillId="0" borderId="1" xfId="1" applyNumberFormat="1" applyFont="1" applyBorder="1" applyAlignment="1">
      <alignment horizontal="center" vertical="center" wrapText="1"/>
    </xf>
    <xf numFmtId="0" fontId="8" fillId="0" borderId="1" xfId="1" applyFont="1" applyBorder="1" applyAlignment="1">
      <alignment horizontal="center" vertical="center"/>
    </xf>
    <xf numFmtId="0" fontId="8" fillId="0" borderId="0" xfId="1" applyFont="1" applyAlignment="1">
      <alignment horizontal="center"/>
    </xf>
    <xf numFmtId="2" fontId="10" fillId="0" borderId="0" xfId="1" applyNumberFormat="1" applyFont="1" applyAlignment="1">
      <alignment horizontal="center" vertical="center"/>
    </xf>
    <xf numFmtId="0" fontId="8" fillId="0" borderId="8" xfId="1" applyFont="1" applyBorder="1"/>
    <xf numFmtId="10" fontId="8" fillId="0" borderId="1" xfId="2" applyNumberFormat="1" applyFont="1" applyBorder="1"/>
    <xf numFmtId="2" fontId="10" fillId="0" borderId="0" xfId="1" applyNumberFormat="1" applyFont="1" applyAlignment="1">
      <alignment horizontal="center" vertical="center" wrapText="1"/>
    </xf>
    <xf numFmtId="0" fontId="10" fillId="0" borderId="0" xfId="1" applyFont="1"/>
    <xf numFmtId="2" fontId="4" fillId="0" borderId="0" xfId="1" applyNumberFormat="1" applyFont="1" applyAlignment="1">
      <alignment horizontal="left" vertical="top" wrapText="1"/>
    </xf>
    <xf numFmtId="0" fontId="11" fillId="0" borderId="1" xfId="1" applyFont="1" applyBorder="1"/>
    <xf numFmtId="0" fontId="5" fillId="0" borderId="1" xfId="1" applyFont="1" applyBorder="1" applyAlignment="1">
      <alignment horizontal="center" vertical="center"/>
    </xf>
    <xf numFmtId="170" fontId="6" fillId="0" borderId="1" xfId="1" applyNumberFormat="1" applyFont="1" applyBorder="1" applyAlignment="1">
      <alignment horizontal="left" vertical="top"/>
    </xf>
    <xf numFmtId="39" fontId="6" fillId="0" borderId="1" xfId="1" applyNumberFormat="1" applyFont="1" applyBorder="1" applyAlignment="1">
      <alignment horizontal="left" vertical="top"/>
    </xf>
    <xf numFmtId="171" fontId="6" fillId="0" borderId="1" xfId="1" applyNumberFormat="1" applyFont="1" applyBorder="1" applyAlignment="1">
      <alignment horizontal="left" vertical="top"/>
    </xf>
    <xf numFmtId="0" fontId="6" fillId="2" borderId="1" xfId="1" applyFont="1" applyFill="1" applyBorder="1" applyAlignment="1">
      <alignment horizontal="center" vertical="center"/>
    </xf>
    <xf numFmtId="10" fontId="6" fillId="2" borderId="1" xfId="2" applyNumberFormat="1" applyFont="1" applyFill="1" applyBorder="1" applyAlignment="1">
      <alignment horizontal="center" vertical="center"/>
    </xf>
    <xf numFmtId="1" fontId="6" fillId="0" borderId="1" xfId="1" applyNumberFormat="1" applyFont="1" applyBorder="1" applyAlignment="1">
      <alignment horizontal="center" vertical="center" wrapText="1"/>
    </xf>
    <xf numFmtId="174" fontId="6" fillId="0" borderId="1" xfId="4" applyNumberFormat="1" applyFont="1" applyBorder="1" applyAlignment="1" applyProtection="1">
      <alignment vertical="center"/>
    </xf>
    <xf numFmtId="170" fontId="6" fillId="0" borderId="1" xfId="1" applyNumberFormat="1" applyFont="1" applyBorder="1" applyAlignment="1">
      <alignment vertical="top" wrapText="1"/>
    </xf>
    <xf numFmtId="0" fontId="11" fillId="0" borderId="13" xfId="1" applyFont="1" applyBorder="1" applyAlignment="1">
      <alignment vertical="center"/>
    </xf>
    <xf numFmtId="0" fontId="11" fillId="0" borderId="12" xfId="1" applyFont="1" applyBorder="1" applyAlignment="1">
      <alignment vertical="center"/>
    </xf>
    <xf numFmtId="2" fontId="11" fillId="0" borderId="1" xfId="1" applyNumberFormat="1" applyFont="1" applyBorder="1" applyAlignment="1">
      <alignment horizontal="center" vertical="center"/>
    </xf>
    <xf numFmtId="0" fontId="5" fillId="0" borderId="1" xfId="1" applyFont="1" applyBorder="1" applyAlignment="1">
      <alignment horizontal="left" vertical="top"/>
    </xf>
    <xf numFmtId="17" fontId="11" fillId="0" borderId="1" xfId="1" applyNumberFormat="1" applyFont="1" applyBorder="1"/>
    <xf numFmtId="9" fontId="6" fillId="0" borderId="1" xfId="5" applyFont="1" applyBorder="1" applyAlignment="1" applyProtection="1">
      <alignment horizontal="left" vertical="top"/>
    </xf>
    <xf numFmtId="169" fontId="6" fillId="0" borderId="1" xfId="5" applyNumberFormat="1" applyFont="1" applyBorder="1" applyAlignment="1" applyProtection="1">
      <alignment horizontal="left" vertical="top"/>
    </xf>
    <xf numFmtId="10" fontId="6" fillId="0" borderId="1" xfId="5" applyNumberFormat="1" applyFont="1" applyBorder="1" applyAlignment="1" applyProtection="1">
      <alignment horizontal="left" vertical="top"/>
    </xf>
    <xf numFmtId="165" fontId="6" fillId="0" borderId="1" xfId="8" applyFont="1" applyBorder="1" applyAlignment="1" applyProtection="1">
      <alignment vertical="center"/>
    </xf>
    <xf numFmtId="165" fontId="4" fillId="0" borderId="1" xfId="8" applyFont="1" applyBorder="1" applyAlignment="1" applyProtection="1">
      <alignment vertical="center"/>
    </xf>
    <xf numFmtId="165" fontId="3" fillId="0" borderId="1" xfId="8" applyFont="1" applyBorder="1" applyAlignment="1">
      <alignment vertical="center"/>
    </xf>
    <xf numFmtId="165" fontId="4" fillId="0" borderId="1" xfId="8" applyFont="1" applyBorder="1" applyAlignment="1">
      <alignment vertical="center"/>
    </xf>
    <xf numFmtId="165" fontId="1" fillId="0" borderId="18" xfId="8" applyFont="1" applyBorder="1"/>
    <xf numFmtId="165" fontId="3" fillId="0" borderId="1" xfId="8" applyFont="1" applyBorder="1" applyAlignment="1" applyProtection="1">
      <alignment vertical="center"/>
    </xf>
    <xf numFmtId="165" fontId="16" fillId="0" borderId="17" xfId="8" applyFont="1" applyBorder="1"/>
    <xf numFmtId="165" fontId="16" fillId="0" borderId="16" xfId="8" applyFont="1" applyBorder="1"/>
    <xf numFmtId="165" fontId="3" fillId="0" borderId="1" xfId="8" applyFont="1" applyBorder="1" applyAlignment="1">
      <alignment horizontal="center" vertical="center" wrapText="1"/>
    </xf>
    <xf numFmtId="41" fontId="4" fillId="0" borderId="0" xfId="7" applyFont="1"/>
    <xf numFmtId="37" fontId="6" fillId="0" borderId="1" xfId="1" applyNumberFormat="1" applyFont="1" applyBorder="1" applyAlignment="1">
      <alignment horizontal="left" vertical="top"/>
    </xf>
    <xf numFmtId="37" fontId="6" fillId="0" borderId="1" xfId="1" applyNumberFormat="1" applyFont="1" applyBorder="1" applyAlignment="1">
      <alignment horizontal="left" vertical="top"/>
    </xf>
    <xf numFmtId="174" fontId="0" fillId="0" borderId="0" xfId="0" applyNumberFormat="1"/>
    <xf numFmtId="172" fontId="3" fillId="0" borderId="0" xfId="1" applyNumberFormat="1" applyFont="1" applyAlignment="1">
      <alignment horizontal="left" vertical="center"/>
    </xf>
    <xf numFmtId="165" fontId="16" fillId="0" borderId="19" xfId="8" applyFont="1" applyBorder="1"/>
    <xf numFmtId="165" fontId="16" fillId="0" borderId="20" xfId="8" applyFont="1" applyBorder="1"/>
    <xf numFmtId="165" fontId="16" fillId="0" borderId="18" xfId="8" applyFont="1" applyBorder="1"/>
    <xf numFmtId="165" fontId="16" fillId="0" borderId="21" xfId="8" applyFont="1" applyBorder="1"/>
    <xf numFmtId="174" fontId="0" fillId="0" borderId="0" xfId="6" applyNumberFormat="1" applyFont="1"/>
    <xf numFmtId="165" fontId="1" fillId="0" borderId="21" xfId="8" applyFont="1" applyBorder="1"/>
    <xf numFmtId="165" fontId="4" fillId="0" borderId="21" xfId="8" applyFont="1" applyBorder="1" applyAlignment="1" applyProtection="1">
      <alignment vertical="center"/>
    </xf>
    <xf numFmtId="165" fontId="1" fillId="0" borderId="19" xfId="8" applyFont="1" applyBorder="1"/>
    <xf numFmtId="165" fontId="22" fillId="0" borderId="28" xfId="8" applyFont="1" applyBorder="1"/>
    <xf numFmtId="165" fontId="0" fillId="0" borderId="0" xfId="8" applyFont="1"/>
    <xf numFmtId="165" fontId="0" fillId="4" borderId="0" xfId="8" applyFont="1" applyFill="1"/>
    <xf numFmtId="9" fontId="0" fillId="0" borderId="0" xfId="5" applyFont="1"/>
    <xf numFmtId="0" fontId="23" fillId="5" borderId="29" xfId="0" applyFont="1" applyFill="1" applyBorder="1" applyAlignment="1">
      <alignment horizontal="center"/>
    </xf>
    <xf numFmtId="0" fontId="23" fillId="5" borderId="30" xfId="0" applyFont="1" applyFill="1" applyBorder="1" applyAlignment="1">
      <alignment horizontal="center"/>
    </xf>
    <xf numFmtId="175" fontId="23" fillId="5" borderId="30" xfId="6" applyNumberFormat="1" applyFont="1" applyFill="1" applyBorder="1" applyAlignment="1">
      <alignment horizontal="center"/>
    </xf>
    <xf numFmtId="0" fontId="23" fillId="0" borderId="0" xfId="0" applyFont="1" applyAlignment="1">
      <alignment horizontal="center"/>
    </xf>
    <xf numFmtId="0" fontId="25" fillId="0" borderId="0" xfId="0" applyFont="1" applyAlignment="1">
      <alignment horizontal="left"/>
    </xf>
    <xf numFmtId="175" fontId="0" fillId="0" borderId="0" xfId="6" applyNumberFormat="1" applyFont="1" applyAlignment="1">
      <alignment horizontal="right"/>
    </xf>
    <xf numFmtId="0" fontId="24" fillId="0" borderId="0" xfId="0" applyFont="1" applyAlignment="1">
      <alignment horizontal="center"/>
    </xf>
    <xf numFmtId="0" fontId="24" fillId="0" borderId="0" xfId="0" applyFont="1"/>
    <xf numFmtId="0" fontId="24" fillId="3" borderId="0" xfId="0" applyFont="1" applyFill="1"/>
    <xf numFmtId="0" fontId="24" fillId="6" borderId="0" xfId="0" applyFont="1" applyFill="1"/>
    <xf numFmtId="0" fontId="25" fillId="6" borderId="0" xfId="0" applyFont="1" applyFill="1" applyAlignment="1">
      <alignment horizontal="left"/>
    </xf>
    <xf numFmtId="0" fontId="0" fillId="6" borderId="0" xfId="0" applyFill="1"/>
    <xf numFmtId="175" fontId="0" fillId="6" borderId="0" xfId="6" applyNumberFormat="1" applyFont="1" applyFill="1" applyAlignment="1">
      <alignment horizontal="right"/>
    </xf>
    <xf numFmtId="0" fontId="24" fillId="6" borderId="0" xfId="0" applyFont="1" applyFill="1" applyAlignment="1">
      <alignment horizontal="center"/>
    </xf>
    <xf numFmtId="0" fontId="26" fillId="0" borderId="0" xfId="0" applyFont="1" applyAlignment="1">
      <alignment horizontal="left"/>
    </xf>
    <xf numFmtId="0" fontId="25" fillId="0" borderId="0" xfId="0" applyFont="1" applyAlignment="1">
      <alignment horizontal="left" wrapText="1"/>
    </xf>
    <xf numFmtId="174" fontId="3" fillId="0" borderId="1" xfId="6" applyNumberFormat="1" applyFont="1" applyBorder="1" applyAlignment="1" applyProtection="1">
      <alignment vertical="center"/>
    </xf>
    <xf numFmtId="174" fontId="3" fillId="0" borderId="1" xfId="6" applyNumberFormat="1" applyFont="1" applyBorder="1" applyAlignment="1">
      <alignment vertical="center"/>
    </xf>
    <xf numFmtId="174" fontId="16" fillId="0" borderId="20" xfId="6" applyNumberFormat="1" applyFont="1" applyBorder="1"/>
    <xf numFmtId="174" fontId="16" fillId="0" borderId="18" xfId="6" applyNumberFormat="1" applyFont="1" applyBorder="1"/>
    <xf numFmtId="174" fontId="16" fillId="0" borderId="19" xfId="6" applyNumberFormat="1" applyFont="1" applyBorder="1"/>
    <xf numFmtId="176" fontId="0" fillId="0" borderId="31" xfId="9" applyNumberFormat="1" applyFont="1" applyFill="1" applyBorder="1"/>
    <xf numFmtId="174" fontId="3" fillId="0" borderId="0" xfId="1" applyNumberFormat="1" applyFont="1"/>
    <xf numFmtId="2" fontId="10" fillId="0" borderId="0" xfId="1" applyNumberFormat="1" applyFont="1" applyAlignment="1">
      <alignment horizontal="center" vertical="center" wrapText="1"/>
    </xf>
    <xf numFmtId="0" fontId="11" fillId="0" borderId="13" xfId="1" applyFont="1" applyBorder="1" applyAlignment="1">
      <alignment horizontal="left" vertical="center"/>
    </xf>
    <xf numFmtId="0" fontId="11" fillId="0" borderId="11" xfId="1" applyFont="1" applyBorder="1" applyAlignment="1">
      <alignment horizontal="left" vertical="center"/>
    </xf>
    <xf numFmtId="0" fontId="8" fillId="0" borderId="12" xfId="1" applyFont="1" applyBorder="1" applyAlignment="1">
      <alignment horizontal="left" vertical="center"/>
    </xf>
    <xf numFmtId="0" fontId="8" fillId="0" borderId="11" xfId="1" applyFont="1" applyBorder="1" applyAlignment="1">
      <alignment horizontal="left" vertical="center"/>
    </xf>
    <xf numFmtId="2" fontId="11" fillId="0" borderId="1" xfId="1" applyNumberFormat="1" applyFont="1" applyBorder="1" applyAlignment="1">
      <alignment horizontal="center" vertical="center"/>
    </xf>
    <xf numFmtId="0" fontId="11" fillId="0" borderId="13" xfId="1" applyFont="1" applyBorder="1" applyAlignment="1">
      <alignment horizontal="left" vertical="center" wrapText="1"/>
    </xf>
    <xf numFmtId="0" fontId="11" fillId="0" borderId="11" xfId="1" applyFont="1" applyBorder="1" applyAlignment="1">
      <alignment horizontal="left" vertical="center" wrapText="1"/>
    </xf>
    <xf numFmtId="0" fontId="8" fillId="0" borderId="12" xfId="1" applyFont="1" applyBorder="1" applyAlignment="1">
      <alignment horizontal="left" vertical="center" wrapText="1"/>
    </xf>
    <xf numFmtId="0" fontId="8" fillId="0" borderId="11" xfId="1" applyFont="1" applyBorder="1" applyAlignment="1">
      <alignment horizontal="left" vertical="center" wrapText="1"/>
    </xf>
    <xf numFmtId="10" fontId="8" fillId="0" borderId="13" xfId="2" applyNumberFormat="1" applyFont="1" applyBorder="1" applyAlignment="1">
      <alignment horizontal="center"/>
    </xf>
    <xf numFmtId="10" fontId="8" fillId="0" borderId="12" xfId="2" applyNumberFormat="1" applyFont="1" applyBorder="1" applyAlignment="1">
      <alignment horizontal="center"/>
    </xf>
    <xf numFmtId="10" fontId="8" fillId="0" borderId="11" xfId="2" applyNumberFormat="1" applyFont="1" applyBorder="1" applyAlignment="1">
      <alignment horizontal="center"/>
    </xf>
    <xf numFmtId="2" fontId="10" fillId="0" borderId="0" xfId="1" applyNumberFormat="1" applyFont="1" applyAlignment="1">
      <alignment horizontal="center" vertical="center"/>
    </xf>
    <xf numFmtId="0" fontId="8" fillId="0" borderId="1" xfId="1" applyFont="1" applyBorder="1" applyAlignment="1">
      <alignment horizontal="center"/>
    </xf>
    <xf numFmtId="0" fontId="8" fillId="0" borderId="7" xfId="1" applyFont="1" applyBorder="1" applyAlignment="1">
      <alignment horizontal="center" vertical="center"/>
    </xf>
    <xf numFmtId="0" fontId="8" fillId="0" borderId="6" xfId="1" applyFont="1" applyBorder="1" applyAlignment="1">
      <alignment horizontal="center" vertical="center"/>
    </xf>
    <xf numFmtId="0" fontId="8" fillId="0" borderId="5" xfId="1" applyFont="1" applyBorder="1" applyAlignment="1">
      <alignment horizontal="center" vertical="center"/>
    </xf>
    <xf numFmtId="0" fontId="8" fillId="0" borderId="4" xfId="1" applyFont="1" applyBorder="1" applyAlignment="1">
      <alignment horizontal="center" vertical="center"/>
    </xf>
    <xf numFmtId="0" fontId="8" fillId="0" borderId="3" xfId="1" applyFont="1" applyBorder="1" applyAlignment="1">
      <alignment horizontal="center" vertical="center"/>
    </xf>
    <xf numFmtId="0" fontId="8" fillId="0" borderId="2" xfId="1" applyFont="1" applyBorder="1" applyAlignment="1">
      <alignment horizontal="center" vertical="center"/>
    </xf>
    <xf numFmtId="0" fontId="11" fillId="3" borderId="13" xfId="1" applyFont="1" applyFill="1" applyBorder="1" applyAlignment="1">
      <alignment horizontal="left"/>
    </xf>
    <xf numFmtId="0" fontId="11" fillId="3" borderId="12" xfId="1" applyFont="1" applyFill="1" applyBorder="1" applyAlignment="1">
      <alignment horizontal="left"/>
    </xf>
    <xf numFmtId="0" fontId="11" fillId="3" borderId="11" xfId="1" applyFont="1" applyFill="1" applyBorder="1" applyAlignment="1">
      <alignment horizontal="left"/>
    </xf>
    <xf numFmtId="0" fontId="8" fillId="0" borderId="7" xfId="1" applyFont="1" applyBorder="1" applyAlignment="1">
      <alignment horizontal="center"/>
    </xf>
    <xf numFmtId="0" fontId="8" fillId="0" borderId="5" xfId="1" applyFont="1" applyBorder="1" applyAlignment="1">
      <alignment horizontal="center"/>
    </xf>
    <xf numFmtId="0" fontId="8" fillId="0" borderId="9" xfId="1" applyFont="1" applyBorder="1" applyAlignment="1">
      <alignment horizontal="center"/>
    </xf>
    <xf numFmtId="0" fontId="8" fillId="0" borderId="8" xfId="1" applyFont="1" applyBorder="1" applyAlignment="1">
      <alignment horizontal="center"/>
    </xf>
    <xf numFmtId="0" fontId="8" fillId="0" borderId="4" xfId="1" applyFont="1" applyBorder="1" applyAlignment="1">
      <alignment horizontal="center"/>
    </xf>
    <xf numFmtId="0" fontId="8" fillId="0" borderId="2" xfId="1" applyFont="1" applyBorder="1" applyAlignment="1">
      <alignment horizontal="center"/>
    </xf>
    <xf numFmtId="0" fontId="8" fillId="0" borderId="0" xfId="1" applyFont="1" applyAlignment="1">
      <alignment horizontal="center"/>
    </xf>
    <xf numFmtId="0" fontId="11" fillId="0" borderId="13" xfId="1" applyFont="1" applyBorder="1" applyAlignment="1">
      <alignment horizontal="left"/>
    </xf>
    <xf numFmtId="0" fontId="11" fillId="0" borderId="12" xfId="1" applyFont="1" applyBorder="1" applyAlignment="1">
      <alignment horizontal="left"/>
    </xf>
    <xf numFmtId="0" fontId="11" fillId="0" borderId="11" xfId="1" applyFont="1" applyBorder="1" applyAlignment="1">
      <alignment horizontal="left"/>
    </xf>
    <xf numFmtId="0" fontId="11" fillId="0" borderId="6" xfId="1" applyFont="1" applyBorder="1" applyAlignment="1">
      <alignment horizontal="left"/>
    </xf>
    <xf numFmtId="0" fontId="11" fillId="0" borderId="7" xfId="1" applyFont="1" applyBorder="1" applyAlignment="1">
      <alignment horizontal="left" vertical="top" wrapText="1"/>
    </xf>
    <xf numFmtId="0" fontId="11" fillId="0" borderId="6" xfId="1" applyFont="1" applyBorder="1" applyAlignment="1">
      <alignment horizontal="left" vertical="top" wrapText="1"/>
    </xf>
    <xf numFmtId="0" fontId="11" fillId="0" borderId="5" xfId="1" applyFont="1" applyBorder="1" applyAlignment="1">
      <alignment horizontal="left" vertical="top" wrapText="1"/>
    </xf>
    <xf numFmtId="0" fontId="11" fillId="0" borderId="9" xfId="1" applyFont="1" applyBorder="1" applyAlignment="1">
      <alignment horizontal="left" vertical="top" wrapText="1"/>
    </xf>
    <xf numFmtId="0" fontId="11" fillId="0" borderId="0" xfId="1" applyFont="1" applyAlignment="1">
      <alignment horizontal="left" vertical="top" wrapText="1"/>
    </xf>
    <xf numFmtId="0" fontId="11" fillId="0" borderId="8" xfId="1" applyFont="1" applyBorder="1" applyAlignment="1">
      <alignment horizontal="left" vertical="top" wrapText="1"/>
    </xf>
    <xf numFmtId="0" fontId="11" fillId="0" borderId="4" xfId="1" applyFont="1" applyBorder="1" applyAlignment="1">
      <alignment horizontal="left" vertical="top" wrapText="1"/>
    </xf>
    <xf numFmtId="0" fontId="11" fillId="0" borderId="3" xfId="1" applyFont="1" applyBorder="1" applyAlignment="1">
      <alignment horizontal="left" vertical="top" wrapText="1"/>
    </xf>
    <xf numFmtId="0" fontId="11" fillId="0" borderId="2" xfId="1" applyFont="1" applyBorder="1" applyAlignment="1">
      <alignment horizontal="left" vertical="top" wrapText="1"/>
    </xf>
    <xf numFmtId="2" fontId="11" fillId="0" borderId="13" xfId="1" applyNumberFormat="1" applyFont="1" applyBorder="1" applyAlignment="1">
      <alignment horizontal="center" vertical="center" wrapText="1"/>
    </xf>
    <xf numFmtId="2" fontId="11" fillId="0" borderId="12" xfId="1" applyNumberFormat="1" applyFont="1" applyBorder="1" applyAlignment="1">
      <alignment horizontal="center" vertical="center" wrapText="1"/>
    </xf>
    <xf numFmtId="2" fontId="11" fillId="0" borderId="11" xfId="1" applyNumberFormat="1" applyFont="1" applyBorder="1" applyAlignment="1">
      <alignment horizontal="center" vertical="center" wrapText="1"/>
    </xf>
    <xf numFmtId="0" fontId="11" fillId="0" borderId="13" xfId="1" applyFont="1" applyBorder="1" applyAlignment="1">
      <alignment horizontal="left" vertical="top" wrapText="1"/>
    </xf>
    <xf numFmtId="0" fontId="11" fillId="0" borderId="11" xfId="1" applyFont="1" applyBorder="1" applyAlignment="1">
      <alignment horizontal="left" vertical="top" wrapText="1"/>
    </xf>
    <xf numFmtId="0" fontId="6" fillId="0" borderId="14"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1" xfId="1" applyFont="1" applyBorder="1" applyAlignment="1">
      <alignment horizontal="center" vertical="center"/>
    </xf>
    <xf numFmtId="0" fontId="6" fillId="0" borderId="1" xfId="1" applyFont="1" applyBorder="1" applyAlignment="1">
      <alignment horizontal="center" vertical="center" wrapText="1"/>
    </xf>
    <xf numFmtId="0" fontId="7" fillId="0" borderId="1" xfId="1" applyFont="1" applyBorder="1" applyAlignment="1">
      <alignment horizontal="center" vertical="center" wrapText="1"/>
    </xf>
    <xf numFmtId="2" fontId="9" fillId="0" borderId="0" xfId="1" applyNumberFormat="1" applyFont="1" applyAlignment="1">
      <alignment horizontal="left" vertical="center" wrapText="1"/>
    </xf>
    <xf numFmtId="0" fontId="11" fillId="0" borderId="13" xfId="1" applyFont="1" applyBorder="1" applyAlignment="1">
      <alignment horizontal="left" vertical="top"/>
    </xf>
    <xf numFmtId="0" fontId="11" fillId="0" borderId="11" xfId="1" applyFont="1" applyBorder="1" applyAlignment="1">
      <alignment horizontal="left" vertical="top"/>
    </xf>
    <xf numFmtId="1" fontId="8" fillId="0" borderId="13" xfId="1" applyNumberFormat="1" applyFont="1" applyBorder="1" applyAlignment="1">
      <alignment horizontal="left" vertical="center"/>
    </xf>
    <xf numFmtId="1" fontId="8" fillId="0" borderId="12" xfId="1" applyNumberFormat="1" applyFont="1" applyBorder="1" applyAlignment="1">
      <alignment horizontal="left" vertical="center"/>
    </xf>
    <xf numFmtId="1" fontId="8" fillId="0" borderId="11" xfId="1" applyNumberFormat="1" applyFont="1" applyBorder="1" applyAlignment="1">
      <alignment horizontal="left" vertical="center"/>
    </xf>
    <xf numFmtId="2" fontId="8" fillId="0" borderId="13" xfId="1" applyNumberFormat="1" applyFont="1" applyBorder="1" applyAlignment="1">
      <alignment horizontal="left" vertical="center" wrapText="1"/>
    </xf>
    <xf numFmtId="2" fontId="8" fillId="0" borderId="12" xfId="1" applyNumberFormat="1" applyFont="1" applyBorder="1" applyAlignment="1">
      <alignment horizontal="left" vertical="center" wrapText="1"/>
    </xf>
    <xf numFmtId="2" fontId="8" fillId="0" borderId="11" xfId="1" applyNumberFormat="1" applyFont="1" applyBorder="1" applyAlignment="1">
      <alignment horizontal="left" vertical="center" wrapText="1"/>
    </xf>
    <xf numFmtId="0" fontId="11" fillId="0" borderId="12" xfId="1" applyFont="1" applyBorder="1" applyAlignment="1">
      <alignment horizontal="left" vertical="center" wrapText="1"/>
    </xf>
    <xf numFmtId="0" fontId="11" fillId="0" borderId="12" xfId="1" applyFont="1" applyBorder="1" applyAlignment="1">
      <alignment horizontal="left" vertical="center"/>
    </xf>
    <xf numFmtId="2" fontId="8" fillId="0" borderId="13" xfId="1" applyNumberFormat="1" applyFont="1" applyBorder="1" applyAlignment="1">
      <alignment horizontal="center" vertical="center" wrapText="1"/>
    </xf>
    <xf numFmtId="2" fontId="8" fillId="0" borderId="12" xfId="1" applyNumberFormat="1" applyFont="1" applyBorder="1" applyAlignment="1">
      <alignment horizontal="center" vertical="center" wrapText="1"/>
    </xf>
    <xf numFmtId="2" fontId="8" fillId="0" borderId="11" xfId="1" applyNumberFormat="1" applyFont="1" applyBorder="1" applyAlignment="1">
      <alignment horizontal="center" vertical="center" wrapText="1"/>
    </xf>
    <xf numFmtId="0" fontId="6" fillId="0" borderId="7" xfId="1" applyFont="1" applyBorder="1" applyAlignment="1">
      <alignment horizontal="center" vertical="center" wrapText="1"/>
    </xf>
    <xf numFmtId="0" fontId="6" fillId="0" borderId="6" xfId="1" applyFont="1" applyBorder="1" applyAlignment="1">
      <alignment horizontal="center" vertical="center" wrapText="1"/>
    </xf>
    <xf numFmtId="0" fontId="6" fillId="0" borderId="5" xfId="1" applyFont="1" applyBorder="1" applyAlignment="1">
      <alignment horizontal="center" vertical="center" wrapText="1"/>
    </xf>
    <xf numFmtId="0" fontId="6" fillId="0" borderId="4" xfId="1" applyFont="1" applyBorder="1" applyAlignment="1">
      <alignment horizontal="center" vertical="center" wrapText="1"/>
    </xf>
    <xf numFmtId="0" fontId="6" fillId="0" borderId="3" xfId="1" applyFont="1" applyBorder="1" applyAlignment="1">
      <alignment horizontal="center" vertical="center" wrapText="1"/>
    </xf>
    <xf numFmtId="0" fontId="6" fillId="0" borderId="2" xfId="1" applyFont="1" applyBorder="1" applyAlignment="1">
      <alignment horizontal="center" vertical="center" wrapText="1"/>
    </xf>
    <xf numFmtId="0" fontId="6" fillId="0" borderId="1" xfId="1" applyFont="1" applyBorder="1" applyAlignment="1">
      <alignment horizontal="center"/>
    </xf>
    <xf numFmtId="2" fontId="4" fillId="0" borderId="0" xfId="1" applyNumberFormat="1" applyFont="1" applyAlignment="1">
      <alignment horizontal="left" vertical="top" wrapText="1"/>
    </xf>
    <xf numFmtId="0" fontId="3" fillId="0" borderId="1" xfId="1" applyFont="1" applyBorder="1" applyAlignment="1">
      <alignment horizontal="left" vertical="top" wrapText="1"/>
    </xf>
    <xf numFmtId="0" fontId="3" fillId="0" borderId="12" xfId="1" applyFont="1" applyBorder="1" applyAlignment="1">
      <alignment horizontal="left" vertical="center" wrapText="1"/>
    </xf>
    <xf numFmtId="0" fontId="4" fillId="0" borderId="14" xfId="1" applyFont="1" applyBorder="1" applyAlignment="1">
      <alignment horizontal="center" vertical="center" wrapText="1"/>
    </xf>
    <xf numFmtId="0" fontId="4" fillId="0" borderId="10" xfId="1" applyFont="1" applyBorder="1" applyAlignment="1">
      <alignment horizontal="center" vertical="center" wrapText="1"/>
    </xf>
    <xf numFmtId="9" fontId="4" fillId="0" borderId="1" xfId="5" applyFont="1" applyBorder="1" applyAlignment="1" applyProtection="1">
      <alignment horizontal="center" vertical="center"/>
    </xf>
    <xf numFmtId="9" fontId="3" fillId="0" borderId="1" xfId="5" applyFont="1" applyBorder="1" applyAlignment="1">
      <alignment horizontal="center" vertical="center"/>
    </xf>
    <xf numFmtId="0" fontId="3" fillId="0" borderId="3" xfId="1" applyFont="1" applyBorder="1" applyAlignment="1">
      <alignment horizontal="left" vertical="center" wrapText="1"/>
    </xf>
    <xf numFmtId="0" fontId="4" fillId="0" borderId="15" xfId="1" applyFont="1" applyBorder="1" applyAlignment="1">
      <alignment horizontal="center" vertical="center" wrapText="1"/>
    </xf>
    <xf numFmtId="0" fontId="6" fillId="0" borderId="7" xfId="1" applyFont="1" applyBorder="1" applyAlignment="1">
      <alignment horizontal="left" vertical="top"/>
    </xf>
    <xf numFmtId="0" fontId="6" fillId="0" borderId="5" xfId="1" applyFont="1" applyBorder="1" applyAlignment="1">
      <alignment horizontal="left" vertical="top"/>
    </xf>
    <xf numFmtId="0" fontId="6" fillId="0" borderId="4" xfId="1" applyFont="1" applyBorder="1" applyAlignment="1">
      <alignment horizontal="left" vertical="top"/>
    </xf>
    <xf numFmtId="0" fontId="6" fillId="0" borderId="2" xfId="1" applyFont="1" applyBorder="1" applyAlignment="1">
      <alignment horizontal="left" vertical="top"/>
    </xf>
    <xf numFmtId="0" fontId="5" fillId="0" borderId="7" xfId="1" applyFont="1" applyBorder="1" applyAlignment="1">
      <alignment horizontal="left" vertical="top"/>
    </xf>
    <xf numFmtId="0" fontId="5" fillId="0" borderId="6" xfId="1" applyFont="1" applyBorder="1" applyAlignment="1">
      <alignment horizontal="left" vertical="top"/>
    </xf>
    <xf numFmtId="0" fontId="5" fillId="0" borderId="5" xfId="1" applyFont="1" applyBorder="1" applyAlignment="1">
      <alignment horizontal="left" vertical="top"/>
    </xf>
    <xf numFmtId="0" fontId="5" fillId="0" borderId="4" xfId="1" applyFont="1" applyBorder="1" applyAlignment="1">
      <alignment horizontal="left" vertical="top"/>
    </xf>
    <xf numFmtId="0" fontId="5" fillId="0" borderId="3" xfId="1" applyFont="1" applyBorder="1" applyAlignment="1">
      <alignment horizontal="left" vertical="top"/>
    </xf>
    <xf numFmtId="0" fontId="5" fillId="0" borderId="2" xfId="1" applyFont="1" applyBorder="1" applyAlignment="1">
      <alignment horizontal="left" vertical="top"/>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3" fillId="0" borderId="1" xfId="1" applyFont="1" applyBorder="1" applyAlignment="1">
      <alignment horizontal="center"/>
    </xf>
    <xf numFmtId="0" fontId="6" fillId="0" borderId="13" xfId="1" applyFont="1" applyBorder="1" applyAlignment="1">
      <alignment horizontal="center" vertical="center"/>
    </xf>
    <xf numFmtId="0" fontId="4" fillId="0" borderId="0" xfId="1" applyFont="1" applyAlignment="1">
      <alignment horizontal="left" vertical="top" wrapText="1"/>
    </xf>
    <xf numFmtId="0" fontId="4" fillId="0" borderId="3" xfId="1" applyFont="1" applyBorder="1" applyAlignment="1">
      <alignment horizontal="left" vertical="top" wrapText="1"/>
    </xf>
    <xf numFmtId="170" fontId="6" fillId="0" borderId="1" xfId="1" applyNumberFormat="1" applyFont="1" applyBorder="1" applyAlignment="1">
      <alignment horizontal="left" vertical="center"/>
    </xf>
    <xf numFmtId="170" fontId="6" fillId="0" borderId="1" xfId="1" applyNumberFormat="1" applyFont="1" applyBorder="1" applyAlignment="1">
      <alignment horizontal="center" vertical="top"/>
    </xf>
    <xf numFmtId="2" fontId="6" fillId="0" borderId="11" xfId="1" applyNumberFormat="1" applyFont="1" applyBorder="1" applyAlignment="1">
      <alignment horizontal="left" vertical="center"/>
    </xf>
    <xf numFmtId="2" fontId="6" fillId="0" borderId="1" xfId="1" applyNumberFormat="1" applyFont="1" applyBorder="1" applyAlignment="1">
      <alignment horizontal="left" vertical="center"/>
    </xf>
    <xf numFmtId="0" fontId="6" fillId="0" borderId="7" xfId="1" applyFont="1" applyBorder="1" applyAlignment="1">
      <alignment horizontal="left" vertical="top" wrapText="1"/>
    </xf>
    <xf numFmtId="0" fontId="6" fillId="0" borderId="5" xfId="1" applyFont="1" applyBorder="1" applyAlignment="1">
      <alignment horizontal="left" vertical="top" wrapText="1"/>
    </xf>
    <xf numFmtId="0" fontId="6" fillId="0" borderId="4" xfId="1" applyFont="1" applyBorder="1" applyAlignment="1">
      <alignment horizontal="left" vertical="top" wrapText="1"/>
    </xf>
    <xf numFmtId="0" fontId="6" fillId="0" borderId="2" xfId="1" applyFont="1" applyBorder="1" applyAlignment="1">
      <alignment horizontal="left" vertical="top" wrapText="1"/>
    </xf>
    <xf numFmtId="0" fontId="5" fillId="0" borderId="7" xfId="1" applyFont="1" applyBorder="1" applyAlignment="1">
      <alignment horizontal="left" vertical="top" wrapText="1"/>
    </xf>
    <xf numFmtId="0" fontId="5" fillId="0" borderId="6" xfId="1" applyFont="1" applyBorder="1" applyAlignment="1">
      <alignment horizontal="left" vertical="top" wrapText="1"/>
    </xf>
    <xf numFmtId="0" fontId="5" fillId="0" borderId="5" xfId="1" applyFont="1" applyBorder="1" applyAlignment="1">
      <alignment horizontal="left" vertical="top" wrapText="1"/>
    </xf>
    <xf numFmtId="0" fontId="5" fillId="0" borderId="4" xfId="1" applyFont="1" applyBorder="1" applyAlignment="1">
      <alignment horizontal="left" vertical="top" wrapText="1"/>
    </xf>
    <xf numFmtId="0" fontId="5" fillId="0" borderId="3" xfId="1" applyFont="1" applyBorder="1" applyAlignment="1">
      <alignment horizontal="left" vertical="top" wrapText="1"/>
    </xf>
    <xf numFmtId="0" fontId="5" fillId="0" borderId="2" xfId="1" applyFont="1" applyBorder="1" applyAlignment="1">
      <alignment horizontal="left" vertical="top" wrapText="1"/>
    </xf>
    <xf numFmtId="39" fontId="4" fillId="0" borderId="1" xfId="1" applyNumberFormat="1" applyFont="1" applyBorder="1" applyAlignment="1">
      <alignment horizontal="center" vertical="center"/>
    </xf>
    <xf numFmtId="169" fontId="5" fillId="0" borderId="1" xfId="1" applyNumberFormat="1" applyFont="1" applyBorder="1" applyAlignment="1">
      <alignment horizontal="left" vertical="top"/>
    </xf>
    <xf numFmtId="0" fontId="5" fillId="0" borderId="9" xfId="1" applyFont="1" applyBorder="1" applyAlignment="1">
      <alignment horizontal="left" vertical="top"/>
    </xf>
    <xf numFmtId="0" fontId="5" fillId="0" borderId="0" xfId="1" applyFont="1" applyAlignment="1">
      <alignment horizontal="left" vertical="top"/>
    </xf>
    <xf numFmtId="0" fontId="5" fillId="0" borderId="8" xfId="1" applyFont="1" applyBorder="1" applyAlignment="1">
      <alignment horizontal="left" vertical="top"/>
    </xf>
    <xf numFmtId="0" fontId="5" fillId="0" borderId="1" xfId="1" applyFont="1" applyBorder="1" applyAlignment="1">
      <alignment horizontal="left" vertical="top"/>
    </xf>
    <xf numFmtId="0" fontId="6" fillId="0" borderId="6" xfId="1" applyFont="1" applyBorder="1" applyAlignment="1">
      <alignment horizontal="left" vertical="top" wrapText="1"/>
    </xf>
    <xf numFmtId="0" fontId="6" fillId="0" borderId="3" xfId="1" applyFont="1" applyBorder="1" applyAlignment="1">
      <alignment horizontal="left" vertical="top" wrapText="1"/>
    </xf>
    <xf numFmtId="9" fontId="4" fillId="0" borderId="14" xfId="5" applyFont="1" applyBorder="1" applyAlignment="1" applyProtection="1">
      <alignment horizontal="center" vertical="center"/>
    </xf>
    <xf numFmtId="9" fontId="4" fillId="0" borderId="10" xfId="5" applyFont="1" applyBorder="1" applyAlignment="1" applyProtection="1">
      <alignment horizontal="center" vertical="center"/>
    </xf>
    <xf numFmtId="9" fontId="3" fillId="0" borderId="14" xfId="5" applyFont="1" applyBorder="1" applyAlignment="1">
      <alignment horizontal="center" vertical="center"/>
    </xf>
    <xf numFmtId="9" fontId="3" fillId="0" borderId="10" xfId="5" applyFont="1" applyBorder="1" applyAlignment="1">
      <alignment horizontal="center" vertical="center"/>
    </xf>
    <xf numFmtId="0" fontId="3" fillId="0" borderId="1" xfId="1" applyFont="1" applyBorder="1" applyAlignment="1">
      <alignment horizontal="left" vertical="center" wrapText="1"/>
    </xf>
    <xf numFmtId="0" fontId="3" fillId="0" borderId="14" xfId="1" applyFont="1" applyBorder="1" applyAlignment="1">
      <alignment horizontal="left" vertical="center"/>
    </xf>
    <xf numFmtId="0" fontId="3" fillId="0" borderId="10" xfId="1" applyFont="1" applyBorder="1" applyAlignment="1">
      <alignment horizontal="left" vertical="center"/>
    </xf>
    <xf numFmtId="0" fontId="3" fillId="0" borderId="14" xfId="1" applyFont="1" applyBorder="1" applyAlignment="1">
      <alignment horizontal="left" vertical="center" wrapText="1"/>
    </xf>
    <xf numFmtId="0" fontId="3" fillId="0" borderId="10" xfId="1" applyFont="1" applyBorder="1" applyAlignment="1">
      <alignment horizontal="left" vertical="center" wrapText="1"/>
    </xf>
    <xf numFmtId="0" fontId="3" fillId="0" borderId="1" xfId="1" applyFont="1" applyBorder="1" applyAlignment="1">
      <alignment horizontal="center" vertical="center" wrapText="1"/>
    </xf>
    <xf numFmtId="0" fontId="6" fillId="0" borderId="1" xfId="1" applyFont="1" applyBorder="1" applyAlignment="1">
      <alignment horizontal="left" vertical="top"/>
    </xf>
    <xf numFmtId="0" fontId="11" fillId="0" borderId="12" xfId="1" applyFont="1" applyBorder="1" applyAlignment="1">
      <alignment horizontal="left" vertical="top" wrapText="1"/>
    </xf>
    <xf numFmtId="0" fontId="11" fillId="0" borderId="12" xfId="1" applyFont="1" applyBorder="1" applyAlignment="1">
      <alignment horizontal="left" vertical="top"/>
    </xf>
    <xf numFmtId="0" fontId="3" fillId="0" borderId="14" xfId="1" applyFont="1" applyBorder="1" applyAlignment="1">
      <alignment horizontal="left" vertical="top" wrapText="1"/>
    </xf>
    <xf numFmtId="0" fontId="3" fillId="0" borderId="15" xfId="1" applyFont="1" applyBorder="1" applyAlignment="1">
      <alignment horizontal="left" vertical="top" wrapText="1"/>
    </xf>
    <xf numFmtId="0" fontId="3" fillId="0" borderId="1" xfId="1" applyFont="1" applyBorder="1" applyAlignment="1">
      <alignment vertical="top" wrapText="1"/>
    </xf>
    <xf numFmtId="0" fontId="3" fillId="0" borderId="14" xfId="1" applyFont="1" applyBorder="1" applyAlignment="1">
      <alignment horizontal="center" vertical="center" wrapText="1"/>
    </xf>
    <xf numFmtId="0" fontId="3" fillId="0" borderId="10" xfId="1" applyFont="1" applyBorder="1" applyAlignment="1">
      <alignment horizontal="center" vertical="center" wrapText="1"/>
    </xf>
    <xf numFmtId="0" fontId="16" fillId="2" borderId="14" xfId="0" applyFont="1" applyFill="1" applyBorder="1" applyAlignment="1">
      <alignment vertical="center" wrapText="1"/>
    </xf>
    <xf numFmtId="0" fontId="16" fillId="2" borderId="10" xfId="0" applyFont="1" applyFill="1" applyBorder="1" applyAlignment="1">
      <alignment vertical="center" wrapText="1"/>
    </xf>
    <xf numFmtId="0" fontId="16" fillId="2" borderId="14" xfId="0" applyFont="1" applyFill="1" applyBorder="1" applyAlignment="1">
      <alignment horizontal="left" vertical="center" wrapText="1"/>
    </xf>
    <xf numFmtId="0" fontId="16" fillId="2" borderId="10" xfId="0" applyFont="1" applyFill="1" applyBorder="1" applyAlignment="1">
      <alignment horizontal="left" vertical="center" wrapText="1"/>
    </xf>
    <xf numFmtId="0" fontId="20" fillId="2" borderId="14" xfId="0" applyFont="1" applyFill="1" applyBorder="1" applyAlignment="1">
      <alignment vertical="center" wrapText="1"/>
    </xf>
    <xf numFmtId="0" fontId="20" fillId="2" borderId="10" xfId="0" applyFont="1" applyFill="1" applyBorder="1" applyAlignment="1">
      <alignment vertical="center" wrapText="1"/>
    </xf>
    <xf numFmtId="0" fontId="8" fillId="2" borderId="14" xfId="1" applyFont="1" applyFill="1" applyBorder="1" applyAlignment="1">
      <alignment vertical="center" wrapText="1"/>
    </xf>
    <xf numFmtId="0" fontId="8" fillId="2" borderId="10" xfId="1" applyFont="1" applyFill="1" applyBorder="1" applyAlignment="1">
      <alignment vertical="center" wrapText="1"/>
    </xf>
    <xf numFmtId="0" fontId="8" fillId="0" borderId="14" xfId="1" applyFont="1" applyBorder="1" applyAlignment="1">
      <alignment horizontal="left" vertical="center" wrapText="1"/>
    </xf>
    <xf numFmtId="0" fontId="8" fillId="0" borderId="10" xfId="1" applyFont="1" applyBorder="1" applyAlignment="1">
      <alignment horizontal="left" vertical="center" wrapText="1"/>
    </xf>
    <xf numFmtId="0" fontId="3" fillId="2" borderId="14" xfId="1" applyFont="1" applyFill="1" applyBorder="1" applyAlignment="1">
      <alignment vertical="center" wrapText="1"/>
    </xf>
    <xf numFmtId="0" fontId="3" fillId="2" borderId="10" xfId="1" applyFont="1" applyFill="1" applyBorder="1" applyAlignment="1">
      <alignment vertical="center" wrapText="1"/>
    </xf>
    <xf numFmtId="0" fontId="3" fillId="0" borderId="5" xfId="1" applyFont="1" applyBorder="1" applyAlignment="1">
      <alignment vertical="center" wrapText="1"/>
    </xf>
    <xf numFmtId="0" fontId="3" fillId="0" borderId="2" xfId="1" applyFont="1" applyBorder="1" applyAlignment="1">
      <alignment vertical="center" wrapText="1"/>
    </xf>
    <xf numFmtId="0" fontId="20" fillId="2" borderId="14" xfId="0" applyFont="1" applyFill="1" applyBorder="1" applyAlignment="1">
      <alignment horizontal="left" vertical="center" wrapText="1"/>
    </xf>
    <xf numFmtId="0" fontId="20" fillId="2" borderId="10" xfId="0" applyFont="1" applyFill="1" applyBorder="1" applyAlignment="1">
      <alignment horizontal="left" vertical="center" wrapText="1"/>
    </xf>
    <xf numFmtId="0" fontId="8" fillId="0" borderId="23" xfId="1" applyFont="1" applyBorder="1" applyAlignment="1">
      <alignment vertical="center" wrapText="1"/>
    </xf>
    <xf numFmtId="0" fontId="8" fillId="0" borderId="24" xfId="1" applyFont="1" applyBorder="1" applyAlignment="1">
      <alignment vertical="center" wrapText="1"/>
    </xf>
    <xf numFmtId="0" fontId="21" fillId="0" borderId="21" xfId="1" applyFont="1" applyBorder="1" applyAlignment="1">
      <alignment horizontal="center" vertical="center" wrapText="1"/>
    </xf>
    <xf numFmtId="0" fontId="21" fillId="0" borderId="26" xfId="1" applyFont="1" applyBorder="1" applyAlignment="1">
      <alignment horizontal="center" vertical="center" wrapText="1"/>
    </xf>
    <xf numFmtId="0" fontId="8" fillId="0" borderId="1" xfId="1" applyFont="1" applyBorder="1" applyAlignment="1">
      <alignment horizontal="left" vertical="top" wrapText="1"/>
    </xf>
    <xf numFmtId="0" fontId="8" fillId="0" borderId="1" xfId="1" applyFont="1" applyBorder="1" applyAlignment="1">
      <alignment horizontal="left" vertical="top"/>
    </xf>
    <xf numFmtId="3" fontId="20" fillId="0" borderId="22" xfId="0" applyNumberFormat="1" applyFont="1" applyBorder="1" applyAlignment="1">
      <alignment vertical="center" wrapText="1"/>
    </xf>
    <xf numFmtId="3" fontId="20" fillId="0" borderId="23" xfId="0" applyNumberFormat="1" applyFont="1" applyBorder="1" applyAlignment="1">
      <alignment vertical="center" wrapText="1"/>
    </xf>
    <xf numFmtId="0" fontId="21" fillId="0" borderId="25" xfId="1" applyFont="1" applyBorder="1" applyAlignment="1">
      <alignment horizontal="center" vertical="center" wrapText="1"/>
    </xf>
    <xf numFmtId="0" fontId="8" fillId="0" borderId="14" xfId="1" applyFont="1" applyBorder="1" applyAlignment="1">
      <alignment horizontal="left" vertical="top"/>
    </xf>
    <xf numFmtId="0" fontId="8" fillId="0" borderId="15" xfId="1" applyFont="1" applyBorder="1" applyAlignment="1">
      <alignment horizontal="left" vertical="top"/>
    </xf>
    <xf numFmtId="0" fontId="3" fillId="0" borderId="1" xfId="1" applyFont="1" applyBorder="1" applyAlignment="1">
      <alignment horizontal="left" vertical="top"/>
    </xf>
    <xf numFmtId="0" fontId="16" fillId="0" borderId="27" xfId="0" applyFont="1" applyBorder="1" applyAlignment="1">
      <alignment horizontal="left" vertical="center" wrapText="1"/>
    </xf>
    <xf numFmtId="0" fontId="16" fillId="0" borderId="10" xfId="0" applyFont="1" applyBorder="1" applyAlignment="1">
      <alignment horizontal="left" vertical="center" wrapText="1"/>
    </xf>
    <xf numFmtId="0" fontId="3" fillId="0" borderId="15" xfId="1" applyFont="1" applyBorder="1" applyAlignment="1">
      <alignment horizontal="center" vertical="center" wrapText="1"/>
    </xf>
    <xf numFmtId="0" fontId="3" fillId="0" borderId="27" xfId="1" applyFont="1" applyBorder="1" applyAlignment="1">
      <alignment horizontal="center" vertical="center" wrapText="1"/>
    </xf>
    <xf numFmtId="0" fontId="22" fillId="0" borderId="0" xfId="0" applyFont="1" applyAlignment="1">
      <alignment horizontal="center"/>
    </xf>
    <xf numFmtId="0" fontId="22" fillId="4" borderId="0" xfId="0" applyFont="1" applyFill="1" applyAlignment="1">
      <alignment horizontal="center"/>
    </xf>
  </cellXfs>
  <cellStyles count="10">
    <cellStyle name="Millares" xfId="6" builtinId="3"/>
    <cellStyle name="Millares [0]" xfId="7" builtinId="6"/>
    <cellStyle name="Millares 2" xfId="4"/>
    <cellStyle name="Moneda" xfId="9" builtinId="4"/>
    <cellStyle name="Moneda [0]" xfId="8" builtinId="7"/>
    <cellStyle name="Moneda 2" xfId="3"/>
    <cellStyle name="Normal" xfId="0" builtinId="0"/>
    <cellStyle name="Normal 2" xfId="1"/>
    <cellStyle name="Porcentaje" xfId="5" builtinId="5"/>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13978" y="296823"/>
          <a:ext cx="1411248" cy="16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3249839</xdr:colOff>
      <xdr:row>4</xdr:row>
      <xdr:rowOff>412750</xdr:rowOff>
    </xdr:to>
    <xdr:pic>
      <xdr:nvPicPr>
        <xdr:cNvPr id="3" name="2 Imagen" descr="Membretes_2024_2-01">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19201" y="393065"/>
          <a:ext cx="5604418" cy="16732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13978" y="296823"/>
          <a:ext cx="1411248" cy="16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3249839</xdr:colOff>
      <xdr:row>4</xdr:row>
      <xdr:rowOff>412750</xdr:rowOff>
    </xdr:to>
    <xdr:pic>
      <xdr:nvPicPr>
        <xdr:cNvPr id="3" name="2 Imagen" descr="Membretes_2024_2-01">
          <a:extLst>
            <a:ext uri="{FF2B5EF4-FFF2-40B4-BE49-F238E27FC236}">
              <a16:creationId xmlns:a16="http://schemas.microsoft.com/office/drawing/2014/main" id="{00000000-0008-0000-01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19201" y="393065"/>
          <a:ext cx="5604418" cy="16732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13978" y="296823"/>
          <a:ext cx="1411248" cy="16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3249839</xdr:colOff>
      <xdr:row>4</xdr:row>
      <xdr:rowOff>412750</xdr:rowOff>
    </xdr:to>
    <xdr:pic>
      <xdr:nvPicPr>
        <xdr:cNvPr id="3" name="2 Imagen" descr="Membretes_2024_2-01">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19201" y="393065"/>
          <a:ext cx="5604418" cy="167322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13978" y="296823"/>
          <a:ext cx="1411248" cy="16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3812268</xdr:colOff>
      <xdr:row>4</xdr:row>
      <xdr:rowOff>412750</xdr:rowOff>
    </xdr:to>
    <xdr:pic>
      <xdr:nvPicPr>
        <xdr:cNvPr id="3" name="2 Imagen" descr="Membretes_2024_2-01">
          <a:extLst>
            <a:ext uri="{FF2B5EF4-FFF2-40B4-BE49-F238E27FC236}">
              <a16:creationId xmlns:a16="http://schemas.microsoft.com/office/drawing/2014/main" id="{00000000-0008-0000-03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19201" y="393065"/>
          <a:ext cx="5604418" cy="167322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13978" y="296823"/>
          <a:ext cx="1411248" cy="16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3249839</xdr:colOff>
      <xdr:row>4</xdr:row>
      <xdr:rowOff>412750</xdr:rowOff>
    </xdr:to>
    <xdr:pic>
      <xdr:nvPicPr>
        <xdr:cNvPr id="3" name="2 Imagen" descr="Membretes_2024_2-01">
          <a:extLst>
            <a:ext uri="{FF2B5EF4-FFF2-40B4-BE49-F238E27FC236}">
              <a16:creationId xmlns:a16="http://schemas.microsoft.com/office/drawing/2014/main" id="{00000000-0008-0000-0400-000003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19201" y="393065"/>
          <a:ext cx="5604418" cy="167322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3" name="Imagen 1" descr="CAPITAL">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5118" y="14883"/>
          <a:ext cx="1091208" cy="634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3249839</xdr:colOff>
      <xdr:row>4</xdr:row>
      <xdr:rowOff>412750</xdr:rowOff>
    </xdr:to>
    <xdr:pic>
      <xdr:nvPicPr>
        <xdr:cNvPr id="4" name="3 Imagen" descr="Membretes_2024_2-01">
          <a:extLst>
            <a:ext uri="{FF2B5EF4-FFF2-40B4-BE49-F238E27FC236}">
              <a16:creationId xmlns:a16="http://schemas.microsoft.com/office/drawing/2014/main" id="{00000000-0008-0000-0500-000004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603376" y="111125"/>
          <a:ext cx="5524499" cy="168275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Q93"/>
  <sheetViews>
    <sheetView tabSelected="1" topLeftCell="I1" zoomScale="80" zoomScaleNormal="80" workbookViewId="0">
      <selection activeCell="Q22" sqref="Q22:Q23"/>
    </sheetView>
  </sheetViews>
  <sheetFormatPr baseColWidth="10" defaultColWidth="12.42578125" defaultRowHeight="15"/>
  <cols>
    <col min="1" max="1" width="1.140625" style="1" customWidth="1"/>
    <col min="2" max="2" width="45.42578125" style="1" customWidth="1"/>
    <col min="3" max="3" width="74.42578125" style="1" customWidth="1"/>
    <col min="4" max="4" width="16.85546875" style="1" customWidth="1"/>
    <col min="5" max="5" width="13.85546875" style="1" customWidth="1"/>
    <col min="6" max="6" width="16.7109375" style="1" customWidth="1"/>
    <col min="7" max="7" width="18" style="1" customWidth="1"/>
    <col min="8" max="8" width="22.85546875" style="1" customWidth="1"/>
    <col min="9" max="9" width="18.7109375" style="1" customWidth="1"/>
    <col min="10" max="10" width="20.85546875" style="3" customWidth="1"/>
    <col min="11" max="11" width="16.7109375" style="1" customWidth="1"/>
    <col min="12" max="12" width="15.85546875" style="1" customWidth="1"/>
    <col min="13" max="13" width="14.85546875" style="2" customWidth="1"/>
    <col min="14" max="14" width="21.140625" style="2" customWidth="1"/>
    <col min="15" max="17" width="16.85546875" style="1" customWidth="1"/>
    <col min="18" max="18" width="16.42578125" style="1" customWidth="1"/>
    <col min="19" max="19" width="12.42578125" style="1"/>
    <col min="20" max="20" width="14.42578125" style="1" customWidth="1"/>
    <col min="21" max="21" width="18.42578125" style="1" customWidth="1"/>
    <col min="22" max="22" width="33.85546875" style="1" customWidth="1"/>
    <col min="23" max="23" width="12.42578125" style="1" hidden="1" customWidth="1"/>
    <col min="24" max="24" width="24.28515625" style="1" customWidth="1"/>
    <col min="25" max="25" width="22.42578125" style="1" customWidth="1"/>
    <col min="26" max="27" width="12.42578125" style="1"/>
    <col min="28" max="28" width="16.85546875" style="1" customWidth="1"/>
    <col min="29" max="29" width="12.42578125" style="1"/>
    <col min="30" max="30" width="30.140625" style="1" customWidth="1"/>
    <col min="31" max="31" width="15.42578125" style="1" customWidth="1"/>
    <col min="32" max="32" width="15.85546875" style="1" customWidth="1"/>
    <col min="33" max="33" width="24.42578125" style="1" customWidth="1"/>
    <col min="34" max="34" width="17.140625" style="1" customWidth="1"/>
    <col min="35" max="16384" width="12.42578125" style="1"/>
  </cols>
  <sheetData>
    <row r="1" spans="2:251" ht="22.5" customHeight="1"/>
    <row r="2" spans="2:251" s="37" customFormat="1" ht="37.5" customHeight="1">
      <c r="B2" s="141"/>
      <c r="C2" s="141"/>
      <c r="D2" s="142" t="s">
        <v>33</v>
      </c>
      <c r="E2" s="143"/>
      <c r="F2" s="143"/>
      <c r="G2" s="143"/>
      <c r="H2" s="143"/>
      <c r="I2" s="143"/>
      <c r="J2" s="143"/>
      <c r="K2" s="144"/>
      <c r="L2" s="148" t="s">
        <v>37</v>
      </c>
      <c r="M2" s="149"/>
      <c r="N2" s="149"/>
      <c r="O2" s="150"/>
      <c r="P2" s="151"/>
      <c r="Q2" s="152"/>
      <c r="R2" s="58"/>
    </row>
    <row r="3" spans="2:251" s="37" customFormat="1" ht="37.5" customHeight="1">
      <c r="B3" s="141"/>
      <c r="C3" s="141"/>
      <c r="D3" s="145"/>
      <c r="E3" s="146"/>
      <c r="F3" s="146"/>
      <c r="G3" s="146"/>
      <c r="H3" s="146"/>
      <c r="I3" s="146"/>
      <c r="J3" s="146"/>
      <c r="K3" s="147"/>
      <c r="L3" s="148" t="s">
        <v>34</v>
      </c>
      <c r="M3" s="149"/>
      <c r="N3" s="149"/>
      <c r="O3" s="150"/>
      <c r="P3" s="153"/>
      <c r="Q3" s="154"/>
      <c r="R3" s="58"/>
    </row>
    <row r="4" spans="2:251" s="37" customFormat="1" ht="33.75" customHeight="1">
      <c r="B4" s="141"/>
      <c r="C4" s="141"/>
      <c r="D4" s="142" t="s">
        <v>32</v>
      </c>
      <c r="E4" s="143"/>
      <c r="F4" s="143"/>
      <c r="G4" s="143"/>
      <c r="H4" s="143"/>
      <c r="I4" s="143"/>
      <c r="J4" s="143"/>
      <c r="K4" s="144"/>
      <c r="L4" s="148" t="s">
        <v>35</v>
      </c>
      <c r="M4" s="149"/>
      <c r="N4" s="149"/>
      <c r="O4" s="150"/>
      <c r="P4" s="153"/>
      <c r="Q4" s="154"/>
      <c r="R4" s="58"/>
    </row>
    <row r="5" spans="2:251" s="37" customFormat="1" ht="38.25" customHeight="1">
      <c r="B5" s="141"/>
      <c r="C5" s="141"/>
      <c r="D5" s="145"/>
      <c r="E5" s="146"/>
      <c r="F5" s="146"/>
      <c r="G5" s="146"/>
      <c r="H5" s="146"/>
      <c r="I5" s="146"/>
      <c r="J5" s="146"/>
      <c r="K5" s="147"/>
      <c r="L5" s="148" t="s">
        <v>36</v>
      </c>
      <c r="M5" s="149"/>
      <c r="N5" s="149"/>
      <c r="O5" s="150"/>
      <c r="P5" s="155"/>
      <c r="Q5" s="156"/>
      <c r="R5" s="58"/>
    </row>
    <row r="6" spans="2:251" s="37" customFormat="1" ht="23.25" customHeight="1">
      <c r="C6" s="157"/>
      <c r="D6" s="157"/>
      <c r="E6" s="157"/>
      <c r="F6" s="157"/>
      <c r="G6" s="157"/>
      <c r="H6" s="157"/>
      <c r="I6" s="157"/>
      <c r="J6" s="157"/>
      <c r="K6" s="157"/>
      <c r="L6" s="157"/>
      <c r="M6" s="157"/>
      <c r="N6" s="157"/>
      <c r="O6" s="157"/>
      <c r="P6" s="157"/>
      <c r="Q6" s="157"/>
      <c r="R6" s="58"/>
    </row>
    <row r="7" spans="2:251" s="37" customFormat="1" ht="31.5" customHeight="1">
      <c r="B7" s="60" t="s">
        <v>42</v>
      </c>
      <c r="C7" s="60" t="s">
        <v>52</v>
      </c>
      <c r="D7" s="158" t="s">
        <v>58</v>
      </c>
      <c r="E7" s="159"/>
      <c r="F7" s="159"/>
      <c r="G7" s="159"/>
      <c r="H7" s="159"/>
      <c r="I7" s="159"/>
      <c r="J7" s="159"/>
      <c r="K7" s="159"/>
      <c r="L7" s="159"/>
      <c r="M7" s="159"/>
      <c r="N7" s="159"/>
      <c r="O7" s="159"/>
      <c r="P7" s="159"/>
      <c r="Q7" s="160"/>
      <c r="R7" s="58"/>
    </row>
    <row r="8" spans="2:251" s="37" customFormat="1" ht="36" customHeight="1">
      <c r="B8" s="60" t="s">
        <v>31</v>
      </c>
      <c r="C8" s="74">
        <v>45474</v>
      </c>
      <c r="D8" s="161" t="s">
        <v>59</v>
      </c>
      <c r="E8" s="161"/>
      <c r="F8" s="161"/>
      <c r="G8" s="161"/>
      <c r="H8" s="161"/>
      <c r="I8" s="161"/>
      <c r="J8" s="161"/>
      <c r="K8" s="161"/>
      <c r="L8" s="161"/>
      <c r="M8" s="161"/>
      <c r="N8" s="161"/>
      <c r="O8" s="161"/>
      <c r="P8" s="161"/>
      <c r="Q8" s="161"/>
    </row>
    <row r="9" spans="2:251" s="37" customFormat="1" ht="36" customHeight="1">
      <c r="B9" s="128" t="s">
        <v>53</v>
      </c>
      <c r="C9" s="129"/>
      <c r="D9" s="130" t="s">
        <v>54</v>
      </c>
      <c r="E9" s="130"/>
      <c r="F9" s="130"/>
      <c r="G9" s="130"/>
      <c r="H9" s="130"/>
      <c r="I9" s="131"/>
      <c r="J9" s="162" t="s">
        <v>30</v>
      </c>
      <c r="K9" s="163"/>
      <c r="L9" s="164"/>
      <c r="M9" s="171" t="s">
        <v>29</v>
      </c>
      <c r="N9" s="172"/>
      <c r="O9" s="172"/>
      <c r="P9" s="172"/>
      <c r="Q9" s="173"/>
      <c r="R9" s="45"/>
      <c r="T9" s="127"/>
      <c r="U9" s="127"/>
      <c r="V9" s="127"/>
      <c r="W9" s="127"/>
      <c r="X9" s="127"/>
    </row>
    <row r="10" spans="2:251" s="37" customFormat="1" ht="36" customHeight="1">
      <c r="B10" s="128" t="s">
        <v>28</v>
      </c>
      <c r="C10" s="129"/>
      <c r="D10" s="130" t="s">
        <v>55</v>
      </c>
      <c r="E10" s="130"/>
      <c r="F10" s="130"/>
      <c r="G10" s="130"/>
      <c r="H10" s="130"/>
      <c r="I10" s="131"/>
      <c r="J10" s="165"/>
      <c r="K10" s="166"/>
      <c r="L10" s="167"/>
      <c r="M10" s="72" t="s">
        <v>27</v>
      </c>
      <c r="N10" s="132" t="s">
        <v>26</v>
      </c>
      <c r="O10" s="132"/>
      <c r="P10" s="132"/>
      <c r="Q10" s="72" t="s">
        <v>25</v>
      </c>
      <c r="R10" s="45"/>
      <c r="T10" s="57"/>
      <c r="U10" s="57"/>
      <c r="V10" s="57"/>
      <c r="W10" s="57"/>
      <c r="X10" s="57"/>
    </row>
    <row r="11" spans="2:251" s="37" customFormat="1" ht="43.35" customHeight="1">
      <c r="B11" s="133" t="s">
        <v>24</v>
      </c>
      <c r="C11" s="134"/>
      <c r="D11" s="135" t="s">
        <v>56</v>
      </c>
      <c r="E11" s="135"/>
      <c r="F11" s="135"/>
      <c r="G11" s="135"/>
      <c r="H11" s="135"/>
      <c r="I11" s="136"/>
      <c r="J11" s="165"/>
      <c r="K11" s="166"/>
      <c r="L11" s="167"/>
      <c r="M11" s="56"/>
      <c r="N11" s="137"/>
      <c r="O11" s="138"/>
      <c r="P11" s="139"/>
      <c r="Q11" s="55"/>
      <c r="R11" s="45"/>
      <c r="T11" s="54"/>
      <c r="U11" s="140"/>
      <c r="V11" s="140"/>
      <c r="W11" s="140"/>
      <c r="X11" s="54"/>
      <c r="Z11" s="53"/>
      <c r="AA11" s="53"/>
    </row>
    <row r="12" spans="2:251" s="37" customFormat="1" ht="74.25" customHeight="1">
      <c r="B12" s="174" t="s">
        <v>23</v>
      </c>
      <c r="C12" s="175"/>
      <c r="D12" s="135" t="s">
        <v>57</v>
      </c>
      <c r="E12" s="135"/>
      <c r="F12" s="135"/>
      <c r="G12" s="135"/>
      <c r="H12" s="135"/>
      <c r="I12" s="136"/>
      <c r="J12" s="165"/>
      <c r="K12" s="166"/>
      <c r="L12" s="167"/>
      <c r="M12" s="52"/>
      <c r="N12" s="193"/>
      <c r="O12" s="194"/>
      <c r="P12" s="195"/>
      <c r="Q12" s="51"/>
      <c r="R12" s="45"/>
      <c r="T12" s="48"/>
      <c r="U12" s="182"/>
      <c r="V12" s="182"/>
      <c r="W12" s="182"/>
      <c r="X12" s="42"/>
      <c r="Z12" s="40"/>
      <c r="AA12" s="39"/>
      <c r="AB12" s="38"/>
    </row>
    <row r="13" spans="2:251" s="37" customFormat="1" ht="74.25" customHeight="1">
      <c r="B13" s="183" t="s">
        <v>22</v>
      </c>
      <c r="C13" s="184"/>
      <c r="D13" s="185" t="s">
        <v>430</v>
      </c>
      <c r="E13" s="186"/>
      <c r="F13" s="186"/>
      <c r="G13" s="186"/>
      <c r="H13" s="186"/>
      <c r="I13" s="187"/>
      <c r="J13" s="165"/>
      <c r="K13" s="166"/>
      <c r="L13" s="167"/>
      <c r="M13" s="50"/>
      <c r="N13" s="188"/>
      <c r="O13" s="189"/>
      <c r="P13" s="190"/>
      <c r="Q13" s="49"/>
      <c r="R13" s="45"/>
      <c r="T13" s="48"/>
      <c r="U13" s="182"/>
      <c r="V13" s="182"/>
      <c r="W13" s="182"/>
      <c r="X13" s="42"/>
      <c r="Z13" s="40"/>
      <c r="AA13" s="39"/>
      <c r="AB13" s="38"/>
    </row>
    <row r="14" spans="2:251" s="37" customFormat="1" ht="28.5" customHeight="1">
      <c r="B14" s="70" t="s">
        <v>51</v>
      </c>
      <c r="C14" s="71"/>
      <c r="D14" s="191" t="s">
        <v>60</v>
      </c>
      <c r="E14" s="192"/>
      <c r="F14" s="192"/>
      <c r="G14" s="192"/>
      <c r="H14" s="192"/>
      <c r="I14" s="129"/>
      <c r="J14" s="168"/>
      <c r="K14" s="169"/>
      <c r="L14" s="170"/>
      <c r="M14" s="47"/>
      <c r="N14" s="188"/>
      <c r="O14" s="189"/>
      <c r="P14" s="190"/>
      <c r="Q14" s="46"/>
      <c r="R14" s="45"/>
      <c r="T14" s="44"/>
      <c r="U14" s="182"/>
      <c r="V14" s="182"/>
      <c r="W14" s="43"/>
      <c r="X14" s="42"/>
      <c r="Y14" s="41"/>
      <c r="Z14" s="40"/>
      <c r="AA14" s="39"/>
      <c r="AB14" s="38"/>
    </row>
    <row r="15" spans="2:251" ht="28.5" customHeight="1">
      <c r="B15" s="176" t="s">
        <v>40</v>
      </c>
      <c r="C15" s="179" t="s">
        <v>38</v>
      </c>
      <c r="D15" s="180" t="s">
        <v>44</v>
      </c>
      <c r="E15" s="180" t="s">
        <v>21</v>
      </c>
      <c r="F15" s="180" t="s">
        <v>50</v>
      </c>
      <c r="G15" s="181" t="s">
        <v>46</v>
      </c>
      <c r="H15" s="180" t="s">
        <v>41</v>
      </c>
      <c r="I15" s="196" t="s">
        <v>39</v>
      </c>
      <c r="J15" s="197"/>
      <c r="K15" s="197"/>
      <c r="L15" s="198"/>
      <c r="M15" s="180" t="s">
        <v>20</v>
      </c>
      <c r="N15" s="180"/>
      <c r="O15" s="202" t="s">
        <v>19</v>
      </c>
      <c r="P15" s="202"/>
      <c r="Q15" s="202"/>
      <c r="R15" s="3"/>
      <c r="S15" s="3"/>
      <c r="T15" s="10"/>
      <c r="U15" s="203"/>
      <c r="V15" s="203"/>
      <c r="W15" s="3"/>
      <c r="X15" s="9"/>
      <c r="Y15" s="3"/>
      <c r="Z15" s="17"/>
      <c r="AA15" s="6"/>
      <c r="AB15" s="30"/>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row>
    <row r="16" spans="2:251" ht="33.75" customHeight="1">
      <c r="B16" s="177"/>
      <c r="C16" s="179"/>
      <c r="D16" s="180"/>
      <c r="E16" s="180"/>
      <c r="F16" s="180"/>
      <c r="G16" s="180"/>
      <c r="H16" s="180"/>
      <c r="I16" s="199"/>
      <c r="J16" s="200"/>
      <c r="K16" s="200"/>
      <c r="L16" s="201"/>
      <c r="M16" s="180"/>
      <c r="N16" s="180"/>
      <c r="O16" s="180" t="s">
        <v>18</v>
      </c>
      <c r="P16" s="180" t="s">
        <v>17</v>
      </c>
      <c r="Q16" s="179" t="s">
        <v>16</v>
      </c>
      <c r="R16" s="3"/>
      <c r="S16" s="3"/>
      <c r="T16" s="8"/>
      <c r="U16" s="203"/>
      <c r="V16" s="203"/>
      <c r="W16" s="3"/>
      <c r="X16" s="7"/>
      <c r="Y16" s="3"/>
      <c r="Z16" s="17"/>
      <c r="AA16" s="6"/>
      <c r="AB16" s="30"/>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row>
    <row r="17" spans="2:251" ht="39.75" customHeight="1">
      <c r="B17" s="178"/>
      <c r="C17" s="179"/>
      <c r="D17" s="180"/>
      <c r="E17" s="180"/>
      <c r="F17" s="180"/>
      <c r="G17" s="180"/>
      <c r="H17" s="180"/>
      <c r="I17" s="65" t="s">
        <v>15</v>
      </c>
      <c r="J17" s="65" t="s">
        <v>14</v>
      </c>
      <c r="K17" s="65" t="s">
        <v>13</v>
      </c>
      <c r="L17" s="66" t="s">
        <v>12</v>
      </c>
      <c r="M17" s="36" t="s">
        <v>11</v>
      </c>
      <c r="N17" s="35" t="s">
        <v>10</v>
      </c>
      <c r="O17" s="180"/>
      <c r="P17" s="180"/>
      <c r="Q17" s="179"/>
      <c r="R17" s="3"/>
      <c r="S17" s="3"/>
      <c r="T17" s="5"/>
      <c r="U17" s="203"/>
      <c r="V17" s="203"/>
      <c r="X17" s="6"/>
      <c r="Z17" s="17"/>
      <c r="AA17" s="6"/>
      <c r="AB17" s="30"/>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row>
    <row r="18" spans="2:251" ht="33" customHeight="1">
      <c r="B18" s="204" t="s">
        <v>70</v>
      </c>
      <c r="C18" s="210" t="s">
        <v>114</v>
      </c>
      <c r="D18" s="61" t="s">
        <v>43</v>
      </c>
      <c r="E18" s="206" t="s">
        <v>115</v>
      </c>
      <c r="F18" s="67">
        <v>21</v>
      </c>
      <c r="G18" s="61" t="s">
        <v>43</v>
      </c>
      <c r="H18" s="78">
        <f>SUM(I18:L18)</f>
        <v>190000000</v>
      </c>
      <c r="I18" s="79"/>
      <c r="J18" s="80">
        <v>190000000</v>
      </c>
      <c r="K18" s="79"/>
      <c r="L18" s="80"/>
      <c r="M18" s="34">
        <v>45292</v>
      </c>
      <c r="N18" s="34">
        <v>45656</v>
      </c>
      <c r="O18" s="208">
        <f>+F19/F18</f>
        <v>1</v>
      </c>
      <c r="P18" s="208">
        <f>+H19/H18</f>
        <v>1</v>
      </c>
      <c r="Q18" s="209">
        <f>+(O18*O18)/P18</f>
        <v>1</v>
      </c>
      <c r="T18" s="5"/>
      <c r="U18" s="203"/>
      <c r="V18" s="203"/>
      <c r="X18" s="4"/>
      <c r="Z18" s="33"/>
      <c r="AA18" s="6"/>
      <c r="AB18" s="30"/>
    </row>
    <row r="19" spans="2:251" ht="37.5" customHeight="1">
      <c r="B19" s="204"/>
      <c r="C19" s="210"/>
      <c r="D19" s="61" t="s">
        <v>2</v>
      </c>
      <c r="E19" s="211"/>
      <c r="F19" s="67">
        <v>21</v>
      </c>
      <c r="G19" s="61" t="s">
        <v>45</v>
      </c>
      <c r="H19" s="78">
        <f t="shared" ref="H19:H39" si="0">SUM(I19:L19)</f>
        <v>190000000</v>
      </c>
      <c r="I19" s="82"/>
      <c r="J19" s="80">
        <v>190000000</v>
      </c>
      <c r="K19" s="79"/>
      <c r="L19" s="80"/>
      <c r="M19" s="34">
        <v>45292</v>
      </c>
      <c r="N19" s="34">
        <v>45656</v>
      </c>
      <c r="O19" s="208"/>
      <c r="P19" s="208"/>
      <c r="Q19" s="209"/>
      <c r="T19" s="5"/>
      <c r="U19" s="59"/>
      <c r="V19" s="59"/>
      <c r="X19" s="4"/>
      <c r="Z19" s="33"/>
      <c r="AA19" s="6"/>
      <c r="AB19" s="30"/>
    </row>
    <row r="20" spans="2:251" ht="37.5" customHeight="1">
      <c r="B20" s="204"/>
      <c r="C20" s="210" t="s">
        <v>116</v>
      </c>
      <c r="D20" s="61" t="s">
        <v>43</v>
      </c>
      <c r="E20" s="206" t="s">
        <v>117</v>
      </c>
      <c r="F20" s="67">
        <v>4</v>
      </c>
      <c r="G20" s="61" t="s">
        <v>43</v>
      </c>
      <c r="H20" s="78">
        <f t="shared" si="0"/>
        <v>78000000</v>
      </c>
      <c r="I20" s="79"/>
      <c r="J20" s="80">
        <v>78000000</v>
      </c>
      <c r="K20" s="79"/>
      <c r="L20" s="80"/>
      <c r="M20" s="34">
        <v>45292</v>
      </c>
      <c r="N20" s="34">
        <v>45656</v>
      </c>
      <c r="O20" s="208">
        <f>+F21/F20</f>
        <v>1</v>
      </c>
      <c r="P20" s="208">
        <f>+H21/H20</f>
        <v>1</v>
      </c>
      <c r="Q20" s="209">
        <f>+(O20*O20)/P20</f>
        <v>1</v>
      </c>
      <c r="T20" s="5"/>
      <c r="U20" s="59"/>
      <c r="V20" s="59"/>
      <c r="X20" s="4"/>
      <c r="Z20" s="33"/>
      <c r="AA20" s="6"/>
      <c r="AB20" s="30"/>
    </row>
    <row r="21" spans="2:251" ht="37.5" customHeight="1">
      <c r="B21" s="204"/>
      <c r="C21" s="210"/>
      <c r="D21" s="61" t="s">
        <v>2</v>
      </c>
      <c r="E21" s="211"/>
      <c r="F21" s="67">
        <v>4</v>
      </c>
      <c r="G21" s="61" t="s">
        <v>45</v>
      </c>
      <c r="H21" s="78">
        <f t="shared" si="0"/>
        <v>78000000</v>
      </c>
      <c r="I21" s="82"/>
      <c r="J21" s="80">
        <v>78000000</v>
      </c>
      <c r="K21" s="79"/>
      <c r="L21" s="80"/>
      <c r="M21" s="34">
        <v>45292</v>
      </c>
      <c r="N21" s="34">
        <v>45656</v>
      </c>
      <c r="O21" s="208"/>
      <c r="P21" s="208"/>
      <c r="Q21" s="209"/>
      <c r="T21" s="5"/>
      <c r="U21" s="59"/>
      <c r="V21" s="59"/>
      <c r="X21" s="4"/>
      <c r="Z21" s="33"/>
      <c r="AA21" s="6"/>
      <c r="AB21" s="30"/>
    </row>
    <row r="22" spans="2:251" ht="27" customHeight="1">
      <c r="B22" s="204"/>
      <c r="C22" s="210" t="s">
        <v>118</v>
      </c>
      <c r="D22" s="61" t="s">
        <v>3</v>
      </c>
      <c r="E22" s="206" t="s">
        <v>119</v>
      </c>
      <c r="F22" s="29">
        <v>56</v>
      </c>
      <c r="G22" s="61" t="s">
        <v>3</v>
      </c>
      <c r="H22" s="78">
        <f t="shared" si="0"/>
        <v>8184833815</v>
      </c>
      <c r="I22" s="83"/>
      <c r="J22" s="80">
        <v>8184833815</v>
      </c>
      <c r="K22" s="83"/>
      <c r="L22" s="80"/>
      <c r="M22" s="34">
        <v>45292</v>
      </c>
      <c r="N22" s="34">
        <v>45656</v>
      </c>
      <c r="O22" s="208">
        <f>+F23/F22</f>
        <v>1</v>
      </c>
      <c r="P22" s="208">
        <f>+H23/H22</f>
        <v>0</v>
      </c>
      <c r="Q22" s="209">
        <v>0</v>
      </c>
      <c r="X22" s="32"/>
      <c r="Z22" s="33"/>
      <c r="AA22" s="6"/>
      <c r="AB22" s="30"/>
    </row>
    <row r="23" spans="2:251" ht="27" customHeight="1">
      <c r="B23" s="204"/>
      <c r="C23" s="205"/>
      <c r="D23" s="61" t="s">
        <v>2</v>
      </c>
      <c r="E23" s="207"/>
      <c r="F23" s="29">
        <v>56</v>
      </c>
      <c r="G23" s="61" t="s">
        <v>45</v>
      </c>
      <c r="H23" s="78">
        <f t="shared" si="0"/>
        <v>0</v>
      </c>
      <c r="I23" s="83"/>
      <c r="J23" s="80"/>
      <c r="K23" s="83"/>
      <c r="L23" s="80"/>
      <c r="M23" s="34">
        <v>45292</v>
      </c>
      <c r="N23" s="34">
        <v>45656</v>
      </c>
      <c r="O23" s="208"/>
      <c r="P23" s="208"/>
      <c r="Q23" s="209"/>
      <c r="X23" s="32"/>
      <c r="Z23" s="33"/>
      <c r="AA23" s="6"/>
      <c r="AB23" s="30"/>
    </row>
    <row r="24" spans="2:251" ht="27" customHeight="1">
      <c r="B24" s="204" t="s">
        <v>71</v>
      </c>
      <c r="C24" s="210" t="s">
        <v>120</v>
      </c>
      <c r="D24" s="61" t="s">
        <v>43</v>
      </c>
      <c r="E24" s="206" t="s">
        <v>121</v>
      </c>
      <c r="F24" s="67">
        <v>1</v>
      </c>
      <c r="G24" s="61" t="s">
        <v>43</v>
      </c>
      <c r="H24" s="78">
        <f t="shared" si="0"/>
        <v>30000000</v>
      </c>
      <c r="I24" s="83">
        <v>30000000</v>
      </c>
      <c r="J24" s="80"/>
      <c r="K24" s="83"/>
      <c r="L24" s="80"/>
      <c r="M24" s="34">
        <v>45292</v>
      </c>
      <c r="N24" s="34">
        <v>45656</v>
      </c>
      <c r="O24" s="208">
        <f>+F25/F24</f>
        <v>0</v>
      </c>
      <c r="P24" s="208">
        <f>+H25/H24</f>
        <v>0.92666666666666664</v>
      </c>
      <c r="Q24" s="209">
        <f>+(O24*O24)/P24</f>
        <v>0</v>
      </c>
      <c r="X24" s="32"/>
      <c r="Z24" s="33"/>
      <c r="AA24" s="6"/>
      <c r="AB24" s="30"/>
    </row>
    <row r="25" spans="2:251" ht="27" customHeight="1">
      <c r="B25" s="204"/>
      <c r="C25" s="210"/>
      <c r="D25" s="61" t="s">
        <v>2</v>
      </c>
      <c r="E25" s="211"/>
      <c r="F25" s="67"/>
      <c r="G25" s="61" t="s">
        <v>45</v>
      </c>
      <c r="H25" s="78">
        <f t="shared" si="0"/>
        <v>27800000</v>
      </c>
      <c r="I25" s="84">
        <v>27800000</v>
      </c>
      <c r="J25" s="80"/>
      <c r="K25" s="83"/>
      <c r="L25" s="80"/>
      <c r="M25" s="34">
        <v>45292</v>
      </c>
      <c r="N25" s="34">
        <v>45656</v>
      </c>
      <c r="O25" s="208"/>
      <c r="P25" s="208"/>
      <c r="Q25" s="209"/>
      <c r="X25" s="32"/>
      <c r="Z25" s="33"/>
      <c r="AA25" s="6"/>
      <c r="AB25" s="30"/>
    </row>
    <row r="26" spans="2:251" ht="27" customHeight="1">
      <c r="B26" s="204" t="s">
        <v>72</v>
      </c>
      <c r="C26" s="210" t="s">
        <v>123</v>
      </c>
      <c r="D26" s="61" t="s">
        <v>43</v>
      </c>
      <c r="E26" s="206" t="s">
        <v>122</v>
      </c>
      <c r="F26" s="67">
        <v>25</v>
      </c>
      <c r="G26" s="61" t="s">
        <v>43</v>
      </c>
      <c r="H26" s="78">
        <f t="shared" si="0"/>
        <v>200000000</v>
      </c>
      <c r="I26" s="83">
        <v>200000000</v>
      </c>
      <c r="J26" s="80"/>
      <c r="K26" s="83"/>
      <c r="L26" s="80"/>
      <c r="M26" s="34">
        <v>45292</v>
      </c>
      <c r="N26" s="34">
        <v>45656</v>
      </c>
      <c r="O26" s="208">
        <f>+F27/F26</f>
        <v>1</v>
      </c>
      <c r="P26" s="208">
        <f>+H27/H26</f>
        <v>0.64</v>
      </c>
      <c r="Q26" s="209">
        <f>+(O26*O26)/P26</f>
        <v>1.5625</v>
      </c>
      <c r="X26" s="32"/>
      <c r="Z26" s="33"/>
      <c r="AA26" s="6"/>
      <c r="AB26" s="30"/>
    </row>
    <row r="27" spans="2:251" ht="27" customHeight="1">
      <c r="B27" s="204"/>
      <c r="C27" s="210"/>
      <c r="D27" s="61" t="s">
        <v>2</v>
      </c>
      <c r="E27" s="211"/>
      <c r="F27" s="67">
        <v>25</v>
      </c>
      <c r="G27" s="61" t="s">
        <v>45</v>
      </c>
      <c r="H27" s="78">
        <f t="shared" si="0"/>
        <v>128000000</v>
      </c>
      <c r="I27" s="84">
        <v>128000000</v>
      </c>
      <c r="J27" s="80"/>
      <c r="K27" s="83"/>
      <c r="L27" s="80"/>
      <c r="M27" s="34">
        <v>45292</v>
      </c>
      <c r="N27" s="34">
        <v>45656</v>
      </c>
      <c r="O27" s="208"/>
      <c r="P27" s="208"/>
      <c r="Q27" s="209"/>
      <c r="X27" s="32"/>
      <c r="Z27" s="33"/>
      <c r="AA27" s="6"/>
      <c r="AB27" s="30"/>
    </row>
    <row r="28" spans="2:251" ht="27" customHeight="1">
      <c r="B28" s="204" t="s">
        <v>73</v>
      </c>
      <c r="C28" s="210" t="s">
        <v>124</v>
      </c>
      <c r="D28" s="61" t="s">
        <v>43</v>
      </c>
      <c r="E28" s="206" t="s">
        <v>125</v>
      </c>
      <c r="F28" s="67">
        <v>250</v>
      </c>
      <c r="G28" s="61" t="s">
        <v>43</v>
      </c>
      <c r="H28" s="78">
        <f t="shared" si="0"/>
        <v>100000000</v>
      </c>
      <c r="I28" s="83">
        <v>100000000</v>
      </c>
      <c r="J28" s="80"/>
      <c r="K28" s="83"/>
      <c r="L28" s="80"/>
      <c r="M28" s="34">
        <v>45292</v>
      </c>
      <c r="N28" s="34">
        <v>45656</v>
      </c>
      <c r="O28" s="208">
        <f>+F29/F28</f>
        <v>1</v>
      </c>
      <c r="P28" s="208">
        <f>+H29/H28</f>
        <v>0.46350000000000002</v>
      </c>
      <c r="Q28" s="209">
        <f>+(O28*O28)/P28</f>
        <v>2.1574973031283711</v>
      </c>
      <c r="X28" s="32"/>
      <c r="Z28" s="33"/>
      <c r="AA28" s="6"/>
      <c r="AB28" s="30"/>
    </row>
    <row r="29" spans="2:251" ht="27" customHeight="1">
      <c r="B29" s="204"/>
      <c r="C29" s="210"/>
      <c r="D29" s="61" t="s">
        <v>2</v>
      </c>
      <c r="E29" s="211"/>
      <c r="F29" s="67">
        <v>250</v>
      </c>
      <c r="G29" s="61" t="s">
        <v>45</v>
      </c>
      <c r="H29" s="78">
        <f t="shared" si="0"/>
        <v>46350000</v>
      </c>
      <c r="I29" s="84">
        <v>46350000</v>
      </c>
      <c r="J29" s="80"/>
      <c r="K29" s="83"/>
      <c r="L29" s="80"/>
      <c r="M29" s="34">
        <v>45292</v>
      </c>
      <c r="N29" s="34">
        <v>45656</v>
      </c>
      <c r="O29" s="208"/>
      <c r="P29" s="208"/>
      <c r="Q29" s="209"/>
      <c r="X29" s="32"/>
      <c r="Z29" s="33"/>
      <c r="AA29" s="6"/>
      <c r="AB29" s="30"/>
    </row>
    <row r="30" spans="2:251" ht="27" customHeight="1">
      <c r="B30" s="204" t="s">
        <v>74</v>
      </c>
      <c r="C30" s="210" t="s">
        <v>127</v>
      </c>
      <c r="D30" s="61" t="s">
        <v>43</v>
      </c>
      <c r="E30" s="206" t="s">
        <v>126</v>
      </c>
      <c r="F30" s="67">
        <v>3</v>
      </c>
      <c r="G30" s="61" t="s">
        <v>43</v>
      </c>
      <c r="H30" s="78">
        <f t="shared" si="0"/>
        <v>100000000</v>
      </c>
      <c r="I30" s="83">
        <v>100000000</v>
      </c>
      <c r="J30" s="80"/>
      <c r="K30" s="83"/>
      <c r="L30" s="80"/>
      <c r="M30" s="34">
        <v>45292</v>
      </c>
      <c r="N30" s="34">
        <v>45656</v>
      </c>
      <c r="O30" s="208">
        <f>+F31/F30</f>
        <v>1</v>
      </c>
      <c r="P30" s="208">
        <f>+H31/H30</f>
        <v>0.62250000000000005</v>
      </c>
      <c r="Q30" s="209">
        <f>+(O30*O30)/P30</f>
        <v>1.6064257028112447</v>
      </c>
      <c r="X30" s="32"/>
      <c r="Z30" s="33"/>
      <c r="AA30" s="6"/>
      <c r="AB30" s="30"/>
    </row>
    <row r="31" spans="2:251" ht="27" customHeight="1">
      <c r="B31" s="204"/>
      <c r="C31" s="210"/>
      <c r="D31" s="61" t="s">
        <v>2</v>
      </c>
      <c r="E31" s="211"/>
      <c r="F31" s="67">
        <v>3</v>
      </c>
      <c r="G31" s="61" t="s">
        <v>45</v>
      </c>
      <c r="H31" s="78">
        <f t="shared" si="0"/>
        <v>62250000</v>
      </c>
      <c r="I31" s="84">
        <v>62250000</v>
      </c>
      <c r="J31" s="84"/>
      <c r="K31" s="83"/>
      <c r="L31" s="80"/>
      <c r="M31" s="34">
        <v>45292</v>
      </c>
      <c r="N31" s="34">
        <v>45656</v>
      </c>
      <c r="O31" s="208"/>
      <c r="P31" s="208"/>
      <c r="Q31" s="209"/>
      <c r="X31" s="32"/>
      <c r="Z31" s="33"/>
      <c r="AA31" s="6"/>
      <c r="AB31" s="30"/>
    </row>
    <row r="32" spans="2:251" ht="27" customHeight="1">
      <c r="B32" s="204" t="s">
        <v>75</v>
      </c>
      <c r="C32" s="210" t="s">
        <v>131</v>
      </c>
      <c r="D32" s="61" t="s">
        <v>43</v>
      </c>
      <c r="E32" s="206" t="s">
        <v>128</v>
      </c>
      <c r="F32" s="67">
        <v>1</v>
      </c>
      <c r="G32" s="61" t="s">
        <v>43</v>
      </c>
      <c r="H32" s="78">
        <f t="shared" si="0"/>
        <v>150000000</v>
      </c>
      <c r="I32" s="83">
        <v>150000000</v>
      </c>
      <c r="J32" s="80"/>
      <c r="K32" s="83"/>
      <c r="L32" s="80"/>
      <c r="M32" s="34">
        <v>45292</v>
      </c>
      <c r="N32" s="34">
        <v>45656</v>
      </c>
      <c r="O32" s="208">
        <f>+F33/F32</f>
        <v>1</v>
      </c>
      <c r="P32" s="208">
        <f>+H33/H32</f>
        <v>0.24533333333333332</v>
      </c>
      <c r="Q32" s="209">
        <f>+(O32*O32)/P32</f>
        <v>4.0760869565217392</v>
      </c>
      <c r="X32" s="32"/>
      <c r="Z32" s="33"/>
      <c r="AA32" s="6"/>
      <c r="AB32" s="30"/>
    </row>
    <row r="33" spans="2:28" ht="27" customHeight="1">
      <c r="B33" s="204"/>
      <c r="C33" s="210"/>
      <c r="D33" s="61" t="s">
        <v>2</v>
      </c>
      <c r="E33" s="211"/>
      <c r="F33" s="67">
        <v>1</v>
      </c>
      <c r="G33" s="61" t="s">
        <v>45</v>
      </c>
      <c r="H33" s="78">
        <f t="shared" si="0"/>
        <v>36800000</v>
      </c>
      <c r="I33" s="84">
        <v>36800000</v>
      </c>
      <c r="J33" s="80"/>
      <c r="K33" s="83"/>
      <c r="L33" s="80"/>
      <c r="M33" s="34">
        <v>45292</v>
      </c>
      <c r="N33" s="34">
        <v>45656</v>
      </c>
      <c r="O33" s="208"/>
      <c r="P33" s="208"/>
      <c r="Q33" s="209"/>
      <c r="X33" s="32"/>
      <c r="Z33" s="33"/>
      <c r="AA33" s="6"/>
      <c r="AB33" s="30"/>
    </row>
    <row r="34" spans="2:28" ht="21" customHeight="1">
      <c r="B34" s="204" t="s">
        <v>76</v>
      </c>
      <c r="C34" s="205" t="s">
        <v>129</v>
      </c>
      <c r="D34" s="61" t="s">
        <v>3</v>
      </c>
      <c r="E34" s="206" t="s">
        <v>130</v>
      </c>
      <c r="F34" s="29">
        <v>1</v>
      </c>
      <c r="G34" s="61" t="s">
        <v>3</v>
      </c>
      <c r="H34" s="78">
        <f t="shared" si="0"/>
        <v>90000000</v>
      </c>
      <c r="I34" s="83">
        <v>90000000</v>
      </c>
      <c r="J34" s="80"/>
      <c r="K34" s="83"/>
      <c r="L34" s="80"/>
      <c r="M34" s="34">
        <v>45292</v>
      </c>
      <c r="N34" s="34">
        <v>45656</v>
      </c>
      <c r="O34" s="208">
        <f>+F35/F34</f>
        <v>1</v>
      </c>
      <c r="P34" s="208">
        <f>+H35/H34</f>
        <v>0.54777777777777781</v>
      </c>
      <c r="Q34" s="209">
        <f>+(O34*O34)/P34</f>
        <v>1.8255578093306286</v>
      </c>
      <c r="X34" s="32"/>
    </row>
    <row r="35" spans="2:28" ht="19.5" customHeight="1">
      <c r="B35" s="204"/>
      <c r="C35" s="205"/>
      <c r="D35" s="61" t="s">
        <v>2</v>
      </c>
      <c r="E35" s="207"/>
      <c r="F35" s="31">
        <v>1</v>
      </c>
      <c r="G35" s="61" t="s">
        <v>45</v>
      </c>
      <c r="H35" s="78">
        <f t="shared" si="0"/>
        <v>49300000</v>
      </c>
      <c r="I35" s="84">
        <v>49300000</v>
      </c>
      <c r="J35" s="80"/>
      <c r="K35" s="83"/>
      <c r="L35" s="80"/>
      <c r="M35" s="34">
        <v>45292</v>
      </c>
      <c r="N35" s="34">
        <v>45656</v>
      </c>
      <c r="O35" s="208"/>
      <c r="P35" s="208"/>
      <c r="Q35" s="209"/>
      <c r="AB35" s="30"/>
    </row>
    <row r="36" spans="2:28" ht="18" customHeight="1">
      <c r="B36" s="204" t="s">
        <v>77</v>
      </c>
      <c r="C36" s="226" t="s">
        <v>132</v>
      </c>
      <c r="D36" s="61" t="s">
        <v>3</v>
      </c>
      <c r="E36" s="206" t="s">
        <v>133</v>
      </c>
      <c r="F36" s="23">
        <v>500</v>
      </c>
      <c r="G36" s="61" t="s">
        <v>3</v>
      </c>
      <c r="H36" s="78">
        <f t="shared" si="0"/>
        <v>80000000</v>
      </c>
      <c r="I36" s="80">
        <v>80000000</v>
      </c>
      <c r="J36" s="80"/>
      <c r="K36" s="83"/>
      <c r="L36" s="80"/>
      <c r="M36" s="34">
        <v>45292</v>
      </c>
      <c r="N36" s="34">
        <v>45656</v>
      </c>
      <c r="O36" s="208">
        <f>+F37/F36</f>
        <v>1</v>
      </c>
      <c r="P36" s="208">
        <f>+H37/H36</f>
        <v>0.97624999999999995</v>
      </c>
      <c r="Q36" s="209">
        <f>+(O36*O36)/P36</f>
        <v>1.0243277848911652</v>
      </c>
    </row>
    <row r="37" spans="2:28" ht="15.75">
      <c r="B37" s="204"/>
      <c r="C37" s="227"/>
      <c r="D37" s="61" t="s">
        <v>2</v>
      </c>
      <c r="E37" s="207"/>
      <c r="F37" s="23">
        <v>500</v>
      </c>
      <c r="G37" s="61" t="s">
        <v>45</v>
      </c>
      <c r="H37" s="78">
        <f t="shared" si="0"/>
        <v>78100000</v>
      </c>
      <c r="I37" s="85">
        <f>83800000-5700000</f>
        <v>78100000</v>
      </c>
      <c r="J37" s="80"/>
      <c r="K37" s="83"/>
      <c r="L37" s="80"/>
      <c r="M37" s="34">
        <v>45292</v>
      </c>
      <c r="N37" s="34">
        <v>45656</v>
      </c>
      <c r="O37" s="208"/>
      <c r="P37" s="208"/>
      <c r="Q37" s="209"/>
    </row>
    <row r="38" spans="2:28" ht="15.75">
      <c r="B38" s="224"/>
      <c r="C38" s="225" t="s">
        <v>9</v>
      </c>
      <c r="D38" s="61" t="s">
        <v>3</v>
      </c>
      <c r="E38" s="206"/>
      <c r="F38" s="23"/>
      <c r="G38" s="61" t="s">
        <v>3</v>
      </c>
      <c r="H38" s="78">
        <f t="shared" si="0"/>
        <v>9202833815</v>
      </c>
      <c r="I38" s="86">
        <f>+I18+I20+I22+I24+I26+I28+I30+I32+I34+I36</f>
        <v>750000000</v>
      </c>
      <c r="J38" s="86">
        <f t="shared" ref="J38:L38" si="1">+J18+J20+J22+J24+J26+J28+J30+J32+J34+J36</f>
        <v>8452833815</v>
      </c>
      <c r="K38" s="86">
        <f t="shared" si="1"/>
        <v>0</v>
      </c>
      <c r="L38" s="86">
        <f t="shared" si="1"/>
        <v>0</v>
      </c>
      <c r="M38" s="24"/>
      <c r="N38" s="20"/>
      <c r="O38" s="242"/>
      <c r="P38" s="242"/>
      <c r="Q38" s="224"/>
    </row>
    <row r="39" spans="2:28" ht="15.75">
      <c r="B39" s="224"/>
      <c r="C39" s="225"/>
      <c r="D39" s="61" t="s">
        <v>2</v>
      </c>
      <c r="E39" s="207"/>
      <c r="F39" s="23"/>
      <c r="G39" s="61" t="s">
        <v>45</v>
      </c>
      <c r="H39" s="68">
        <f t="shared" si="0"/>
        <v>696600000</v>
      </c>
      <c r="I39" s="25">
        <f>+I19+I21+I23+I25+I27+I29+I31+I33+I35+I37</f>
        <v>428600000</v>
      </c>
      <c r="J39" s="25">
        <f t="shared" ref="J39:L39" si="2">+J19+J21+J23+J25+J27+J29+J31+J33+J35+J37</f>
        <v>268000000</v>
      </c>
      <c r="K39" s="25">
        <f t="shared" si="2"/>
        <v>0</v>
      </c>
      <c r="L39" s="25">
        <f t="shared" si="2"/>
        <v>0</v>
      </c>
      <c r="M39" s="21"/>
      <c r="N39" s="20"/>
      <c r="O39" s="242"/>
      <c r="P39" s="242"/>
      <c r="Q39" s="224"/>
    </row>
    <row r="40" spans="2:28">
      <c r="D40" s="19"/>
      <c r="H40" s="18"/>
      <c r="I40" s="15"/>
      <c r="J40" s="87"/>
      <c r="K40" s="17"/>
      <c r="L40" s="17"/>
      <c r="M40" s="16"/>
      <c r="N40" s="16"/>
      <c r="O40" s="15"/>
      <c r="P40" s="13"/>
      <c r="Q40" s="14"/>
      <c r="R40" s="13"/>
    </row>
    <row r="41" spans="2:28" ht="31.5">
      <c r="B41" s="228" t="s">
        <v>47</v>
      </c>
      <c r="C41" s="228"/>
      <c r="D41" s="229" t="s">
        <v>8</v>
      </c>
      <c r="E41" s="229"/>
      <c r="F41" s="229"/>
      <c r="G41" s="229"/>
      <c r="H41" s="229"/>
      <c r="I41" s="229"/>
      <c r="J41" s="69" t="s">
        <v>48</v>
      </c>
      <c r="K41" s="229" t="s">
        <v>49</v>
      </c>
      <c r="L41" s="229"/>
      <c r="M41" s="230" t="s">
        <v>7</v>
      </c>
      <c r="N41" s="231"/>
      <c r="O41" s="231"/>
      <c r="P41" s="231"/>
      <c r="Q41" s="231"/>
    </row>
    <row r="42" spans="2:28" ht="26.25" customHeight="1">
      <c r="B42" s="232" t="s">
        <v>79</v>
      </c>
      <c r="C42" s="233"/>
      <c r="D42" s="236" t="s">
        <v>410</v>
      </c>
      <c r="E42" s="237"/>
      <c r="F42" s="237"/>
      <c r="G42" s="237"/>
      <c r="H42" s="237"/>
      <c r="I42" s="238"/>
      <c r="J42" s="222" t="s">
        <v>87</v>
      </c>
      <c r="K42" s="12" t="s">
        <v>3</v>
      </c>
      <c r="L42" s="88">
        <v>51</v>
      </c>
      <c r="M42" s="216" t="s">
        <v>90</v>
      </c>
      <c r="N42" s="217"/>
      <c r="O42" s="217"/>
      <c r="P42" s="217"/>
      <c r="Q42" s="218"/>
    </row>
    <row r="43" spans="2:28" ht="18" customHeight="1">
      <c r="B43" s="234"/>
      <c r="C43" s="235"/>
      <c r="D43" s="239"/>
      <c r="E43" s="240"/>
      <c r="F43" s="240"/>
      <c r="G43" s="240"/>
      <c r="H43" s="240"/>
      <c r="I43" s="241"/>
      <c r="J43" s="222"/>
      <c r="K43" s="12" t="s">
        <v>2</v>
      </c>
      <c r="L43" s="62"/>
      <c r="M43" s="244"/>
      <c r="N43" s="245"/>
      <c r="O43" s="245"/>
      <c r="P43" s="245"/>
      <c r="Q43" s="246"/>
    </row>
    <row r="44" spans="2:28" ht="18" customHeight="1">
      <c r="B44" s="212" t="s">
        <v>80</v>
      </c>
      <c r="C44" s="213"/>
      <c r="D44" s="216" t="s">
        <v>411</v>
      </c>
      <c r="E44" s="217"/>
      <c r="F44" s="217"/>
      <c r="G44" s="217"/>
      <c r="H44" s="217"/>
      <c r="I44" s="218"/>
      <c r="J44" s="222" t="s">
        <v>87</v>
      </c>
      <c r="K44" s="12" t="s">
        <v>3</v>
      </c>
      <c r="L44" s="62">
        <v>51</v>
      </c>
      <c r="M44" s="244"/>
      <c r="N44" s="245"/>
      <c r="O44" s="245"/>
      <c r="P44" s="245"/>
      <c r="Q44" s="246"/>
    </row>
    <row r="45" spans="2:28" ht="18" customHeight="1">
      <c r="B45" s="214"/>
      <c r="C45" s="215"/>
      <c r="D45" s="219"/>
      <c r="E45" s="220"/>
      <c r="F45" s="220"/>
      <c r="G45" s="220"/>
      <c r="H45" s="220"/>
      <c r="I45" s="221"/>
      <c r="J45" s="222"/>
      <c r="K45" s="12" t="s">
        <v>2</v>
      </c>
      <c r="L45" s="62"/>
      <c r="M45" s="219"/>
      <c r="N45" s="220"/>
      <c r="O45" s="220"/>
      <c r="P45" s="220"/>
      <c r="Q45" s="221"/>
    </row>
    <row r="46" spans="2:28" ht="18" customHeight="1">
      <c r="B46" s="212" t="s">
        <v>81</v>
      </c>
      <c r="C46" s="213"/>
      <c r="D46" s="216" t="s">
        <v>412</v>
      </c>
      <c r="E46" s="217"/>
      <c r="F46" s="217"/>
      <c r="G46" s="217"/>
      <c r="H46" s="217"/>
      <c r="I46" s="218"/>
      <c r="J46" s="223" t="s">
        <v>88</v>
      </c>
      <c r="K46" s="12" t="s">
        <v>3</v>
      </c>
      <c r="L46" s="75">
        <v>1.26</v>
      </c>
      <c r="M46" s="243" t="s">
        <v>4</v>
      </c>
      <c r="N46" s="243"/>
      <c r="O46" s="243"/>
      <c r="P46" s="243"/>
      <c r="Q46" s="243"/>
    </row>
    <row r="47" spans="2:28" ht="18" customHeight="1">
      <c r="B47" s="214"/>
      <c r="C47" s="215"/>
      <c r="D47" s="219"/>
      <c r="E47" s="220"/>
      <c r="F47" s="220"/>
      <c r="G47" s="220"/>
      <c r="H47" s="220"/>
      <c r="I47" s="221"/>
      <c r="J47" s="223"/>
      <c r="K47" s="12" t="s">
        <v>2</v>
      </c>
      <c r="L47" s="62"/>
      <c r="M47" s="243"/>
      <c r="N47" s="243"/>
      <c r="O47" s="243"/>
      <c r="P47" s="243"/>
      <c r="Q47" s="243"/>
    </row>
    <row r="48" spans="2:28" ht="18" customHeight="1">
      <c r="B48" s="212" t="s">
        <v>82</v>
      </c>
      <c r="C48" s="213"/>
      <c r="D48" s="216" t="s">
        <v>413</v>
      </c>
      <c r="E48" s="217"/>
      <c r="F48" s="217"/>
      <c r="G48" s="217"/>
      <c r="H48" s="217"/>
      <c r="I48" s="218"/>
      <c r="J48" s="223" t="s">
        <v>89</v>
      </c>
      <c r="K48" s="12" t="s">
        <v>3</v>
      </c>
      <c r="L48" s="89">
        <v>4</v>
      </c>
      <c r="M48" s="243"/>
      <c r="N48" s="243"/>
      <c r="O48" s="243"/>
      <c r="P48" s="243"/>
      <c r="Q48" s="243"/>
    </row>
    <row r="49" spans="2:53" ht="18" customHeight="1">
      <c r="B49" s="214"/>
      <c r="C49" s="215"/>
      <c r="D49" s="219"/>
      <c r="E49" s="220"/>
      <c r="F49" s="220"/>
      <c r="G49" s="220"/>
      <c r="H49" s="220"/>
      <c r="I49" s="221"/>
      <c r="J49" s="223"/>
      <c r="K49" s="12" t="s">
        <v>2</v>
      </c>
      <c r="L49" s="62"/>
      <c r="M49" s="243"/>
      <c r="N49" s="243"/>
      <c r="O49" s="243"/>
      <c r="P49" s="243"/>
      <c r="Q49" s="243"/>
    </row>
    <row r="50" spans="2:53" ht="18" customHeight="1">
      <c r="B50" s="212" t="s">
        <v>83</v>
      </c>
      <c r="C50" s="213"/>
      <c r="D50" s="216" t="s">
        <v>414</v>
      </c>
      <c r="E50" s="217"/>
      <c r="F50" s="217"/>
      <c r="G50" s="217"/>
      <c r="H50" s="217"/>
      <c r="I50" s="218"/>
      <c r="J50" s="223" t="s">
        <v>88</v>
      </c>
      <c r="K50" s="12" t="s">
        <v>3</v>
      </c>
      <c r="L50" s="75">
        <v>0.84</v>
      </c>
      <c r="M50" s="247" t="s">
        <v>78</v>
      </c>
      <c r="N50" s="247"/>
      <c r="O50" s="247"/>
      <c r="P50" s="247"/>
      <c r="Q50" s="247"/>
    </row>
    <row r="51" spans="2:53" ht="18" customHeight="1">
      <c r="B51" s="214"/>
      <c r="C51" s="215"/>
      <c r="D51" s="219"/>
      <c r="E51" s="220"/>
      <c r="F51" s="220"/>
      <c r="G51" s="220"/>
      <c r="H51" s="220"/>
      <c r="I51" s="221"/>
      <c r="J51" s="223"/>
      <c r="K51" s="12" t="s">
        <v>2</v>
      </c>
      <c r="L51" s="62"/>
      <c r="M51" s="247" t="s">
        <v>91</v>
      </c>
      <c r="N51" s="247"/>
      <c r="O51" s="247"/>
      <c r="P51" s="247"/>
      <c r="Q51" s="247"/>
    </row>
    <row r="52" spans="2:53" ht="18" customHeight="1">
      <c r="B52" s="212" t="s">
        <v>84</v>
      </c>
      <c r="C52" s="213"/>
      <c r="D52" s="216" t="s">
        <v>415</v>
      </c>
      <c r="E52" s="217"/>
      <c r="F52" s="217"/>
      <c r="G52" s="217"/>
      <c r="H52" s="217"/>
      <c r="I52" s="218"/>
      <c r="J52" s="223" t="s">
        <v>88</v>
      </c>
      <c r="K52" s="12" t="s">
        <v>3</v>
      </c>
      <c r="L52" s="75">
        <v>1.08</v>
      </c>
      <c r="M52" s="247"/>
      <c r="N52" s="247"/>
      <c r="O52" s="247"/>
      <c r="P52" s="247"/>
      <c r="Q52" s="247"/>
    </row>
    <row r="53" spans="2:53" ht="18" customHeight="1">
      <c r="B53" s="214"/>
      <c r="C53" s="215"/>
      <c r="D53" s="219"/>
      <c r="E53" s="220"/>
      <c r="F53" s="220"/>
      <c r="G53" s="220"/>
      <c r="H53" s="220"/>
      <c r="I53" s="221"/>
      <c r="J53" s="223"/>
      <c r="K53" s="12" t="s">
        <v>2</v>
      </c>
      <c r="L53" s="62"/>
      <c r="M53" s="247"/>
      <c r="N53" s="247"/>
      <c r="O53" s="247"/>
      <c r="P53" s="247"/>
      <c r="Q53" s="247"/>
    </row>
    <row r="54" spans="2:53" ht="18.75" customHeight="1">
      <c r="B54" s="212" t="s">
        <v>85</v>
      </c>
      <c r="C54" s="213"/>
      <c r="D54" s="216" t="s">
        <v>416</v>
      </c>
      <c r="E54" s="217"/>
      <c r="F54" s="217"/>
      <c r="G54" s="217"/>
      <c r="H54" s="217"/>
      <c r="I54" s="218"/>
      <c r="J54" s="223" t="s">
        <v>88</v>
      </c>
      <c r="K54" s="12" t="s">
        <v>3</v>
      </c>
      <c r="L54" s="75">
        <v>0.1</v>
      </c>
      <c r="M54" s="247"/>
      <c r="N54" s="247"/>
      <c r="O54" s="247"/>
      <c r="P54" s="247"/>
      <c r="Q54" s="247"/>
    </row>
    <row r="55" spans="2:53" ht="14.25" customHeight="1">
      <c r="B55" s="214"/>
      <c r="C55" s="215"/>
      <c r="D55" s="219"/>
      <c r="E55" s="220"/>
      <c r="F55" s="220"/>
      <c r="G55" s="220"/>
      <c r="H55" s="220"/>
      <c r="I55" s="221"/>
      <c r="J55" s="223"/>
      <c r="K55" s="12" t="s">
        <v>2</v>
      </c>
      <c r="L55" s="62"/>
      <c r="M55" s="247"/>
      <c r="N55" s="247"/>
      <c r="O55" s="247"/>
      <c r="P55" s="247"/>
      <c r="Q55" s="247"/>
    </row>
    <row r="56" spans="2:53" ht="15.75">
      <c r="B56" s="212" t="s">
        <v>86</v>
      </c>
      <c r="C56" s="213"/>
      <c r="D56" s="216" t="s">
        <v>417</v>
      </c>
      <c r="E56" s="217"/>
      <c r="F56" s="217"/>
      <c r="G56" s="217"/>
      <c r="H56" s="217"/>
      <c r="I56" s="218"/>
      <c r="J56" s="223" t="s">
        <v>87</v>
      </c>
      <c r="K56" s="12" t="s">
        <v>3</v>
      </c>
      <c r="L56" s="89">
        <v>53</v>
      </c>
      <c r="M56" s="243" t="s">
        <v>0</v>
      </c>
      <c r="N56" s="243"/>
      <c r="O56" s="243"/>
      <c r="P56" s="243"/>
      <c r="Q56" s="243"/>
    </row>
    <row r="57" spans="2:53" ht="15.75">
      <c r="B57" s="214"/>
      <c r="C57" s="215"/>
      <c r="D57" s="219"/>
      <c r="E57" s="220"/>
      <c r="F57" s="220"/>
      <c r="G57" s="220"/>
      <c r="H57" s="220"/>
      <c r="I57" s="221"/>
      <c r="J57" s="223"/>
      <c r="K57" s="12" t="s">
        <v>2</v>
      </c>
      <c r="L57" s="62"/>
      <c r="M57" s="243"/>
      <c r="N57" s="243"/>
      <c r="O57" s="243"/>
      <c r="P57" s="243"/>
      <c r="Q57" s="243"/>
    </row>
    <row r="58" spans="2:53" ht="15" customHeight="1">
      <c r="B58" s="232" t="s">
        <v>1</v>
      </c>
      <c r="C58" s="248"/>
      <c r="D58" s="248"/>
      <c r="E58" s="248"/>
      <c r="F58" s="248"/>
      <c r="G58" s="248"/>
      <c r="H58" s="248"/>
      <c r="I58" s="248"/>
      <c r="J58" s="248"/>
      <c r="K58" s="248"/>
      <c r="L58" s="233"/>
      <c r="M58" s="243"/>
      <c r="N58" s="243"/>
      <c r="O58" s="243"/>
      <c r="P58" s="243"/>
      <c r="Q58" s="243"/>
    </row>
    <row r="59" spans="2:53" ht="29.25" customHeight="1">
      <c r="B59" s="234"/>
      <c r="C59" s="249"/>
      <c r="D59" s="249"/>
      <c r="E59" s="249"/>
      <c r="F59" s="249"/>
      <c r="G59" s="249"/>
      <c r="H59" s="249"/>
      <c r="I59" s="249"/>
      <c r="J59" s="249"/>
      <c r="K59" s="249"/>
      <c r="L59" s="235"/>
      <c r="M59" s="243"/>
      <c r="N59" s="243"/>
      <c r="O59" s="243"/>
      <c r="P59" s="243"/>
      <c r="Q59" s="243"/>
    </row>
    <row r="60" spans="2:53">
      <c r="M60" s="11"/>
      <c r="N60" s="11"/>
    </row>
    <row r="61" spans="2:53" ht="15.75">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2:53" ht="15.75">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2:53" ht="15.75">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2:53" ht="15.75">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18:53" ht="15.7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18:53" ht="15.75">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18:53" ht="15.75">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18:53" ht="15.75">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18:53" ht="15.75">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18:53" ht="15.75">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18:53" ht="15.75">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18:53" ht="15.75">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18:53" ht="15.75">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row r="74" spans="18:53" ht="15.75">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row>
    <row r="75" spans="18:53" ht="15.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row>
    <row r="76" spans="18:53" ht="15.75">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row>
    <row r="77" spans="18:53" ht="15.75">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row>
    <row r="78" spans="18:53" ht="15.75">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row>
    <row r="79" spans="18:53" ht="15.75">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row>
    <row r="80" spans="18:53" ht="15.75">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row>
    <row r="81" spans="18:53" ht="15.75">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row>
    <row r="82" spans="18:53" ht="15.75">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row>
    <row r="83" spans="18:53" ht="15.75">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row>
    <row r="84" spans="18:53" ht="15.75">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row>
    <row r="85" spans="18:53" ht="15.7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row>
    <row r="86" spans="18:53" ht="15.75">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row>
    <row r="87" spans="18:53" ht="15.75">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row>
    <row r="88" spans="18:53" ht="15.75">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row>
    <row r="89" spans="18:53" ht="15.75">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row>
    <row r="90" spans="18:53" ht="15.75">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row>
    <row r="91" spans="18:53" ht="15.75">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row>
    <row r="92" spans="18:53" ht="15.75">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row>
    <row r="93" spans="18:53" ht="15.75">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row>
  </sheetData>
  <mergeCells count="149">
    <mergeCell ref="B30:B31"/>
    <mergeCell ref="C30:C31"/>
    <mergeCell ref="E30:E31"/>
    <mergeCell ref="M56:Q59"/>
    <mergeCell ref="B52:C53"/>
    <mergeCell ref="D52:I53"/>
    <mergeCell ref="J52:J53"/>
    <mergeCell ref="M42:Q45"/>
    <mergeCell ref="M46:Q49"/>
    <mergeCell ref="M50:Q50"/>
    <mergeCell ref="M51:Q55"/>
    <mergeCell ref="B48:C49"/>
    <mergeCell ref="D48:I49"/>
    <mergeCell ref="J48:J49"/>
    <mergeCell ref="B50:C51"/>
    <mergeCell ref="D50:I51"/>
    <mergeCell ref="J50:J51"/>
    <mergeCell ref="B58:L59"/>
    <mergeCell ref="B54:C55"/>
    <mergeCell ref="D54:I55"/>
    <mergeCell ref="J54:J55"/>
    <mergeCell ref="B56:C57"/>
    <mergeCell ref="D56:I57"/>
    <mergeCell ref="J56:J57"/>
    <mergeCell ref="O32:O33"/>
    <mergeCell ref="P32:P33"/>
    <mergeCell ref="Q32:Q33"/>
    <mergeCell ref="B41:C41"/>
    <mergeCell ref="D41:I41"/>
    <mergeCell ref="K41:L41"/>
    <mergeCell ref="M41:Q41"/>
    <mergeCell ref="B42:C43"/>
    <mergeCell ref="D42:I43"/>
    <mergeCell ref="J42:J43"/>
    <mergeCell ref="O38:O39"/>
    <mergeCell ref="P38:P39"/>
    <mergeCell ref="Q38:Q39"/>
    <mergeCell ref="O36:O37"/>
    <mergeCell ref="P36:P37"/>
    <mergeCell ref="Q36:Q37"/>
    <mergeCell ref="B44:C45"/>
    <mergeCell ref="D44:I45"/>
    <mergeCell ref="J44:J45"/>
    <mergeCell ref="B46:C47"/>
    <mergeCell ref="D46:I47"/>
    <mergeCell ref="J46:J47"/>
    <mergeCell ref="B32:B33"/>
    <mergeCell ref="C32:C33"/>
    <mergeCell ref="E32:E33"/>
    <mergeCell ref="B38:B39"/>
    <mergeCell ref="C38:C39"/>
    <mergeCell ref="E38:E39"/>
    <mergeCell ref="B36:B37"/>
    <mergeCell ref="C36:C37"/>
    <mergeCell ref="E36:E37"/>
    <mergeCell ref="B28:B29"/>
    <mergeCell ref="C28:C29"/>
    <mergeCell ref="E28:E29"/>
    <mergeCell ref="O28:O29"/>
    <mergeCell ref="P28:P29"/>
    <mergeCell ref="B26:B27"/>
    <mergeCell ref="C26:C27"/>
    <mergeCell ref="E26:E27"/>
    <mergeCell ref="O26:O27"/>
    <mergeCell ref="P26:P27"/>
    <mergeCell ref="P24:P25"/>
    <mergeCell ref="Q24:Q25"/>
    <mergeCell ref="U18:V18"/>
    <mergeCell ref="C22:C23"/>
    <mergeCell ref="E22:E23"/>
    <mergeCell ref="O22:O23"/>
    <mergeCell ref="P22:P23"/>
    <mergeCell ref="Q22:Q23"/>
    <mergeCell ref="O30:O31"/>
    <mergeCell ref="P30:P31"/>
    <mergeCell ref="Q28:Q29"/>
    <mergeCell ref="Q30:Q31"/>
    <mergeCell ref="U16:V16"/>
    <mergeCell ref="U17:V17"/>
    <mergeCell ref="B34:B35"/>
    <mergeCell ref="C34:C35"/>
    <mergeCell ref="E34:E35"/>
    <mergeCell ref="O34:O35"/>
    <mergeCell ref="P34:P35"/>
    <mergeCell ref="Q34:Q35"/>
    <mergeCell ref="C18:C19"/>
    <mergeCell ref="E18:E19"/>
    <mergeCell ref="O18:O19"/>
    <mergeCell ref="P18:P19"/>
    <mergeCell ref="Q18:Q19"/>
    <mergeCell ref="C20:C21"/>
    <mergeCell ref="E20:E21"/>
    <mergeCell ref="O20:O21"/>
    <mergeCell ref="P20:P21"/>
    <mergeCell ref="Q20:Q21"/>
    <mergeCell ref="B18:B23"/>
    <mergeCell ref="Q26:Q27"/>
    <mergeCell ref="B24:B25"/>
    <mergeCell ref="C24:C25"/>
    <mergeCell ref="E24:E25"/>
    <mergeCell ref="O24:O25"/>
    <mergeCell ref="B15:B17"/>
    <mergeCell ref="C15:C17"/>
    <mergeCell ref="D15:D17"/>
    <mergeCell ref="E15:E17"/>
    <mergeCell ref="F15:F17"/>
    <mergeCell ref="G15:G17"/>
    <mergeCell ref="U12:W12"/>
    <mergeCell ref="B13:C13"/>
    <mergeCell ref="D13:I13"/>
    <mergeCell ref="N13:P13"/>
    <mergeCell ref="U13:W13"/>
    <mergeCell ref="D14:I14"/>
    <mergeCell ref="N14:P14"/>
    <mergeCell ref="U14:V14"/>
    <mergeCell ref="D12:I12"/>
    <mergeCell ref="N12:P12"/>
    <mergeCell ref="H15:H17"/>
    <mergeCell ref="I15:L16"/>
    <mergeCell ref="M15:N16"/>
    <mergeCell ref="O15:Q15"/>
    <mergeCell ref="U15:V15"/>
    <mergeCell ref="O16:O17"/>
    <mergeCell ref="P16:P17"/>
    <mergeCell ref="Q16:Q17"/>
    <mergeCell ref="T9:X9"/>
    <mergeCell ref="B10:C10"/>
    <mergeCell ref="D10:I10"/>
    <mergeCell ref="N10:P10"/>
    <mergeCell ref="B11:C11"/>
    <mergeCell ref="D11:I11"/>
    <mergeCell ref="N11:P11"/>
    <mergeCell ref="U11:W11"/>
    <mergeCell ref="B2:C5"/>
    <mergeCell ref="D2:K3"/>
    <mergeCell ref="L2:O2"/>
    <mergeCell ref="P2:Q5"/>
    <mergeCell ref="L3:O3"/>
    <mergeCell ref="D4:K5"/>
    <mergeCell ref="L4:O4"/>
    <mergeCell ref="L5:O5"/>
    <mergeCell ref="C6:Q6"/>
    <mergeCell ref="D7:Q7"/>
    <mergeCell ref="D8:Q8"/>
    <mergeCell ref="B9:C9"/>
    <mergeCell ref="D9:I9"/>
    <mergeCell ref="J9:L14"/>
    <mergeCell ref="M9:Q9"/>
    <mergeCell ref="B12:C12"/>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Q73"/>
  <sheetViews>
    <sheetView topLeftCell="E1" zoomScale="90" zoomScaleNormal="90" workbookViewId="0">
      <selection activeCell="D13" sqref="D13:I13"/>
    </sheetView>
  </sheetViews>
  <sheetFormatPr baseColWidth="10" defaultColWidth="12.42578125" defaultRowHeight="15"/>
  <cols>
    <col min="1" max="1" width="6.7109375" style="1" customWidth="1"/>
    <col min="2" max="2" width="45.42578125" style="1" customWidth="1"/>
    <col min="3" max="3" width="66.140625" style="1" customWidth="1"/>
    <col min="4" max="4" width="16.85546875" style="1" customWidth="1"/>
    <col min="5" max="5" width="13.85546875" style="1" customWidth="1"/>
    <col min="6" max="6" width="16.7109375" style="1" customWidth="1"/>
    <col min="7" max="7" width="18" style="1" customWidth="1"/>
    <col min="8" max="8" width="22.85546875" style="1" customWidth="1"/>
    <col min="9" max="9" width="19.42578125" style="1" customWidth="1"/>
    <col min="10" max="10" width="20.85546875" style="3" customWidth="1"/>
    <col min="11" max="11" width="13.42578125" style="1" customWidth="1"/>
    <col min="12" max="12" width="15.85546875" style="1" customWidth="1"/>
    <col min="13" max="13" width="14.85546875" style="2" customWidth="1"/>
    <col min="14" max="14" width="21.140625" style="2" customWidth="1"/>
    <col min="15" max="17" width="16.85546875" style="1" customWidth="1"/>
    <col min="18" max="18" width="16.42578125" style="1" customWidth="1"/>
    <col min="19" max="19" width="12.42578125" style="1"/>
    <col min="20" max="20" width="14.42578125" style="1" customWidth="1"/>
    <col min="21" max="21" width="18.42578125" style="1" customWidth="1"/>
    <col min="22" max="22" width="33.85546875" style="1" customWidth="1"/>
    <col min="23" max="23" width="12.42578125" style="1" hidden="1" customWidth="1"/>
    <col min="24" max="24" width="24.28515625" style="1" customWidth="1"/>
    <col min="25" max="25" width="22.42578125" style="1" customWidth="1"/>
    <col min="26" max="27" width="12.42578125" style="1"/>
    <col min="28" max="28" width="16.85546875" style="1" customWidth="1"/>
    <col min="29" max="29" width="12.42578125" style="1"/>
    <col min="30" max="30" width="30.140625" style="1" customWidth="1"/>
    <col min="31" max="31" width="15.42578125" style="1" customWidth="1"/>
    <col min="32" max="32" width="15.85546875" style="1" customWidth="1"/>
    <col min="33" max="33" width="24.42578125" style="1" customWidth="1"/>
    <col min="34" max="34" width="17.140625" style="1" customWidth="1"/>
    <col min="35" max="16384" width="12.42578125" style="1"/>
  </cols>
  <sheetData>
    <row r="1" spans="2:251" ht="22.5" customHeight="1"/>
    <row r="2" spans="2:251" s="37" customFormat="1" ht="37.5" customHeight="1">
      <c r="B2" s="141"/>
      <c r="C2" s="141"/>
      <c r="D2" s="142" t="s">
        <v>33</v>
      </c>
      <c r="E2" s="143"/>
      <c r="F2" s="143"/>
      <c r="G2" s="143"/>
      <c r="H2" s="143"/>
      <c r="I2" s="143"/>
      <c r="J2" s="143"/>
      <c r="K2" s="144"/>
      <c r="L2" s="148" t="s">
        <v>37</v>
      </c>
      <c r="M2" s="149"/>
      <c r="N2" s="149"/>
      <c r="O2" s="150"/>
      <c r="P2" s="151"/>
      <c r="Q2" s="152"/>
      <c r="R2" s="58"/>
    </row>
    <row r="3" spans="2:251" s="37" customFormat="1" ht="37.5" customHeight="1">
      <c r="B3" s="141"/>
      <c r="C3" s="141"/>
      <c r="D3" s="145"/>
      <c r="E3" s="146"/>
      <c r="F3" s="146"/>
      <c r="G3" s="146"/>
      <c r="H3" s="146"/>
      <c r="I3" s="146"/>
      <c r="J3" s="146"/>
      <c r="K3" s="147"/>
      <c r="L3" s="148" t="s">
        <v>34</v>
      </c>
      <c r="M3" s="149"/>
      <c r="N3" s="149"/>
      <c r="O3" s="150"/>
      <c r="P3" s="153"/>
      <c r="Q3" s="154"/>
      <c r="R3" s="58"/>
    </row>
    <row r="4" spans="2:251" s="37" customFormat="1" ht="33.75" customHeight="1">
      <c r="B4" s="141"/>
      <c r="C4" s="141"/>
      <c r="D4" s="142" t="s">
        <v>32</v>
      </c>
      <c r="E4" s="143"/>
      <c r="F4" s="143"/>
      <c r="G4" s="143"/>
      <c r="H4" s="143"/>
      <c r="I4" s="143"/>
      <c r="J4" s="143"/>
      <c r="K4" s="144"/>
      <c r="L4" s="148" t="s">
        <v>35</v>
      </c>
      <c r="M4" s="149"/>
      <c r="N4" s="149"/>
      <c r="O4" s="150"/>
      <c r="P4" s="153"/>
      <c r="Q4" s="154"/>
      <c r="R4" s="58"/>
    </row>
    <row r="5" spans="2:251" s="37" customFormat="1" ht="38.25" customHeight="1">
      <c r="B5" s="141"/>
      <c r="C5" s="141"/>
      <c r="D5" s="145"/>
      <c r="E5" s="146"/>
      <c r="F5" s="146"/>
      <c r="G5" s="146"/>
      <c r="H5" s="146"/>
      <c r="I5" s="146"/>
      <c r="J5" s="146"/>
      <c r="K5" s="147"/>
      <c r="L5" s="148" t="s">
        <v>36</v>
      </c>
      <c r="M5" s="149"/>
      <c r="N5" s="149"/>
      <c r="O5" s="150"/>
      <c r="P5" s="155"/>
      <c r="Q5" s="156"/>
      <c r="R5" s="58"/>
    </row>
    <row r="6" spans="2:251" s="37" customFormat="1" ht="23.25" customHeight="1">
      <c r="C6" s="157"/>
      <c r="D6" s="157"/>
      <c r="E6" s="157"/>
      <c r="F6" s="157"/>
      <c r="G6" s="157"/>
      <c r="H6" s="157"/>
      <c r="I6" s="157"/>
      <c r="J6" s="157"/>
      <c r="K6" s="157"/>
      <c r="L6" s="157"/>
      <c r="M6" s="157"/>
      <c r="N6" s="157"/>
      <c r="O6" s="157"/>
      <c r="P6" s="157"/>
      <c r="Q6" s="157"/>
      <c r="R6" s="58"/>
    </row>
    <row r="7" spans="2:251" s="37" customFormat="1" ht="31.5" customHeight="1">
      <c r="B7" s="60" t="s">
        <v>42</v>
      </c>
      <c r="C7" s="60" t="s">
        <v>52</v>
      </c>
      <c r="D7" s="158" t="s">
        <v>106</v>
      </c>
      <c r="E7" s="159"/>
      <c r="F7" s="159"/>
      <c r="G7" s="159"/>
      <c r="H7" s="159"/>
      <c r="I7" s="159"/>
      <c r="J7" s="159"/>
      <c r="K7" s="159"/>
      <c r="L7" s="159"/>
      <c r="M7" s="159"/>
      <c r="N7" s="159"/>
      <c r="O7" s="159"/>
      <c r="P7" s="159"/>
      <c r="Q7" s="160"/>
      <c r="R7" s="58"/>
    </row>
    <row r="8" spans="2:251" s="37" customFormat="1" ht="36" customHeight="1">
      <c r="B8" s="60" t="s">
        <v>31</v>
      </c>
      <c r="C8" s="74">
        <v>45474</v>
      </c>
      <c r="D8" s="161" t="s">
        <v>59</v>
      </c>
      <c r="E8" s="161"/>
      <c r="F8" s="161"/>
      <c r="G8" s="161"/>
      <c r="H8" s="161"/>
      <c r="I8" s="161"/>
      <c r="J8" s="161"/>
      <c r="K8" s="161"/>
      <c r="L8" s="161"/>
      <c r="M8" s="161"/>
      <c r="N8" s="161"/>
      <c r="O8" s="161"/>
      <c r="P8" s="161"/>
      <c r="Q8" s="161"/>
    </row>
    <row r="9" spans="2:251" s="37" customFormat="1" ht="36" customHeight="1">
      <c r="B9" s="128" t="s">
        <v>53</v>
      </c>
      <c r="C9" s="129"/>
      <c r="D9" s="130" t="s">
        <v>54</v>
      </c>
      <c r="E9" s="130"/>
      <c r="F9" s="130"/>
      <c r="G9" s="130"/>
      <c r="H9" s="130"/>
      <c r="I9" s="131"/>
      <c r="J9" s="162" t="s">
        <v>30</v>
      </c>
      <c r="K9" s="163"/>
      <c r="L9" s="164"/>
      <c r="M9" s="171" t="s">
        <v>29</v>
      </c>
      <c r="N9" s="172"/>
      <c r="O9" s="172"/>
      <c r="P9" s="172"/>
      <c r="Q9" s="173"/>
      <c r="R9" s="45"/>
      <c r="T9" s="127"/>
      <c r="U9" s="127"/>
      <c r="V9" s="127"/>
      <c r="W9" s="127"/>
      <c r="X9" s="127"/>
    </row>
    <row r="10" spans="2:251" s="37" customFormat="1" ht="36" customHeight="1">
      <c r="B10" s="128" t="s">
        <v>28</v>
      </c>
      <c r="C10" s="129"/>
      <c r="D10" s="130" t="s">
        <v>55</v>
      </c>
      <c r="E10" s="130"/>
      <c r="F10" s="130"/>
      <c r="G10" s="130"/>
      <c r="H10" s="130"/>
      <c r="I10" s="131"/>
      <c r="J10" s="165"/>
      <c r="K10" s="166"/>
      <c r="L10" s="167"/>
      <c r="M10" s="72" t="s">
        <v>27</v>
      </c>
      <c r="N10" s="132" t="s">
        <v>26</v>
      </c>
      <c r="O10" s="132"/>
      <c r="P10" s="132"/>
      <c r="Q10" s="72" t="s">
        <v>25</v>
      </c>
      <c r="R10" s="45"/>
      <c r="T10" s="57"/>
      <c r="U10" s="57"/>
      <c r="V10" s="57"/>
      <c r="W10" s="57"/>
      <c r="X10" s="57"/>
    </row>
    <row r="11" spans="2:251" s="37" customFormat="1" ht="31.5" customHeight="1">
      <c r="B11" s="133" t="s">
        <v>24</v>
      </c>
      <c r="C11" s="134"/>
      <c r="D11" s="135" t="s">
        <v>56</v>
      </c>
      <c r="E11" s="135"/>
      <c r="F11" s="135"/>
      <c r="G11" s="135"/>
      <c r="H11" s="135"/>
      <c r="I11" s="136"/>
      <c r="J11" s="165"/>
      <c r="K11" s="166"/>
      <c r="L11" s="167"/>
      <c r="M11" s="56"/>
      <c r="N11" s="137"/>
      <c r="O11" s="138"/>
      <c r="P11" s="139"/>
      <c r="Q11" s="55"/>
      <c r="R11" s="45"/>
      <c r="T11" s="54"/>
      <c r="U11" s="140"/>
      <c r="V11" s="140"/>
      <c r="W11" s="140"/>
      <c r="X11" s="54"/>
      <c r="Z11" s="53"/>
      <c r="AA11" s="53"/>
    </row>
    <row r="12" spans="2:251" s="37" customFormat="1" ht="74.25" customHeight="1">
      <c r="B12" s="174" t="s">
        <v>23</v>
      </c>
      <c r="C12" s="175"/>
      <c r="D12" s="135" t="s">
        <v>61</v>
      </c>
      <c r="E12" s="135"/>
      <c r="F12" s="135"/>
      <c r="G12" s="135"/>
      <c r="H12" s="135"/>
      <c r="I12" s="136"/>
      <c r="J12" s="165"/>
      <c r="K12" s="166"/>
      <c r="L12" s="167"/>
      <c r="M12" s="52"/>
      <c r="N12" s="193"/>
      <c r="O12" s="194"/>
      <c r="P12" s="195"/>
      <c r="Q12" s="51"/>
      <c r="R12" s="45"/>
      <c r="T12" s="48"/>
      <c r="U12" s="182"/>
      <c r="V12" s="182"/>
      <c r="W12" s="182"/>
      <c r="X12" s="42"/>
      <c r="Z12" s="40"/>
      <c r="AA12" s="39"/>
      <c r="AB12" s="38"/>
    </row>
    <row r="13" spans="2:251" s="37" customFormat="1" ht="74.25" customHeight="1">
      <c r="B13" s="183" t="s">
        <v>22</v>
      </c>
      <c r="C13" s="184"/>
      <c r="D13" s="185" t="s">
        <v>429</v>
      </c>
      <c r="E13" s="186"/>
      <c r="F13" s="186"/>
      <c r="G13" s="186"/>
      <c r="H13" s="186"/>
      <c r="I13" s="187"/>
      <c r="J13" s="165"/>
      <c r="K13" s="166"/>
      <c r="L13" s="167"/>
      <c r="M13" s="50"/>
      <c r="N13" s="188"/>
      <c r="O13" s="189"/>
      <c r="P13" s="190"/>
      <c r="Q13" s="49"/>
      <c r="R13" s="45"/>
      <c r="T13" s="48"/>
      <c r="U13" s="182"/>
      <c r="V13" s="182"/>
      <c r="W13" s="182"/>
      <c r="X13" s="42"/>
      <c r="Z13" s="40"/>
      <c r="AA13" s="39"/>
      <c r="AB13" s="38"/>
    </row>
    <row r="14" spans="2:251" s="37" customFormat="1" ht="43.35" customHeight="1">
      <c r="B14" s="70" t="s">
        <v>51</v>
      </c>
      <c r="C14" s="71"/>
      <c r="D14" s="191" t="s">
        <v>60</v>
      </c>
      <c r="E14" s="192"/>
      <c r="F14" s="192"/>
      <c r="G14" s="192"/>
      <c r="H14" s="192"/>
      <c r="I14" s="129"/>
      <c r="J14" s="168"/>
      <c r="K14" s="169"/>
      <c r="L14" s="170"/>
      <c r="M14" s="47"/>
      <c r="N14" s="188"/>
      <c r="O14" s="189"/>
      <c r="P14" s="190"/>
      <c r="Q14" s="46"/>
      <c r="R14" s="45"/>
      <c r="T14" s="44"/>
      <c r="U14" s="182"/>
      <c r="V14" s="182"/>
      <c r="W14" s="43"/>
      <c r="X14" s="42"/>
      <c r="Y14" s="41"/>
      <c r="Z14" s="40"/>
      <c r="AA14" s="39"/>
      <c r="AB14" s="38"/>
    </row>
    <row r="15" spans="2:251" ht="28.5" customHeight="1">
      <c r="B15" s="176" t="s">
        <v>40</v>
      </c>
      <c r="C15" s="179" t="s">
        <v>38</v>
      </c>
      <c r="D15" s="180" t="s">
        <v>44</v>
      </c>
      <c r="E15" s="180" t="s">
        <v>21</v>
      </c>
      <c r="F15" s="180" t="s">
        <v>50</v>
      </c>
      <c r="G15" s="181" t="s">
        <v>46</v>
      </c>
      <c r="H15" s="180" t="s">
        <v>41</v>
      </c>
      <c r="I15" s="196" t="s">
        <v>39</v>
      </c>
      <c r="J15" s="197"/>
      <c r="K15" s="197"/>
      <c r="L15" s="198"/>
      <c r="M15" s="180" t="s">
        <v>20</v>
      </c>
      <c r="N15" s="180"/>
      <c r="O15" s="202" t="s">
        <v>19</v>
      </c>
      <c r="P15" s="202"/>
      <c r="Q15" s="202"/>
      <c r="R15" s="3"/>
      <c r="S15" s="3"/>
      <c r="T15" s="10"/>
      <c r="U15" s="203"/>
      <c r="V15" s="203"/>
      <c r="W15" s="3"/>
      <c r="X15" s="9"/>
      <c r="Y15" s="3"/>
      <c r="Z15" s="17"/>
      <c r="AA15" s="6"/>
      <c r="AB15" s="30"/>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row>
    <row r="16" spans="2:251" ht="33.75" customHeight="1">
      <c r="B16" s="177"/>
      <c r="C16" s="179"/>
      <c r="D16" s="180"/>
      <c r="E16" s="180"/>
      <c r="F16" s="180"/>
      <c r="G16" s="180"/>
      <c r="H16" s="180"/>
      <c r="I16" s="199"/>
      <c r="J16" s="200"/>
      <c r="K16" s="200"/>
      <c r="L16" s="201"/>
      <c r="M16" s="180"/>
      <c r="N16" s="180"/>
      <c r="O16" s="180" t="s">
        <v>18</v>
      </c>
      <c r="P16" s="180" t="s">
        <v>17</v>
      </c>
      <c r="Q16" s="179" t="s">
        <v>16</v>
      </c>
      <c r="R16" s="3"/>
      <c r="S16" s="3"/>
      <c r="T16" s="8"/>
      <c r="U16" s="203"/>
      <c r="V16" s="203"/>
      <c r="W16" s="3"/>
      <c r="X16" s="7"/>
      <c r="Y16" s="3"/>
      <c r="Z16" s="17"/>
      <c r="AA16" s="6"/>
      <c r="AB16" s="30"/>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row>
    <row r="17" spans="2:251" ht="39.75" customHeight="1">
      <c r="B17" s="178"/>
      <c r="C17" s="179"/>
      <c r="D17" s="180"/>
      <c r="E17" s="180"/>
      <c r="F17" s="180"/>
      <c r="G17" s="180"/>
      <c r="H17" s="180"/>
      <c r="I17" s="65" t="s">
        <v>15</v>
      </c>
      <c r="J17" s="65" t="s">
        <v>14</v>
      </c>
      <c r="K17" s="65" t="s">
        <v>13</v>
      </c>
      <c r="L17" s="66" t="s">
        <v>12</v>
      </c>
      <c r="M17" s="36" t="s">
        <v>11</v>
      </c>
      <c r="N17" s="35" t="s">
        <v>10</v>
      </c>
      <c r="O17" s="180"/>
      <c r="P17" s="180"/>
      <c r="Q17" s="179"/>
      <c r="R17" s="3"/>
      <c r="S17" s="3"/>
      <c r="T17" s="5"/>
      <c r="U17" s="203"/>
      <c r="V17" s="203"/>
      <c r="X17" s="6"/>
      <c r="Z17" s="17"/>
      <c r="AA17" s="6"/>
      <c r="AB17" s="30"/>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row>
    <row r="18" spans="2:251" ht="33" customHeight="1">
      <c r="B18" s="254" t="s">
        <v>92</v>
      </c>
      <c r="C18" s="255" t="s">
        <v>134</v>
      </c>
      <c r="D18" s="61" t="s">
        <v>43</v>
      </c>
      <c r="E18" s="206" t="s">
        <v>135</v>
      </c>
      <c r="F18" s="67">
        <v>1</v>
      </c>
      <c r="G18" s="61" t="s">
        <v>43</v>
      </c>
      <c r="H18" s="68">
        <f>SUM(I18:L18)</f>
        <v>300000000</v>
      </c>
      <c r="I18" s="83">
        <v>300000000</v>
      </c>
      <c r="J18" s="80"/>
      <c r="K18" s="83"/>
      <c r="L18" s="80"/>
      <c r="M18" s="34">
        <v>45292</v>
      </c>
      <c r="N18" s="34">
        <v>45656</v>
      </c>
      <c r="O18" s="250">
        <f>+F19/F18</f>
        <v>1</v>
      </c>
      <c r="P18" s="250">
        <f>+H19/H18</f>
        <v>0.35649999999999998</v>
      </c>
      <c r="Q18" s="252">
        <f>+(O18*O18)/P18</f>
        <v>2.8050490883590462</v>
      </c>
      <c r="T18" s="5"/>
      <c r="U18" s="203"/>
      <c r="V18" s="203"/>
      <c r="X18" s="4"/>
      <c r="Z18" s="33"/>
      <c r="AA18" s="6"/>
      <c r="AB18" s="30"/>
    </row>
    <row r="19" spans="2:251" ht="33" customHeight="1">
      <c r="B19" s="254"/>
      <c r="C19" s="256"/>
      <c r="D19" s="61" t="s">
        <v>2</v>
      </c>
      <c r="E19" s="211"/>
      <c r="F19" s="67">
        <v>1</v>
      </c>
      <c r="G19" s="61" t="s">
        <v>45</v>
      </c>
      <c r="H19" s="68">
        <f>SUM(I19:L19)</f>
        <v>106950000</v>
      </c>
      <c r="I19" s="92">
        <f>119650000-12700000</f>
        <v>106950000</v>
      </c>
      <c r="J19" s="80"/>
      <c r="K19" s="83"/>
      <c r="L19" s="80"/>
      <c r="M19" s="34">
        <v>45292</v>
      </c>
      <c r="N19" s="34">
        <v>45656</v>
      </c>
      <c r="O19" s="251"/>
      <c r="P19" s="251"/>
      <c r="Q19" s="253"/>
      <c r="T19" s="5"/>
      <c r="U19" s="59"/>
      <c r="V19" s="59"/>
      <c r="X19" s="4"/>
      <c r="Z19" s="33"/>
      <c r="AA19" s="6"/>
      <c r="AB19" s="30"/>
    </row>
    <row r="20" spans="2:251" ht="33" customHeight="1">
      <c r="B20" s="254"/>
      <c r="C20" s="257" t="s">
        <v>137</v>
      </c>
      <c r="D20" s="61" t="s">
        <v>3</v>
      </c>
      <c r="E20" s="211" t="s">
        <v>138</v>
      </c>
      <c r="F20" s="67">
        <v>56</v>
      </c>
      <c r="G20" s="61" t="s">
        <v>43</v>
      </c>
      <c r="H20" s="68">
        <f>SUM(I20:L20)</f>
        <v>3366902170</v>
      </c>
      <c r="I20" s="83">
        <v>2113008333</v>
      </c>
      <c r="J20" s="95">
        <v>1253893837</v>
      </c>
      <c r="K20" s="83"/>
      <c r="L20" s="80"/>
      <c r="M20" s="34">
        <v>45292</v>
      </c>
      <c r="N20" s="34">
        <v>45656</v>
      </c>
      <c r="O20" s="250">
        <f t="shared" ref="O20:O24" si="0">+F21/F20</f>
        <v>1</v>
      </c>
      <c r="P20" s="250">
        <f>+H21/H20</f>
        <v>0.66856412403571563</v>
      </c>
      <c r="Q20" s="252">
        <f t="shared" ref="Q20:Q24" si="1">+(O20*O20)/P20</f>
        <v>1.4957428375959021</v>
      </c>
      <c r="T20" s="5"/>
      <c r="U20" s="59"/>
      <c r="V20" s="59"/>
      <c r="X20" s="4"/>
      <c r="Z20" s="33"/>
      <c r="AA20" s="6"/>
      <c r="AB20" s="30"/>
    </row>
    <row r="21" spans="2:251" ht="37.5" customHeight="1">
      <c r="B21" s="254"/>
      <c r="C21" s="258"/>
      <c r="D21" s="61" t="s">
        <v>2</v>
      </c>
      <c r="E21" s="207"/>
      <c r="F21" s="67">
        <v>56</v>
      </c>
      <c r="G21" s="61" t="s">
        <v>45</v>
      </c>
      <c r="H21" s="68">
        <f t="shared" ref="H21:H29" si="2">SUM(I21:L21)</f>
        <v>2250990000</v>
      </c>
      <c r="I21" s="93">
        <v>2250990000</v>
      </c>
      <c r="J21" s="95"/>
      <c r="K21" s="83"/>
      <c r="L21" s="80"/>
      <c r="M21" s="34">
        <v>45292</v>
      </c>
      <c r="N21" s="34">
        <v>45656</v>
      </c>
      <c r="O21" s="251"/>
      <c r="P21" s="251"/>
      <c r="Q21" s="253"/>
      <c r="T21" s="5"/>
      <c r="U21" s="59"/>
      <c r="V21" s="59"/>
      <c r="X21" s="4"/>
      <c r="Z21" s="33"/>
      <c r="AA21" s="6"/>
      <c r="AB21" s="30"/>
    </row>
    <row r="22" spans="2:251" ht="27" customHeight="1">
      <c r="B22" s="254"/>
      <c r="C22" s="210" t="s">
        <v>139</v>
      </c>
      <c r="D22" s="61" t="s">
        <v>3</v>
      </c>
      <c r="E22" s="206" t="s">
        <v>140</v>
      </c>
      <c r="F22" s="29">
        <v>1</v>
      </c>
      <c r="G22" s="61" t="s">
        <v>3</v>
      </c>
      <c r="H22" s="68">
        <f t="shared" si="2"/>
        <v>500000000</v>
      </c>
      <c r="I22" s="83">
        <v>500000000</v>
      </c>
      <c r="J22" s="80"/>
      <c r="K22" s="83"/>
      <c r="L22" s="80"/>
      <c r="M22" s="34">
        <v>45292</v>
      </c>
      <c r="N22" s="34">
        <v>45656</v>
      </c>
      <c r="O22" s="250">
        <f t="shared" si="0"/>
        <v>1</v>
      </c>
      <c r="P22" s="250">
        <f t="shared" ref="P22:P24" si="3">+H23/H22</f>
        <v>0.32376438800000001</v>
      </c>
      <c r="Q22" s="252">
        <f t="shared" si="1"/>
        <v>3.0886658232467492</v>
      </c>
      <c r="X22" s="32"/>
      <c r="Z22" s="33"/>
      <c r="AA22" s="6"/>
      <c r="AB22" s="30"/>
    </row>
    <row r="23" spans="2:251" ht="27" customHeight="1">
      <c r="B23" s="254"/>
      <c r="C23" s="205"/>
      <c r="D23" s="61" t="s">
        <v>2</v>
      </c>
      <c r="E23" s="207"/>
      <c r="F23" s="31">
        <v>1</v>
      </c>
      <c r="G23" s="61" t="s">
        <v>45</v>
      </c>
      <c r="H23" s="68">
        <f t="shared" si="2"/>
        <v>161882194</v>
      </c>
      <c r="I23" s="93">
        <v>161882194</v>
      </c>
      <c r="J23" s="80"/>
      <c r="K23" s="83"/>
      <c r="L23" s="80"/>
      <c r="M23" s="34">
        <v>45292</v>
      </c>
      <c r="N23" s="34">
        <v>45656</v>
      </c>
      <c r="O23" s="251"/>
      <c r="P23" s="251"/>
      <c r="Q23" s="253"/>
      <c r="X23" s="32"/>
      <c r="Z23" s="33"/>
      <c r="AA23" s="6"/>
      <c r="AB23" s="30"/>
    </row>
    <row r="24" spans="2:251" ht="21" customHeight="1">
      <c r="B24" s="259" t="s">
        <v>93</v>
      </c>
      <c r="C24" s="257" t="s">
        <v>136</v>
      </c>
      <c r="D24" s="61" t="s">
        <v>3</v>
      </c>
      <c r="E24" s="211" t="s">
        <v>133</v>
      </c>
      <c r="F24" s="29">
        <v>2000</v>
      </c>
      <c r="G24" s="61" t="s">
        <v>3</v>
      </c>
      <c r="H24" s="68">
        <f t="shared" si="2"/>
        <v>900000000</v>
      </c>
      <c r="I24" s="83">
        <v>700000000</v>
      </c>
      <c r="J24" s="80">
        <v>200000000</v>
      </c>
      <c r="K24" s="83"/>
      <c r="L24" s="80"/>
      <c r="M24" s="34">
        <v>45292</v>
      </c>
      <c r="N24" s="34">
        <v>45656</v>
      </c>
      <c r="O24" s="250">
        <f t="shared" si="0"/>
        <v>1</v>
      </c>
      <c r="P24" s="250">
        <f t="shared" si="3"/>
        <v>0.50800000000000001</v>
      </c>
      <c r="Q24" s="252">
        <f t="shared" si="1"/>
        <v>1.9685039370078741</v>
      </c>
      <c r="X24" s="32"/>
    </row>
    <row r="25" spans="2:251" ht="19.5" customHeight="1">
      <c r="B25" s="259"/>
      <c r="C25" s="258"/>
      <c r="D25" s="61" t="s">
        <v>2</v>
      </c>
      <c r="E25" s="207"/>
      <c r="F25" s="29">
        <v>2000</v>
      </c>
      <c r="G25" s="61" t="s">
        <v>45</v>
      </c>
      <c r="H25" s="68">
        <f t="shared" ref="H25" si="4">SUM(I25:L25)</f>
        <v>457200000</v>
      </c>
      <c r="I25" s="93">
        <v>384400000</v>
      </c>
      <c r="J25" s="94">
        <v>72800000</v>
      </c>
      <c r="K25" s="83"/>
      <c r="L25" s="80"/>
      <c r="M25" s="34">
        <v>45292</v>
      </c>
      <c r="N25" s="34">
        <v>45656</v>
      </c>
      <c r="O25" s="251"/>
      <c r="P25" s="251"/>
      <c r="Q25" s="253"/>
      <c r="AB25" s="30"/>
    </row>
    <row r="26" spans="2:251" ht="25.5" customHeight="1">
      <c r="B26" s="259"/>
      <c r="C26" s="205"/>
      <c r="D26" s="61" t="s">
        <v>3</v>
      </c>
      <c r="E26" s="206"/>
      <c r="F26" s="29"/>
      <c r="G26" s="61" t="s">
        <v>3</v>
      </c>
      <c r="H26" s="68">
        <f t="shared" si="2"/>
        <v>0</v>
      </c>
      <c r="I26" s="83"/>
      <c r="J26" s="80"/>
      <c r="K26" s="83"/>
      <c r="L26" s="80"/>
      <c r="M26" s="28"/>
      <c r="N26" s="28"/>
      <c r="O26" s="242"/>
      <c r="P26" s="242"/>
      <c r="Q26" s="224"/>
    </row>
    <row r="27" spans="2:251" ht="24" customHeight="1">
      <c r="B27" s="259"/>
      <c r="C27" s="205"/>
      <c r="D27" s="61" t="s">
        <v>2</v>
      </c>
      <c r="E27" s="207"/>
      <c r="F27" s="23"/>
      <c r="G27" s="61" t="s">
        <v>45</v>
      </c>
      <c r="H27" s="68">
        <f t="shared" si="2"/>
        <v>0</v>
      </c>
      <c r="I27" s="80"/>
      <c r="J27" s="80"/>
      <c r="K27" s="83"/>
      <c r="L27" s="80"/>
      <c r="M27" s="24"/>
      <c r="N27" s="20"/>
      <c r="O27" s="242"/>
      <c r="P27" s="242"/>
      <c r="Q27" s="224"/>
    </row>
    <row r="28" spans="2:251" ht="15.75">
      <c r="B28" s="224"/>
      <c r="C28" s="225" t="s">
        <v>9</v>
      </c>
      <c r="D28" s="61" t="s">
        <v>3</v>
      </c>
      <c r="E28" s="206"/>
      <c r="F28" s="23"/>
      <c r="G28" s="61" t="s">
        <v>3</v>
      </c>
      <c r="H28" s="68">
        <f t="shared" si="2"/>
        <v>5066902170</v>
      </c>
      <c r="I28" s="25">
        <f>+I18+I22+I24+I26+I20</f>
        <v>3613008333</v>
      </c>
      <c r="J28" s="25">
        <f>+J18+J22+J24+J26+J20</f>
        <v>1453893837</v>
      </c>
      <c r="K28" s="25">
        <f>+K18+K22+K24+K26</f>
        <v>0</v>
      </c>
      <c r="L28" s="25">
        <f>+L18+L22+L24+L26</f>
        <v>0</v>
      </c>
      <c r="M28" s="24"/>
      <c r="N28" s="20"/>
      <c r="O28" s="242"/>
      <c r="P28" s="242"/>
      <c r="Q28" s="224"/>
    </row>
    <row r="29" spans="2:251" ht="15.75">
      <c r="B29" s="224"/>
      <c r="C29" s="225"/>
      <c r="D29" s="61" t="s">
        <v>2</v>
      </c>
      <c r="E29" s="207"/>
      <c r="F29" s="23"/>
      <c r="G29" s="61" t="s">
        <v>45</v>
      </c>
      <c r="H29" s="68">
        <f t="shared" si="2"/>
        <v>2977022194</v>
      </c>
      <c r="I29" s="25">
        <f>+I21+I23+I25+I27+I19</f>
        <v>2904222194</v>
      </c>
      <c r="J29" s="25">
        <f t="shared" ref="J29:L29" si="5">+J21+J23+J25+J27</f>
        <v>72800000</v>
      </c>
      <c r="K29" s="25">
        <f t="shared" si="5"/>
        <v>0</v>
      </c>
      <c r="L29" s="25">
        <f t="shared" si="5"/>
        <v>0</v>
      </c>
      <c r="M29" s="21"/>
      <c r="N29" s="20"/>
      <c r="O29" s="242"/>
      <c r="P29" s="242"/>
      <c r="Q29" s="224"/>
    </row>
    <row r="30" spans="2:251" ht="15.75">
      <c r="D30" s="19"/>
      <c r="H30" s="91"/>
      <c r="I30" s="15"/>
      <c r="J30" s="90"/>
      <c r="K30" s="17"/>
      <c r="L30" s="17"/>
      <c r="M30" s="16"/>
      <c r="N30" s="16"/>
      <c r="O30" s="15"/>
      <c r="P30" s="13"/>
      <c r="Q30" s="14"/>
      <c r="R30" s="13"/>
    </row>
    <row r="31" spans="2:251" ht="31.5">
      <c r="B31" s="228" t="s">
        <v>47</v>
      </c>
      <c r="C31" s="228"/>
      <c r="D31" s="229" t="s">
        <v>8</v>
      </c>
      <c r="E31" s="229"/>
      <c r="F31" s="229"/>
      <c r="G31" s="229"/>
      <c r="H31" s="229"/>
      <c r="I31" s="229"/>
      <c r="J31" s="69" t="s">
        <v>48</v>
      </c>
      <c r="K31" s="229" t="s">
        <v>49</v>
      </c>
      <c r="L31" s="229"/>
      <c r="M31" s="230" t="s">
        <v>7</v>
      </c>
      <c r="N31" s="231"/>
      <c r="O31" s="231"/>
      <c r="P31" s="231"/>
      <c r="Q31" s="231"/>
    </row>
    <row r="32" spans="2:251" ht="26.25" customHeight="1">
      <c r="B32" s="232" t="s">
        <v>94</v>
      </c>
      <c r="C32" s="233"/>
      <c r="D32" s="236" t="s">
        <v>418</v>
      </c>
      <c r="E32" s="237"/>
      <c r="F32" s="237"/>
      <c r="G32" s="237"/>
      <c r="H32" s="237"/>
      <c r="I32" s="238"/>
      <c r="J32" s="222" t="s">
        <v>88</v>
      </c>
      <c r="K32" s="12" t="s">
        <v>3</v>
      </c>
      <c r="L32" s="77">
        <v>2.5000000000000001E-2</v>
      </c>
      <c r="M32" s="247" t="s">
        <v>5</v>
      </c>
      <c r="N32" s="247"/>
      <c r="O32" s="247"/>
      <c r="P32" s="247"/>
      <c r="Q32" s="247"/>
    </row>
    <row r="33" spans="2:53" ht="18" customHeight="1">
      <c r="B33" s="234"/>
      <c r="C33" s="235"/>
      <c r="D33" s="239"/>
      <c r="E33" s="240"/>
      <c r="F33" s="240"/>
      <c r="G33" s="240"/>
      <c r="H33" s="240"/>
      <c r="I33" s="241"/>
      <c r="J33" s="222"/>
      <c r="K33" s="12" t="s">
        <v>2</v>
      </c>
      <c r="L33" s="62"/>
      <c r="M33" s="247"/>
      <c r="N33" s="247"/>
      <c r="O33" s="247"/>
      <c r="P33" s="247"/>
      <c r="Q33" s="247"/>
    </row>
    <row r="34" spans="2:53" ht="18.75" customHeight="1">
      <c r="B34" s="212" t="s">
        <v>95</v>
      </c>
      <c r="C34" s="213"/>
      <c r="D34" s="216" t="s">
        <v>419</v>
      </c>
      <c r="E34" s="217"/>
      <c r="F34" s="217"/>
      <c r="G34" s="217"/>
      <c r="H34" s="217"/>
      <c r="I34" s="218"/>
      <c r="J34" s="222" t="s">
        <v>88</v>
      </c>
      <c r="K34" s="12" t="s">
        <v>3</v>
      </c>
      <c r="L34" s="76">
        <v>3.6999999999999998E-2</v>
      </c>
      <c r="M34" s="243" t="s">
        <v>4</v>
      </c>
      <c r="N34" s="243"/>
      <c r="O34" s="243"/>
      <c r="P34" s="243"/>
      <c r="Q34" s="243"/>
    </row>
    <row r="35" spans="2:53" ht="14.25" customHeight="1">
      <c r="B35" s="214"/>
      <c r="C35" s="215"/>
      <c r="D35" s="219"/>
      <c r="E35" s="220"/>
      <c r="F35" s="220"/>
      <c r="G35" s="220"/>
      <c r="H35" s="220"/>
      <c r="I35" s="221"/>
      <c r="J35" s="222"/>
      <c r="K35" s="12" t="s">
        <v>2</v>
      </c>
      <c r="L35" s="62"/>
      <c r="M35" s="243"/>
      <c r="N35" s="243"/>
      <c r="O35" s="243"/>
      <c r="P35" s="243"/>
      <c r="Q35" s="243"/>
    </row>
    <row r="36" spans="2:53" ht="15.75">
      <c r="B36" s="212"/>
      <c r="C36" s="213"/>
      <c r="D36" s="216" t="s">
        <v>6</v>
      </c>
      <c r="E36" s="217"/>
      <c r="F36" s="217"/>
      <c r="G36" s="217"/>
      <c r="H36" s="217"/>
      <c r="I36" s="218"/>
      <c r="J36" s="223"/>
      <c r="K36" s="12" t="s">
        <v>3</v>
      </c>
      <c r="L36" s="62"/>
      <c r="M36" s="260"/>
      <c r="N36" s="260"/>
      <c r="O36" s="260"/>
      <c r="P36" s="260"/>
      <c r="Q36" s="260"/>
    </row>
    <row r="37" spans="2:53" ht="15.75">
      <c r="B37" s="214"/>
      <c r="C37" s="215"/>
      <c r="D37" s="219"/>
      <c r="E37" s="220"/>
      <c r="F37" s="220"/>
      <c r="G37" s="220"/>
      <c r="H37" s="220"/>
      <c r="I37" s="221"/>
      <c r="J37" s="223"/>
      <c r="K37" s="12" t="s">
        <v>2</v>
      </c>
      <c r="L37" s="62"/>
      <c r="M37" s="260"/>
      <c r="N37" s="260"/>
      <c r="O37" s="260"/>
      <c r="P37" s="260"/>
      <c r="Q37" s="260"/>
    </row>
    <row r="38" spans="2:53" ht="15" customHeight="1">
      <c r="B38" s="232" t="s">
        <v>1</v>
      </c>
      <c r="C38" s="248"/>
      <c r="D38" s="248"/>
      <c r="E38" s="248"/>
      <c r="F38" s="248"/>
      <c r="G38" s="248"/>
      <c r="H38" s="248"/>
      <c r="I38" s="248"/>
      <c r="J38" s="248"/>
      <c r="K38" s="248"/>
      <c r="L38" s="233"/>
      <c r="M38" s="243" t="s">
        <v>0</v>
      </c>
      <c r="N38" s="243"/>
      <c r="O38" s="243"/>
      <c r="P38" s="243"/>
      <c r="Q38" s="243"/>
    </row>
    <row r="39" spans="2:53" ht="29.25" customHeight="1">
      <c r="B39" s="234"/>
      <c r="C39" s="249"/>
      <c r="D39" s="249"/>
      <c r="E39" s="249"/>
      <c r="F39" s="249"/>
      <c r="G39" s="249"/>
      <c r="H39" s="249"/>
      <c r="I39" s="249"/>
      <c r="J39" s="249"/>
      <c r="K39" s="249"/>
      <c r="L39" s="235"/>
      <c r="M39" s="243"/>
      <c r="N39" s="243"/>
      <c r="O39" s="243"/>
      <c r="P39" s="243"/>
      <c r="Q39" s="243"/>
    </row>
    <row r="40" spans="2:53">
      <c r="M40" s="11"/>
      <c r="N40" s="11"/>
    </row>
    <row r="41" spans="2:53" ht="15.75">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row>
    <row r="42" spans="2:53" ht="15.75">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row>
    <row r="43" spans="2:53" ht="15.75">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row>
    <row r="44" spans="2:53" ht="15.75">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row>
    <row r="45" spans="2:53" ht="15.7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2:53" ht="15.75">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2:53" ht="15.75">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2:53" ht="15.75">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18:53" ht="15.75">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18:53" ht="15.75">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18:53" ht="15.75">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18:53" ht="15.75">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18:53" ht="15.75">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18:53" ht="15.75">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18:53" ht="15.7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18:53" ht="15.75">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18:53" ht="15.75">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18:53" ht="15.75">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18:53" ht="15.75">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18:53" ht="15.75">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18:53" ht="15.75">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18:53" ht="15.75">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18:53" ht="15.75">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18:53" ht="15.75">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18:53" ht="15.7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18:53" ht="15.75">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18:53" ht="15.75">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18:53" ht="15.75">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18:53" ht="15.75">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18:53" ht="15.75">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18:53" ht="15.75">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18:53" ht="15.75">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18:53" ht="15.75">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sheetData>
  <mergeCells count="102">
    <mergeCell ref="Q28:Q29"/>
    <mergeCell ref="B38:L39"/>
    <mergeCell ref="M38:Q39"/>
    <mergeCell ref="B34:C35"/>
    <mergeCell ref="D34:I35"/>
    <mergeCell ref="J34:J35"/>
    <mergeCell ref="M34:Q35"/>
    <mergeCell ref="B36:C37"/>
    <mergeCell ref="D36:I37"/>
    <mergeCell ref="J36:J37"/>
    <mergeCell ref="M36:Q37"/>
    <mergeCell ref="B28:B29"/>
    <mergeCell ref="C28:C29"/>
    <mergeCell ref="E28:E29"/>
    <mergeCell ref="O28:O29"/>
    <mergeCell ref="P28:P29"/>
    <mergeCell ref="B31:C31"/>
    <mergeCell ref="D31:I31"/>
    <mergeCell ref="K31:L31"/>
    <mergeCell ref="M31:Q31"/>
    <mergeCell ref="B32:C33"/>
    <mergeCell ref="D32:I33"/>
    <mergeCell ref="J32:J33"/>
    <mergeCell ref="M32:Q33"/>
    <mergeCell ref="Q26:Q27"/>
    <mergeCell ref="B24:B27"/>
    <mergeCell ref="C24:C25"/>
    <mergeCell ref="E24:E25"/>
    <mergeCell ref="O24:O25"/>
    <mergeCell ref="P24:P25"/>
    <mergeCell ref="Q24:Q25"/>
    <mergeCell ref="C26:C27"/>
    <mergeCell ref="E26:E27"/>
    <mergeCell ref="O26:O27"/>
    <mergeCell ref="P26:P27"/>
    <mergeCell ref="B18:B23"/>
    <mergeCell ref="C18:C19"/>
    <mergeCell ref="C20:C21"/>
    <mergeCell ref="E18:E19"/>
    <mergeCell ref="E20:E21"/>
    <mergeCell ref="O18:O19"/>
    <mergeCell ref="P18:P19"/>
    <mergeCell ref="O20:O21"/>
    <mergeCell ref="P20:P21"/>
    <mergeCell ref="U18:V18"/>
    <mergeCell ref="C22:C23"/>
    <mergeCell ref="E22:E23"/>
    <mergeCell ref="O22:O23"/>
    <mergeCell ref="P22:P23"/>
    <mergeCell ref="Q22:Q23"/>
    <mergeCell ref="Q18:Q19"/>
    <mergeCell ref="Q20:Q21"/>
    <mergeCell ref="G15:G17"/>
    <mergeCell ref="H15:H17"/>
    <mergeCell ref="I15:L16"/>
    <mergeCell ref="M15:N16"/>
    <mergeCell ref="O15:Q15"/>
    <mergeCell ref="U15:V15"/>
    <mergeCell ref="O16:O17"/>
    <mergeCell ref="P16:P17"/>
    <mergeCell ref="B15:B17"/>
    <mergeCell ref="C15:C17"/>
    <mergeCell ref="D15:D17"/>
    <mergeCell ref="E15:E17"/>
    <mergeCell ref="F15:F17"/>
    <mergeCell ref="Q16:Q17"/>
    <mergeCell ref="U16:V16"/>
    <mergeCell ref="U17:V17"/>
    <mergeCell ref="D12:I12"/>
    <mergeCell ref="N12:P12"/>
    <mergeCell ref="U12:W12"/>
    <mergeCell ref="B13:C13"/>
    <mergeCell ref="D13:I13"/>
    <mergeCell ref="N13:P13"/>
    <mergeCell ref="U13:W13"/>
    <mergeCell ref="D14:I14"/>
    <mergeCell ref="N14:P14"/>
    <mergeCell ref="U14:V14"/>
    <mergeCell ref="T9:X9"/>
    <mergeCell ref="B10:C10"/>
    <mergeCell ref="D10:I10"/>
    <mergeCell ref="N10:P10"/>
    <mergeCell ref="B11:C11"/>
    <mergeCell ref="D11:I11"/>
    <mergeCell ref="N11:P11"/>
    <mergeCell ref="U11:W11"/>
    <mergeCell ref="B2:C5"/>
    <mergeCell ref="D2:K3"/>
    <mergeCell ref="L2:O2"/>
    <mergeCell ref="P2:Q5"/>
    <mergeCell ref="L3:O3"/>
    <mergeCell ref="D4:K5"/>
    <mergeCell ref="L4:O4"/>
    <mergeCell ref="L5:O5"/>
    <mergeCell ref="C6:Q6"/>
    <mergeCell ref="D7:Q7"/>
    <mergeCell ref="D8:Q8"/>
    <mergeCell ref="B9:C9"/>
    <mergeCell ref="D9:I9"/>
    <mergeCell ref="J9:L14"/>
    <mergeCell ref="M9:Q9"/>
    <mergeCell ref="B12:C12"/>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4.9989318521683403E-2"/>
  </sheetPr>
  <dimension ref="B1:IQ65"/>
  <sheetViews>
    <sheetView topLeftCell="G4" zoomScale="80" zoomScaleNormal="80" workbookViewId="0">
      <selection activeCell="Q20" sqref="Q20:Q21"/>
    </sheetView>
  </sheetViews>
  <sheetFormatPr baseColWidth="10" defaultColWidth="12.42578125" defaultRowHeight="15"/>
  <cols>
    <col min="1" max="1" width="6.7109375" style="1" customWidth="1"/>
    <col min="2" max="2" width="45.42578125" style="1" customWidth="1"/>
    <col min="3" max="3" width="86.85546875" style="1" customWidth="1"/>
    <col min="4" max="4" width="16.85546875" style="1" customWidth="1"/>
    <col min="5" max="5" width="13.85546875" style="1" customWidth="1"/>
    <col min="6" max="6" width="16.7109375" style="1" customWidth="1"/>
    <col min="7" max="7" width="18" style="1" customWidth="1"/>
    <col min="8" max="8" width="22.85546875" style="1" customWidth="1"/>
    <col min="9" max="9" width="18.140625" style="1" customWidth="1"/>
    <col min="10" max="10" width="20.85546875" style="3" customWidth="1"/>
    <col min="11" max="11" width="13.42578125" style="1" customWidth="1"/>
    <col min="12" max="12" width="15.85546875" style="1" customWidth="1"/>
    <col min="13" max="13" width="14.85546875" style="2" customWidth="1"/>
    <col min="14" max="14" width="21.140625" style="2" customWidth="1"/>
    <col min="15" max="17" width="16.85546875" style="1" customWidth="1"/>
    <col min="18" max="18" width="16.42578125" style="1" customWidth="1"/>
    <col min="19" max="19" width="12.42578125" style="1"/>
    <col min="20" max="20" width="14.42578125" style="1" customWidth="1"/>
    <col min="21" max="21" width="18.42578125" style="1" customWidth="1"/>
    <col min="22" max="22" width="33.85546875" style="1" customWidth="1"/>
    <col min="23" max="23" width="12.42578125" style="1" hidden="1" customWidth="1"/>
    <col min="24" max="24" width="24.28515625" style="1" customWidth="1"/>
    <col min="25" max="25" width="22.42578125" style="1" customWidth="1"/>
    <col min="26" max="27" width="12.42578125" style="1"/>
    <col min="28" max="28" width="16.85546875" style="1" customWidth="1"/>
    <col min="29" max="29" width="12.42578125" style="1"/>
    <col min="30" max="30" width="30.140625" style="1" customWidth="1"/>
    <col min="31" max="31" width="15.42578125" style="1" customWidth="1"/>
    <col min="32" max="32" width="15.85546875" style="1" customWidth="1"/>
    <col min="33" max="33" width="24.42578125" style="1" customWidth="1"/>
    <col min="34" max="34" width="17.140625" style="1" customWidth="1"/>
    <col min="35" max="16384" width="12.42578125" style="1"/>
  </cols>
  <sheetData>
    <row r="1" spans="2:251" ht="22.5" customHeight="1"/>
    <row r="2" spans="2:251" s="37" customFormat="1" ht="37.5" customHeight="1">
      <c r="B2" s="141"/>
      <c r="C2" s="141"/>
      <c r="D2" s="142" t="s">
        <v>33</v>
      </c>
      <c r="E2" s="143"/>
      <c r="F2" s="143"/>
      <c r="G2" s="143"/>
      <c r="H2" s="143"/>
      <c r="I2" s="143"/>
      <c r="J2" s="143"/>
      <c r="K2" s="144"/>
      <c r="L2" s="148" t="s">
        <v>37</v>
      </c>
      <c r="M2" s="149"/>
      <c r="N2" s="149"/>
      <c r="O2" s="150"/>
      <c r="P2" s="151"/>
      <c r="Q2" s="152"/>
      <c r="R2" s="58"/>
    </row>
    <row r="3" spans="2:251" s="37" customFormat="1" ht="37.5" customHeight="1">
      <c r="B3" s="141"/>
      <c r="C3" s="141"/>
      <c r="D3" s="145"/>
      <c r="E3" s="146"/>
      <c r="F3" s="146"/>
      <c r="G3" s="146"/>
      <c r="H3" s="146"/>
      <c r="I3" s="146"/>
      <c r="J3" s="146"/>
      <c r="K3" s="147"/>
      <c r="L3" s="148" t="s">
        <v>34</v>
      </c>
      <c r="M3" s="149"/>
      <c r="N3" s="149"/>
      <c r="O3" s="150"/>
      <c r="P3" s="153"/>
      <c r="Q3" s="154"/>
      <c r="R3" s="58"/>
    </row>
    <row r="4" spans="2:251" s="37" customFormat="1" ht="33.75" customHeight="1">
      <c r="B4" s="141"/>
      <c r="C4" s="141"/>
      <c r="D4" s="142" t="s">
        <v>32</v>
      </c>
      <c r="E4" s="143"/>
      <c r="F4" s="143"/>
      <c r="G4" s="143"/>
      <c r="H4" s="143"/>
      <c r="I4" s="143"/>
      <c r="J4" s="143"/>
      <c r="K4" s="144"/>
      <c r="L4" s="148" t="s">
        <v>35</v>
      </c>
      <c r="M4" s="149"/>
      <c r="N4" s="149"/>
      <c r="O4" s="150"/>
      <c r="P4" s="153"/>
      <c r="Q4" s="154"/>
      <c r="R4" s="58"/>
    </row>
    <row r="5" spans="2:251" s="37" customFormat="1" ht="38.25" customHeight="1">
      <c r="B5" s="141"/>
      <c r="C5" s="141"/>
      <c r="D5" s="145"/>
      <c r="E5" s="146"/>
      <c r="F5" s="146"/>
      <c r="G5" s="146"/>
      <c r="H5" s="146"/>
      <c r="I5" s="146"/>
      <c r="J5" s="146"/>
      <c r="K5" s="147"/>
      <c r="L5" s="148" t="s">
        <v>36</v>
      </c>
      <c r="M5" s="149"/>
      <c r="N5" s="149"/>
      <c r="O5" s="150"/>
      <c r="P5" s="155"/>
      <c r="Q5" s="156"/>
      <c r="R5" s="58"/>
    </row>
    <row r="6" spans="2:251" s="37" customFormat="1" ht="23.25" customHeight="1">
      <c r="C6" s="157"/>
      <c r="D6" s="157"/>
      <c r="E6" s="157"/>
      <c r="F6" s="157"/>
      <c r="G6" s="157"/>
      <c r="H6" s="157"/>
      <c r="I6" s="157"/>
      <c r="J6" s="157"/>
      <c r="K6" s="157"/>
      <c r="L6" s="157"/>
      <c r="M6" s="157"/>
      <c r="N6" s="157"/>
      <c r="O6" s="157"/>
      <c r="P6" s="157"/>
      <c r="Q6" s="157"/>
      <c r="R6" s="58"/>
    </row>
    <row r="7" spans="2:251" s="37" customFormat="1" ht="31.5" customHeight="1">
      <c r="B7" s="60" t="s">
        <v>42</v>
      </c>
      <c r="C7" s="60" t="s">
        <v>52</v>
      </c>
      <c r="D7" s="158" t="s">
        <v>58</v>
      </c>
      <c r="E7" s="159"/>
      <c r="F7" s="159"/>
      <c r="G7" s="159"/>
      <c r="H7" s="159"/>
      <c r="I7" s="159"/>
      <c r="J7" s="159"/>
      <c r="K7" s="159"/>
      <c r="L7" s="159"/>
      <c r="M7" s="159"/>
      <c r="N7" s="159"/>
      <c r="O7" s="159"/>
      <c r="P7" s="159"/>
      <c r="Q7" s="160"/>
      <c r="R7" s="58"/>
    </row>
    <row r="8" spans="2:251" s="37" customFormat="1" ht="36" customHeight="1">
      <c r="B8" s="60" t="s">
        <v>31</v>
      </c>
      <c r="C8" s="74">
        <v>45474</v>
      </c>
      <c r="D8" s="161" t="s">
        <v>59</v>
      </c>
      <c r="E8" s="161"/>
      <c r="F8" s="161"/>
      <c r="G8" s="161"/>
      <c r="H8" s="161"/>
      <c r="I8" s="161"/>
      <c r="J8" s="161"/>
      <c r="K8" s="161"/>
      <c r="L8" s="161"/>
      <c r="M8" s="161"/>
      <c r="N8" s="161"/>
      <c r="O8" s="161"/>
      <c r="P8" s="161"/>
      <c r="Q8" s="161"/>
    </row>
    <row r="9" spans="2:251" s="37" customFormat="1" ht="36" customHeight="1">
      <c r="B9" s="128" t="s">
        <v>53</v>
      </c>
      <c r="C9" s="129"/>
      <c r="D9" s="130" t="s">
        <v>54</v>
      </c>
      <c r="E9" s="130"/>
      <c r="F9" s="130"/>
      <c r="G9" s="130"/>
      <c r="H9" s="130"/>
      <c r="I9" s="131"/>
      <c r="J9" s="162" t="s">
        <v>30</v>
      </c>
      <c r="K9" s="163"/>
      <c r="L9" s="164"/>
      <c r="M9" s="171" t="s">
        <v>29</v>
      </c>
      <c r="N9" s="172"/>
      <c r="O9" s="172"/>
      <c r="P9" s="172"/>
      <c r="Q9" s="173"/>
      <c r="R9" s="45"/>
      <c r="T9" s="127"/>
      <c r="U9" s="127"/>
      <c r="V9" s="127"/>
      <c r="W9" s="127"/>
      <c r="X9" s="127"/>
    </row>
    <row r="10" spans="2:251" s="37" customFormat="1" ht="36" customHeight="1">
      <c r="B10" s="128" t="s">
        <v>28</v>
      </c>
      <c r="C10" s="129"/>
      <c r="D10" s="130" t="s">
        <v>55</v>
      </c>
      <c r="E10" s="130"/>
      <c r="F10" s="130"/>
      <c r="G10" s="130"/>
      <c r="H10" s="130"/>
      <c r="I10" s="131"/>
      <c r="J10" s="165"/>
      <c r="K10" s="166"/>
      <c r="L10" s="167"/>
      <c r="M10" s="72" t="s">
        <v>27</v>
      </c>
      <c r="N10" s="132" t="s">
        <v>26</v>
      </c>
      <c r="O10" s="132"/>
      <c r="P10" s="132"/>
      <c r="Q10" s="72" t="s">
        <v>25</v>
      </c>
      <c r="R10" s="45"/>
      <c r="T10" s="57"/>
      <c r="U10" s="57"/>
      <c r="V10" s="57"/>
      <c r="W10" s="57"/>
      <c r="X10" s="57"/>
    </row>
    <row r="11" spans="2:251" s="37" customFormat="1" ht="31.5" customHeight="1">
      <c r="B11" s="133" t="s">
        <v>24</v>
      </c>
      <c r="C11" s="134"/>
      <c r="D11" s="135" t="s">
        <v>62</v>
      </c>
      <c r="E11" s="135"/>
      <c r="F11" s="135"/>
      <c r="G11" s="135"/>
      <c r="H11" s="135"/>
      <c r="I11" s="136"/>
      <c r="J11" s="165"/>
      <c r="K11" s="166"/>
      <c r="L11" s="167"/>
      <c r="M11" s="56"/>
      <c r="N11" s="137"/>
      <c r="O11" s="138"/>
      <c r="P11" s="139"/>
      <c r="Q11" s="55"/>
      <c r="R11" s="45"/>
      <c r="T11" s="54"/>
      <c r="U11" s="140"/>
      <c r="V11" s="140"/>
      <c r="W11" s="140"/>
      <c r="X11" s="54"/>
      <c r="Z11" s="53"/>
      <c r="AA11" s="53"/>
    </row>
    <row r="12" spans="2:251" s="37" customFormat="1" ht="74.25" customHeight="1">
      <c r="B12" s="174" t="s">
        <v>23</v>
      </c>
      <c r="C12" s="175"/>
      <c r="D12" s="135" t="s">
        <v>63</v>
      </c>
      <c r="E12" s="135"/>
      <c r="F12" s="135"/>
      <c r="G12" s="135"/>
      <c r="H12" s="135"/>
      <c r="I12" s="136"/>
      <c r="J12" s="165"/>
      <c r="K12" s="166"/>
      <c r="L12" s="167"/>
      <c r="M12" s="52"/>
      <c r="N12" s="193"/>
      <c r="O12" s="194"/>
      <c r="P12" s="195"/>
      <c r="Q12" s="51"/>
      <c r="R12" s="45"/>
      <c r="T12" s="48"/>
      <c r="U12" s="182"/>
      <c r="V12" s="182"/>
      <c r="W12" s="182"/>
      <c r="X12" s="42"/>
      <c r="Z12" s="40"/>
      <c r="AA12" s="39"/>
      <c r="AB12" s="38"/>
    </row>
    <row r="13" spans="2:251" s="37" customFormat="1" ht="74.25" customHeight="1">
      <c r="B13" s="183" t="s">
        <v>22</v>
      </c>
      <c r="C13" s="184"/>
      <c r="D13" s="185" t="s">
        <v>432</v>
      </c>
      <c r="E13" s="186"/>
      <c r="F13" s="186"/>
      <c r="G13" s="186"/>
      <c r="H13" s="186"/>
      <c r="I13" s="187"/>
      <c r="J13" s="165"/>
      <c r="K13" s="166"/>
      <c r="L13" s="167"/>
      <c r="M13" s="50"/>
      <c r="N13" s="188"/>
      <c r="O13" s="189"/>
      <c r="P13" s="190"/>
      <c r="Q13" s="49"/>
      <c r="R13" s="45"/>
      <c r="T13" s="48"/>
      <c r="U13" s="182"/>
      <c r="V13" s="182"/>
      <c r="W13" s="182"/>
      <c r="X13" s="42"/>
      <c r="Z13" s="40"/>
      <c r="AA13" s="39"/>
      <c r="AB13" s="38"/>
    </row>
    <row r="14" spans="2:251" s="37" customFormat="1" ht="28.5" customHeight="1">
      <c r="B14" s="70" t="s">
        <v>51</v>
      </c>
      <c r="C14" s="71"/>
      <c r="D14" s="261" t="s">
        <v>64</v>
      </c>
      <c r="E14" s="262"/>
      <c r="F14" s="262"/>
      <c r="G14" s="262"/>
      <c r="H14" s="262"/>
      <c r="I14" s="184"/>
      <c r="J14" s="168"/>
      <c r="K14" s="169"/>
      <c r="L14" s="170"/>
      <c r="M14" s="47"/>
      <c r="N14" s="188"/>
      <c r="O14" s="189"/>
      <c r="P14" s="190"/>
      <c r="Q14" s="46"/>
      <c r="R14" s="45"/>
      <c r="T14" s="44"/>
      <c r="U14" s="182"/>
      <c r="V14" s="182"/>
      <c r="W14" s="43"/>
      <c r="X14" s="42"/>
      <c r="Y14" s="41"/>
      <c r="Z14" s="40"/>
      <c r="AA14" s="39"/>
      <c r="AB14" s="38"/>
    </row>
    <row r="15" spans="2:251" ht="28.5" customHeight="1">
      <c r="B15" s="176" t="s">
        <v>40</v>
      </c>
      <c r="C15" s="179" t="s">
        <v>38</v>
      </c>
      <c r="D15" s="180" t="s">
        <v>44</v>
      </c>
      <c r="E15" s="180" t="s">
        <v>21</v>
      </c>
      <c r="F15" s="180" t="s">
        <v>50</v>
      </c>
      <c r="G15" s="181" t="s">
        <v>46</v>
      </c>
      <c r="H15" s="180" t="s">
        <v>41</v>
      </c>
      <c r="I15" s="196" t="s">
        <v>39</v>
      </c>
      <c r="J15" s="197"/>
      <c r="K15" s="197"/>
      <c r="L15" s="198"/>
      <c r="M15" s="180" t="s">
        <v>20</v>
      </c>
      <c r="N15" s="180"/>
      <c r="O15" s="202" t="s">
        <v>19</v>
      </c>
      <c r="P15" s="202"/>
      <c r="Q15" s="202"/>
      <c r="R15" s="3"/>
      <c r="S15" s="3"/>
      <c r="T15" s="10"/>
      <c r="U15" s="203"/>
      <c r="V15" s="203"/>
      <c r="W15" s="3"/>
      <c r="X15" s="9"/>
      <c r="Y15" s="3"/>
      <c r="Z15" s="17"/>
      <c r="AA15" s="6"/>
      <c r="AB15" s="30"/>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row>
    <row r="16" spans="2:251" ht="33.75" customHeight="1">
      <c r="B16" s="177"/>
      <c r="C16" s="179"/>
      <c r="D16" s="180"/>
      <c r="E16" s="180"/>
      <c r="F16" s="180"/>
      <c r="G16" s="180"/>
      <c r="H16" s="180"/>
      <c r="I16" s="199"/>
      <c r="J16" s="200"/>
      <c r="K16" s="200"/>
      <c r="L16" s="201"/>
      <c r="M16" s="180"/>
      <c r="N16" s="180"/>
      <c r="O16" s="180" t="s">
        <v>18</v>
      </c>
      <c r="P16" s="180" t="s">
        <v>17</v>
      </c>
      <c r="Q16" s="179" t="s">
        <v>16</v>
      </c>
      <c r="R16" s="3"/>
      <c r="S16" s="3"/>
      <c r="T16" s="8"/>
      <c r="U16" s="203"/>
      <c r="V16" s="203"/>
      <c r="W16" s="3"/>
      <c r="X16" s="7"/>
      <c r="Y16" s="3"/>
      <c r="Z16" s="17"/>
      <c r="AA16" s="6"/>
      <c r="AB16" s="30"/>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row>
    <row r="17" spans="2:251" ht="39.75" customHeight="1">
      <c r="B17" s="178"/>
      <c r="C17" s="179"/>
      <c r="D17" s="180"/>
      <c r="E17" s="180"/>
      <c r="F17" s="180"/>
      <c r="G17" s="180"/>
      <c r="H17" s="180"/>
      <c r="I17" s="65" t="s">
        <v>15</v>
      </c>
      <c r="J17" s="65" t="s">
        <v>14</v>
      </c>
      <c r="K17" s="65" t="s">
        <v>13</v>
      </c>
      <c r="L17" s="66" t="s">
        <v>12</v>
      </c>
      <c r="M17" s="36" t="s">
        <v>11</v>
      </c>
      <c r="N17" s="35" t="s">
        <v>10</v>
      </c>
      <c r="O17" s="180"/>
      <c r="P17" s="180"/>
      <c r="Q17" s="179"/>
      <c r="R17" s="3"/>
      <c r="S17" s="3"/>
      <c r="T17" s="5"/>
      <c r="U17" s="203"/>
      <c r="V17" s="203"/>
      <c r="X17" s="6"/>
      <c r="Z17" s="17"/>
      <c r="AA17" s="6"/>
      <c r="AB17" s="30"/>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row>
    <row r="18" spans="2:251" ht="33" customHeight="1">
      <c r="B18" s="263" t="s">
        <v>97</v>
      </c>
      <c r="C18" s="210" t="s">
        <v>141</v>
      </c>
      <c r="D18" s="61" t="s">
        <v>43</v>
      </c>
      <c r="E18" s="206" t="s">
        <v>142</v>
      </c>
      <c r="F18" s="67">
        <v>250</v>
      </c>
      <c r="G18" s="61" t="s">
        <v>43</v>
      </c>
      <c r="H18" s="68">
        <f>SUM(I18:L18)</f>
        <v>535981667</v>
      </c>
      <c r="I18" s="90">
        <v>535981667</v>
      </c>
      <c r="J18" s="24"/>
      <c r="K18" s="26"/>
      <c r="L18" s="24"/>
      <c r="M18" s="34"/>
      <c r="N18" s="34"/>
      <c r="O18" s="208">
        <f>+F19/F18</f>
        <v>1</v>
      </c>
      <c r="P18" s="208">
        <f>+H19/H18</f>
        <v>0</v>
      </c>
      <c r="Q18" s="209">
        <v>0</v>
      </c>
      <c r="T18" s="5"/>
      <c r="U18" s="203"/>
      <c r="V18" s="203"/>
      <c r="X18" s="4"/>
      <c r="Z18" s="33"/>
      <c r="AA18" s="6"/>
      <c r="AB18" s="30"/>
    </row>
    <row r="19" spans="2:251" ht="37.5" customHeight="1">
      <c r="B19" s="264"/>
      <c r="C19" s="210"/>
      <c r="D19" s="61" t="s">
        <v>2</v>
      </c>
      <c r="E19" s="211"/>
      <c r="F19" s="67">
        <v>250</v>
      </c>
      <c r="G19" s="61" t="s">
        <v>45</v>
      </c>
      <c r="H19" s="68">
        <f>SUM(I19:L19)</f>
        <v>0</v>
      </c>
      <c r="I19" s="27"/>
      <c r="J19" s="24"/>
      <c r="K19" s="26"/>
      <c r="L19" s="24"/>
      <c r="M19" s="34"/>
      <c r="N19" s="34"/>
      <c r="O19" s="208"/>
      <c r="P19" s="208"/>
      <c r="Q19" s="209"/>
      <c r="T19" s="5"/>
      <c r="U19" s="59"/>
      <c r="V19" s="59"/>
      <c r="X19" s="4"/>
      <c r="Z19" s="33"/>
      <c r="AA19" s="6"/>
      <c r="AB19" s="30"/>
    </row>
    <row r="20" spans="2:251" ht="15.75">
      <c r="B20" s="224"/>
      <c r="C20" s="225" t="s">
        <v>9</v>
      </c>
      <c r="D20" s="61" t="s">
        <v>3</v>
      </c>
      <c r="E20" s="206"/>
      <c r="F20" s="23"/>
      <c r="G20" s="61" t="s">
        <v>3</v>
      </c>
      <c r="H20" s="68">
        <f>SUM(I20:L20)</f>
        <v>535981667</v>
      </c>
      <c r="I20" s="25">
        <f>+I18</f>
        <v>535981667</v>
      </c>
      <c r="J20" s="25">
        <f t="shared" ref="J20:L20" si="0">+J18</f>
        <v>0</v>
      </c>
      <c r="K20" s="25">
        <f t="shared" si="0"/>
        <v>0</v>
      </c>
      <c r="L20" s="25">
        <f t="shared" si="0"/>
        <v>0</v>
      </c>
      <c r="M20" s="24"/>
      <c r="N20" s="20"/>
      <c r="O20" s="242"/>
      <c r="P20" s="242"/>
      <c r="Q20" s="224"/>
    </row>
    <row r="21" spans="2:251" ht="15.75">
      <c r="B21" s="224"/>
      <c r="C21" s="225"/>
      <c r="D21" s="61" t="s">
        <v>2</v>
      </c>
      <c r="E21" s="207"/>
      <c r="F21" s="23"/>
      <c r="G21" s="61" t="s">
        <v>45</v>
      </c>
      <c r="H21" s="68">
        <f>SUM(I21:L21)</f>
        <v>0</v>
      </c>
      <c r="I21" s="21">
        <f>+I19</f>
        <v>0</v>
      </c>
      <c r="J21" s="21">
        <f t="shared" ref="J21:L21" si="1">+J19</f>
        <v>0</v>
      </c>
      <c r="K21" s="21">
        <f t="shared" si="1"/>
        <v>0</v>
      </c>
      <c r="L21" s="21">
        <f t="shared" si="1"/>
        <v>0</v>
      </c>
      <c r="M21" s="21"/>
      <c r="N21" s="20"/>
      <c r="O21" s="242"/>
      <c r="P21" s="242"/>
      <c r="Q21" s="224"/>
    </row>
    <row r="22" spans="2:251">
      <c r="D22" s="19"/>
      <c r="H22" s="18"/>
      <c r="I22" s="15"/>
      <c r="J22" s="17"/>
      <c r="K22" s="17"/>
      <c r="L22" s="17"/>
      <c r="M22" s="16"/>
      <c r="N22" s="16"/>
      <c r="O22" s="15"/>
      <c r="P22" s="13"/>
      <c r="Q22" s="14"/>
      <c r="R22" s="13"/>
    </row>
    <row r="23" spans="2:251" ht="31.5">
      <c r="B23" s="228" t="s">
        <v>47</v>
      </c>
      <c r="C23" s="228"/>
      <c r="D23" s="229" t="s">
        <v>8</v>
      </c>
      <c r="E23" s="229"/>
      <c r="F23" s="229"/>
      <c r="G23" s="229"/>
      <c r="H23" s="229"/>
      <c r="I23" s="229"/>
      <c r="J23" s="69" t="s">
        <v>48</v>
      </c>
      <c r="K23" s="229" t="s">
        <v>49</v>
      </c>
      <c r="L23" s="229"/>
      <c r="M23" s="230" t="s">
        <v>7</v>
      </c>
      <c r="N23" s="231"/>
      <c r="O23" s="231"/>
      <c r="P23" s="231"/>
      <c r="Q23" s="231"/>
    </row>
    <row r="24" spans="2:251" ht="26.25" customHeight="1">
      <c r="B24" s="232" t="s">
        <v>96</v>
      </c>
      <c r="C24" s="233"/>
      <c r="D24" s="236" t="s">
        <v>420</v>
      </c>
      <c r="E24" s="237"/>
      <c r="F24" s="237"/>
      <c r="G24" s="237"/>
      <c r="H24" s="237"/>
      <c r="I24" s="238"/>
      <c r="J24" s="222" t="s">
        <v>88</v>
      </c>
      <c r="K24" s="12" t="s">
        <v>3</v>
      </c>
      <c r="L24" s="63">
        <v>21</v>
      </c>
      <c r="M24" s="216" t="s">
        <v>90</v>
      </c>
      <c r="N24" s="217"/>
      <c r="O24" s="217"/>
      <c r="P24" s="217"/>
      <c r="Q24" s="218"/>
    </row>
    <row r="25" spans="2:251" ht="18" customHeight="1">
      <c r="B25" s="234"/>
      <c r="C25" s="235"/>
      <c r="D25" s="239"/>
      <c r="E25" s="240"/>
      <c r="F25" s="240"/>
      <c r="G25" s="240"/>
      <c r="H25" s="240"/>
      <c r="I25" s="241"/>
      <c r="J25" s="222"/>
      <c r="K25" s="12" t="s">
        <v>2</v>
      </c>
      <c r="L25" s="62"/>
      <c r="M25" s="244"/>
      <c r="N25" s="245"/>
      <c r="O25" s="245"/>
      <c r="P25" s="245"/>
      <c r="Q25" s="246"/>
    </row>
    <row r="26" spans="2:251" ht="18.75" customHeight="1">
      <c r="B26" s="212"/>
      <c r="C26" s="213"/>
      <c r="D26" s="216" t="s">
        <v>6</v>
      </c>
      <c r="E26" s="217"/>
      <c r="F26" s="217"/>
      <c r="G26" s="217"/>
      <c r="H26" s="217"/>
      <c r="I26" s="218"/>
      <c r="J26" s="223"/>
      <c r="K26" s="12" t="s">
        <v>3</v>
      </c>
      <c r="L26" s="64"/>
      <c r="M26" s="244"/>
      <c r="N26" s="245"/>
      <c r="O26" s="245"/>
      <c r="P26" s="245"/>
      <c r="Q26" s="246"/>
    </row>
    <row r="27" spans="2:251" ht="14.25" customHeight="1">
      <c r="B27" s="214"/>
      <c r="C27" s="215"/>
      <c r="D27" s="219"/>
      <c r="E27" s="220"/>
      <c r="F27" s="220"/>
      <c r="G27" s="220"/>
      <c r="H27" s="220"/>
      <c r="I27" s="221"/>
      <c r="J27" s="223"/>
      <c r="K27" s="12" t="s">
        <v>2</v>
      </c>
      <c r="L27" s="62"/>
      <c r="M27" s="219"/>
      <c r="N27" s="220"/>
      <c r="O27" s="220"/>
      <c r="P27" s="220"/>
      <c r="Q27" s="221"/>
    </row>
    <row r="28" spans="2:251" ht="15.75">
      <c r="B28" s="212"/>
      <c r="C28" s="213"/>
      <c r="D28" s="216" t="s">
        <v>6</v>
      </c>
      <c r="E28" s="217"/>
      <c r="F28" s="217"/>
      <c r="G28" s="217"/>
      <c r="H28" s="217"/>
      <c r="I28" s="218"/>
      <c r="J28" s="223"/>
      <c r="K28" s="12" t="s">
        <v>3</v>
      </c>
      <c r="L28" s="62"/>
      <c r="M28" s="243" t="s">
        <v>4</v>
      </c>
      <c r="N28" s="243"/>
      <c r="O28" s="243"/>
      <c r="P28" s="243"/>
      <c r="Q28" s="243"/>
    </row>
    <row r="29" spans="2:251" ht="15.75">
      <c r="B29" s="214"/>
      <c r="C29" s="215"/>
      <c r="D29" s="219"/>
      <c r="E29" s="220"/>
      <c r="F29" s="220"/>
      <c r="G29" s="220"/>
      <c r="H29" s="220"/>
      <c r="I29" s="221"/>
      <c r="J29" s="223"/>
      <c r="K29" s="12" t="s">
        <v>2</v>
      </c>
      <c r="L29" s="62"/>
      <c r="M29" s="243"/>
      <c r="N29" s="243"/>
      <c r="O29" s="243"/>
      <c r="P29" s="243"/>
      <c r="Q29" s="243"/>
    </row>
    <row r="30" spans="2:251" ht="15" customHeight="1">
      <c r="B30" s="232" t="s">
        <v>1</v>
      </c>
      <c r="C30" s="248"/>
      <c r="D30" s="248"/>
      <c r="E30" s="248"/>
      <c r="F30" s="248"/>
      <c r="G30" s="248"/>
      <c r="H30" s="248"/>
      <c r="I30" s="248"/>
      <c r="J30" s="248"/>
      <c r="K30" s="248"/>
      <c r="L30" s="233"/>
      <c r="M30" s="243"/>
      <c r="N30" s="243"/>
      <c r="O30" s="243"/>
      <c r="P30" s="243"/>
      <c r="Q30" s="243"/>
    </row>
    <row r="31" spans="2:251" ht="29.25" customHeight="1">
      <c r="B31" s="234"/>
      <c r="C31" s="249"/>
      <c r="D31" s="249"/>
      <c r="E31" s="249"/>
      <c r="F31" s="249"/>
      <c r="G31" s="249"/>
      <c r="H31" s="249"/>
      <c r="I31" s="249"/>
      <c r="J31" s="249"/>
      <c r="K31" s="249"/>
      <c r="L31" s="235"/>
      <c r="M31" s="243"/>
      <c r="N31" s="243"/>
      <c r="O31" s="243"/>
      <c r="P31" s="243"/>
      <c r="Q31" s="243"/>
    </row>
    <row r="32" spans="2:251">
      <c r="M32" s="11"/>
      <c r="N32" s="11"/>
    </row>
    <row r="33" spans="18:53" ht="15.75">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row>
    <row r="34" spans="18:53" ht="15.75">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row>
    <row r="35" spans="18:53" ht="15.7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row>
    <row r="36" spans="18:53" ht="15.75">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row>
    <row r="37" spans="18:53" ht="15.75">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row>
    <row r="38" spans="18:53" ht="15.75">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row>
    <row r="39" spans="18:53" ht="15.75">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row>
    <row r="40" spans="18:53" ht="15.75">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row>
    <row r="41" spans="18:53" ht="15.75">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row>
    <row r="42" spans="18:53" ht="15.75">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row>
    <row r="43" spans="18:53" ht="15.75">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row>
    <row r="44" spans="18:53" ht="15.75">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row>
    <row r="45" spans="18:53" ht="15.7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18:53" ht="15.75">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18:53" ht="15.75">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18:53" ht="15.75">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18:53" ht="15.75">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18:53" ht="15.75">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18:53" ht="15.75">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18:53" ht="15.75">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18:53" ht="15.75">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18:53" ht="15.75">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18:53" ht="15.7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18:53" ht="15.75">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18:53" ht="15.75">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18:53" ht="15.75">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18:53" ht="15.75">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18:53" ht="15.75">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18:53" ht="15.75">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18:53" ht="15.75">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18:53" ht="15.75">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18:53" ht="15.75">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18:53" ht="15.7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sheetData>
  <mergeCells count="79">
    <mergeCell ref="Q20:Q21"/>
    <mergeCell ref="B30:L31"/>
    <mergeCell ref="B26:C27"/>
    <mergeCell ref="D26:I27"/>
    <mergeCell ref="J26:J27"/>
    <mergeCell ref="B28:C29"/>
    <mergeCell ref="D28:I29"/>
    <mergeCell ref="J28:J29"/>
    <mergeCell ref="M24:Q27"/>
    <mergeCell ref="M28:Q31"/>
    <mergeCell ref="B20:B21"/>
    <mergeCell ref="C20:C21"/>
    <mergeCell ref="E20:E21"/>
    <mergeCell ref="O20:O21"/>
    <mergeCell ref="P20:P21"/>
    <mergeCell ref="B23:C23"/>
    <mergeCell ref="D23:I23"/>
    <mergeCell ref="K23:L23"/>
    <mergeCell ref="M23:Q23"/>
    <mergeCell ref="B24:C25"/>
    <mergeCell ref="D24:I25"/>
    <mergeCell ref="J24:J25"/>
    <mergeCell ref="B18:B19"/>
    <mergeCell ref="C18:C19"/>
    <mergeCell ref="E18:E19"/>
    <mergeCell ref="O18:O19"/>
    <mergeCell ref="P18:P19"/>
    <mergeCell ref="Q16:Q17"/>
    <mergeCell ref="U16:V16"/>
    <mergeCell ref="U17:V17"/>
    <mergeCell ref="U18:V18"/>
    <mergeCell ref="Q18:Q19"/>
    <mergeCell ref="G15:G17"/>
    <mergeCell ref="U12:W12"/>
    <mergeCell ref="B13:C13"/>
    <mergeCell ref="D13:I13"/>
    <mergeCell ref="N13:P13"/>
    <mergeCell ref="U13:W13"/>
    <mergeCell ref="D14:I14"/>
    <mergeCell ref="N14:P14"/>
    <mergeCell ref="U14:V14"/>
    <mergeCell ref="H15:H17"/>
    <mergeCell ref="I15:L16"/>
    <mergeCell ref="M15:N16"/>
    <mergeCell ref="O15:Q15"/>
    <mergeCell ref="U15:V15"/>
    <mergeCell ref="O16:O17"/>
    <mergeCell ref="P16:P17"/>
    <mergeCell ref="B15:B17"/>
    <mergeCell ref="C15:C17"/>
    <mergeCell ref="D15:D17"/>
    <mergeCell ref="E15:E17"/>
    <mergeCell ref="F15:F17"/>
    <mergeCell ref="C6:Q6"/>
    <mergeCell ref="D7:Q7"/>
    <mergeCell ref="D8:Q8"/>
    <mergeCell ref="B9:C9"/>
    <mergeCell ref="D9:I9"/>
    <mergeCell ref="J9:L14"/>
    <mergeCell ref="M9:Q9"/>
    <mergeCell ref="B12:C12"/>
    <mergeCell ref="D12:I12"/>
    <mergeCell ref="N12:P12"/>
    <mergeCell ref="T9:X9"/>
    <mergeCell ref="B10:C10"/>
    <mergeCell ref="D10:I10"/>
    <mergeCell ref="N10:P10"/>
    <mergeCell ref="B11:C11"/>
    <mergeCell ref="D11:I11"/>
    <mergeCell ref="N11:P11"/>
    <mergeCell ref="U11:W11"/>
    <mergeCell ref="B2:C5"/>
    <mergeCell ref="D2:K3"/>
    <mergeCell ref="L2:O2"/>
    <mergeCell ref="P2:Q5"/>
    <mergeCell ref="L3:O3"/>
    <mergeCell ref="D4:K5"/>
    <mergeCell ref="L4:O4"/>
    <mergeCell ref="L5:O5"/>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Q83"/>
  <sheetViews>
    <sheetView topLeftCell="E1" zoomScale="80" zoomScaleNormal="80" workbookViewId="0">
      <selection activeCell="A49" sqref="A49"/>
    </sheetView>
  </sheetViews>
  <sheetFormatPr baseColWidth="10" defaultColWidth="12.42578125" defaultRowHeight="15"/>
  <cols>
    <col min="1" max="1" width="6.7109375" style="1" customWidth="1"/>
    <col min="2" max="2" width="38.140625" style="1" customWidth="1"/>
    <col min="3" max="3" width="65" style="1" customWidth="1"/>
    <col min="4" max="4" width="10.85546875" style="1" customWidth="1"/>
    <col min="5" max="5" width="20.28515625" style="1" customWidth="1"/>
    <col min="6" max="6" width="16.7109375" style="1" customWidth="1"/>
    <col min="7" max="7" width="18" style="1" customWidth="1"/>
    <col min="8" max="8" width="22.85546875" style="1" customWidth="1"/>
    <col min="9" max="9" width="19.140625" style="1" customWidth="1"/>
    <col min="10" max="10" width="24.140625" style="3" customWidth="1"/>
    <col min="11" max="11" width="13.42578125" style="1" customWidth="1"/>
    <col min="12" max="12" width="15.85546875" style="1" customWidth="1"/>
    <col min="13" max="13" width="14.85546875" style="2" customWidth="1"/>
    <col min="14" max="14" width="21.140625" style="2" customWidth="1"/>
    <col min="15" max="17" width="16.85546875" style="1" customWidth="1"/>
    <col min="18" max="18" width="16.42578125" style="1" customWidth="1"/>
    <col min="19" max="19" width="12.42578125" style="1"/>
    <col min="20" max="20" width="14.42578125" style="1" customWidth="1"/>
    <col min="21" max="21" width="18.42578125" style="1" customWidth="1"/>
    <col min="22" max="22" width="33.85546875" style="1" customWidth="1"/>
    <col min="23" max="23" width="12.42578125" style="1" hidden="1" customWidth="1"/>
    <col min="24" max="24" width="24.28515625" style="1" customWidth="1"/>
    <col min="25" max="25" width="22.42578125" style="1" customWidth="1"/>
    <col min="26" max="27" width="12.42578125" style="1"/>
    <col min="28" max="28" width="16.85546875" style="1" customWidth="1"/>
    <col min="29" max="29" width="12.42578125" style="1"/>
    <col min="30" max="30" width="30.140625" style="1" customWidth="1"/>
    <col min="31" max="31" width="15.42578125" style="1" customWidth="1"/>
    <col min="32" max="32" width="15.85546875" style="1" customWidth="1"/>
    <col min="33" max="33" width="24.42578125" style="1" customWidth="1"/>
    <col min="34" max="34" width="17.140625" style="1" customWidth="1"/>
    <col min="35" max="16384" width="12.42578125" style="1"/>
  </cols>
  <sheetData>
    <row r="1" spans="2:251" ht="22.5" customHeight="1"/>
    <row r="2" spans="2:251" s="37" customFormat="1" ht="37.5" customHeight="1">
      <c r="B2" s="141"/>
      <c r="C2" s="141"/>
      <c r="D2" s="142" t="s">
        <v>33</v>
      </c>
      <c r="E2" s="143"/>
      <c r="F2" s="143"/>
      <c r="G2" s="143"/>
      <c r="H2" s="143"/>
      <c r="I2" s="143"/>
      <c r="J2" s="143"/>
      <c r="K2" s="144"/>
      <c r="L2" s="148" t="s">
        <v>37</v>
      </c>
      <c r="M2" s="149"/>
      <c r="N2" s="149"/>
      <c r="O2" s="150"/>
      <c r="P2" s="151"/>
      <c r="Q2" s="152"/>
      <c r="R2" s="58"/>
    </row>
    <row r="3" spans="2:251" s="37" customFormat="1" ht="37.5" customHeight="1">
      <c r="B3" s="141"/>
      <c r="C3" s="141"/>
      <c r="D3" s="145"/>
      <c r="E3" s="146"/>
      <c r="F3" s="146"/>
      <c r="G3" s="146"/>
      <c r="H3" s="146"/>
      <c r="I3" s="146"/>
      <c r="J3" s="146"/>
      <c r="K3" s="147"/>
      <c r="L3" s="148" t="s">
        <v>34</v>
      </c>
      <c r="M3" s="149"/>
      <c r="N3" s="149"/>
      <c r="O3" s="150"/>
      <c r="P3" s="153"/>
      <c r="Q3" s="154"/>
      <c r="R3" s="58"/>
    </row>
    <row r="4" spans="2:251" s="37" customFormat="1" ht="33.75" customHeight="1">
      <c r="B4" s="141"/>
      <c r="C4" s="141"/>
      <c r="D4" s="142" t="s">
        <v>32</v>
      </c>
      <c r="E4" s="143"/>
      <c r="F4" s="143"/>
      <c r="G4" s="143"/>
      <c r="H4" s="143"/>
      <c r="I4" s="143"/>
      <c r="J4" s="143"/>
      <c r="K4" s="144"/>
      <c r="L4" s="148" t="s">
        <v>35</v>
      </c>
      <c r="M4" s="149"/>
      <c r="N4" s="149"/>
      <c r="O4" s="150"/>
      <c r="P4" s="153"/>
      <c r="Q4" s="154"/>
      <c r="R4" s="58"/>
    </row>
    <row r="5" spans="2:251" s="37" customFormat="1" ht="38.25" customHeight="1">
      <c r="B5" s="141"/>
      <c r="C5" s="141"/>
      <c r="D5" s="145"/>
      <c r="E5" s="146"/>
      <c r="F5" s="146"/>
      <c r="G5" s="146"/>
      <c r="H5" s="146"/>
      <c r="I5" s="146"/>
      <c r="J5" s="146"/>
      <c r="K5" s="147"/>
      <c r="L5" s="148" t="s">
        <v>36</v>
      </c>
      <c r="M5" s="149"/>
      <c r="N5" s="149"/>
      <c r="O5" s="150"/>
      <c r="P5" s="155"/>
      <c r="Q5" s="156"/>
      <c r="R5" s="58"/>
    </row>
    <row r="6" spans="2:251" s="37" customFormat="1" ht="23.25" customHeight="1">
      <c r="C6" s="157"/>
      <c r="D6" s="157"/>
      <c r="E6" s="157"/>
      <c r="F6" s="157"/>
      <c r="G6" s="157"/>
      <c r="H6" s="157"/>
      <c r="I6" s="157"/>
      <c r="J6" s="157"/>
      <c r="K6" s="157"/>
      <c r="L6" s="157"/>
      <c r="M6" s="157"/>
      <c r="N6" s="157"/>
      <c r="O6" s="157"/>
      <c r="P6" s="157"/>
      <c r="Q6" s="157"/>
      <c r="R6" s="58"/>
    </row>
    <row r="7" spans="2:251" s="37" customFormat="1" ht="31.5" customHeight="1">
      <c r="B7" s="60" t="s">
        <v>42</v>
      </c>
      <c r="C7" s="60" t="s">
        <v>52</v>
      </c>
      <c r="D7" s="158" t="s">
        <v>107</v>
      </c>
      <c r="E7" s="159"/>
      <c r="F7" s="159"/>
      <c r="G7" s="159"/>
      <c r="H7" s="159"/>
      <c r="I7" s="159"/>
      <c r="J7" s="159"/>
      <c r="K7" s="159"/>
      <c r="L7" s="159"/>
      <c r="M7" s="159"/>
      <c r="N7" s="159"/>
      <c r="O7" s="159"/>
      <c r="P7" s="159"/>
      <c r="Q7" s="160"/>
      <c r="R7" s="58"/>
    </row>
    <row r="8" spans="2:251" s="37" customFormat="1" ht="36" customHeight="1">
      <c r="B8" s="60" t="s">
        <v>31</v>
      </c>
      <c r="C8" s="74">
        <v>45474</v>
      </c>
      <c r="D8" s="161" t="s">
        <v>59</v>
      </c>
      <c r="E8" s="161"/>
      <c r="F8" s="161"/>
      <c r="G8" s="161"/>
      <c r="H8" s="161"/>
      <c r="I8" s="161"/>
      <c r="J8" s="161"/>
      <c r="K8" s="161"/>
      <c r="L8" s="161"/>
      <c r="M8" s="161"/>
      <c r="N8" s="161"/>
      <c r="O8" s="161"/>
      <c r="P8" s="161"/>
      <c r="Q8" s="161"/>
    </row>
    <row r="9" spans="2:251" s="37" customFormat="1" ht="36" customHeight="1">
      <c r="B9" s="128" t="s">
        <v>53</v>
      </c>
      <c r="C9" s="129"/>
      <c r="D9" s="130" t="s">
        <v>54</v>
      </c>
      <c r="E9" s="130"/>
      <c r="F9" s="130"/>
      <c r="G9" s="130"/>
      <c r="H9" s="130"/>
      <c r="I9" s="131"/>
      <c r="J9" s="162" t="s">
        <v>30</v>
      </c>
      <c r="K9" s="163"/>
      <c r="L9" s="164"/>
      <c r="M9" s="171" t="s">
        <v>29</v>
      </c>
      <c r="N9" s="172"/>
      <c r="O9" s="172"/>
      <c r="P9" s="172"/>
      <c r="Q9" s="173"/>
      <c r="R9" s="45"/>
      <c r="T9" s="127"/>
      <c r="U9" s="127"/>
      <c r="V9" s="127"/>
      <c r="W9" s="127"/>
      <c r="X9" s="127"/>
    </row>
    <row r="10" spans="2:251" s="37" customFormat="1" ht="36" customHeight="1">
      <c r="B10" s="128" t="s">
        <v>28</v>
      </c>
      <c r="C10" s="129"/>
      <c r="D10" s="130" t="s">
        <v>55</v>
      </c>
      <c r="E10" s="130"/>
      <c r="F10" s="130"/>
      <c r="G10" s="130"/>
      <c r="H10" s="130"/>
      <c r="I10" s="131"/>
      <c r="J10" s="165"/>
      <c r="K10" s="166"/>
      <c r="L10" s="167"/>
      <c r="M10" s="72" t="s">
        <v>27</v>
      </c>
      <c r="N10" s="132" t="s">
        <v>26</v>
      </c>
      <c r="O10" s="132"/>
      <c r="P10" s="132"/>
      <c r="Q10" s="72" t="s">
        <v>25</v>
      </c>
      <c r="R10" s="45"/>
      <c r="T10" s="57"/>
      <c r="U10" s="57"/>
      <c r="V10" s="57"/>
      <c r="W10" s="57"/>
      <c r="X10" s="57"/>
    </row>
    <row r="11" spans="2:251" s="37" customFormat="1" ht="31.5" customHeight="1">
      <c r="B11" s="133" t="s">
        <v>24</v>
      </c>
      <c r="C11" s="134"/>
      <c r="D11" s="135" t="s">
        <v>56</v>
      </c>
      <c r="E11" s="135"/>
      <c r="F11" s="135"/>
      <c r="G11" s="135"/>
      <c r="H11" s="135"/>
      <c r="I11" s="136"/>
      <c r="J11" s="165"/>
      <c r="K11" s="166"/>
      <c r="L11" s="167"/>
      <c r="M11" s="56"/>
      <c r="N11" s="137"/>
      <c r="O11" s="138"/>
      <c r="P11" s="139"/>
      <c r="Q11" s="55"/>
      <c r="R11" s="45"/>
      <c r="T11" s="54"/>
      <c r="U11" s="140"/>
      <c r="V11" s="140"/>
      <c r="W11" s="140"/>
      <c r="X11" s="54"/>
      <c r="Z11" s="53"/>
      <c r="AA11" s="53"/>
    </row>
    <row r="12" spans="2:251" s="37" customFormat="1" ht="74.25" customHeight="1">
      <c r="B12" s="174" t="s">
        <v>23</v>
      </c>
      <c r="C12" s="175"/>
      <c r="D12" s="135" t="s">
        <v>65</v>
      </c>
      <c r="E12" s="135"/>
      <c r="F12" s="135"/>
      <c r="G12" s="135"/>
      <c r="H12" s="135"/>
      <c r="I12" s="136"/>
      <c r="J12" s="165"/>
      <c r="K12" s="166"/>
      <c r="L12" s="167"/>
      <c r="M12" s="52"/>
      <c r="N12" s="193"/>
      <c r="O12" s="194"/>
      <c r="P12" s="195"/>
      <c r="Q12" s="51"/>
      <c r="R12" s="45"/>
      <c r="T12" s="48"/>
      <c r="U12" s="182"/>
      <c r="V12" s="182"/>
      <c r="W12" s="182"/>
      <c r="X12" s="42"/>
      <c r="Z12" s="40"/>
      <c r="AA12" s="39"/>
      <c r="AB12" s="38"/>
    </row>
    <row r="13" spans="2:251" s="37" customFormat="1" ht="74.25" customHeight="1">
      <c r="B13" s="183" t="s">
        <v>22</v>
      </c>
      <c r="C13" s="184"/>
      <c r="D13" s="185" t="s">
        <v>433</v>
      </c>
      <c r="E13" s="186"/>
      <c r="F13" s="186"/>
      <c r="G13" s="186"/>
      <c r="H13" s="186"/>
      <c r="I13" s="187"/>
      <c r="J13" s="165"/>
      <c r="K13" s="166"/>
      <c r="L13" s="167"/>
      <c r="M13" s="50"/>
      <c r="N13" s="188"/>
      <c r="O13" s="189"/>
      <c r="P13" s="190"/>
      <c r="Q13" s="49"/>
      <c r="R13" s="45"/>
      <c r="T13" s="48"/>
      <c r="U13" s="182"/>
      <c r="V13" s="182"/>
      <c r="W13" s="182"/>
      <c r="X13" s="42"/>
      <c r="Z13" s="40"/>
      <c r="AA13" s="39"/>
      <c r="AB13" s="38"/>
    </row>
    <row r="14" spans="2:251" s="37" customFormat="1" ht="28.5" customHeight="1">
      <c r="B14" s="70" t="s">
        <v>51</v>
      </c>
      <c r="C14" s="71"/>
      <c r="D14" s="191" t="s">
        <v>60</v>
      </c>
      <c r="E14" s="192"/>
      <c r="F14" s="192"/>
      <c r="G14" s="192"/>
      <c r="H14" s="192"/>
      <c r="I14" s="129"/>
      <c r="J14" s="168"/>
      <c r="K14" s="169"/>
      <c r="L14" s="170"/>
      <c r="M14" s="47"/>
      <c r="N14" s="188"/>
      <c r="O14" s="189"/>
      <c r="P14" s="190"/>
      <c r="Q14" s="46"/>
      <c r="R14" s="45"/>
      <c r="T14" s="44"/>
      <c r="U14" s="182"/>
      <c r="V14" s="182"/>
      <c r="W14" s="43"/>
      <c r="X14" s="42"/>
      <c r="Y14" s="41"/>
      <c r="Z14" s="40"/>
      <c r="AA14" s="39"/>
      <c r="AB14" s="38"/>
    </row>
    <row r="15" spans="2:251" ht="28.5" customHeight="1">
      <c r="B15" s="176" t="s">
        <v>40</v>
      </c>
      <c r="C15" s="179" t="s">
        <v>38</v>
      </c>
      <c r="D15" s="180" t="s">
        <v>44</v>
      </c>
      <c r="E15" s="180" t="s">
        <v>21</v>
      </c>
      <c r="F15" s="180" t="s">
        <v>50</v>
      </c>
      <c r="G15" s="181" t="s">
        <v>46</v>
      </c>
      <c r="H15" s="180" t="s">
        <v>41</v>
      </c>
      <c r="I15" s="196" t="s">
        <v>39</v>
      </c>
      <c r="J15" s="197"/>
      <c r="K15" s="197"/>
      <c r="L15" s="198"/>
      <c r="M15" s="180" t="s">
        <v>20</v>
      </c>
      <c r="N15" s="180"/>
      <c r="O15" s="202" t="s">
        <v>19</v>
      </c>
      <c r="P15" s="202"/>
      <c r="Q15" s="202"/>
      <c r="R15" s="3"/>
      <c r="S15" s="3"/>
      <c r="T15" s="10"/>
      <c r="U15" s="203"/>
      <c r="V15" s="203"/>
      <c r="W15" s="3"/>
      <c r="X15" s="9"/>
      <c r="Y15" s="3"/>
      <c r="Z15" s="17"/>
      <c r="AA15" s="6"/>
      <c r="AB15" s="30"/>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row>
    <row r="16" spans="2:251" ht="33.75" customHeight="1">
      <c r="B16" s="177"/>
      <c r="C16" s="179"/>
      <c r="D16" s="180"/>
      <c r="E16" s="180"/>
      <c r="F16" s="180"/>
      <c r="G16" s="180"/>
      <c r="H16" s="180"/>
      <c r="I16" s="199"/>
      <c r="J16" s="200"/>
      <c r="K16" s="200"/>
      <c r="L16" s="201"/>
      <c r="M16" s="180"/>
      <c r="N16" s="180"/>
      <c r="O16" s="180" t="s">
        <v>18</v>
      </c>
      <c r="P16" s="180" t="s">
        <v>17</v>
      </c>
      <c r="Q16" s="179" t="s">
        <v>16</v>
      </c>
      <c r="R16" s="3"/>
      <c r="S16" s="3"/>
      <c r="T16" s="8"/>
      <c r="U16" s="203"/>
      <c r="V16" s="203"/>
      <c r="W16" s="3"/>
      <c r="X16" s="7"/>
      <c r="Y16" s="3"/>
      <c r="Z16" s="17"/>
      <c r="AA16" s="6"/>
      <c r="AB16" s="30"/>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row>
    <row r="17" spans="2:251" ht="39.75" customHeight="1">
      <c r="B17" s="178"/>
      <c r="C17" s="179"/>
      <c r="D17" s="180"/>
      <c r="E17" s="180"/>
      <c r="F17" s="180"/>
      <c r="G17" s="180"/>
      <c r="H17" s="180"/>
      <c r="I17" s="65" t="s">
        <v>15</v>
      </c>
      <c r="J17" s="65" t="s">
        <v>14</v>
      </c>
      <c r="K17" s="65" t="s">
        <v>13</v>
      </c>
      <c r="L17" s="66" t="s">
        <v>12</v>
      </c>
      <c r="M17" s="36" t="s">
        <v>11</v>
      </c>
      <c r="N17" s="35" t="s">
        <v>10</v>
      </c>
      <c r="O17" s="180"/>
      <c r="P17" s="180"/>
      <c r="Q17" s="179"/>
      <c r="R17" s="3"/>
      <c r="S17" s="3"/>
      <c r="T17" s="5"/>
      <c r="U17" s="203"/>
      <c r="V17" s="203"/>
      <c r="X17" s="6"/>
      <c r="Z17" s="17"/>
      <c r="AA17" s="6"/>
      <c r="AB17" s="30"/>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row>
    <row r="18" spans="2:251" ht="33" customHeight="1">
      <c r="B18" s="265" t="s">
        <v>98</v>
      </c>
      <c r="C18" s="268" t="s">
        <v>148</v>
      </c>
      <c r="D18" s="61" t="s">
        <v>43</v>
      </c>
      <c r="E18" s="206" t="s">
        <v>151</v>
      </c>
      <c r="F18" s="67">
        <v>1</v>
      </c>
      <c r="G18" s="61" t="s">
        <v>43</v>
      </c>
      <c r="H18" s="68">
        <f>SUM(I18:L18)</f>
        <v>110000000</v>
      </c>
      <c r="I18" s="120">
        <v>110000000</v>
      </c>
      <c r="J18" s="121"/>
      <c r="K18" s="120"/>
      <c r="L18" s="121"/>
      <c r="M18" s="34">
        <v>45292</v>
      </c>
      <c r="N18" s="34">
        <v>45656</v>
      </c>
      <c r="O18" s="208">
        <f>+F19/F18</f>
        <v>0</v>
      </c>
      <c r="P18" s="208">
        <f>+H19/H18</f>
        <v>0</v>
      </c>
      <c r="Q18" s="209">
        <v>0</v>
      </c>
      <c r="T18" s="5"/>
      <c r="U18" s="203"/>
      <c r="V18" s="203"/>
      <c r="X18" s="4"/>
      <c r="Z18" s="33"/>
      <c r="AA18" s="6"/>
      <c r="AB18" s="30"/>
    </row>
    <row r="19" spans="2:251" ht="37.5" customHeight="1">
      <c r="B19" s="265"/>
      <c r="C19" s="269"/>
      <c r="D19" s="61" t="s">
        <v>2</v>
      </c>
      <c r="E19" s="211"/>
      <c r="F19" s="67"/>
      <c r="G19" s="61" t="s">
        <v>45</v>
      </c>
      <c r="H19" s="68">
        <f t="shared" ref="H19:H37" si="0">SUM(I19:L19)</f>
        <v>0</v>
      </c>
      <c r="I19" s="120"/>
      <c r="J19" s="121"/>
      <c r="K19" s="120"/>
      <c r="L19" s="121"/>
      <c r="M19" s="34">
        <v>45292</v>
      </c>
      <c r="N19" s="34">
        <v>45656</v>
      </c>
      <c r="O19" s="208"/>
      <c r="P19" s="208"/>
      <c r="Q19" s="209"/>
      <c r="T19" s="5"/>
      <c r="U19" s="59"/>
      <c r="V19" s="59"/>
      <c r="X19" s="4"/>
      <c r="Z19" s="33"/>
      <c r="AA19" s="6"/>
      <c r="AB19" s="30"/>
    </row>
    <row r="20" spans="2:251" ht="27" customHeight="1">
      <c r="B20" s="265" t="s">
        <v>99</v>
      </c>
      <c r="C20" s="210" t="s">
        <v>152</v>
      </c>
      <c r="D20" s="61" t="s">
        <v>43</v>
      </c>
      <c r="E20" s="206" t="s">
        <v>153</v>
      </c>
      <c r="F20" s="67">
        <v>57</v>
      </c>
      <c r="G20" s="61" t="s">
        <v>43</v>
      </c>
      <c r="H20" s="68">
        <f t="shared" si="0"/>
        <v>867000000</v>
      </c>
      <c r="I20" s="120"/>
      <c r="J20" s="121">
        <v>867000000</v>
      </c>
      <c r="K20" s="120"/>
      <c r="L20" s="121"/>
      <c r="M20" s="34">
        <v>45292</v>
      </c>
      <c r="N20" s="34">
        <v>45656</v>
      </c>
      <c r="O20" s="208">
        <f t="shared" ref="O20" si="1">+F21/F20</f>
        <v>1</v>
      </c>
      <c r="P20" s="208">
        <f t="shared" ref="P20" si="2">+H21/H20</f>
        <v>0</v>
      </c>
      <c r="Q20" s="209">
        <v>0</v>
      </c>
      <c r="X20" s="32"/>
      <c r="Z20" s="33"/>
      <c r="AA20" s="6"/>
      <c r="AB20" s="30"/>
    </row>
    <row r="21" spans="2:251" ht="27" customHeight="1">
      <c r="B21" s="265"/>
      <c r="C21" s="210"/>
      <c r="D21" s="61" t="s">
        <v>2</v>
      </c>
      <c r="E21" s="211"/>
      <c r="F21" s="67">
        <v>57</v>
      </c>
      <c r="G21" s="61" t="s">
        <v>45</v>
      </c>
      <c r="H21" s="68">
        <f t="shared" si="0"/>
        <v>0</v>
      </c>
      <c r="I21" s="120"/>
      <c r="J21" s="121"/>
      <c r="K21" s="120"/>
      <c r="L21" s="121"/>
      <c r="M21" s="34">
        <v>45292</v>
      </c>
      <c r="N21" s="34">
        <v>45656</v>
      </c>
      <c r="O21" s="208"/>
      <c r="P21" s="208"/>
      <c r="Q21" s="209"/>
      <c r="X21" s="32"/>
      <c r="Z21" s="33"/>
      <c r="AA21" s="6"/>
      <c r="AB21" s="30"/>
    </row>
    <row r="22" spans="2:251" ht="21" customHeight="1">
      <c r="B22" s="254" t="s">
        <v>100</v>
      </c>
      <c r="C22" s="270" t="s">
        <v>144</v>
      </c>
      <c r="D22" s="61" t="s">
        <v>3</v>
      </c>
      <c r="E22" s="266" t="s">
        <v>154</v>
      </c>
      <c r="F22" s="29">
        <v>12</v>
      </c>
      <c r="G22" s="61" t="s">
        <v>3</v>
      </c>
      <c r="H22" s="68">
        <f t="shared" si="0"/>
        <v>367439401661</v>
      </c>
      <c r="I22" s="120">
        <v>1000000000</v>
      </c>
      <c r="J22" s="121">
        <f>367519400060-1079998399</f>
        <v>366439401661</v>
      </c>
      <c r="K22" s="120"/>
      <c r="L22" s="121"/>
      <c r="M22" s="34">
        <v>45292</v>
      </c>
      <c r="N22" s="34">
        <v>45656</v>
      </c>
      <c r="O22" s="208">
        <f t="shared" ref="O22" si="3">+F23/F22</f>
        <v>0.75</v>
      </c>
      <c r="P22" s="208">
        <f t="shared" ref="P22" si="4">+H23/H22</f>
        <v>0.57302604597167239</v>
      </c>
      <c r="Q22" s="209">
        <f t="shared" ref="Q22" si="5">+(O22*O22)/P22</f>
        <v>0.98163077220369011</v>
      </c>
      <c r="X22" s="32"/>
    </row>
    <row r="23" spans="2:251" ht="19.5" customHeight="1">
      <c r="B23" s="254"/>
      <c r="C23" s="271"/>
      <c r="D23" s="61" t="s">
        <v>2</v>
      </c>
      <c r="E23" s="267"/>
      <c r="F23" s="29">
        <v>9</v>
      </c>
      <c r="G23" s="61" t="s">
        <v>45</v>
      </c>
      <c r="H23" s="68">
        <f t="shared" si="0"/>
        <v>210552347468</v>
      </c>
      <c r="I23" s="122">
        <v>817569000</v>
      </c>
      <c r="J23" s="123">
        <f>210565623610-830845142</f>
        <v>209734778468</v>
      </c>
      <c r="K23" s="120"/>
      <c r="L23" s="121"/>
      <c r="M23" s="34">
        <v>45292</v>
      </c>
      <c r="N23" s="34">
        <v>45656</v>
      </c>
      <c r="O23" s="208"/>
      <c r="P23" s="208"/>
      <c r="Q23" s="209"/>
      <c r="AB23" s="30"/>
    </row>
    <row r="24" spans="2:251" ht="19.5" customHeight="1">
      <c r="B24" s="254"/>
      <c r="C24" s="268" t="s">
        <v>145</v>
      </c>
      <c r="D24" s="61" t="s">
        <v>3</v>
      </c>
      <c r="E24" s="266" t="s">
        <v>155</v>
      </c>
      <c r="F24" s="29">
        <v>57</v>
      </c>
      <c r="G24" s="61" t="s">
        <v>3</v>
      </c>
      <c r="H24" s="68">
        <f t="shared" ref="H24:H25" si="6">SUM(I24:L24)</f>
        <v>3000000000</v>
      </c>
      <c r="I24" s="120"/>
      <c r="J24" s="121">
        <v>3000000000</v>
      </c>
      <c r="K24" s="120"/>
      <c r="L24" s="121"/>
      <c r="M24" s="34">
        <v>45292</v>
      </c>
      <c r="N24" s="34">
        <v>45656</v>
      </c>
      <c r="O24" s="208">
        <f t="shared" ref="O24" si="7">+F25/F24</f>
        <v>1</v>
      </c>
      <c r="P24" s="208">
        <f t="shared" ref="P24" si="8">+H25/H24</f>
        <v>0.87700033066666672</v>
      </c>
      <c r="Q24" s="209">
        <f t="shared" ref="Q24" si="9">+(O24*O24)/P24</f>
        <v>1.1402504252647578</v>
      </c>
      <c r="AB24" s="30"/>
    </row>
    <row r="25" spans="2:251" ht="19.5" customHeight="1">
      <c r="B25" s="254"/>
      <c r="C25" s="269"/>
      <c r="D25" s="61" t="s">
        <v>2</v>
      </c>
      <c r="E25" s="267"/>
      <c r="F25" s="29">
        <v>57</v>
      </c>
      <c r="G25" s="61" t="s">
        <v>45</v>
      </c>
      <c r="H25" s="68">
        <f t="shared" si="6"/>
        <v>2631000992</v>
      </c>
      <c r="I25" s="123"/>
      <c r="J25" s="123">
        <v>2631000992</v>
      </c>
      <c r="K25" s="120"/>
      <c r="L25" s="121"/>
      <c r="M25" s="34">
        <v>45292</v>
      </c>
      <c r="N25" s="34">
        <v>45656</v>
      </c>
      <c r="O25" s="208"/>
      <c r="P25" s="208"/>
      <c r="Q25" s="209"/>
      <c r="AB25" s="30"/>
    </row>
    <row r="26" spans="2:251" ht="19.5" customHeight="1">
      <c r="B26" s="254"/>
      <c r="C26" s="268" t="s">
        <v>146</v>
      </c>
      <c r="D26" s="61" t="s">
        <v>3</v>
      </c>
      <c r="E26" s="266" t="s">
        <v>156</v>
      </c>
      <c r="F26" s="29">
        <v>57</v>
      </c>
      <c r="G26" s="61" t="s">
        <v>3</v>
      </c>
      <c r="H26" s="68">
        <f t="shared" ref="H26:H27" si="10">SUM(I26:L26)</f>
        <v>3000000000</v>
      </c>
      <c r="I26" s="120">
        <v>3000000000</v>
      </c>
      <c r="J26" s="121"/>
      <c r="K26" s="120"/>
      <c r="L26" s="121"/>
      <c r="M26" s="34">
        <v>45292</v>
      </c>
      <c r="N26" s="34">
        <v>45656</v>
      </c>
      <c r="O26" s="208">
        <f t="shared" ref="O26" si="11">+F27/F26</f>
        <v>1</v>
      </c>
      <c r="P26" s="208">
        <f t="shared" ref="P26" si="12">+H27/H26</f>
        <v>0.68454888533333336</v>
      </c>
      <c r="Q26" s="209">
        <f t="shared" ref="Q26" si="13">+(O26*O26)/P26</f>
        <v>1.4608160518924245</v>
      </c>
      <c r="AB26" s="30"/>
    </row>
    <row r="27" spans="2:251" ht="19.5" customHeight="1">
      <c r="B27" s="254"/>
      <c r="C27" s="269"/>
      <c r="D27" s="61" t="s">
        <v>2</v>
      </c>
      <c r="E27" s="267"/>
      <c r="F27" s="29">
        <v>57</v>
      </c>
      <c r="G27" s="61" t="s">
        <v>45</v>
      </c>
      <c r="H27" s="68">
        <f t="shared" si="10"/>
        <v>2053646656</v>
      </c>
      <c r="I27" s="124">
        <v>2053646656</v>
      </c>
      <c r="J27" s="121"/>
      <c r="K27" s="120"/>
      <c r="L27" s="121"/>
      <c r="M27" s="34">
        <v>45292</v>
      </c>
      <c r="N27" s="34">
        <v>45656</v>
      </c>
      <c r="O27" s="208"/>
      <c r="P27" s="208"/>
      <c r="Q27" s="209"/>
      <c r="AB27" s="30"/>
    </row>
    <row r="28" spans="2:251" ht="19.5" customHeight="1">
      <c r="B28" s="254"/>
      <c r="C28" s="268" t="s">
        <v>147</v>
      </c>
      <c r="D28" s="61" t="s">
        <v>3</v>
      </c>
      <c r="E28" s="266" t="s">
        <v>157</v>
      </c>
      <c r="F28" s="29">
        <v>1</v>
      </c>
      <c r="G28" s="61" t="s">
        <v>3</v>
      </c>
      <c r="H28" s="68">
        <f t="shared" ref="H28:H29" si="14">SUM(I28:L28)</f>
        <v>575000000</v>
      </c>
      <c r="I28" s="120">
        <v>575000000</v>
      </c>
      <c r="J28" s="121"/>
      <c r="K28" s="120"/>
      <c r="L28" s="121"/>
      <c r="M28" s="34">
        <v>45292</v>
      </c>
      <c r="N28" s="34">
        <v>45656</v>
      </c>
      <c r="O28" s="208">
        <f t="shared" ref="O28" si="15">+F29/F28</f>
        <v>1</v>
      </c>
      <c r="P28" s="208">
        <f t="shared" ref="P28" si="16">+H29/H28</f>
        <v>0.42262608695652176</v>
      </c>
      <c r="Q28" s="209">
        <f t="shared" ref="Q28" si="17">+(O28*O28)/P28</f>
        <v>2.366157771285132</v>
      </c>
      <c r="AB28" s="30"/>
    </row>
    <row r="29" spans="2:251" ht="19.5" customHeight="1">
      <c r="B29" s="254"/>
      <c r="C29" s="269"/>
      <c r="D29" s="61" t="s">
        <v>2</v>
      </c>
      <c r="E29" s="267"/>
      <c r="F29" s="29">
        <v>1</v>
      </c>
      <c r="G29" s="61" t="s">
        <v>45</v>
      </c>
      <c r="H29" s="68">
        <f t="shared" si="14"/>
        <v>243010000</v>
      </c>
      <c r="I29" s="122">
        <v>243010000</v>
      </c>
      <c r="J29" s="121"/>
      <c r="K29" s="120"/>
      <c r="L29" s="121"/>
      <c r="M29" s="34">
        <v>45292</v>
      </c>
      <c r="N29" s="34">
        <v>45656</v>
      </c>
      <c r="O29" s="208"/>
      <c r="P29" s="208"/>
      <c r="Q29" s="209"/>
      <c r="AB29" s="30"/>
    </row>
    <row r="30" spans="2:251" ht="19.5" customHeight="1">
      <c r="B30" s="254"/>
      <c r="C30" s="278" t="s">
        <v>149</v>
      </c>
      <c r="D30" s="61" t="s">
        <v>3</v>
      </c>
      <c r="E30" s="266" t="s">
        <v>158</v>
      </c>
      <c r="F30" s="29">
        <v>6</v>
      </c>
      <c r="G30" s="61" t="s">
        <v>3</v>
      </c>
      <c r="H30" s="68">
        <f t="shared" ref="H30:H31" si="18">SUM(I30:L30)</f>
        <v>200000000</v>
      </c>
      <c r="I30" s="120">
        <v>200000000</v>
      </c>
      <c r="J30" s="121"/>
      <c r="K30" s="120"/>
      <c r="L30" s="121"/>
      <c r="M30" s="34">
        <v>45292</v>
      </c>
      <c r="N30" s="34">
        <v>45656</v>
      </c>
      <c r="O30" s="208">
        <f t="shared" ref="O30" si="19">+F31/F30</f>
        <v>1</v>
      </c>
      <c r="P30" s="208">
        <f t="shared" ref="P30" si="20">+H31/H30</f>
        <v>0.92728778999999995</v>
      </c>
      <c r="Q30" s="209">
        <f t="shared" ref="Q30" si="21">+(O30*O30)/P30</f>
        <v>1.0784138546674922</v>
      </c>
      <c r="AB30" s="30"/>
    </row>
    <row r="31" spans="2:251" ht="19.5" customHeight="1">
      <c r="B31" s="254"/>
      <c r="C31" s="279"/>
      <c r="D31" s="61" t="s">
        <v>2</v>
      </c>
      <c r="E31" s="267"/>
      <c r="F31" s="29">
        <v>6</v>
      </c>
      <c r="G31" s="61" t="s">
        <v>45</v>
      </c>
      <c r="H31" s="68">
        <f t="shared" si="18"/>
        <v>185457558</v>
      </c>
      <c r="I31" s="122">
        <v>185457558</v>
      </c>
      <c r="J31" s="121"/>
      <c r="K31" s="120"/>
      <c r="L31" s="121"/>
      <c r="M31" s="34">
        <v>45292</v>
      </c>
      <c r="N31" s="34">
        <v>45656</v>
      </c>
      <c r="O31" s="208"/>
      <c r="P31" s="208"/>
      <c r="Q31" s="209"/>
      <c r="AB31" s="30"/>
    </row>
    <row r="32" spans="2:251" ht="25.5" customHeight="1">
      <c r="B32" s="254"/>
      <c r="C32" s="257" t="s">
        <v>150</v>
      </c>
      <c r="D32" s="61" t="s">
        <v>3</v>
      </c>
      <c r="E32" s="266" t="s">
        <v>159</v>
      </c>
      <c r="F32" s="29">
        <v>1</v>
      </c>
      <c r="G32" s="61" t="s">
        <v>3</v>
      </c>
      <c r="H32" s="68">
        <f t="shared" si="0"/>
        <v>15000000</v>
      </c>
      <c r="I32" s="120">
        <v>15000000</v>
      </c>
      <c r="J32" s="121"/>
      <c r="K32" s="120"/>
      <c r="L32" s="121"/>
      <c r="M32" s="34">
        <v>45292</v>
      </c>
      <c r="N32" s="34">
        <v>45656</v>
      </c>
      <c r="O32" s="208">
        <f t="shared" ref="O32" si="22">+F33/F32</f>
        <v>1</v>
      </c>
      <c r="P32" s="208">
        <f t="shared" ref="P32" si="23">+H33/H32</f>
        <v>0.98474766666666669</v>
      </c>
      <c r="Q32" s="209">
        <f t="shared" ref="Q32" si="24">+(O32*O32)/P32</f>
        <v>1.0154885701683984</v>
      </c>
    </row>
    <row r="33" spans="2:18" ht="24" customHeight="1">
      <c r="B33" s="254"/>
      <c r="C33" s="258"/>
      <c r="D33" s="61" t="s">
        <v>2</v>
      </c>
      <c r="E33" s="267"/>
      <c r="F33" s="29">
        <v>1</v>
      </c>
      <c r="G33" s="61" t="s">
        <v>45</v>
      </c>
      <c r="H33" s="68">
        <f t="shared" si="0"/>
        <v>14771215</v>
      </c>
      <c r="I33" s="122">
        <v>14771215</v>
      </c>
      <c r="J33" s="121"/>
      <c r="K33" s="120"/>
      <c r="L33" s="121"/>
      <c r="M33" s="34">
        <v>45292</v>
      </c>
      <c r="N33" s="34">
        <v>45656</v>
      </c>
      <c r="O33" s="208"/>
      <c r="P33" s="208"/>
      <c r="Q33" s="209"/>
    </row>
    <row r="34" spans="2:18" ht="18" customHeight="1">
      <c r="B34" s="265" t="s">
        <v>101</v>
      </c>
      <c r="C34" s="280" t="s">
        <v>143</v>
      </c>
      <c r="D34" s="61" t="s">
        <v>3</v>
      </c>
      <c r="E34" s="266" t="s">
        <v>160</v>
      </c>
      <c r="F34" s="29">
        <v>14</v>
      </c>
      <c r="G34" s="61" t="s">
        <v>3</v>
      </c>
      <c r="H34" s="68">
        <f t="shared" si="0"/>
        <v>600000000</v>
      </c>
      <c r="I34" s="121">
        <v>600000000</v>
      </c>
      <c r="J34" s="121"/>
      <c r="K34" s="120"/>
      <c r="L34" s="121"/>
      <c r="M34" s="34">
        <v>45292</v>
      </c>
      <c r="N34" s="34">
        <v>45656</v>
      </c>
      <c r="O34" s="208">
        <f t="shared" ref="O34" si="25">+F35/F34</f>
        <v>0</v>
      </c>
      <c r="P34" s="208">
        <f t="shared" ref="P34" si="26">+H35/H34</f>
        <v>0</v>
      </c>
      <c r="Q34" s="209">
        <v>0</v>
      </c>
    </row>
    <row r="35" spans="2:18" ht="15.75">
      <c r="B35" s="265"/>
      <c r="C35" s="281"/>
      <c r="D35" s="61" t="s">
        <v>2</v>
      </c>
      <c r="E35" s="267"/>
      <c r="F35" s="29"/>
      <c r="G35" s="61" t="s">
        <v>45</v>
      </c>
      <c r="H35" s="68">
        <f t="shared" si="0"/>
        <v>0</v>
      </c>
      <c r="I35" s="121"/>
      <c r="J35" s="121"/>
      <c r="K35" s="120"/>
      <c r="L35" s="121"/>
      <c r="M35" s="34">
        <v>45292</v>
      </c>
      <c r="N35" s="34">
        <v>45656</v>
      </c>
      <c r="O35" s="208"/>
      <c r="P35" s="208"/>
      <c r="Q35" s="209"/>
    </row>
    <row r="36" spans="2:18" ht="15.75">
      <c r="B36" s="224"/>
      <c r="C36" s="225" t="s">
        <v>9</v>
      </c>
      <c r="D36" s="61" t="s">
        <v>3</v>
      </c>
      <c r="E36" s="206"/>
      <c r="F36" s="23"/>
      <c r="G36" s="61" t="s">
        <v>3</v>
      </c>
      <c r="H36" s="68">
        <f t="shared" si="0"/>
        <v>375806401661</v>
      </c>
      <c r="I36" s="25">
        <f>+I18+I20+I22+I24+I26+I28+I30+I32+I34</f>
        <v>5500000000</v>
      </c>
      <c r="J36" s="25">
        <f t="shared" ref="J36:L37" si="27">+J18+J20+J22+J24+J26+J28+J30+J32+J34</f>
        <v>370306401661</v>
      </c>
      <c r="K36" s="25">
        <f t="shared" si="27"/>
        <v>0</v>
      </c>
      <c r="L36" s="25">
        <f t="shared" si="27"/>
        <v>0</v>
      </c>
      <c r="M36" s="24"/>
      <c r="N36" s="20"/>
      <c r="O36" s="208"/>
      <c r="P36" s="208"/>
      <c r="Q36" s="209"/>
    </row>
    <row r="37" spans="2:18" ht="15.75">
      <c r="B37" s="224"/>
      <c r="C37" s="225"/>
      <c r="D37" s="61" t="s">
        <v>2</v>
      </c>
      <c r="E37" s="207"/>
      <c r="F37" s="23"/>
      <c r="G37" s="61" t="s">
        <v>45</v>
      </c>
      <c r="H37" s="68">
        <f t="shared" si="0"/>
        <v>215680233889</v>
      </c>
      <c r="I37" s="25">
        <f>+I19+I21+I23+I25+I27+I29+I31+I33+I35</f>
        <v>3314454429</v>
      </c>
      <c r="J37" s="25">
        <f t="shared" si="27"/>
        <v>212365779460</v>
      </c>
      <c r="K37" s="25">
        <f t="shared" si="27"/>
        <v>0</v>
      </c>
      <c r="L37" s="25">
        <f t="shared" si="27"/>
        <v>0</v>
      </c>
      <c r="M37" s="21"/>
      <c r="N37" s="20"/>
      <c r="O37" s="208"/>
      <c r="P37" s="208"/>
      <c r="Q37" s="209"/>
    </row>
    <row r="38" spans="2:18" ht="15.75">
      <c r="D38" s="19"/>
      <c r="G38" s="126"/>
      <c r="H38" s="125"/>
      <c r="I38" s="15"/>
      <c r="J38" s="17"/>
      <c r="K38" s="17"/>
      <c r="L38" s="17"/>
      <c r="M38" s="16"/>
      <c r="N38" s="16"/>
      <c r="O38" s="15"/>
      <c r="P38" s="13"/>
      <c r="Q38" s="14"/>
      <c r="R38" s="13"/>
    </row>
    <row r="39" spans="2:18" ht="15.75">
      <c r="B39" s="228" t="s">
        <v>47</v>
      </c>
      <c r="C39" s="228"/>
      <c r="D39" s="229" t="s">
        <v>8</v>
      </c>
      <c r="E39" s="229"/>
      <c r="F39" s="229"/>
      <c r="G39" s="229"/>
      <c r="H39" s="229"/>
      <c r="I39" s="229"/>
      <c r="J39" s="69" t="s">
        <v>48</v>
      </c>
      <c r="K39" s="229" t="s">
        <v>49</v>
      </c>
      <c r="L39" s="229"/>
      <c r="M39" s="230" t="s">
        <v>7</v>
      </c>
      <c r="N39" s="231"/>
      <c r="O39" s="231"/>
      <c r="P39" s="231"/>
      <c r="Q39" s="231"/>
    </row>
    <row r="40" spans="2:18" ht="26.25" customHeight="1">
      <c r="B40" s="232" t="s">
        <v>102</v>
      </c>
      <c r="C40" s="233"/>
      <c r="D40" s="236" t="s">
        <v>421</v>
      </c>
      <c r="E40" s="237"/>
      <c r="F40" s="237"/>
      <c r="G40" s="237"/>
      <c r="H40" s="237"/>
      <c r="I40" s="238"/>
      <c r="J40" s="222" t="s">
        <v>88</v>
      </c>
      <c r="K40" s="12" t="s">
        <v>3</v>
      </c>
      <c r="L40" s="76">
        <v>0.94499999999999995</v>
      </c>
      <c r="M40" s="247" t="s">
        <v>90</v>
      </c>
      <c r="N40" s="247"/>
      <c r="O40" s="247"/>
      <c r="P40" s="247"/>
      <c r="Q40" s="247"/>
    </row>
    <row r="41" spans="2:18" ht="18" customHeight="1">
      <c r="B41" s="234"/>
      <c r="C41" s="235"/>
      <c r="D41" s="239"/>
      <c r="E41" s="240"/>
      <c r="F41" s="240"/>
      <c r="G41" s="240"/>
      <c r="H41" s="240"/>
      <c r="I41" s="241"/>
      <c r="J41" s="222"/>
      <c r="K41" s="12" t="s">
        <v>2</v>
      </c>
      <c r="L41" s="62"/>
      <c r="M41" s="247"/>
      <c r="N41" s="247"/>
      <c r="O41" s="247"/>
      <c r="P41" s="247"/>
      <c r="Q41" s="247"/>
    </row>
    <row r="42" spans="2:18" ht="18" customHeight="1">
      <c r="B42" s="212" t="s">
        <v>103</v>
      </c>
      <c r="C42" s="213"/>
      <c r="D42" s="216" t="s">
        <v>422</v>
      </c>
      <c r="E42" s="217"/>
      <c r="F42" s="217"/>
      <c r="G42" s="217"/>
      <c r="H42" s="217"/>
      <c r="I42" s="218"/>
      <c r="J42" s="222" t="s">
        <v>88</v>
      </c>
      <c r="K42" s="12" t="s">
        <v>3</v>
      </c>
      <c r="L42" s="75">
        <v>1.01</v>
      </c>
      <c r="M42" s="73"/>
      <c r="N42" s="73"/>
      <c r="O42" s="73"/>
      <c r="P42" s="73"/>
      <c r="Q42" s="73"/>
    </row>
    <row r="43" spans="2:18" ht="18" customHeight="1">
      <c r="B43" s="214"/>
      <c r="C43" s="215"/>
      <c r="D43" s="219"/>
      <c r="E43" s="220"/>
      <c r="F43" s="220"/>
      <c r="G43" s="220"/>
      <c r="H43" s="220"/>
      <c r="I43" s="221"/>
      <c r="J43" s="222"/>
      <c r="K43" s="12" t="s">
        <v>2</v>
      </c>
      <c r="L43" s="62"/>
      <c r="M43" s="73"/>
      <c r="N43" s="73"/>
      <c r="O43" s="73"/>
      <c r="P43" s="73"/>
      <c r="Q43" s="73"/>
    </row>
    <row r="44" spans="2:18" ht="18.75" customHeight="1">
      <c r="B44" s="212" t="s">
        <v>104</v>
      </c>
      <c r="C44" s="213"/>
      <c r="D44" s="216" t="s">
        <v>423</v>
      </c>
      <c r="E44" s="217"/>
      <c r="F44" s="217"/>
      <c r="G44" s="217"/>
      <c r="H44" s="217"/>
      <c r="I44" s="218"/>
      <c r="J44" s="222" t="s">
        <v>88</v>
      </c>
      <c r="K44" s="12" t="s">
        <v>3</v>
      </c>
      <c r="L44" s="76">
        <v>0.61499999999999999</v>
      </c>
      <c r="M44" s="243" t="s">
        <v>4</v>
      </c>
      <c r="N44" s="243"/>
      <c r="O44" s="243"/>
      <c r="P44" s="243"/>
      <c r="Q44" s="243"/>
    </row>
    <row r="45" spans="2:18" ht="14.25" customHeight="1">
      <c r="B45" s="214"/>
      <c r="C45" s="215"/>
      <c r="D45" s="219"/>
      <c r="E45" s="220"/>
      <c r="F45" s="220"/>
      <c r="G45" s="220"/>
      <c r="H45" s="220"/>
      <c r="I45" s="221"/>
      <c r="J45" s="222"/>
      <c r="K45" s="12" t="s">
        <v>2</v>
      </c>
      <c r="L45" s="62"/>
      <c r="M45" s="243"/>
      <c r="N45" s="243"/>
      <c r="O45" s="243"/>
      <c r="P45" s="243"/>
      <c r="Q45" s="243"/>
    </row>
    <row r="46" spans="2:18" ht="15.75">
      <c r="B46" s="212" t="s">
        <v>105</v>
      </c>
      <c r="C46" s="213"/>
      <c r="D46" s="216" t="s">
        <v>424</v>
      </c>
      <c r="E46" s="217"/>
      <c r="F46" s="217"/>
      <c r="G46" s="217"/>
      <c r="H46" s="217"/>
      <c r="I46" s="218"/>
      <c r="J46" s="222" t="s">
        <v>88</v>
      </c>
      <c r="K46" s="12" t="s">
        <v>3</v>
      </c>
      <c r="L46" s="77">
        <v>8.3000000000000004E-2</v>
      </c>
      <c r="M46" s="260"/>
      <c r="N46" s="260"/>
      <c r="O46" s="260"/>
      <c r="P46" s="260"/>
      <c r="Q46" s="260"/>
    </row>
    <row r="47" spans="2:18" ht="15.75">
      <c r="B47" s="214"/>
      <c r="C47" s="215"/>
      <c r="D47" s="219"/>
      <c r="E47" s="220"/>
      <c r="F47" s="220"/>
      <c r="G47" s="220"/>
      <c r="H47" s="220"/>
      <c r="I47" s="221"/>
      <c r="J47" s="222"/>
      <c r="K47" s="12" t="s">
        <v>2</v>
      </c>
      <c r="L47" s="62"/>
      <c r="M47" s="260"/>
      <c r="N47" s="260"/>
      <c r="O47" s="260"/>
      <c r="P47" s="260"/>
      <c r="Q47" s="260"/>
    </row>
    <row r="48" spans="2:18" ht="15" customHeight="1">
      <c r="B48" s="232" t="s">
        <v>1</v>
      </c>
      <c r="C48" s="248"/>
      <c r="D48" s="248"/>
      <c r="E48" s="248"/>
      <c r="F48" s="248"/>
      <c r="G48" s="248"/>
      <c r="H48" s="248"/>
      <c r="I48" s="248"/>
      <c r="J48" s="248"/>
      <c r="K48" s="248"/>
      <c r="L48" s="233"/>
      <c r="M48" s="243"/>
      <c r="N48" s="243"/>
      <c r="O48" s="243"/>
      <c r="P48" s="243"/>
      <c r="Q48" s="243"/>
    </row>
    <row r="49" spans="2:53" ht="29.25" customHeight="1">
      <c r="B49" s="234"/>
      <c r="C49" s="249"/>
      <c r="D49" s="249"/>
      <c r="E49" s="249"/>
      <c r="F49" s="249"/>
      <c r="G49" s="249"/>
      <c r="H49" s="249"/>
      <c r="I49" s="249"/>
      <c r="J49" s="249"/>
      <c r="K49" s="249"/>
      <c r="L49" s="235"/>
      <c r="M49" s="243"/>
      <c r="N49" s="243"/>
      <c r="O49" s="243"/>
      <c r="P49" s="243"/>
      <c r="Q49" s="243"/>
    </row>
    <row r="50" spans="2:53">
      <c r="M50" s="11"/>
      <c r="N50" s="11"/>
    </row>
    <row r="51" spans="2:53" ht="15.75">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2:53" ht="15.75">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2:53" ht="15.75">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2:53" ht="15.75">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2:53" ht="15.7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2:53" ht="15.75">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2:53" ht="15.75">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2:53" ht="15.75">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2:53" ht="15.75">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2:53" ht="15.75">
      <c r="C60" s="282" t="s">
        <v>144</v>
      </c>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2:53" ht="15.75">
      <c r="C61" s="283"/>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2:53" ht="15.75">
      <c r="C62" s="272" t="s">
        <v>145</v>
      </c>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2:53" ht="15.75">
      <c r="C63" s="27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2:53" ht="15.75">
      <c r="C64" s="272" t="s">
        <v>146</v>
      </c>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3:53" ht="15.75">
      <c r="C65" s="273"/>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3:53" ht="15.75">
      <c r="C66" s="272" t="s">
        <v>147</v>
      </c>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3:53" ht="15.75">
      <c r="C67" s="273"/>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3:53" ht="15.75">
      <c r="C68" s="272"/>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3:53" ht="15.75">
      <c r="C69" s="273"/>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3:53" ht="15.75">
      <c r="C70" s="274" t="s">
        <v>149</v>
      </c>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3:53" ht="15.75">
      <c r="C71" s="275"/>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3:53" ht="15.75">
      <c r="C72" s="274"/>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3:53" ht="15.75">
      <c r="C73" s="275"/>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row r="74" spans="3:53" ht="15.75">
      <c r="C74" s="2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row>
    <row r="75" spans="3:53" ht="15.75">
      <c r="C75" s="2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row>
    <row r="76" spans="3:53" ht="15.75">
      <c r="C76" s="276" t="s">
        <v>150</v>
      </c>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row>
    <row r="77" spans="3:53" ht="15.75">
      <c r="C77" s="2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row>
    <row r="78" spans="3:53" ht="15.75">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row>
    <row r="79" spans="3:53" ht="15.75">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row>
    <row r="80" spans="3:53" ht="15.75">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row>
    <row r="81" spans="18:53" ht="15.75">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row>
    <row r="82" spans="18:53" ht="15.75">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row>
    <row r="83" spans="18:53" ht="15.75">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row>
  </sheetData>
  <mergeCells count="136">
    <mergeCell ref="C76:C77"/>
    <mergeCell ref="C24:C25"/>
    <mergeCell ref="E24:E25"/>
    <mergeCell ref="O24:O25"/>
    <mergeCell ref="P24:P25"/>
    <mergeCell ref="Q24:Q25"/>
    <mergeCell ref="C26:C27"/>
    <mergeCell ref="E26:E27"/>
    <mergeCell ref="O26:O27"/>
    <mergeCell ref="P26:P27"/>
    <mergeCell ref="Q26:Q27"/>
    <mergeCell ref="C28:C29"/>
    <mergeCell ref="E28:E29"/>
    <mergeCell ref="O28:O29"/>
    <mergeCell ref="P28:P29"/>
    <mergeCell ref="Q28:Q29"/>
    <mergeCell ref="C30:C31"/>
    <mergeCell ref="E30:E31"/>
    <mergeCell ref="O30:O31"/>
    <mergeCell ref="P30:P31"/>
    <mergeCell ref="Q30:Q31"/>
    <mergeCell ref="C34:C35"/>
    <mergeCell ref="C60:C61"/>
    <mergeCell ref="C62:C63"/>
    <mergeCell ref="C64:C65"/>
    <mergeCell ref="C66:C67"/>
    <mergeCell ref="C68:C69"/>
    <mergeCell ref="C70:C71"/>
    <mergeCell ref="C72:C73"/>
    <mergeCell ref="C74:C75"/>
    <mergeCell ref="B48:L49"/>
    <mergeCell ref="M48:Q49"/>
    <mergeCell ref="B44:C45"/>
    <mergeCell ref="D44:I45"/>
    <mergeCell ref="J44:J45"/>
    <mergeCell ref="M44:Q45"/>
    <mergeCell ref="B46:C47"/>
    <mergeCell ref="D46:I47"/>
    <mergeCell ref="J46:J47"/>
    <mergeCell ref="M46:Q47"/>
    <mergeCell ref="B39:C39"/>
    <mergeCell ref="D39:I39"/>
    <mergeCell ref="K39:L39"/>
    <mergeCell ref="M39:Q39"/>
    <mergeCell ref="B40:C41"/>
    <mergeCell ref="D40:I41"/>
    <mergeCell ref="J40:J41"/>
    <mergeCell ref="M40:Q41"/>
    <mergeCell ref="B36:B37"/>
    <mergeCell ref="C36:C37"/>
    <mergeCell ref="E36:E37"/>
    <mergeCell ref="O36:O37"/>
    <mergeCell ref="P36:P37"/>
    <mergeCell ref="Q36:Q37"/>
    <mergeCell ref="P34:P35"/>
    <mergeCell ref="Q34:Q35"/>
    <mergeCell ref="B22:B33"/>
    <mergeCell ref="C22:C23"/>
    <mergeCell ref="E22:E23"/>
    <mergeCell ref="O22:O23"/>
    <mergeCell ref="P22:P23"/>
    <mergeCell ref="Q22:Q23"/>
    <mergeCell ref="C32:C33"/>
    <mergeCell ref="E32:E33"/>
    <mergeCell ref="O32:O33"/>
    <mergeCell ref="P32:P33"/>
    <mergeCell ref="U18:V18"/>
    <mergeCell ref="B18:B19"/>
    <mergeCell ref="C18:C19"/>
    <mergeCell ref="E18:E19"/>
    <mergeCell ref="O18:O19"/>
    <mergeCell ref="P18:P19"/>
    <mergeCell ref="Q18:Q19"/>
    <mergeCell ref="D15:D17"/>
    <mergeCell ref="E15:E17"/>
    <mergeCell ref="F15:F17"/>
    <mergeCell ref="G15:G17"/>
    <mergeCell ref="U14:V14"/>
    <mergeCell ref="H15:H17"/>
    <mergeCell ref="I15:L16"/>
    <mergeCell ref="M15:N16"/>
    <mergeCell ref="O15:Q15"/>
    <mergeCell ref="U15:V15"/>
    <mergeCell ref="O16:O17"/>
    <mergeCell ref="P16:P17"/>
    <mergeCell ref="Q16:Q17"/>
    <mergeCell ref="U16:V16"/>
    <mergeCell ref="U17:V17"/>
    <mergeCell ref="T9:X9"/>
    <mergeCell ref="B10:C10"/>
    <mergeCell ref="D10:I10"/>
    <mergeCell ref="N10:P10"/>
    <mergeCell ref="B11:C11"/>
    <mergeCell ref="D11:I11"/>
    <mergeCell ref="N11:P11"/>
    <mergeCell ref="U11:W11"/>
    <mergeCell ref="C6:Q6"/>
    <mergeCell ref="D7:Q7"/>
    <mergeCell ref="D8:Q8"/>
    <mergeCell ref="B9:C9"/>
    <mergeCell ref="D9:I9"/>
    <mergeCell ref="J9:L14"/>
    <mergeCell ref="M9:Q9"/>
    <mergeCell ref="B12:C12"/>
    <mergeCell ref="D12:I12"/>
    <mergeCell ref="N12:P12"/>
    <mergeCell ref="U12:W12"/>
    <mergeCell ref="B13:C13"/>
    <mergeCell ref="D13:I13"/>
    <mergeCell ref="N13:P13"/>
    <mergeCell ref="U13:W13"/>
    <mergeCell ref="D14:I14"/>
    <mergeCell ref="B42:C43"/>
    <mergeCell ref="D42:I43"/>
    <mergeCell ref="J42:J43"/>
    <mergeCell ref="B2:C5"/>
    <mergeCell ref="D2:K3"/>
    <mergeCell ref="L2:O2"/>
    <mergeCell ref="P2:Q5"/>
    <mergeCell ref="L3:O3"/>
    <mergeCell ref="D4:K5"/>
    <mergeCell ref="L4:O4"/>
    <mergeCell ref="L5:O5"/>
    <mergeCell ref="B20:B21"/>
    <mergeCell ref="C20:C21"/>
    <mergeCell ref="E20:E21"/>
    <mergeCell ref="O20:O21"/>
    <mergeCell ref="P20:P21"/>
    <mergeCell ref="Q20:Q21"/>
    <mergeCell ref="B15:B17"/>
    <mergeCell ref="C15:C17"/>
    <mergeCell ref="N14:P14"/>
    <mergeCell ref="Q32:Q33"/>
    <mergeCell ref="B34:B35"/>
    <mergeCell ref="E34:E35"/>
    <mergeCell ref="O34:O35"/>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Q69"/>
  <sheetViews>
    <sheetView topLeftCell="E1" zoomScale="80" zoomScaleNormal="80" workbookViewId="0">
      <selection activeCell="M20" sqref="M20"/>
    </sheetView>
  </sheetViews>
  <sheetFormatPr baseColWidth="10" defaultColWidth="12.42578125" defaultRowHeight="15"/>
  <cols>
    <col min="1" max="1" width="6.7109375" style="1" customWidth="1"/>
    <col min="2" max="2" width="45.42578125" style="1" customWidth="1"/>
    <col min="3" max="3" width="80.140625" style="1" customWidth="1"/>
    <col min="4" max="4" width="16.85546875" style="1" customWidth="1"/>
    <col min="5" max="5" width="13.85546875" style="1" customWidth="1"/>
    <col min="6" max="6" width="16.7109375" style="1" customWidth="1"/>
    <col min="7" max="7" width="18" style="1" customWidth="1"/>
    <col min="8" max="8" width="22.85546875" style="1" customWidth="1"/>
    <col min="9" max="9" width="18.140625" style="1" customWidth="1"/>
    <col min="10" max="10" width="20.85546875" style="3" customWidth="1"/>
    <col min="11" max="11" width="13.42578125" style="1" customWidth="1"/>
    <col min="12" max="12" width="19.7109375" style="1" customWidth="1"/>
    <col min="13" max="13" width="14.85546875" style="2" customWidth="1"/>
    <col min="14" max="14" width="21.140625" style="2" customWidth="1"/>
    <col min="15" max="17" width="16.85546875" style="1" customWidth="1"/>
    <col min="18" max="18" width="16.42578125" style="1" customWidth="1"/>
    <col min="19" max="19" width="12.42578125" style="1"/>
    <col min="20" max="20" width="14.42578125" style="1" customWidth="1"/>
    <col min="21" max="21" width="18.42578125" style="1" customWidth="1"/>
    <col min="22" max="22" width="33.85546875" style="1" customWidth="1"/>
    <col min="23" max="23" width="12.42578125" style="1" hidden="1" customWidth="1"/>
    <col min="24" max="24" width="24.28515625" style="1" customWidth="1"/>
    <col min="25" max="25" width="22.42578125" style="1" customWidth="1"/>
    <col min="26" max="27" width="12.42578125" style="1"/>
    <col min="28" max="28" width="16.85546875" style="1" customWidth="1"/>
    <col min="29" max="29" width="12.42578125" style="1"/>
    <col min="30" max="30" width="30.140625" style="1" customWidth="1"/>
    <col min="31" max="31" width="15.42578125" style="1" customWidth="1"/>
    <col min="32" max="32" width="15.85546875" style="1" customWidth="1"/>
    <col min="33" max="33" width="24.42578125" style="1" customWidth="1"/>
    <col min="34" max="34" width="17.140625" style="1" customWidth="1"/>
    <col min="35" max="16384" width="12.42578125" style="1"/>
  </cols>
  <sheetData>
    <row r="1" spans="2:251" ht="22.5" customHeight="1"/>
    <row r="2" spans="2:251" s="37" customFormat="1" ht="37.5" customHeight="1">
      <c r="B2" s="141"/>
      <c r="C2" s="141"/>
      <c r="D2" s="142" t="s">
        <v>33</v>
      </c>
      <c r="E2" s="143"/>
      <c r="F2" s="143"/>
      <c r="G2" s="143"/>
      <c r="H2" s="143"/>
      <c r="I2" s="143"/>
      <c r="J2" s="143"/>
      <c r="K2" s="144"/>
      <c r="L2" s="148" t="s">
        <v>37</v>
      </c>
      <c r="M2" s="149"/>
      <c r="N2" s="149"/>
      <c r="O2" s="150"/>
      <c r="P2" s="151"/>
      <c r="Q2" s="152"/>
      <c r="R2" s="58"/>
    </row>
    <row r="3" spans="2:251" s="37" customFormat="1" ht="37.5" customHeight="1">
      <c r="B3" s="141"/>
      <c r="C3" s="141"/>
      <c r="D3" s="145"/>
      <c r="E3" s="146"/>
      <c r="F3" s="146"/>
      <c r="G3" s="146"/>
      <c r="H3" s="146"/>
      <c r="I3" s="146"/>
      <c r="J3" s="146"/>
      <c r="K3" s="147"/>
      <c r="L3" s="148" t="s">
        <v>34</v>
      </c>
      <c r="M3" s="149"/>
      <c r="N3" s="149"/>
      <c r="O3" s="150"/>
      <c r="P3" s="153"/>
      <c r="Q3" s="154"/>
      <c r="R3" s="58"/>
    </row>
    <row r="4" spans="2:251" s="37" customFormat="1" ht="33.75" customHeight="1">
      <c r="B4" s="141"/>
      <c r="C4" s="141"/>
      <c r="D4" s="142" t="s">
        <v>32</v>
      </c>
      <c r="E4" s="143"/>
      <c r="F4" s="143"/>
      <c r="G4" s="143"/>
      <c r="H4" s="143"/>
      <c r="I4" s="143"/>
      <c r="J4" s="143"/>
      <c r="K4" s="144"/>
      <c r="L4" s="148" t="s">
        <v>35</v>
      </c>
      <c r="M4" s="149"/>
      <c r="N4" s="149"/>
      <c r="O4" s="150"/>
      <c r="P4" s="153"/>
      <c r="Q4" s="154"/>
      <c r="R4" s="58"/>
    </row>
    <row r="5" spans="2:251" s="37" customFormat="1" ht="38.25" customHeight="1">
      <c r="B5" s="141"/>
      <c r="C5" s="141"/>
      <c r="D5" s="145"/>
      <c r="E5" s="146"/>
      <c r="F5" s="146"/>
      <c r="G5" s="146"/>
      <c r="H5" s="146"/>
      <c r="I5" s="146"/>
      <c r="J5" s="146"/>
      <c r="K5" s="147"/>
      <c r="L5" s="148" t="s">
        <v>36</v>
      </c>
      <c r="M5" s="149"/>
      <c r="N5" s="149"/>
      <c r="O5" s="150"/>
      <c r="P5" s="155"/>
      <c r="Q5" s="156"/>
      <c r="R5" s="58"/>
    </row>
    <row r="6" spans="2:251" s="37" customFormat="1" ht="23.25" customHeight="1">
      <c r="C6" s="157"/>
      <c r="D6" s="157"/>
      <c r="E6" s="157"/>
      <c r="F6" s="157"/>
      <c r="G6" s="157"/>
      <c r="H6" s="157"/>
      <c r="I6" s="157"/>
      <c r="J6" s="157"/>
      <c r="K6" s="157"/>
      <c r="L6" s="157"/>
      <c r="M6" s="157"/>
      <c r="N6" s="157"/>
      <c r="O6" s="157"/>
      <c r="P6" s="157"/>
      <c r="Q6" s="157"/>
      <c r="R6" s="58"/>
    </row>
    <row r="7" spans="2:251" s="37" customFormat="1" ht="31.5" customHeight="1">
      <c r="B7" s="60" t="s">
        <v>42</v>
      </c>
      <c r="C7" s="60" t="s">
        <v>52</v>
      </c>
      <c r="D7" s="158" t="s">
        <v>106</v>
      </c>
      <c r="E7" s="159"/>
      <c r="F7" s="159"/>
      <c r="G7" s="159"/>
      <c r="H7" s="159"/>
      <c r="I7" s="159"/>
      <c r="J7" s="159"/>
      <c r="K7" s="159"/>
      <c r="L7" s="159"/>
      <c r="M7" s="159"/>
      <c r="N7" s="159"/>
      <c r="O7" s="159"/>
      <c r="P7" s="159"/>
      <c r="Q7" s="160"/>
      <c r="R7" s="58"/>
    </row>
    <row r="8" spans="2:251" s="37" customFormat="1" ht="36" customHeight="1">
      <c r="B8" s="60" t="s">
        <v>31</v>
      </c>
      <c r="C8" s="74">
        <v>45474</v>
      </c>
      <c r="D8" s="161" t="s">
        <v>59</v>
      </c>
      <c r="E8" s="161"/>
      <c r="F8" s="161"/>
      <c r="G8" s="161"/>
      <c r="H8" s="161"/>
      <c r="I8" s="161"/>
      <c r="J8" s="161"/>
      <c r="K8" s="161"/>
      <c r="L8" s="161"/>
      <c r="M8" s="161"/>
      <c r="N8" s="161"/>
      <c r="O8" s="161"/>
      <c r="P8" s="161"/>
      <c r="Q8" s="161"/>
    </row>
    <row r="9" spans="2:251" s="37" customFormat="1" ht="36" customHeight="1">
      <c r="B9" s="128" t="s">
        <v>53</v>
      </c>
      <c r="C9" s="129"/>
      <c r="D9" s="130" t="s">
        <v>54</v>
      </c>
      <c r="E9" s="130"/>
      <c r="F9" s="130"/>
      <c r="G9" s="130"/>
      <c r="H9" s="130"/>
      <c r="I9" s="131"/>
      <c r="J9" s="162" t="s">
        <v>30</v>
      </c>
      <c r="K9" s="163"/>
      <c r="L9" s="164"/>
      <c r="M9" s="171" t="s">
        <v>29</v>
      </c>
      <c r="N9" s="172"/>
      <c r="O9" s="172"/>
      <c r="P9" s="172"/>
      <c r="Q9" s="173"/>
      <c r="R9" s="45"/>
      <c r="T9" s="127"/>
      <c r="U9" s="127"/>
      <c r="V9" s="127"/>
      <c r="W9" s="127"/>
      <c r="X9" s="127"/>
    </row>
    <row r="10" spans="2:251" s="37" customFormat="1" ht="36" customHeight="1">
      <c r="B10" s="128" t="s">
        <v>28</v>
      </c>
      <c r="C10" s="129"/>
      <c r="D10" s="130" t="s">
        <v>55</v>
      </c>
      <c r="E10" s="130"/>
      <c r="F10" s="130"/>
      <c r="G10" s="130"/>
      <c r="H10" s="130"/>
      <c r="I10" s="131"/>
      <c r="J10" s="165"/>
      <c r="K10" s="166"/>
      <c r="L10" s="167"/>
      <c r="M10" s="72" t="s">
        <v>27</v>
      </c>
      <c r="N10" s="132" t="s">
        <v>26</v>
      </c>
      <c r="O10" s="132"/>
      <c r="P10" s="132"/>
      <c r="Q10" s="72" t="s">
        <v>25</v>
      </c>
      <c r="R10" s="45"/>
      <c r="T10" s="57"/>
      <c r="U10" s="57"/>
      <c r="V10" s="57"/>
      <c r="W10" s="57"/>
      <c r="X10" s="57"/>
    </row>
    <row r="11" spans="2:251" s="37" customFormat="1" ht="42" customHeight="1">
      <c r="B11" s="133" t="s">
        <v>24</v>
      </c>
      <c r="C11" s="134"/>
      <c r="D11" s="135" t="s">
        <v>56</v>
      </c>
      <c r="E11" s="135"/>
      <c r="F11" s="135"/>
      <c r="G11" s="135"/>
      <c r="H11" s="135"/>
      <c r="I11" s="136"/>
      <c r="J11" s="165"/>
      <c r="K11" s="166"/>
      <c r="L11" s="167"/>
      <c r="M11" s="56"/>
      <c r="N11" s="137"/>
      <c r="O11" s="138"/>
      <c r="P11" s="139"/>
      <c r="Q11" s="55"/>
      <c r="R11" s="45"/>
      <c r="T11" s="54"/>
      <c r="U11" s="140"/>
      <c r="V11" s="140"/>
      <c r="W11" s="140"/>
      <c r="X11" s="54"/>
      <c r="Z11" s="53"/>
      <c r="AA11" s="53"/>
    </row>
    <row r="12" spans="2:251" s="37" customFormat="1" ht="74.25" customHeight="1">
      <c r="B12" s="174" t="s">
        <v>23</v>
      </c>
      <c r="C12" s="175"/>
      <c r="D12" s="135" t="s">
        <v>66</v>
      </c>
      <c r="E12" s="135"/>
      <c r="F12" s="135"/>
      <c r="G12" s="135"/>
      <c r="H12" s="135"/>
      <c r="I12" s="136"/>
      <c r="J12" s="165"/>
      <c r="K12" s="166"/>
      <c r="L12" s="167"/>
      <c r="M12" s="52"/>
      <c r="N12" s="193"/>
      <c r="O12" s="194"/>
      <c r="P12" s="195"/>
      <c r="Q12" s="51"/>
      <c r="R12" s="45"/>
      <c r="T12" s="48"/>
      <c r="U12" s="182"/>
      <c r="V12" s="182"/>
      <c r="W12" s="182"/>
      <c r="X12" s="42"/>
      <c r="Z12" s="40"/>
      <c r="AA12" s="39"/>
      <c r="AB12" s="38"/>
    </row>
    <row r="13" spans="2:251" s="37" customFormat="1" ht="74.25" customHeight="1">
      <c r="B13" s="183" t="s">
        <v>22</v>
      </c>
      <c r="C13" s="184"/>
      <c r="D13" s="185" t="s">
        <v>428</v>
      </c>
      <c r="E13" s="186"/>
      <c r="F13" s="186"/>
      <c r="G13" s="186"/>
      <c r="H13" s="186"/>
      <c r="I13" s="187"/>
      <c r="J13" s="165"/>
      <c r="K13" s="166"/>
      <c r="L13" s="167"/>
      <c r="M13" s="50"/>
      <c r="N13" s="188"/>
      <c r="O13" s="189"/>
      <c r="P13" s="190"/>
      <c r="Q13" s="49"/>
      <c r="R13" s="45"/>
      <c r="T13" s="48"/>
      <c r="U13" s="182"/>
      <c r="V13" s="182"/>
      <c r="W13" s="182"/>
      <c r="X13" s="42"/>
      <c r="Z13" s="40"/>
      <c r="AA13" s="39"/>
      <c r="AB13" s="38"/>
    </row>
    <row r="14" spans="2:251" s="37" customFormat="1" ht="38.450000000000003" customHeight="1">
      <c r="B14" s="70" t="s">
        <v>51</v>
      </c>
      <c r="C14" s="71"/>
      <c r="D14" s="191" t="s">
        <v>67</v>
      </c>
      <c r="E14" s="192"/>
      <c r="F14" s="192"/>
      <c r="G14" s="192"/>
      <c r="H14" s="192"/>
      <c r="I14" s="129"/>
      <c r="J14" s="168"/>
      <c r="K14" s="169"/>
      <c r="L14" s="170"/>
      <c r="M14" s="47"/>
      <c r="N14" s="188"/>
      <c r="O14" s="189"/>
      <c r="P14" s="190"/>
      <c r="Q14" s="46"/>
      <c r="R14" s="45"/>
      <c r="T14" s="44"/>
      <c r="U14" s="182"/>
      <c r="V14" s="182"/>
      <c r="W14" s="43"/>
      <c r="X14" s="42"/>
      <c r="Y14" s="41"/>
      <c r="Z14" s="40"/>
      <c r="AA14" s="39"/>
      <c r="AB14" s="38"/>
    </row>
    <row r="15" spans="2:251" ht="28.5" customHeight="1">
      <c r="B15" s="176" t="s">
        <v>40</v>
      </c>
      <c r="C15" s="179" t="s">
        <v>38</v>
      </c>
      <c r="D15" s="180" t="s">
        <v>44</v>
      </c>
      <c r="E15" s="180" t="s">
        <v>21</v>
      </c>
      <c r="F15" s="180" t="s">
        <v>50</v>
      </c>
      <c r="G15" s="181" t="s">
        <v>46</v>
      </c>
      <c r="H15" s="180" t="s">
        <v>41</v>
      </c>
      <c r="I15" s="196" t="s">
        <v>39</v>
      </c>
      <c r="J15" s="197"/>
      <c r="K15" s="197"/>
      <c r="L15" s="198"/>
      <c r="M15" s="180" t="s">
        <v>20</v>
      </c>
      <c r="N15" s="180"/>
      <c r="O15" s="202" t="s">
        <v>19</v>
      </c>
      <c r="P15" s="202"/>
      <c r="Q15" s="202"/>
      <c r="R15" s="3"/>
      <c r="S15" s="3"/>
      <c r="T15" s="10"/>
      <c r="U15" s="203"/>
      <c r="V15" s="203"/>
      <c r="W15" s="3"/>
      <c r="X15" s="9"/>
      <c r="Y15" s="3"/>
      <c r="Z15" s="17"/>
      <c r="AA15" s="6"/>
      <c r="AB15" s="30"/>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row>
    <row r="16" spans="2:251" ht="33.75" customHeight="1">
      <c r="B16" s="177"/>
      <c r="C16" s="179"/>
      <c r="D16" s="180"/>
      <c r="E16" s="180"/>
      <c r="F16" s="180"/>
      <c r="G16" s="180"/>
      <c r="H16" s="180"/>
      <c r="I16" s="199"/>
      <c r="J16" s="200"/>
      <c r="K16" s="200"/>
      <c r="L16" s="201"/>
      <c r="M16" s="180"/>
      <c r="N16" s="180"/>
      <c r="O16" s="180" t="s">
        <v>18</v>
      </c>
      <c r="P16" s="180" t="s">
        <v>17</v>
      </c>
      <c r="Q16" s="179" t="s">
        <v>16</v>
      </c>
      <c r="R16" s="3"/>
      <c r="S16" s="3"/>
      <c r="T16" s="8"/>
      <c r="U16" s="203"/>
      <c r="V16" s="203"/>
      <c r="W16" s="3"/>
      <c r="X16" s="7"/>
      <c r="Y16" s="3"/>
      <c r="Z16" s="17"/>
      <c r="AA16" s="6"/>
      <c r="AB16" s="30"/>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row>
    <row r="17" spans="2:251" ht="39.75" customHeight="1" thickBot="1">
      <c r="B17" s="178"/>
      <c r="C17" s="179"/>
      <c r="D17" s="180"/>
      <c r="E17" s="180"/>
      <c r="F17" s="180"/>
      <c r="G17" s="180"/>
      <c r="H17" s="180"/>
      <c r="I17" s="65" t="s">
        <v>15</v>
      </c>
      <c r="J17" s="65" t="s">
        <v>14</v>
      </c>
      <c r="K17" s="65" t="s">
        <v>13</v>
      </c>
      <c r="L17" s="66" t="s">
        <v>12</v>
      </c>
      <c r="M17" s="36" t="s">
        <v>11</v>
      </c>
      <c r="N17" s="35" t="s">
        <v>10</v>
      </c>
      <c r="O17" s="180"/>
      <c r="P17" s="180"/>
      <c r="Q17" s="179"/>
      <c r="R17" s="3"/>
      <c r="S17" s="3"/>
      <c r="T17" s="5"/>
      <c r="U17" s="203"/>
      <c r="V17" s="203"/>
      <c r="X17" s="6"/>
      <c r="Z17" s="17"/>
      <c r="AA17" s="6"/>
      <c r="AB17" s="30"/>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row>
    <row r="18" spans="2:251" ht="33" customHeight="1">
      <c r="B18" s="288" t="s">
        <v>108</v>
      </c>
      <c r="C18" s="290" t="s">
        <v>161</v>
      </c>
      <c r="D18" s="61" t="s">
        <v>43</v>
      </c>
      <c r="E18" s="292" t="s">
        <v>164</v>
      </c>
      <c r="F18" s="67">
        <v>14</v>
      </c>
      <c r="G18" s="61" t="s">
        <v>43</v>
      </c>
      <c r="H18" s="68">
        <f>SUM(I18:L18)</f>
        <v>670000000</v>
      </c>
      <c r="I18" s="92">
        <v>670000000</v>
      </c>
      <c r="J18" s="80"/>
      <c r="K18" s="83"/>
      <c r="L18" s="80"/>
      <c r="M18" s="34">
        <v>45292</v>
      </c>
      <c r="N18" s="34">
        <v>45656</v>
      </c>
      <c r="O18" s="208">
        <f>+F19/F18</f>
        <v>1</v>
      </c>
      <c r="P18" s="208">
        <f>+H19/H18</f>
        <v>0.43682157014925371</v>
      </c>
      <c r="Q18" s="209">
        <f>+(O18*O18)/P18</f>
        <v>2.2892642404502115</v>
      </c>
      <c r="T18" s="5"/>
      <c r="U18" s="203"/>
      <c r="V18" s="203"/>
      <c r="X18" s="4"/>
      <c r="Z18" s="33"/>
      <c r="AA18" s="6"/>
      <c r="AB18" s="30"/>
    </row>
    <row r="19" spans="2:251" ht="37.5" customHeight="1">
      <c r="B19" s="289"/>
      <c r="C19" s="291"/>
      <c r="D19" s="61" t="s">
        <v>2</v>
      </c>
      <c r="E19" s="286"/>
      <c r="F19" s="67">
        <v>14</v>
      </c>
      <c r="G19" s="61" t="s">
        <v>45</v>
      </c>
      <c r="H19" s="68">
        <f t="shared" ref="H19:H25" si="0">SUM(I19:L19)</f>
        <v>292670452</v>
      </c>
      <c r="I19" s="92">
        <v>292670452</v>
      </c>
      <c r="J19" s="80"/>
      <c r="K19" s="83"/>
      <c r="L19" s="80"/>
      <c r="M19" s="34">
        <v>45292</v>
      </c>
      <c r="N19" s="34">
        <v>45656</v>
      </c>
      <c r="O19" s="208"/>
      <c r="P19" s="208"/>
      <c r="Q19" s="209"/>
      <c r="T19" s="5"/>
      <c r="U19" s="59"/>
      <c r="V19" s="59"/>
      <c r="X19" s="4"/>
      <c r="Z19" s="33"/>
      <c r="AA19" s="6"/>
      <c r="AB19" s="30"/>
    </row>
    <row r="20" spans="2:251" ht="27" customHeight="1">
      <c r="B20" s="289"/>
      <c r="C20" s="284" t="s">
        <v>163</v>
      </c>
      <c r="D20" s="61" t="s">
        <v>3</v>
      </c>
      <c r="E20" s="286" t="s">
        <v>166</v>
      </c>
      <c r="F20" s="29">
        <v>14</v>
      </c>
      <c r="G20" s="61" t="s">
        <v>3</v>
      </c>
      <c r="H20" s="68">
        <f t="shared" si="0"/>
        <v>200000000</v>
      </c>
      <c r="I20" s="83">
        <v>200000000</v>
      </c>
      <c r="J20" s="80"/>
      <c r="K20" s="83"/>
      <c r="L20" s="80"/>
      <c r="M20" s="34">
        <v>45292</v>
      </c>
      <c r="N20" s="34">
        <v>45656</v>
      </c>
      <c r="O20" s="208">
        <f>+F21/F20</f>
        <v>1</v>
      </c>
      <c r="P20" s="208">
        <f>+H21/H20</f>
        <v>0.93149999999999999</v>
      </c>
      <c r="Q20" s="209">
        <f>+(O20*O20)/P20</f>
        <v>1.0735373054213635</v>
      </c>
      <c r="X20" s="32"/>
      <c r="Z20" s="33"/>
      <c r="AA20" s="6"/>
      <c r="AB20" s="30"/>
    </row>
    <row r="21" spans="2:251" ht="27" customHeight="1" thickBot="1">
      <c r="B21" s="289"/>
      <c r="C21" s="285"/>
      <c r="D21" s="61" t="s">
        <v>2</v>
      </c>
      <c r="E21" s="287"/>
      <c r="F21" s="31">
        <v>14</v>
      </c>
      <c r="G21" s="61" t="s">
        <v>45</v>
      </c>
      <c r="H21" s="68">
        <f t="shared" si="0"/>
        <v>186300000</v>
      </c>
      <c r="I21" s="93">
        <f>189400000-3100000</f>
        <v>186300000</v>
      </c>
      <c r="J21" s="80"/>
      <c r="K21" s="83"/>
      <c r="L21" s="80"/>
      <c r="M21" s="34">
        <v>45292</v>
      </c>
      <c r="N21" s="34">
        <v>45656</v>
      </c>
      <c r="O21" s="208"/>
      <c r="P21" s="208"/>
      <c r="Q21" s="209"/>
      <c r="X21" s="32"/>
      <c r="Z21" s="33"/>
      <c r="AA21" s="6"/>
      <c r="AB21" s="30"/>
    </row>
    <row r="22" spans="2:251" ht="21" customHeight="1">
      <c r="B22" s="293" t="s">
        <v>109</v>
      </c>
      <c r="C22" s="291" t="s">
        <v>162</v>
      </c>
      <c r="D22" s="61" t="s">
        <v>3</v>
      </c>
      <c r="E22" s="286" t="s">
        <v>165</v>
      </c>
      <c r="F22" s="29">
        <v>2</v>
      </c>
      <c r="G22" s="61" t="s">
        <v>3</v>
      </c>
      <c r="H22" s="68">
        <f t="shared" si="0"/>
        <v>5061813504</v>
      </c>
      <c r="I22" s="83"/>
      <c r="J22" s="80"/>
      <c r="K22" s="83"/>
      <c r="L22" s="80">
        <v>5061813504</v>
      </c>
      <c r="M22" s="34">
        <v>45292</v>
      </c>
      <c r="N22" s="34">
        <v>45656</v>
      </c>
      <c r="O22" s="208">
        <f>+F23/F22</f>
        <v>0</v>
      </c>
      <c r="P22" s="208">
        <f>+H23/H22</f>
        <v>0</v>
      </c>
      <c r="Q22" s="209">
        <v>0</v>
      </c>
      <c r="X22" s="32"/>
    </row>
    <row r="23" spans="2:251" ht="19.5" customHeight="1">
      <c r="B23" s="294"/>
      <c r="C23" s="291"/>
      <c r="D23" s="61" t="s">
        <v>2</v>
      </c>
      <c r="E23" s="286"/>
      <c r="F23" s="31"/>
      <c r="G23" s="61" t="s">
        <v>45</v>
      </c>
      <c r="H23" s="68">
        <f t="shared" si="0"/>
        <v>0</v>
      </c>
      <c r="I23" s="22"/>
      <c r="J23" s="24"/>
      <c r="K23" s="26"/>
      <c r="L23" s="24"/>
      <c r="M23" s="34">
        <v>45292</v>
      </c>
      <c r="N23" s="34">
        <v>45656</v>
      </c>
      <c r="O23" s="208"/>
      <c r="P23" s="208"/>
      <c r="Q23" s="209"/>
      <c r="AB23" s="30"/>
    </row>
    <row r="24" spans="2:251" ht="15.75">
      <c r="B24" s="224"/>
      <c r="C24" s="225" t="s">
        <v>9</v>
      </c>
      <c r="D24" s="61" t="s">
        <v>3</v>
      </c>
      <c r="E24" s="206"/>
      <c r="F24" s="23"/>
      <c r="G24" s="61" t="s">
        <v>3</v>
      </c>
      <c r="H24" s="68">
        <f t="shared" si="0"/>
        <v>5931813504</v>
      </c>
      <c r="I24" s="25">
        <f>+I18+I20+I22</f>
        <v>870000000</v>
      </c>
      <c r="J24" s="25">
        <f t="shared" ref="J24:L25" si="1">+J18+J20+J22</f>
        <v>0</v>
      </c>
      <c r="K24" s="25">
        <f t="shared" si="1"/>
        <v>0</v>
      </c>
      <c r="L24" s="25">
        <f t="shared" si="1"/>
        <v>5061813504</v>
      </c>
      <c r="M24" s="24"/>
      <c r="N24" s="20"/>
      <c r="O24" s="242"/>
      <c r="P24" s="242"/>
      <c r="Q24" s="224"/>
    </row>
    <row r="25" spans="2:251" ht="15.75">
      <c r="B25" s="224"/>
      <c r="C25" s="225"/>
      <c r="D25" s="61" t="s">
        <v>2</v>
      </c>
      <c r="E25" s="207"/>
      <c r="F25" s="23"/>
      <c r="G25" s="61" t="s">
        <v>45</v>
      </c>
      <c r="H25" s="68">
        <f t="shared" si="0"/>
        <v>478970452</v>
      </c>
      <c r="I25" s="25">
        <f>+I19+I21+I23</f>
        <v>478970452</v>
      </c>
      <c r="J25" s="25">
        <f t="shared" si="1"/>
        <v>0</v>
      </c>
      <c r="K25" s="25">
        <f t="shared" si="1"/>
        <v>0</v>
      </c>
      <c r="L25" s="25">
        <f t="shared" si="1"/>
        <v>0</v>
      </c>
      <c r="M25" s="21"/>
      <c r="N25" s="20"/>
      <c r="O25" s="242"/>
      <c r="P25" s="242"/>
      <c r="Q25" s="224"/>
    </row>
    <row r="26" spans="2:251">
      <c r="D26" s="19"/>
      <c r="H26" s="18"/>
      <c r="I26" s="15"/>
      <c r="J26" s="17"/>
      <c r="K26" s="17"/>
      <c r="L26" s="17"/>
      <c r="M26" s="16"/>
      <c r="N26" s="16"/>
      <c r="O26" s="15"/>
      <c r="P26" s="13"/>
      <c r="Q26" s="14"/>
      <c r="R26" s="13"/>
    </row>
    <row r="27" spans="2:251" ht="31.5">
      <c r="B27" s="228" t="s">
        <v>47</v>
      </c>
      <c r="C27" s="228"/>
      <c r="D27" s="229" t="s">
        <v>8</v>
      </c>
      <c r="E27" s="229"/>
      <c r="F27" s="229"/>
      <c r="G27" s="229"/>
      <c r="H27" s="229"/>
      <c r="I27" s="229"/>
      <c r="J27" s="69" t="s">
        <v>48</v>
      </c>
      <c r="K27" s="229" t="s">
        <v>49</v>
      </c>
      <c r="L27" s="229"/>
      <c r="M27" s="230" t="s">
        <v>7</v>
      </c>
      <c r="N27" s="231"/>
      <c r="O27" s="231"/>
      <c r="P27" s="231"/>
      <c r="Q27" s="231"/>
    </row>
    <row r="28" spans="2:251" ht="26.25" customHeight="1">
      <c r="B28" s="232" t="s">
        <v>110</v>
      </c>
      <c r="C28" s="233"/>
      <c r="D28" s="236" t="s">
        <v>425</v>
      </c>
      <c r="E28" s="237"/>
      <c r="F28" s="237"/>
      <c r="G28" s="237"/>
      <c r="H28" s="237"/>
      <c r="I28" s="238"/>
      <c r="J28" s="222" t="s">
        <v>88</v>
      </c>
      <c r="K28" s="12" t="s">
        <v>3</v>
      </c>
      <c r="L28" s="75">
        <v>0.93089999999999995</v>
      </c>
      <c r="M28" s="247" t="s">
        <v>90</v>
      </c>
      <c r="N28" s="247"/>
      <c r="O28" s="247"/>
      <c r="P28" s="247"/>
      <c r="Q28" s="247"/>
    </row>
    <row r="29" spans="2:251" ht="18" customHeight="1">
      <c r="B29" s="234"/>
      <c r="C29" s="235"/>
      <c r="D29" s="239"/>
      <c r="E29" s="240"/>
      <c r="F29" s="240"/>
      <c r="G29" s="240"/>
      <c r="H29" s="240"/>
      <c r="I29" s="241"/>
      <c r="J29" s="222"/>
      <c r="K29" s="12" t="s">
        <v>2</v>
      </c>
      <c r="L29" s="75"/>
      <c r="M29" s="247"/>
      <c r="N29" s="247"/>
      <c r="O29" s="247"/>
      <c r="P29" s="247"/>
      <c r="Q29" s="247"/>
    </row>
    <row r="30" spans="2:251" ht="18.75" customHeight="1">
      <c r="B30" s="212" t="s">
        <v>111</v>
      </c>
      <c r="C30" s="213"/>
      <c r="D30" s="216" t="s">
        <v>426</v>
      </c>
      <c r="E30" s="217"/>
      <c r="F30" s="217"/>
      <c r="G30" s="217"/>
      <c r="H30" s="217"/>
      <c r="I30" s="218"/>
      <c r="J30" s="222" t="s">
        <v>88</v>
      </c>
      <c r="K30" s="12" t="s">
        <v>3</v>
      </c>
      <c r="L30" s="75">
        <v>1.19</v>
      </c>
      <c r="M30" s="243" t="s">
        <v>4</v>
      </c>
      <c r="N30" s="243"/>
      <c r="O30" s="243"/>
      <c r="P30" s="243"/>
      <c r="Q30" s="243"/>
    </row>
    <row r="31" spans="2:251" ht="14.25" customHeight="1">
      <c r="B31" s="214"/>
      <c r="C31" s="215"/>
      <c r="D31" s="219"/>
      <c r="E31" s="220"/>
      <c r="F31" s="220"/>
      <c r="G31" s="220"/>
      <c r="H31" s="220"/>
      <c r="I31" s="221"/>
      <c r="J31" s="222"/>
      <c r="K31" s="12" t="s">
        <v>2</v>
      </c>
      <c r="L31" s="75"/>
      <c r="M31" s="243"/>
      <c r="N31" s="243"/>
      <c r="O31" s="243"/>
      <c r="P31" s="243"/>
      <c r="Q31" s="243"/>
    </row>
    <row r="32" spans="2:251" ht="15.75">
      <c r="B32" s="212"/>
      <c r="C32" s="213"/>
      <c r="D32" s="216" t="s">
        <v>6</v>
      </c>
      <c r="E32" s="217"/>
      <c r="F32" s="217"/>
      <c r="G32" s="217"/>
      <c r="H32" s="217"/>
      <c r="I32" s="218"/>
      <c r="J32" s="223"/>
      <c r="K32" s="12" t="s">
        <v>3</v>
      </c>
      <c r="L32" s="62"/>
      <c r="M32" s="260"/>
      <c r="N32" s="260"/>
      <c r="O32" s="260"/>
      <c r="P32" s="260"/>
      <c r="Q32" s="260"/>
    </row>
    <row r="33" spans="2:53" ht="15.75">
      <c r="B33" s="214"/>
      <c r="C33" s="215"/>
      <c r="D33" s="219"/>
      <c r="E33" s="220"/>
      <c r="F33" s="220"/>
      <c r="G33" s="220"/>
      <c r="H33" s="220"/>
      <c r="I33" s="221"/>
      <c r="J33" s="223"/>
      <c r="K33" s="12" t="s">
        <v>2</v>
      </c>
      <c r="L33" s="62"/>
      <c r="M33" s="260"/>
      <c r="N33" s="260"/>
      <c r="O33" s="260"/>
      <c r="P33" s="260"/>
      <c r="Q33" s="260"/>
    </row>
    <row r="34" spans="2:53" ht="15" customHeight="1">
      <c r="B34" s="232" t="s">
        <v>1</v>
      </c>
      <c r="C34" s="248"/>
      <c r="D34" s="248"/>
      <c r="E34" s="248"/>
      <c r="F34" s="248"/>
      <c r="G34" s="248"/>
      <c r="H34" s="248"/>
      <c r="I34" s="248"/>
      <c r="J34" s="248"/>
      <c r="K34" s="248"/>
      <c r="L34" s="233"/>
      <c r="M34" s="243" t="s">
        <v>0</v>
      </c>
      <c r="N34" s="243"/>
      <c r="O34" s="243"/>
      <c r="P34" s="243"/>
      <c r="Q34" s="243"/>
    </row>
    <row r="35" spans="2:53" ht="29.25" customHeight="1">
      <c r="B35" s="234"/>
      <c r="C35" s="249"/>
      <c r="D35" s="249"/>
      <c r="E35" s="249"/>
      <c r="F35" s="249"/>
      <c r="G35" s="249"/>
      <c r="H35" s="249"/>
      <c r="I35" s="249"/>
      <c r="J35" s="249"/>
      <c r="K35" s="249"/>
      <c r="L35" s="235"/>
      <c r="M35" s="243"/>
      <c r="N35" s="243"/>
      <c r="O35" s="243"/>
      <c r="P35" s="243"/>
      <c r="Q35" s="243"/>
    </row>
    <row r="36" spans="2:53">
      <c r="M36" s="11"/>
      <c r="N36" s="11"/>
    </row>
    <row r="37" spans="2:53" ht="15.75">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row>
    <row r="38" spans="2:53" ht="15.75">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row>
    <row r="39" spans="2:53" ht="15.75">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row>
    <row r="40" spans="2:53" ht="15.75">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row>
    <row r="41" spans="2:53" ht="15.75">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row>
    <row r="42" spans="2:53" ht="15.75">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row>
    <row r="43" spans="2:53" ht="15.75">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row>
    <row r="44" spans="2:53" ht="15.75">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row>
    <row r="45" spans="2:53" ht="15.7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2:53" ht="15.75">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2:53" ht="15.75">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2:53" ht="15.75">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18:53" ht="15.75">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18:53" ht="15.75">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18:53" ht="15.75">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18:53" ht="15.75">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18:53" ht="15.75">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18:53" ht="15.75">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18:53" ht="15.7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18:53" ht="15.75">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18:53" ht="15.75">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18:53" ht="15.75">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18:53" ht="15.75">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18:53" ht="15.75">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18:53" ht="15.75">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18:53" ht="15.75">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18:53" ht="15.75">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18:53" ht="15.75">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18:53" ht="15.7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18:53" ht="15.75">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18:53" ht="15.75">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18:53" ht="15.75">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18:53" ht="15.75">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sheetData>
  <mergeCells count="92">
    <mergeCell ref="Q24:Q25"/>
    <mergeCell ref="B34:L35"/>
    <mergeCell ref="M34:Q35"/>
    <mergeCell ref="B30:C31"/>
    <mergeCell ref="D30:I31"/>
    <mergeCell ref="J30:J31"/>
    <mergeCell ref="M30:Q31"/>
    <mergeCell ref="B32:C33"/>
    <mergeCell ref="D32:I33"/>
    <mergeCell ref="J32:J33"/>
    <mergeCell ref="M32:Q33"/>
    <mergeCell ref="B24:B25"/>
    <mergeCell ref="C24:C25"/>
    <mergeCell ref="E24:E25"/>
    <mergeCell ref="O24:O25"/>
    <mergeCell ref="P24:P25"/>
    <mergeCell ref="M27:Q27"/>
    <mergeCell ref="B28:C29"/>
    <mergeCell ref="D28:I29"/>
    <mergeCell ref="J28:J29"/>
    <mergeCell ref="M28:Q29"/>
    <mergeCell ref="D15:D17"/>
    <mergeCell ref="E15:E17"/>
    <mergeCell ref="B27:C27"/>
    <mergeCell ref="D27:I27"/>
    <mergeCell ref="K27:L27"/>
    <mergeCell ref="F15:F17"/>
    <mergeCell ref="G15:G17"/>
    <mergeCell ref="B15:B17"/>
    <mergeCell ref="C15:C17"/>
    <mergeCell ref="Q22:Q23"/>
    <mergeCell ref="B18:B21"/>
    <mergeCell ref="C18:C19"/>
    <mergeCell ref="E18:E19"/>
    <mergeCell ref="O18:O19"/>
    <mergeCell ref="P18:P19"/>
    <mergeCell ref="B22:B23"/>
    <mergeCell ref="C22:C23"/>
    <mergeCell ref="E22:E23"/>
    <mergeCell ref="O22:O23"/>
    <mergeCell ref="P22:P23"/>
    <mergeCell ref="U18:V18"/>
    <mergeCell ref="C20:C21"/>
    <mergeCell ref="E20:E21"/>
    <mergeCell ref="O20:O21"/>
    <mergeCell ref="P20:P21"/>
    <mergeCell ref="Q20:Q21"/>
    <mergeCell ref="Q18:Q19"/>
    <mergeCell ref="U12:W12"/>
    <mergeCell ref="B13:C13"/>
    <mergeCell ref="D13:I13"/>
    <mergeCell ref="N13:P13"/>
    <mergeCell ref="U13:W13"/>
    <mergeCell ref="U14:V14"/>
    <mergeCell ref="H15:H17"/>
    <mergeCell ref="I15:L16"/>
    <mergeCell ref="M15:N16"/>
    <mergeCell ref="O15:Q15"/>
    <mergeCell ref="U15:V15"/>
    <mergeCell ref="O16:O17"/>
    <mergeCell ref="P16:P17"/>
    <mergeCell ref="Q16:Q17"/>
    <mergeCell ref="U16:V16"/>
    <mergeCell ref="U17:V17"/>
    <mergeCell ref="C6:Q6"/>
    <mergeCell ref="D7:Q7"/>
    <mergeCell ref="D8:Q8"/>
    <mergeCell ref="B9:C9"/>
    <mergeCell ref="D9:I9"/>
    <mergeCell ref="J9:L14"/>
    <mergeCell ref="M9:Q9"/>
    <mergeCell ref="B12:C12"/>
    <mergeCell ref="D12:I12"/>
    <mergeCell ref="N12:P12"/>
    <mergeCell ref="D14:I14"/>
    <mergeCell ref="N14:P14"/>
    <mergeCell ref="T9:X9"/>
    <mergeCell ref="B10:C10"/>
    <mergeCell ref="D10:I10"/>
    <mergeCell ref="N10:P10"/>
    <mergeCell ref="B11:C11"/>
    <mergeCell ref="D11:I11"/>
    <mergeCell ref="N11:P11"/>
    <mergeCell ref="U11:W11"/>
    <mergeCell ref="B2:C5"/>
    <mergeCell ref="D2:K3"/>
    <mergeCell ref="L2:O2"/>
    <mergeCell ref="P2:Q5"/>
    <mergeCell ref="L3:O3"/>
    <mergeCell ref="D4:K5"/>
    <mergeCell ref="L4:O4"/>
    <mergeCell ref="L5:O5"/>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B1:IQ67"/>
  <sheetViews>
    <sheetView topLeftCell="A16" zoomScale="75" zoomScaleNormal="75" workbookViewId="0">
      <selection activeCell="D13" sqref="D13:I13"/>
    </sheetView>
  </sheetViews>
  <sheetFormatPr baseColWidth="10" defaultColWidth="12.42578125" defaultRowHeight="15"/>
  <cols>
    <col min="1" max="1" width="6.7109375" style="1" customWidth="1"/>
    <col min="2" max="2" width="45.42578125" style="1" customWidth="1"/>
    <col min="3" max="3" width="86.85546875" style="1" customWidth="1"/>
    <col min="4" max="4" width="16.85546875" style="1" customWidth="1"/>
    <col min="5" max="5" width="13.85546875" style="1" customWidth="1"/>
    <col min="6" max="6" width="16.7109375" style="1" customWidth="1"/>
    <col min="7" max="7" width="18" style="1" customWidth="1"/>
    <col min="8" max="8" width="22.85546875" style="1" customWidth="1"/>
    <col min="9" max="9" width="18.28515625" style="1" bestFit="1" customWidth="1"/>
    <col min="10" max="10" width="20.85546875" style="3" customWidth="1"/>
    <col min="11" max="11" width="13.42578125" style="1" customWidth="1"/>
    <col min="12" max="12" width="18.7109375" style="1" customWidth="1"/>
    <col min="13" max="13" width="14.85546875" style="2" customWidth="1"/>
    <col min="14" max="14" width="21.140625" style="2" customWidth="1"/>
    <col min="15" max="17" width="16.85546875" style="1" customWidth="1"/>
    <col min="18" max="18" width="16.42578125" style="1" customWidth="1"/>
    <col min="19" max="19" width="12.42578125" style="1"/>
    <col min="20" max="20" width="14.42578125" style="1" customWidth="1"/>
    <col min="21" max="21" width="18.42578125" style="1" customWidth="1"/>
    <col min="22" max="22" width="33.85546875" style="1" customWidth="1"/>
    <col min="23" max="23" width="12.42578125" style="1" hidden="1" customWidth="1"/>
    <col min="24" max="24" width="24.28515625" style="1" customWidth="1"/>
    <col min="25" max="25" width="22.42578125" style="1" customWidth="1"/>
    <col min="26" max="27" width="12.42578125" style="1"/>
    <col min="28" max="28" width="16.85546875" style="1" customWidth="1"/>
    <col min="29" max="29" width="12.42578125" style="1"/>
    <col min="30" max="30" width="30.140625" style="1" customWidth="1"/>
    <col min="31" max="31" width="15.42578125" style="1" customWidth="1"/>
    <col min="32" max="32" width="15.85546875" style="1" customWidth="1"/>
    <col min="33" max="33" width="24.42578125" style="1" customWidth="1"/>
    <col min="34" max="34" width="17.140625" style="1" customWidth="1"/>
    <col min="35" max="16384" width="12.42578125" style="1"/>
  </cols>
  <sheetData>
    <row r="1" spans="2:251" ht="22.5" customHeight="1"/>
    <row r="2" spans="2:251" s="37" customFormat="1" ht="37.5" customHeight="1">
      <c r="B2" s="141"/>
      <c r="C2" s="141"/>
      <c r="D2" s="142" t="s">
        <v>33</v>
      </c>
      <c r="E2" s="143"/>
      <c r="F2" s="143"/>
      <c r="G2" s="143"/>
      <c r="H2" s="143"/>
      <c r="I2" s="143"/>
      <c r="J2" s="143"/>
      <c r="K2" s="144"/>
      <c r="L2" s="148" t="s">
        <v>37</v>
      </c>
      <c r="M2" s="149"/>
      <c r="N2" s="149"/>
      <c r="O2" s="150"/>
      <c r="P2" s="151"/>
      <c r="Q2" s="152"/>
      <c r="R2" s="58"/>
    </row>
    <row r="3" spans="2:251" s="37" customFormat="1" ht="37.5" customHeight="1">
      <c r="B3" s="141"/>
      <c r="C3" s="141"/>
      <c r="D3" s="145"/>
      <c r="E3" s="146"/>
      <c r="F3" s="146"/>
      <c r="G3" s="146"/>
      <c r="H3" s="146"/>
      <c r="I3" s="146"/>
      <c r="J3" s="146"/>
      <c r="K3" s="147"/>
      <c r="L3" s="148" t="s">
        <v>34</v>
      </c>
      <c r="M3" s="149"/>
      <c r="N3" s="149"/>
      <c r="O3" s="150"/>
      <c r="P3" s="153"/>
      <c r="Q3" s="154"/>
      <c r="R3" s="58"/>
    </row>
    <row r="4" spans="2:251" s="37" customFormat="1" ht="33.75" customHeight="1">
      <c r="B4" s="141"/>
      <c r="C4" s="141"/>
      <c r="D4" s="142" t="s">
        <v>32</v>
      </c>
      <c r="E4" s="143"/>
      <c r="F4" s="143"/>
      <c r="G4" s="143"/>
      <c r="H4" s="143"/>
      <c r="I4" s="143"/>
      <c r="J4" s="143"/>
      <c r="K4" s="144"/>
      <c r="L4" s="148" t="s">
        <v>35</v>
      </c>
      <c r="M4" s="149"/>
      <c r="N4" s="149"/>
      <c r="O4" s="150"/>
      <c r="P4" s="153"/>
      <c r="Q4" s="154"/>
      <c r="R4" s="58"/>
    </row>
    <row r="5" spans="2:251" s="37" customFormat="1" ht="38.25" customHeight="1">
      <c r="B5" s="141"/>
      <c r="C5" s="141"/>
      <c r="D5" s="145"/>
      <c r="E5" s="146"/>
      <c r="F5" s="146"/>
      <c r="G5" s="146"/>
      <c r="H5" s="146"/>
      <c r="I5" s="146"/>
      <c r="J5" s="146"/>
      <c r="K5" s="147"/>
      <c r="L5" s="148" t="s">
        <v>36</v>
      </c>
      <c r="M5" s="149"/>
      <c r="N5" s="149"/>
      <c r="O5" s="150"/>
      <c r="P5" s="155"/>
      <c r="Q5" s="156"/>
      <c r="R5" s="58"/>
    </row>
    <row r="6" spans="2:251" s="37" customFormat="1" ht="23.25" customHeight="1">
      <c r="C6" s="157"/>
      <c r="D6" s="157"/>
      <c r="E6" s="157"/>
      <c r="F6" s="157"/>
      <c r="G6" s="157"/>
      <c r="H6" s="157"/>
      <c r="I6" s="157"/>
      <c r="J6" s="157"/>
      <c r="K6" s="157"/>
      <c r="L6" s="157"/>
      <c r="M6" s="157"/>
      <c r="N6" s="157"/>
      <c r="O6" s="157"/>
      <c r="P6" s="157"/>
      <c r="Q6" s="157"/>
      <c r="R6" s="58"/>
    </row>
    <row r="7" spans="2:251" s="37" customFormat="1" ht="31.5" customHeight="1">
      <c r="B7" s="60" t="s">
        <v>42</v>
      </c>
      <c r="C7" s="60" t="s">
        <v>52</v>
      </c>
      <c r="D7" s="158" t="s">
        <v>106</v>
      </c>
      <c r="E7" s="159"/>
      <c r="F7" s="159"/>
      <c r="G7" s="159"/>
      <c r="H7" s="159"/>
      <c r="I7" s="159"/>
      <c r="J7" s="159"/>
      <c r="K7" s="159"/>
      <c r="L7" s="159"/>
      <c r="M7" s="159"/>
      <c r="N7" s="159"/>
      <c r="O7" s="159"/>
      <c r="P7" s="159"/>
      <c r="Q7" s="160"/>
      <c r="R7" s="58"/>
    </row>
    <row r="8" spans="2:251" s="37" customFormat="1" ht="36" customHeight="1">
      <c r="B8" s="60" t="s">
        <v>31</v>
      </c>
      <c r="C8" s="74">
        <v>45474</v>
      </c>
      <c r="D8" s="161" t="s">
        <v>59</v>
      </c>
      <c r="E8" s="161"/>
      <c r="F8" s="161"/>
      <c r="G8" s="161"/>
      <c r="H8" s="161"/>
      <c r="I8" s="161"/>
      <c r="J8" s="161"/>
      <c r="K8" s="161"/>
      <c r="L8" s="161"/>
      <c r="M8" s="161"/>
      <c r="N8" s="161"/>
      <c r="O8" s="161"/>
      <c r="P8" s="161"/>
      <c r="Q8" s="161"/>
    </row>
    <row r="9" spans="2:251" s="37" customFormat="1" ht="36" customHeight="1">
      <c r="B9" s="128" t="s">
        <v>53</v>
      </c>
      <c r="C9" s="129"/>
      <c r="D9" s="130" t="s">
        <v>54</v>
      </c>
      <c r="E9" s="130"/>
      <c r="F9" s="130"/>
      <c r="G9" s="130"/>
      <c r="H9" s="130"/>
      <c r="I9" s="131"/>
      <c r="J9" s="162" t="s">
        <v>30</v>
      </c>
      <c r="K9" s="163"/>
      <c r="L9" s="164"/>
      <c r="M9" s="171" t="s">
        <v>29</v>
      </c>
      <c r="N9" s="172"/>
      <c r="O9" s="172"/>
      <c r="P9" s="172"/>
      <c r="Q9" s="173"/>
      <c r="R9" s="45"/>
      <c r="T9" s="127"/>
      <c r="U9" s="127"/>
      <c r="V9" s="127"/>
      <c r="W9" s="127"/>
      <c r="X9" s="127"/>
    </row>
    <row r="10" spans="2:251" s="37" customFormat="1" ht="36" customHeight="1">
      <c r="B10" s="128" t="s">
        <v>28</v>
      </c>
      <c r="C10" s="129"/>
      <c r="D10" s="130" t="s">
        <v>55</v>
      </c>
      <c r="E10" s="130"/>
      <c r="F10" s="130"/>
      <c r="G10" s="130"/>
      <c r="H10" s="130"/>
      <c r="I10" s="131"/>
      <c r="J10" s="165"/>
      <c r="K10" s="166"/>
      <c r="L10" s="167"/>
      <c r="M10" s="72" t="s">
        <v>27</v>
      </c>
      <c r="N10" s="132" t="s">
        <v>26</v>
      </c>
      <c r="O10" s="132"/>
      <c r="P10" s="132"/>
      <c r="Q10" s="72" t="s">
        <v>25</v>
      </c>
      <c r="R10" s="45"/>
      <c r="T10" s="57"/>
      <c r="U10" s="57"/>
      <c r="V10" s="57"/>
      <c r="W10" s="57"/>
      <c r="X10" s="57"/>
    </row>
    <row r="11" spans="2:251" s="37" customFormat="1" ht="31.5" customHeight="1">
      <c r="B11" s="133" t="s">
        <v>24</v>
      </c>
      <c r="C11" s="134"/>
      <c r="D11" s="135" t="s">
        <v>56</v>
      </c>
      <c r="E11" s="135"/>
      <c r="F11" s="135"/>
      <c r="G11" s="135"/>
      <c r="H11" s="135"/>
      <c r="I11" s="136"/>
      <c r="J11" s="165"/>
      <c r="K11" s="166"/>
      <c r="L11" s="167"/>
      <c r="M11" s="56"/>
      <c r="N11" s="137"/>
      <c r="O11" s="138"/>
      <c r="P11" s="139"/>
      <c r="Q11" s="55"/>
      <c r="R11" s="45"/>
      <c r="T11" s="54"/>
      <c r="U11" s="140"/>
      <c r="V11" s="140"/>
      <c r="W11" s="140"/>
      <c r="X11" s="54"/>
      <c r="Z11" s="53"/>
      <c r="AA11" s="53"/>
    </row>
    <row r="12" spans="2:251" s="37" customFormat="1" ht="74.25" customHeight="1">
      <c r="B12" s="174" t="s">
        <v>23</v>
      </c>
      <c r="C12" s="175"/>
      <c r="D12" s="135" t="s">
        <v>69</v>
      </c>
      <c r="E12" s="135"/>
      <c r="F12" s="135"/>
      <c r="G12" s="135"/>
      <c r="H12" s="135"/>
      <c r="I12" s="136"/>
      <c r="J12" s="165"/>
      <c r="K12" s="166"/>
      <c r="L12" s="167"/>
      <c r="M12" s="52"/>
      <c r="N12" s="193"/>
      <c r="O12" s="194"/>
      <c r="P12" s="195"/>
      <c r="Q12" s="51"/>
      <c r="R12" s="45"/>
      <c r="T12" s="48"/>
      <c r="U12" s="182"/>
      <c r="V12" s="182"/>
      <c r="W12" s="182"/>
      <c r="X12" s="42"/>
      <c r="Z12" s="40"/>
      <c r="AA12" s="39"/>
      <c r="AB12" s="38"/>
    </row>
    <row r="13" spans="2:251" s="37" customFormat="1" ht="74.25" customHeight="1">
      <c r="B13" s="183" t="s">
        <v>22</v>
      </c>
      <c r="C13" s="184"/>
      <c r="D13" s="185" t="s">
        <v>431</v>
      </c>
      <c r="E13" s="186"/>
      <c r="F13" s="186"/>
      <c r="G13" s="186"/>
      <c r="H13" s="186"/>
      <c r="I13" s="187"/>
      <c r="J13" s="165"/>
      <c r="K13" s="166"/>
      <c r="L13" s="167"/>
      <c r="M13" s="50"/>
      <c r="N13" s="188"/>
      <c r="O13" s="189"/>
      <c r="P13" s="190"/>
      <c r="Q13" s="49"/>
      <c r="R13" s="45"/>
      <c r="T13" s="48"/>
      <c r="U13" s="182"/>
      <c r="V13" s="182"/>
      <c r="W13" s="182"/>
      <c r="X13" s="42"/>
      <c r="Z13" s="40"/>
      <c r="AA13" s="39"/>
      <c r="AB13" s="38"/>
    </row>
    <row r="14" spans="2:251" s="37" customFormat="1" ht="28.5" customHeight="1">
      <c r="B14" s="70" t="s">
        <v>51</v>
      </c>
      <c r="C14" s="71"/>
      <c r="D14" s="191" t="s">
        <v>68</v>
      </c>
      <c r="E14" s="192"/>
      <c r="F14" s="192"/>
      <c r="G14" s="192"/>
      <c r="H14" s="192"/>
      <c r="I14" s="129"/>
      <c r="J14" s="168"/>
      <c r="K14" s="169"/>
      <c r="L14" s="170"/>
      <c r="M14" s="47"/>
      <c r="N14" s="188"/>
      <c r="O14" s="189"/>
      <c r="P14" s="190"/>
      <c r="Q14" s="46"/>
      <c r="R14" s="45"/>
      <c r="T14" s="44"/>
      <c r="U14" s="182"/>
      <c r="V14" s="182"/>
      <c r="W14" s="43"/>
      <c r="X14" s="42"/>
      <c r="Y14" s="41"/>
      <c r="Z14" s="40"/>
      <c r="AA14" s="39"/>
      <c r="AB14" s="38"/>
    </row>
    <row r="15" spans="2:251" ht="28.5" customHeight="1">
      <c r="B15" s="176" t="s">
        <v>40</v>
      </c>
      <c r="C15" s="179" t="s">
        <v>38</v>
      </c>
      <c r="D15" s="180" t="s">
        <v>44</v>
      </c>
      <c r="E15" s="180" t="s">
        <v>21</v>
      </c>
      <c r="F15" s="180" t="s">
        <v>50</v>
      </c>
      <c r="G15" s="181" t="s">
        <v>46</v>
      </c>
      <c r="H15" s="180" t="s">
        <v>41</v>
      </c>
      <c r="I15" s="196" t="s">
        <v>39</v>
      </c>
      <c r="J15" s="197"/>
      <c r="K15" s="197"/>
      <c r="L15" s="198"/>
      <c r="M15" s="180" t="s">
        <v>20</v>
      </c>
      <c r="N15" s="180"/>
      <c r="O15" s="202" t="s">
        <v>19</v>
      </c>
      <c r="P15" s="202"/>
      <c r="Q15" s="202"/>
      <c r="R15" s="3"/>
      <c r="S15" s="3"/>
      <c r="T15" s="10"/>
      <c r="U15" s="203"/>
      <c r="V15" s="203"/>
      <c r="W15" s="3"/>
      <c r="X15" s="9"/>
      <c r="Y15" s="3"/>
      <c r="Z15" s="17"/>
      <c r="AA15" s="6"/>
      <c r="AB15" s="30"/>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row>
    <row r="16" spans="2:251" ht="33.75" customHeight="1">
      <c r="B16" s="177"/>
      <c r="C16" s="179"/>
      <c r="D16" s="180"/>
      <c r="E16" s="180"/>
      <c r="F16" s="180"/>
      <c r="G16" s="180"/>
      <c r="H16" s="180"/>
      <c r="I16" s="199"/>
      <c r="J16" s="200"/>
      <c r="K16" s="200"/>
      <c r="L16" s="201"/>
      <c r="M16" s="180"/>
      <c r="N16" s="180"/>
      <c r="O16" s="180" t="s">
        <v>18</v>
      </c>
      <c r="P16" s="180" t="s">
        <v>17</v>
      </c>
      <c r="Q16" s="179" t="s">
        <v>16</v>
      </c>
      <c r="R16" s="3"/>
      <c r="S16" s="3"/>
      <c r="T16" s="8"/>
      <c r="U16" s="203"/>
      <c r="V16" s="203"/>
      <c r="W16" s="3"/>
      <c r="X16" s="7"/>
      <c r="Y16" s="3"/>
      <c r="Z16" s="17"/>
      <c r="AA16" s="6"/>
      <c r="AB16" s="30"/>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row>
    <row r="17" spans="2:251" ht="39.75" customHeight="1">
      <c r="B17" s="178"/>
      <c r="C17" s="179"/>
      <c r="D17" s="180"/>
      <c r="E17" s="180"/>
      <c r="F17" s="180"/>
      <c r="G17" s="180"/>
      <c r="H17" s="180"/>
      <c r="I17" s="65" t="s">
        <v>15</v>
      </c>
      <c r="J17" s="65" t="s">
        <v>14</v>
      </c>
      <c r="K17" s="65" t="s">
        <v>13</v>
      </c>
      <c r="L17" s="66" t="s">
        <v>12</v>
      </c>
      <c r="M17" s="36" t="s">
        <v>11</v>
      </c>
      <c r="N17" s="35" t="s">
        <v>10</v>
      </c>
      <c r="O17" s="180"/>
      <c r="P17" s="180"/>
      <c r="Q17" s="179"/>
      <c r="R17" s="3"/>
      <c r="S17" s="3"/>
      <c r="T17" s="5"/>
      <c r="U17" s="203"/>
      <c r="V17" s="203"/>
      <c r="X17" s="6"/>
      <c r="Z17" s="17"/>
      <c r="AA17" s="6"/>
      <c r="AB17" s="30"/>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row>
    <row r="18" spans="2:251" ht="33" customHeight="1">
      <c r="B18" s="295" t="s">
        <v>112</v>
      </c>
      <c r="C18" s="296" t="s">
        <v>167</v>
      </c>
      <c r="D18" s="61" t="s">
        <v>43</v>
      </c>
      <c r="E18" s="299" t="s">
        <v>169</v>
      </c>
      <c r="F18" s="67">
        <v>37000</v>
      </c>
      <c r="G18" s="61" t="s">
        <v>43</v>
      </c>
      <c r="H18" s="68">
        <f>SUM(I18:L18)</f>
        <v>29864979744</v>
      </c>
      <c r="I18" s="79">
        <v>16791610000</v>
      </c>
      <c r="J18" s="80">
        <v>4114849367</v>
      </c>
      <c r="K18" s="79"/>
      <c r="L18" s="80">
        <v>8958520377</v>
      </c>
      <c r="M18" s="34">
        <v>45292</v>
      </c>
      <c r="N18" s="34">
        <v>45656</v>
      </c>
      <c r="O18" s="208">
        <f>+F19/F18</f>
        <v>1</v>
      </c>
      <c r="P18" s="208">
        <f>+H19/H18</f>
        <v>0.39709383614708671</v>
      </c>
      <c r="Q18" s="209">
        <f>+(O18*O18)/P18</f>
        <v>2.5182964553234517</v>
      </c>
      <c r="T18" s="5"/>
      <c r="U18" s="203"/>
      <c r="V18" s="203"/>
      <c r="X18" s="4"/>
      <c r="Z18" s="33"/>
      <c r="AA18" s="6"/>
      <c r="AB18" s="30"/>
    </row>
    <row r="19" spans="2:251" ht="37.5" customHeight="1">
      <c r="B19" s="295"/>
      <c r="C19" s="297"/>
      <c r="D19" s="61" t="s">
        <v>2</v>
      </c>
      <c r="E19" s="267"/>
      <c r="F19" s="67">
        <v>37000</v>
      </c>
      <c r="G19" s="61" t="s">
        <v>45</v>
      </c>
      <c r="H19" s="68">
        <f t="shared" ref="H19:H23" si="0">SUM(I19:L19)</f>
        <v>11859199373</v>
      </c>
      <c r="I19" s="97">
        <f>8181846363-3800000</f>
        <v>8178046363</v>
      </c>
      <c r="J19" s="97">
        <v>2411769964</v>
      </c>
      <c r="K19" s="98"/>
      <c r="L19" s="99">
        <v>1269383046</v>
      </c>
      <c r="M19" s="34">
        <v>45292</v>
      </c>
      <c r="N19" s="34">
        <v>45656</v>
      </c>
      <c r="O19" s="208"/>
      <c r="P19" s="208"/>
      <c r="Q19" s="209"/>
      <c r="T19" s="5"/>
      <c r="U19" s="59"/>
      <c r="V19" s="59"/>
      <c r="X19" s="4"/>
      <c r="Z19" s="33"/>
      <c r="AA19" s="6"/>
      <c r="AB19" s="30"/>
    </row>
    <row r="20" spans="2:251" ht="27" customHeight="1">
      <c r="B20" s="295"/>
      <c r="C20" s="296" t="s">
        <v>168</v>
      </c>
      <c r="D20" s="61" t="s">
        <v>3</v>
      </c>
      <c r="E20" s="298" t="s">
        <v>170</v>
      </c>
      <c r="F20" s="29">
        <v>57</v>
      </c>
      <c r="G20" s="61" t="s">
        <v>3</v>
      </c>
      <c r="H20" s="68">
        <f t="shared" si="0"/>
        <v>500000000</v>
      </c>
      <c r="I20" s="79">
        <v>500000000</v>
      </c>
      <c r="J20" s="81"/>
      <c r="K20" s="79"/>
      <c r="L20" s="81"/>
      <c r="M20" s="34">
        <v>45292</v>
      </c>
      <c r="N20" s="34">
        <v>45656</v>
      </c>
      <c r="O20" s="208">
        <f>+F21/F20</f>
        <v>1</v>
      </c>
      <c r="P20" s="208">
        <f>+H21/H20</f>
        <v>0.70679999999999998</v>
      </c>
      <c r="Q20" s="209">
        <f>+(O20*O20)/P20</f>
        <v>1.4148273910582909</v>
      </c>
      <c r="X20" s="32"/>
      <c r="Z20" s="33"/>
      <c r="AA20" s="6"/>
      <c r="AB20" s="30"/>
    </row>
    <row r="21" spans="2:251" ht="27" customHeight="1">
      <c r="B21" s="295"/>
      <c r="C21" s="297"/>
      <c r="D21" s="61" t="s">
        <v>2</v>
      </c>
      <c r="E21" s="267"/>
      <c r="F21" s="29">
        <v>57</v>
      </c>
      <c r="G21" s="61" t="s">
        <v>45</v>
      </c>
      <c r="H21" s="68">
        <f t="shared" si="0"/>
        <v>353400000</v>
      </c>
      <c r="I21" s="82">
        <v>353400000</v>
      </c>
      <c r="J21" s="81"/>
      <c r="K21" s="79"/>
      <c r="L21" s="81"/>
      <c r="M21" s="34">
        <v>45292</v>
      </c>
      <c r="N21" s="34">
        <v>45656</v>
      </c>
      <c r="O21" s="208"/>
      <c r="P21" s="208"/>
      <c r="Q21" s="209"/>
      <c r="X21" s="32"/>
      <c r="Z21" s="33"/>
      <c r="AA21" s="6"/>
      <c r="AB21" s="30"/>
    </row>
    <row r="22" spans="2:251" ht="15.75">
      <c r="B22" s="224"/>
      <c r="C22" s="225" t="s">
        <v>9</v>
      </c>
      <c r="D22" s="61" t="s">
        <v>3</v>
      </c>
      <c r="E22" s="206"/>
      <c r="F22" s="23"/>
      <c r="G22" s="61" t="s">
        <v>3</v>
      </c>
      <c r="H22" s="68">
        <f t="shared" si="0"/>
        <v>30364979744</v>
      </c>
      <c r="I22" s="25">
        <f>+I18+I20</f>
        <v>17291610000</v>
      </c>
      <c r="J22" s="25">
        <f t="shared" ref="J22:L23" si="1">+J18+J20</f>
        <v>4114849367</v>
      </c>
      <c r="K22" s="25">
        <f t="shared" si="1"/>
        <v>0</v>
      </c>
      <c r="L22" s="25">
        <f>+L18+L20</f>
        <v>8958520377</v>
      </c>
      <c r="M22" s="24"/>
      <c r="N22" s="20"/>
      <c r="O22" s="242"/>
      <c r="P22" s="242"/>
      <c r="Q22" s="224"/>
    </row>
    <row r="23" spans="2:251" ht="15.75">
      <c r="B23" s="224"/>
      <c r="C23" s="225"/>
      <c r="D23" s="61" t="s">
        <v>2</v>
      </c>
      <c r="E23" s="207"/>
      <c r="F23" s="23"/>
      <c r="G23" s="61" t="s">
        <v>45</v>
      </c>
      <c r="H23" s="68">
        <f t="shared" si="0"/>
        <v>12212599373</v>
      </c>
      <c r="I23" s="25">
        <f>+I19+I21</f>
        <v>8531446363</v>
      </c>
      <c r="J23" s="25">
        <f t="shared" si="1"/>
        <v>2411769964</v>
      </c>
      <c r="K23" s="25">
        <f t="shared" si="1"/>
        <v>0</v>
      </c>
      <c r="L23" s="25">
        <f t="shared" si="1"/>
        <v>1269383046</v>
      </c>
      <c r="M23" s="21"/>
      <c r="N23" s="20"/>
      <c r="O23" s="242"/>
      <c r="P23" s="242"/>
      <c r="Q23" s="224"/>
    </row>
    <row r="24" spans="2:251" ht="15.75">
      <c r="D24" s="19"/>
      <c r="H24" s="91"/>
      <c r="I24" s="90"/>
      <c r="J24" s="17"/>
      <c r="K24" s="17"/>
      <c r="L24" s="96"/>
      <c r="M24" s="16"/>
      <c r="N24" s="16"/>
      <c r="O24" s="15"/>
      <c r="P24" s="13"/>
      <c r="Q24" s="14"/>
      <c r="R24" s="13"/>
    </row>
    <row r="25" spans="2:251" ht="31.5">
      <c r="B25" s="228" t="s">
        <v>47</v>
      </c>
      <c r="C25" s="228"/>
      <c r="D25" s="229" t="s">
        <v>8</v>
      </c>
      <c r="E25" s="229"/>
      <c r="F25" s="229"/>
      <c r="G25" s="229"/>
      <c r="H25" s="229"/>
      <c r="I25" s="229"/>
      <c r="J25" s="69" t="s">
        <v>48</v>
      </c>
      <c r="K25" s="229" t="s">
        <v>49</v>
      </c>
      <c r="L25" s="229"/>
      <c r="M25" s="230" t="s">
        <v>7</v>
      </c>
      <c r="N25" s="231"/>
      <c r="O25" s="231"/>
      <c r="P25" s="231"/>
      <c r="Q25" s="231"/>
    </row>
    <row r="26" spans="2:251" ht="26.25" customHeight="1">
      <c r="B26" s="232" t="s">
        <v>113</v>
      </c>
      <c r="C26" s="233"/>
      <c r="D26" s="236" t="s">
        <v>427</v>
      </c>
      <c r="E26" s="237"/>
      <c r="F26" s="237"/>
      <c r="G26" s="237"/>
      <c r="H26" s="237"/>
      <c r="I26" s="238"/>
      <c r="J26" s="222" t="s">
        <v>88</v>
      </c>
      <c r="K26" s="12" t="s">
        <v>3</v>
      </c>
      <c r="L26" s="76">
        <v>3.2000000000000001E-2</v>
      </c>
      <c r="M26" s="247" t="s">
        <v>90</v>
      </c>
      <c r="N26" s="247"/>
      <c r="O26" s="247"/>
      <c r="P26" s="247"/>
      <c r="Q26" s="247"/>
    </row>
    <row r="27" spans="2:251" ht="18" customHeight="1">
      <c r="B27" s="234"/>
      <c r="C27" s="235"/>
      <c r="D27" s="239"/>
      <c r="E27" s="240"/>
      <c r="F27" s="240"/>
      <c r="G27" s="240"/>
      <c r="H27" s="240"/>
      <c r="I27" s="241"/>
      <c r="J27" s="222"/>
      <c r="K27" s="12" t="s">
        <v>2</v>
      </c>
      <c r="L27" s="75"/>
      <c r="M27" s="247"/>
      <c r="N27" s="247"/>
      <c r="O27" s="247"/>
      <c r="P27" s="247"/>
      <c r="Q27" s="247"/>
    </row>
    <row r="28" spans="2:251" ht="18.75" customHeight="1">
      <c r="B28" s="212"/>
      <c r="C28" s="213"/>
      <c r="D28" s="216" t="s">
        <v>6</v>
      </c>
      <c r="E28" s="217"/>
      <c r="F28" s="217"/>
      <c r="G28" s="217"/>
      <c r="H28" s="217"/>
      <c r="I28" s="218"/>
      <c r="J28" s="223"/>
      <c r="K28" s="12" t="s">
        <v>3</v>
      </c>
      <c r="L28" s="75"/>
      <c r="M28" s="243" t="s">
        <v>4</v>
      </c>
      <c r="N28" s="243"/>
      <c r="O28" s="243"/>
      <c r="P28" s="243"/>
      <c r="Q28" s="243"/>
    </row>
    <row r="29" spans="2:251" ht="14.25" customHeight="1">
      <c r="B29" s="214"/>
      <c r="C29" s="215"/>
      <c r="D29" s="219"/>
      <c r="E29" s="220"/>
      <c r="F29" s="220"/>
      <c r="G29" s="220"/>
      <c r="H29" s="220"/>
      <c r="I29" s="221"/>
      <c r="J29" s="223"/>
      <c r="K29" s="12" t="s">
        <v>2</v>
      </c>
      <c r="L29" s="75"/>
      <c r="M29" s="243"/>
      <c r="N29" s="243"/>
      <c r="O29" s="243"/>
      <c r="P29" s="243"/>
      <c r="Q29" s="243"/>
    </row>
    <row r="30" spans="2:251" ht="15.75">
      <c r="B30" s="212"/>
      <c r="C30" s="213"/>
      <c r="D30" s="216" t="s">
        <v>6</v>
      </c>
      <c r="E30" s="217"/>
      <c r="F30" s="217"/>
      <c r="G30" s="217"/>
      <c r="H30" s="217"/>
      <c r="I30" s="218"/>
      <c r="J30" s="223"/>
      <c r="K30" s="12" t="s">
        <v>3</v>
      </c>
      <c r="L30" s="75"/>
      <c r="M30" s="260"/>
      <c r="N30" s="260"/>
      <c r="O30" s="260"/>
      <c r="P30" s="260"/>
      <c r="Q30" s="260"/>
    </row>
    <row r="31" spans="2:251" ht="15.75">
      <c r="B31" s="214"/>
      <c r="C31" s="215"/>
      <c r="D31" s="219"/>
      <c r="E31" s="220"/>
      <c r="F31" s="220"/>
      <c r="G31" s="220"/>
      <c r="H31" s="220"/>
      <c r="I31" s="221"/>
      <c r="J31" s="223"/>
      <c r="K31" s="12" t="s">
        <v>2</v>
      </c>
      <c r="L31" s="75"/>
      <c r="M31" s="260"/>
      <c r="N31" s="260"/>
      <c r="O31" s="260"/>
      <c r="P31" s="260"/>
      <c r="Q31" s="260"/>
    </row>
    <row r="32" spans="2:251" ht="15" customHeight="1">
      <c r="B32" s="232" t="s">
        <v>1</v>
      </c>
      <c r="C32" s="248"/>
      <c r="D32" s="248"/>
      <c r="E32" s="248"/>
      <c r="F32" s="248"/>
      <c r="G32" s="248"/>
      <c r="H32" s="248"/>
      <c r="I32" s="248"/>
      <c r="J32" s="248"/>
      <c r="K32" s="248"/>
      <c r="L32" s="233"/>
      <c r="M32" s="243" t="s">
        <v>0</v>
      </c>
      <c r="N32" s="243"/>
      <c r="O32" s="243"/>
      <c r="P32" s="243"/>
      <c r="Q32" s="243"/>
    </row>
    <row r="33" spans="2:53" ht="29.25" customHeight="1">
      <c r="B33" s="234"/>
      <c r="C33" s="249"/>
      <c r="D33" s="249"/>
      <c r="E33" s="249"/>
      <c r="F33" s="249"/>
      <c r="G33" s="249"/>
      <c r="H33" s="249"/>
      <c r="I33" s="249"/>
      <c r="J33" s="249"/>
      <c r="K33" s="249"/>
      <c r="L33" s="235"/>
      <c r="M33" s="243"/>
      <c r="N33" s="243"/>
      <c r="O33" s="243"/>
      <c r="P33" s="243"/>
      <c r="Q33" s="243"/>
    </row>
    <row r="34" spans="2:53">
      <c r="M34" s="11"/>
      <c r="N34" s="11"/>
    </row>
    <row r="35" spans="2:53" ht="15.7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row>
    <row r="36" spans="2:53" ht="15.75">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row>
    <row r="37" spans="2:53" ht="15.75">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row>
    <row r="38" spans="2:53" ht="15.75">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row>
    <row r="39" spans="2:53" ht="15.75">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row>
    <row r="40" spans="2:53" ht="15.75">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row>
    <row r="41" spans="2:53" ht="15.75">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row>
    <row r="42" spans="2:53" ht="15.75">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row>
    <row r="43" spans="2:53" ht="15.75">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row>
    <row r="44" spans="2:53" ht="15.75">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row>
    <row r="45" spans="2:53" ht="15.7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2:53" ht="15.75">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2:53" ht="15.75">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2:53" ht="15.75">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18:53" ht="15.75">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18:53" ht="15.75">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18:53" ht="15.75">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18:53" ht="15.75">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18:53" ht="15.75">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18:53" ht="15.75">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18:53" ht="15.7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18:53" ht="15.75">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18:53" ht="15.75">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18:53" ht="15.75">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18:53" ht="15.75">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18:53" ht="15.75">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18:53" ht="15.75">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18:53" ht="15.75">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18:53" ht="15.75">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18:53" ht="15.75">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18:53" ht="15.7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18:53" ht="15.75">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18:53" ht="15.75">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sheetData>
  <mergeCells count="86">
    <mergeCell ref="B22:B23"/>
    <mergeCell ref="C22:C23"/>
    <mergeCell ref="E22:E23"/>
    <mergeCell ref="I15:L16"/>
    <mergeCell ref="M32:Q33"/>
    <mergeCell ref="M28:Q29"/>
    <mergeCell ref="M30:Q31"/>
    <mergeCell ref="B28:C29"/>
    <mergeCell ref="B30:C31"/>
    <mergeCell ref="B32:L33"/>
    <mergeCell ref="M25:Q25"/>
    <mergeCell ref="M26:Q27"/>
    <mergeCell ref="B25:C25"/>
    <mergeCell ref="B26:C27"/>
    <mergeCell ref="J26:J27"/>
    <mergeCell ref="J28:J29"/>
    <mergeCell ref="D30:I31"/>
    <mergeCell ref="D25:I25"/>
    <mergeCell ref="O22:O23"/>
    <mergeCell ref="P22:P23"/>
    <mergeCell ref="Q22:Q23"/>
    <mergeCell ref="J30:J31"/>
    <mergeCell ref="K25:L25"/>
    <mergeCell ref="D26:I27"/>
    <mergeCell ref="D28:I29"/>
    <mergeCell ref="U18:V18"/>
    <mergeCell ref="C20:C21"/>
    <mergeCell ref="E20:E21"/>
    <mergeCell ref="C18:C19"/>
    <mergeCell ref="E18:E19"/>
    <mergeCell ref="O18:O19"/>
    <mergeCell ref="P18:P19"/>
    <mergeCell ref="Q18:Q19"/>
    <mergeCell ref="U14:V14"/>
    <mergeCell ref="B12:C12"/>
    <mergeCell ref="U15:V15"/>
    <mergeCell ref="O16:O17"/>
    <mergeCell ref="P16:P17"/>
    <mergeCell ref="Q16:Q17"/>
    <mergeCell ref="U16:V16"/>
    <mergeCell ref="U17:V17"/>
    <mergeCell ref="C15:C17"/>
    <mergeCell ref="D15:D17"/>
    <mergeCell ref="E15:E17"/>
    <mergeCell ref="F15:F17"/>
    <mergeCell ref="H15:H17"/>
    <mergeCell ref="G15:G17"/>
    <mergeCell ref="T9:X9"/>
    <mergeCell ref="D10:I10"/>
    <mergeCell ref="N10:P10"/>
    <mergeCell ref="D11:I11"/>
    <mergeCell ref="N11:P11"/>
    <mergeCell ref="U11:W11"/>
    <mergeCell ref="D9:I9"/>
    <mergeCell ref="J9:L14"/>
    <mergeCell ref="M9:Q9"/>
    <mergeCell ref="D12:I12"/>
    <mergeCell ref="N12:P12"/>
    <mergeCell ref="U12:W12"/>
    <mergeCell ref="D13:I13"/>
    <mergeCell ref="N13:P13"/>
    <mergeCell ref="U13:W13"/>
    <mergeCell ref="N14:P14"/>
    <mergeCell ref="B2:C5"/>
    <mergeCell ref="O20:O21"/>
    <mergeCell ref="P20:P21"/>
    <mergeCell ref="Q20:Q21"/>
    <mergeCell ref="B13:C13"/>
    <mergeCell ref="D14:I14"/>
    <mergeCell ref="M15:N16"/>
    <mergeCell ref="O15:Q15"/>
    <mergeCell ref="B15:B17"/>
    <mergeCell ref="B18:B21"/>
    <mergeCell ref="C6:Q6"/>
    <mergeCell ref="D8:Q8"/>
    <mergeCell ref="B9:C9"/>
    <mergeCell ref="B10:C10"/>
    <mergeCell ref="B11:C11"/>
    <mergeCell ref="D7:Q7"/>
    <mergeCell ref="D2:K3"/>
    <mergeCell ref="L2:O2"/>
    <mergeCell ref="P2:Q5"/>
    <mergeCell ref="L3:O3"/>
    <mergeCell ref="D4:K5"/>
    <mergeCell ref="L4:O4"/>
    <mergeCell ref="L5:O5"/>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85"/>
  <sheetViews>
    <sheetView workbookViewId="0">
      <selection activeCell="D2" sqref="D2:D81"/>
    </sheetView>
  </sheetViews>
  <sheetFormatPr baseColWidth="10" defaultRowHeight="15"/>
  <cols>
    <col min="3" max="3" width="50.42578125" customWidth="1"/>
    <col min="4" max="4" width="30" customWidth="1"/>
  </cols>
  <sheetData>
    <row r="1" spans="1:4">
      <c r="A1" s="104" t="s">
        <v>179</v>
      </c>
      <c r="B1" s="105" t="s">
        <v>180</v>
      </c>
      <c r="C1" s="105" t="s">
        <v>408</v>
      </c>
      <c r="D1" s="106" t="s">
        <v>409</v>
      </c>
    </row>
    <row r="2" spans="1:4">
      <c r="A2" s="111" t="s">
        <v>181</v>
      </c>
      <c r="B2">
        <v>0</v>
      </c>
      <c r="C2" s="108" t="s">
        <v>333</v>
      </c>
      <c r="D2" s="109">
        <v>1700</v>
      </c>
    </row>
    <row r="3" spans="1:4">
      <c r="A3" s="111" t="s">
        <v>181</v>
      </c>
      <c r="B3">
        <v>0</v>
      </c>
      <c r="C3" s="108" t="s">
        <v>333</v>
      </c>
      <c r="D3" s="109">
        <v>1700</v>
      </c>
    </row>
    <row r="4" spans="1:4">
      <c r="A4" s="110" t="s">
        <v>181</v>
      </c>
      <c r="B4">
        <v>0</v>
      </c>
      <c r="C4" s="108" t="s">
        <v>393</v>
      </c>
      <c r="D4" s="109">
        <v>2010</v>
      </c>
    </row>
    <row r="5" spans="1:4">
      <c r="A5" s="110" t="s">
        <v>181</v>
      </c>
      <c r="B5">
        <v>0</v>
      </c>
      <c r="C5" s="108" t="s">
        <v>405</v>
      </c>
      <c r="D5" s="109">
        <v>2010</v>
      </c>
    </row>
    <row r="6" spans="1:4">
      <c r="A6" s="110" t="s">
        <v>181</v>
      </c>
      <c r="B6">
        <v>0</v>
      </c>
      <c r="C6" s="108" t="s">
        <v>385</v>
      </c>
      <c r="D6" s="109">
        <v>2235</v>
      </c>
    </row>
    <row r="7" spans="1:4">
      <c r="A7" s="111" t="s">
        <v>181</v>
      </c>
      <c r="B7">
        <v>0</v>
      </c>
      <c r="C7" s="108" t="s">
        <v>187</v>
      </c>
      <c r="D7" s="109">
        <v>2310</v>
      </c>
    </row>
    <row r="8" spans="1:4">
      <c r="A8" s="111" t="s">
        <v>181</v>
      </c>
      <c r="B8">
        <v>0</v>
      </c>
      <c r="C8" s="108" t="s">
        <v>251</v>
      </c>
      <c r="D8" s="109">
        <v>2310</v>
      </c>
    </row>
    <row r="9" spans="1:4">
      <c r="A9" s="111" t="s">
        <v>181</v>
      </c>
      <c r="B9">
        <v>0</v>
      </c>
      <c r="C9" s="108" t="s">
        <v>278</v>
      </c>
      <c r="D9" s="109">
        <v>2310</v>
      </c>
    </row>
    <row r="10" spans="1:4">
      <c r="A10" s="111" t="s">
        <v>181</v>
      </c>
      <c r="B10">
        <v>0</v>
      </c>
      <c r="C10" s="108" t="s">
        <v>340</v>
      </c>
      <c r="D10" s="109">
        <v>2310</v>
      </c>
    </row>
    <row r="11" spans="1:4">
      <c r="A11" s="111" t="s">
        <v>181</v>
      </c>
      <c r="B11">
        <v>0</v>
      </c>
      <c r="C11" s="108" t="s">
        <v>358</v>
      </c>
      <c r="D11" s="109">
        <v>2310</v>
      </c>
    </row>
    <row r="12" spans="1:4">
      <c r="A12" s="111" t="s">
        <v>181</v>
      </c>
      <c r="B12">
        <v>0</v>
      </c>
      <c r="C12" s="108" t="s">
        <v>370</v>
      </c>
      <c r="D12" s="109">
        <v>2310</v>
      </c>
    </row>
    <row r="13" spans="1:4">
      <c r="A13" s="111" t="s">
        <v>181</v>
      </c>
      <c r="B13">
        <v>0</v>
      </c>
      <c r="C13" s="108" t="s">
        <v>333</v>
      </c>
      <c r="D13" s="109">
        <v>3300</v>
      </c>
    </row>
    <row r="14" spans="1:4">
      <c r="A14" s="111" t="s">
        <v>181</v>
      </c>
      <c r="B14">
        <v>0</v>
      </c>
      <c r="C14" s="108" t="s">
        <v>188</v>
      </c>
      <c r="D14" s="109">
        <v>4200</v>
      </c>
    </row>
    <row r="15" spans="1:4">
      <c r="A15" s="110" t="s">
        <v>181</v>
      </c>
      <c r="B15">
        <v>0</v>
      </c>
      <c r="C15" s="108" t="s">
        <v>384</v>
      </c>
      <c r="D15" s="109">
        <v>5715</v>
      </c>
    </row>
    <row r="16" spans="1:4">
      <c r="A16" s="111" t="s">
        <v>181</v>
      </c>
      <c r="B16">
        <v>0</v>
      </c>
      <c r="C16" s="108" t="s">
        <v>332</v>
      </c>
      <c r="D16" s="109">
        <v>5820</v>
      </c>
    </row>
    <row r="17" spans="1:4">
      <c r="A17" s="111" t="s">
        <v>181</v>
      </c>
      <c r="B17">
        <v>0</v>
      </c>
      <c r="C17" s="108" t="s">
        <v>371</v>
      </c>
      <c r="D17" s="109">
        <v>5865</v>
      </c>
    </row>
    <row r="18" spans="1:4">
      <c r="A18" s="111" t="s">
        <v>181</v>
      </c>
      <c r="B18">
        <v>0</v>
      </c>
      <c r="C18" s="108" t="s">
        <v>332</v>
      </c>
      <c r="D18" s="109">
        <v>6351</v>
      </c>
    </row>
    <row r="19" spans="1:4">
      <c r="A19" s="110" t="s">
        <v>181</v>
      </c>
      <c r="B19">
        <v>0</v>
      </c>
      <c r="C19" s="108" t="s">
        <v>404</v>
      </c>
      <c r="D19" s="109">
        <v>6750</v>
      </c>
    </row>
    <row r="20" spans="1:4">
      <c r="A20" s="110" t="s">
        <v>181</v>
      </c>
      <c r="B20">
        <v>0</v>
      </c>
      <c r="C20" s="108" t="s">
        <v>390</v>
      </c>
      <c r="D20" s="109">
        <v>7125</v>
      </c>
    </row>
    <row r="21" spans="1:4">
      <c r="A21" s="111" t="s">
        <v>181</v>
      </c>
      <c r="B21">
        <v>0</v>
      </c>
      <c r="C21" s="108" t="s">
        <v>359</v>
      </c>
      <c r="D21" s="109">
        <v>7680</v>
      </c>
    </row>
    <row r="22" spans="1:4">
      <c r="A22" s="111" t="s">
        <v>181</v>
      </c>
      <c r="B22">
        <v>0</v>
      </c>
      <c r="C22" s="108" t="s">
        <v>339</v>
      </c>
      <c r="D22" s="109">
        <v>7770</v>
      </c>
    </row>
    <row r="23" spans="1:4">
      <c r="A23" s="111" t="s">
        <v>181</v>
      </c>
      <c r="B23">
        <v>0</v>
      </c>
      <c r="C23" s="108" t="s">
        <v>279</v>
      </c>
      <c r="D23" s="109">
        <v>8085</v>
      </c>
    </row>
    <row r="24" spans="1:4">
      <c r="A24" s="111" t="s">
        <v>181</v>
      </c>
      <c r="B24">
        <v>0</v>
      </c>
      <c r="C24" s="108" t="s">
        <v>252</v>
      </c>
      <c r="D24" s="109">
        <v>8160</v>
      </c>
    </row>
    <row r="25" spans="1:4">
      <c r="A25" s="111" t="s">
        <v>181</v>
      </c>
      <c r="B25">
        <v>0</v>
      </c>
      <c r="C25" s="108" t="s">
        <v>333</v>
      </c>
      <c r="D25" s="109">
        <v>9900</v>
      </c>
    </row>
    <row r="26" spans="1:4">
      <c r="A26" s="111" t="s">
        <v>181</v>
      </c>
      <c r="B26">
        <v>0</v>
      </c>
      <c r="C26" s="108" t="s">
        <v>200</v>
      </c>
      <c r="D26" s="109">
        <v>12200</v>
      </c>
    </row>
    <row r="27" spans="1:4">
      <c r="A27" s="111" t="s">
        <v>181</v>
      </c>
      <c r="B27">
        <v>0</v>
      </c>
      <c r="C27" s="108" t="s">
        <v>200</v>
      </c>
      <c r="D27" s="109">
        <v>12200</v>
      </c>
    </row>
    <row r="28" spans="1:4">
      <c r="A28" s="111" t="s">
        <v>181</v>
      </c>
      <c r="B28">
        <v>0</v>
      </c>
      <c r="C28" s="108" t="s">
        <v>200</v>
      </c>
      <c r="D28" s="109">
        <v>12200</v>
      </c>
    </row>
    <row r="29" spans="1:4">
      <c r="A29" s="111" t="s">
        <v>181</v>
      </c>
      <c r="B29">
        <v>0</v>
      </c>
      <c r="C29" s="108" t="s">
        <v>333</v>
      </c>
      <c r="D29" s="109">
        <v>13100</v>
      </c>
    </row>
    <row r="30" spans="1:4">
      <c r="A30" s="111" t="s">
        <v>181</v>
      </c>
      <c r="B30">
        <v>0</v>
      </c>
      <c r="C30" s="108" t="s">
        <v>200</v>
      </c>
      <c r="D30" s="109">
        <v>24400</v>
      </c>
    </row>
    <row r="31" spans="1:4">
      <c r="A31" t="s">
        <v>181</v>
      </c>
      <c r="B31">
        <v>0</v>
      </c>
      <c r="C31" s="108" t="s">
        <v>203</v>
      </c>
      <c r="D31" s="109">
        <v>29100</v>
      </c>
    </row>
    <row r="32" spans="1:4">
      <c r="A32" t="s">
        <v>181</v>
      </c>
      <c r="B32">
        <v>0</v>
      </c>
      <c r="C32" s="108" t="s">
        <v>203</v>
      </c>
      <c r="D32" s="109">
        <v>29100</v>
      </c>
    </row>
    <row r="33" spans="1:4">
      <c r="A33" s="111" t="s">
        <v>181</v>
      </c>
      <c r="B33">
        <v>0</v>
      </c>
      <c r="C33" s="108" t="s">
        <v>333</v>
      </c>
      <c r="D33" s="109">
        <v>34636</v>
      </c>
    </row>
    <row r="34" spans="1:4">
      <c r="A34" s="111" t="s">
        <v>181</v>
      </c>
      <c r="B34">
        <v>0</v>
      </c>
      <c r="C34" s="108" t="s">
        <v>332</v>
      </c>
      <c r="D34" s="109">
        <v>39700</v>
      </c>
    </row>
    <row r="35" spans="1:4">
      <c r="A35" s="111" t="s">
        <v>181</v>
      </c>
      <c r="B35">
        <v>0</v>
      </c>
      <c r="C35" s="108" t="s">
        <v>332</v>
      </c>
      <c r="D35" s="109">
        <v>39700</v>
      </c>
    </row>
    <row r="36" spans="1:4">
      <c r="A36" t="s">
        <v>181</v>
      </c>
      <c r="B36">
        <v>0</v>
      </c>
      <c r="C36" s="108" t="s">
        <v>203</v>
      </c>
      <c r="D36" s="109">
        <v>58100</v>
      </c>
    </row>
    <row r="37" spans="1:4">
      <c r="A37" s="111" t="s">
        <v>181</v>
      </c>
      <c r="B37">
        <v>0</v>
      </c>
      <c r="C37" s="108" t="s">
        <v>333</v>
      </c>
      <c r="D37" s="109">
        <v>66854</v>
      </c>
    </row>
    <row r="38" spans="1:4">
      <c r="A38" s="111" t="s">
        <v>181</v>
      </c>
      <c r="B38">
        <v>0</v>
      </c>
      <c r="C38" s="108" t="s">
        <v>299</v>
      </c>
      <c r="D38" s="109">
        <v>68800</v>
      </c>
    </row>
    <row r="39" spans="1:4">
      <c r="A39" s="111" t="s">
        <v>181</v>
      </c>
      <c r="B39">
        <v>0</v>
      </c>
      <c r="C39" s="108" t="s">
        <v>299</v>
      </c>
      <c r="D39" s="109">
        <v>68800</v>
      </c>
    </row>
    <row r="40" spans="1:4">
      <c r="A40" s="111" t="s">
        <v>181</v>
      </c>
      <c r="B40">
        <v>0</v>
      </c>
      <c r="C40" s="108" t="s">
        <v>200</v>
      </c>
      <c r="D40" s="109">
        <v>71700</v>
      </c>
    </row>
    <row r="41" spans="1:4">
      <c r="A41" s="111" t="s">
        <v>181</v>
      </c>
      <c r="B41">
        <v>0</v>
      </c>
      <c r="C41" s="108" t="s">
        <v>332</v>
      </c>
      <c r="D41" s="109">
        <v>79300</v>
      </c>
    </row>
    <row r="42" spans="1:4">
      <c r="A42" s="111" t="s">
        <v>181</v>
      </c>
      <c r="B42">
        <v>0</v>
      </c>
      <c r="C42" s="108" t="s">
        <v>330</v>
      </c>
      <c r="D42" s="109">
        <v>87789</v>
      </c>
    </row>
    <row r="43" spans="1:4">
      <c r="A43" s="111" t="s">
        <v>181</v>
      </c>
      <c r="B43">
        <v>0</v>
      </c>
      <c r="C43" s="108" t="s">
        <v>200</v>
      </c>
      <c r="D43" s="109">
        <v>95400</v>
      </c>
    </row>
    <row r="44" spans="1:4">
      <c r="A44" s="111" t="s">
        <v>181</v>
      </c>
      <c r="B44">
        <v>0</v>
      </c>
      <c r="C44" s="108" t="s">
        <v>299</v>
      </c>
      <c r="D44" s="109">
        <v>122684</v>
      </c>
    </row>
    <row r="45" spans="1:4">
      <c r="A45" s="111" t="s">
        <v>181</v>
      </c>
      <c r="B45">
        <v>0</v>
      </c>
      <c r="C45" s="108" t="s">
        <v>299</v>
      </c>
      <c r="D45" s="109">
        <v>137400</v>
      </c>
    </row>
    <row r="46" spans="1:4">
      <c r="A46" s="111" t="s">
        <v>181</v>
      </c>
      <c r="B46">
        <v>0</v>
      </c>
      <c r="C46" s="108" t="s">
        <v>279</v>
      </c>
      <c r="D46" s="109">
        <v>140653</v>
      </c>
    </row>
    <row r="47" spans="1:4">
      <c r="A47" s="111" t="s">
        <v>181</v>
      </c>
      <c r="B47">
        <v>0</v>
      </c>
      <c r="C47" s="108" t="s">
        <v>252</v>
      </c>
      <c r="D47" s="109">
        <v>146602</v>
      </c>
    </row>
    <row r="48" spans="1:4">
      <c r="A48" s="111" t="s">
        <v>181</v>
      </c>
      <c r="B48">
        <v>0</v>
      </c>
      <c r="C48" s="108" t="s">
        <v>303</v>
      </c>
      <c r="D48" s="109">
        <v>170000</v>
      </c>
    </row>
    <row r="49" spans="1:4">
      <c r="A49" t="s">
        <v>181</v>
      </c>
      <c r="B49">
        <v>0</v>
      </c>
      <c r="C49" s="108" t="s">
        <v>203</v>
      </c>
      <c r="D49" s="109">
        <v>174100</v>
      </c>
    </row>
    <row r="50" spans="1:4">
      <c r="A50" s="111" t="s">
        <v>181</v>
      </c>
      <c r="B50">
        <v>0</v>
      </c>
      <c r="C50" s="108" t="s">
        <v>333</v>
      </c>
      <c r="D50" s="109">
        <v>181652</v>
      </c>
    </row>
    <row r="51" spans="1:4">
      <c r="A51" s="110" t="s">
        <v>181</v>
      </c>
      <c r="B51">
        <v>0</v>
      </c>
      <c r="C51" s="108" t="s">
        <v>397</v>
      </c>
      <c r="D51" s="109">
        <v>190000</v>
      </c>
    </row>
    <row r="52" spans="1:4">
      <c r="A52" s="111" t="s">
        <v>181</v>
      </c>
      <c r="B52">
        <v>0</v>
      </c>
      <c r="C52" s="108" t="s">
        <v>200</v>
      </c>
      <c r="D52" s="109">
        <v>198600</v>
      </c>
    </row>
    <row r="53" spans="1:4">
      <c r="A53" s="110" t="s">
        <v>181</v>
      </c>
      <c r="B53">
        <v>0</v>
      </c>
      <c r="C53" s="108" t="s">
        <v>397</v>
      </c>
      <c r="D53" s="109">
        <v>200000</v>
      </c>
    </row>
    <row r="54" spans="1:4">
      <c r="A54" s="111" t="s">
        <v>181</v>
      </c>
      <c r="B54">
        <v>0</v>
      </c>
      <c r="C54" s="108" t="s">
        <v>200</v>
      </c>
      <c r="D54" s="109">
        <v>200800</v>
      </c>
    </row>
    <row r="55" spans="1:4">
      <c r="A55" s="111" t="s">
        <v>181</v>
      </c>
      <c r="B55">
        <v>0</v>
      </c>
      <c r="C55" s="108" t="s">
        <v>211</v>
      </c>
      <c r="D55" s="109">
        <v>225800</v>
      </c>
    </row>
    <row r="56" spans="1:4">
      <c r="A56" s="111" t="s">
        <v>181</v>
      </c>
      <c r="B56">
        <v>0</v>
      </c>
      <c r="C56" s="108" t="s">
        <v>211</v>
      </c>
      <c r="D56" s="109">
        <v>225800</v>
      </c>
    </row>
    <row r="57" spans="1:4">
      <c r="A57" s="111" t="s">
        <v>181</v>
      </c>
      <c r="B57">
        <v>0</v>
      </c>
      <c r="C57" s="108" t="s">
        <v>332</v>
      </c>
      <c r="D57" s="109">
        <v>228009</v>
      </c>
    </row>
    <row r="58" spans="1:4">
      <c r="A58" s="111" t="s">
        <v>181</v>
      </c>
      <c r="B58">
        <v>0</v>
      </c>
      <c r="C58" s="108" t="s">
        <v>329</v>
      </c>
      <c r="D58" s="109">
        <v>231412</v>
      </c>
    </row>
    <row r="59" spans="1:4">
      <c r="A59" t="s">
        <v>181</v>
      </c>
      <c r="B59">
        <v>0</v>
      </c>
      <c r="C59" s="108" t="s">
        <v>203</v>
      </c>
      <c r="D59" s="109">
        <v>232100</v>
      </c>
    </row>
    <row r="60" spans="1:4">
      <c r="A60" s="111" t="s">
        <v>181</v>
      </c>
      <c r="B60">
        <v>0</v>
      </c>
      <c r="C60" s="108" t="s">
        <v>332</v>
      </c>
      <c r="D60" s="109">
        <v>237700</v>
      </c>
    </row>
    <row r="61" spans="1:4">
      <c r="A61" s="111" t="s">
        <v>181</v>
      </c>
      <c r="B61">
        <v>0</v>
      </c>
      <c r="C61" s="108" t="s">
        <v>188</v>
      </c>
      <c r="D61" s="109">
        <v>243696</v>
      </c>
    </row>
    <row r="62" spans="1:4">
      <c r="A62" s="111" t="s">
        <v>181</v>
      </c>
      <c r="B62">
        <v>0</v>
      </c>
      <c r="C62" s="108" t="s">
        <v>202</v>
      </c>
      <c r="D62" s="109">
        <v>260000</v>
      </c>
    </row>
    <row r="63" spans="1:4">
      <c r="A63" s="111" t="s">
        <v>181</v>
      </c>
      <c r="B63">
        <v>0</v>
      </c>
      <c r="C63" s="108" t="s">
        <v>184</v>
      </c>
      <c r="D63" s="109">
        <v>270000</v>
      </c>
    </row>
    <row r="64" spans="1:4">
      <c r="A64" s="111" t="s">
        <v>181</v>
      </c>
      <c r="B64">
        <v>0</v>
      </c>
      <c r="C64" s="108" t="s">
        <v>334</v>
      </c>
      <c r="D64" s="109">
        <v>270000</v>
      </c>
    </row>
    <row r="65" spans="1:4">
      <c r="A65" s="111" t="s">
        <v>181</v>
      </c>
      <c r="B65">
        <v>0</v>
      </c>
      <c r="C65" s="108" t="s">
        <v>200</v>
      </c>
      <c r="D65" s="109">
        <v>286100</v>
      </c>
    </row>
    <row r="66" spans="1:4">
      <c r="A66" s="111" t="s">
        <v>181</v>
      </c>
      <c r="B66">
        <v>0</v>
      </c>
      <c r="C66" s="108" t="s">
        <v>356</v>
      </c>
      <c r="D66" s="109">
        <v>288800</v>
      </c>
    </row>
    <row r="67" spans="1:4">
      <c r="A67" s="110" t="s">
        <v>181</v>
      </c>
      <c r="B67">
        <v>0</v>
      </c>
      <c r="C67" s="108" t="s">
        <v>378</v>
      </c>
      <c r="D67" s="109">
        <v>306250</v>
      </c>
    </row>
    <row r="68" spans="1:4">
      <c r="A68" s="111" t="s">
        <v>181</v>
      </c>
      <c r="B68">
        <v>0</v>
      </c>
      <c r="C68" s="108" t="s">
        <v>356</v>
      </c>
      <c r="D68" s="109">
        <v>315900</v>
      </c>
    </row>
    <row r="69" spans="1:4">
      <c r="A69" s="111" t="s">
        <v>181</v>
      </c>
      <c r="B69">
        <v>0</v>
      </c>
      <c r="C69" s="108" t="s">
        <v>356</v>
      </c>
      <c r="D69" s="109">
        <v>315900</v>
      </c>
    </row>
    <row r="70" spans="1:4">
      <c r="A70" s="111" t="s">
        <v>181</v>
      </c>
      <c r="B70">
        <v>0</v>
      </c>
      <c r="C70" s="108" t="s">
        <v>332</v>
      </c>
      <c r="D70" s="109">
        <v>317000</v>
      </c>
    </row>
    <row r="71" spans="1:4">
      <c r="A71" s="111" t="s">
        <v>181</v>
      </c>
      <c r="B71">
        <v>0</v>
      </c>
      <c r="C71" s="108" t="s">
        <v>337</v>
      </c>
      <c r="D71" s="109">
        <v>317750</v>
      </c>
    </row>
    <row r="72" spans="1:4">
      <c r="A72" s="111" t="s">
        <v>181</v>
      </c>
      <c r="B72">
        <v>0</v>
      </c>
      <c r="C72" s="108" t="s">
        <v>186</v>
      </c>
      <c r="D72" s="109">
        <v>360554</v>
      </c>
    </row>
    <row r="73" spans="1:4">
      <c r="A73" s="111" t="s">
        <v>181</v>
      </c>
      <c r="B73">
        <v>0</v>
      </c>
      <c r="C73" s="108" t="s">
        <v>247</v>
      </c>
      <c r="D73" s="109">
        <v>364400</v>
      </c>
    </row>
    <row r="74" spans="1:4">
      <c r="A74" s="111" t="s">
        <v>181</v>
      </c>
      <c r="B74">
        <v>0</v>
      </c>
      <c r="C74" s="108" t="s">
        <v>247</v>
      </c>
      <c r="D74" s="109">
        <v>364400</v>
      </c>
    </row>
    <row r="75" spans="1:4">
      <c r="A75" s="110" t="s">
        <v>181</v>
      </c>
      <c r="B75">
        <v>0</v>
      </c>
      <c r="C75" s="108" t="s">
        <v>380</v>
      </c>
      <c r="D75" s="109">
        <v>390000</v>
      </c>
    </row>
    <row r="76" spans="1:4">
      <c r="A76" s="111" t="s">
        <v>181</v>
      </c>
      <c r="B76">
        <v>0</v>
      </c>
      <c r="C76" s="108" t="s">
        <v>299</v>
      </c>
      <c r="D76" s="109">
        <v>412000</v>
      </c>
    </row>
    <row r="77" spans="1:4">
      <c r="A77" s="111" t="s">
        <v>181</v>
      </c>
      <c r="B77">
        <v>0</v>
      </c>
      <c r="C77" s="108" t="s">
        <v>211</v>
      </c>
      <c r="D77" s="109">
        <v>451500</v>
      </c>
    </row>
    <row r="78" spans="1:4">
      <c r="A78" s="111" t="s">
        <v>181</v>
      </c>
      <c r="B78">
        <v>0</v>
      </c>
      <c r="C78" s="108" t="s">
        <v>316</v>
      </c>
      <c r="D78" s="109">
        <v>455248</v>
      </c>
    </row>
    <row r="79" spans="1:4">
      <c r="A79" s="111" t="s">
        <v>181</v>
      </c>
      <c r="B79">
        <v>0</v>
      </c>
      <c r="C79" s="108" t="s">
        <v>317</v>
      </c>
      <c r="D79" s="109">
        <v>464210</v>
      </c>
    </row>
    <row r="80" spans="1:4">
      <c r="A80" s="111" t="s">
        <v>181</v>
      </c>
      <c r="B80">
        <v>0</v>
      </c>
      <c r="C80" s="108" t="s">
        <v>330</v>
      </c>
      <c r="D80" s="109">
        <v>540996</v>
      </c>
    </row>
    <row r="81" spans="1:4">
      <c r="A81" s="111" t="s">
        <v>181</v>
      </c>
      <c r="B81">
        <v>0</v>
      </c>
      <c r="C81" s="108" t="s">
        <v>299</v>
      </c>
      <c r="D81" s="109">
        <v>549200</v>
      </c>
    </row>
    <row r="82" spans="1:4">
      <c r="A82" s="111" t="s">
        <v>181</v>
      </c>
      <c r="B82">
        <v>0</v>
      </c>
      <c r="C82" s="108" t="s">
        <v>331</v>
      </c>
      <c r="D82" s="109">
        <v>550114</v>
      </c>
    </row>
    <row r="83" spans="1:4">
      <c r="A83" s="111" t="s">
        <v>181</v>
      </c>
      <c r="B83">
        <v>0</v>
      </c>
      <c r="C83" s="108" t="s">
        <v>252</v>
      </c>
      <c r="D83" s="109">
        <v>555478</v>
      </c>
    </row>
    <row r="84" spans="1:4">
      <c r="A84" s="111" t="s">
        <v>181</v>
      </c>
      <c r="B84">
        <v>0</v>
      </c>
      <c r="C84" s="108" t="s">
        <v>318</v>
      </c>
      <c r="D84" s="109">
        <v>583948</v>
      </c>
    </row>
    <row r="85" spans="1:4">
      <c r="A85" s="111" t="s">
        <v>181</v>
      </c>
      <c r="B85">
        <v>0</v>
      </c>
      <c r="C85" s="108" t="s">
        <v>356</v>
      </c>
      <c r="D85" s="109">
        <v>618800</v>
      </c>
    </row>
    <row r="86" spans="1:4">
      <c r="A86" s="111" t="s">
        <v>181</v>
      </c>
      <c r="B86">
        <v>0</v>
      </c>
      <c r="C86" s="108" t="s">
        <v>355</v>
      </c>
      <c r="D86" s="109">
        <v>624000</v>
      </c>
    </row>
    <row r="87" spans="1:4">
      <c r="A87" s="111" t="s">
        <v>181</v>
      </c>
      <c r="B87">
        <v>0</v>
      </c>
      <c r="C87" s="108" t="s">
        <v>335</v>
      </c>
      <c r="D87" s="109">
        <v>633600</v>
      </c>
    </row>
    <row r="88" spans="1:4">
      <c r="A88" s="111" t="s">
        <v>181</v>
      </c>
      <c r="B88">
        <v>0</v>
      </c>
      <c r="C88" s="108" t="s">
        <v>333</v>
      </c>
      <c r="D88" s="109">
        <v>635118</v>
      </c>
    </row>
    <row r="89" spans="1:4">
      <c r="A89" s="110" t="s">
        <v>181</v>
      </c>
      <c r="B89">
        <v>0</v>
      </c>
      <c r="C89" s="108" t="s">
        <v>391</v>
      </c>
      <c r="D89" s="109">
        <v>665000</v>
      </c>
    </row>
    <row r="90" spans="1:4">
      <c r="A90" s="111" t="s">
        <v>181</v>
      </c>
      <c r="B90">
        <v>0</v>
      </c>
      <c r="C90" s="108" t="s">
        <v>250</v>
      </c>
      <c r="D90" s="109">
        <v>673300</v>
      </c>
    </row>
    <row r="91" spans="1:4">
      <c r="A91" s="111" t="s">
        <v>181</v>
      </c>
      <c r="B91">
        <v>0</v>
      </c>
      <c r="C91" s="108" t="s">
        <v>330</v>
      </c>
      <c r="D91" s="109">
        <v>680994</v>
      </c>
    </row>
    <row r="92" spans="1:4">
      <c r="A92" s="111" t="s">
        <v>181</v>
      </c>
      <c r="B92">
        <v>0</v>
      </c>
      <c r="C92" s="108" t="s">
        <v>280</v>
      </c>
      <c r="D92" s="109">
        <v>693700</v>
      </c>
    </row>
    <row r="93" spans="1:4">
      <c r="A93" s="111" t="s">
        <v>181</v>
      </c>
      <c r="B93">
        <v>0</v>
      </c>
      <c r="C93" s="108" t="s">
        <v>201</v>
      </c>
      <c r="D93" s="109">
        <v>696800</v>
      </c>
    </row>
    <row r="94" spans="1:4">
      <c r="A94" s="111" t="s">
        <v>181</v>
      </c>
      <c r="B94">
        <v>0</v>
      </c>
      <c r="C94" s="108" t="s">
        <v>201</v>
      </c>
      <c r="D94" s="109">
        <v>696800</v>
      </c>
    </row>
    <row r="95" spans="1:4">
      <c r="A95" s="111" t="s">
        <v>181</v>
      </c>
      <c r="B95">
        <v>0</v>
      </c>
      <c r="C95" s="108" t="s">
        <v>280</v>
      </c>
      <c r="D95" s="109">
        <v>699600</v>
      </c>
    </row>
    <row r="96" spans="1:4">
      <c r="A96" s="111" t="s">
        <v>181</v>
      </c>
      <c r="B96">
        <v>0</v>
      </c>
      <c r="C96" s="108" t="s">
        <v>280</v>
      </c>
      <c r="D96" s="109">
        <v>699600</v>
      </c>
    </row>
    <row r="97" spans="1:4">
      <c r="A97" s="111" t="s">
        <v>181</v>
      </c>
      <c r="B97">
        <v>0</v>
      </c>
      <c r="C97" s="108" t="s">
        <v>250</v>
      </c>
      <c r="D97" s="109">
        <v>705200</v>
      </c>
    </row>
    <row r="98" spans="1:4">
      <c r="A98" s="111" t="s">
        <v>181</v>
      </c>
      <c r="B98">
        <v>0</v>
      </c>
      <c r="C98" s="108" t="s">
        <v>250</v>
      </c>
      <c r="D98" s="109">
        <v>705200</v>
      </c>
    </row>
    <row r="99" spans="1:4">
      <c r="A99" s="111" t="s">
        <v>181</v>
      </c>
      <c r="B99">
        <v>0</v>
      </c>
      <c r="C99" s="108" t="s">
        <v>185</v>
      </c>
      <c r="D99" s="109">
        <v>705700</v>
      </c>
    </row>
    <row r="100" spans="1:4">
      <c r="A100" s="111" t="s">
        <v>181</v>
      </c>
      <c r="B100">
        <v>0</v>
      </c>
      <c r="C100" s="108" t="s">
        <v>185</v>
      </c>
      <c r="D100" s="109">
        <v>705700</v>
      </c>
    </row>
    <row r="101" spans="1:4">
      <c r="A101" s="111" t="s">
        <v>181</v>
      </c>
      <c r="B101">
        <v>0</v>
      </c>
      <c r="C101" s="108" t="s">
        <v>335</v>
      </c>
      <c r="D101" s="109">
        <v>713200</v>
      </c>
    </row>
    <row r="102" spans="1:4">
      <c r="A102" s="111" t="s">
        <v>181</v>
      </c>
      <c r="B102">
        <v>0</v>
      </c>
      <c r="C102" s="108" t="s">
        <v>335</v>
      </c>
      <c r="D102" s="109">
        <v>713200</v>
      </c>
    </row>
    <row r="103" spans="1:4">
      <c r="A103" s="111" t="s">
        <v>181</v>
      </c>
      <c r="B103">
        <v>0</v>
      </c>
      <c r="C103" s="108" t="s">
        <v>368</v>
      </c>
      <c r="D103" s="109">
        <v>717800</v>
      </c>
    </row>
    <row r="104" spans="1:4">
      <c r="A104" s="110" t="s">
        <v>181</v>
      </c>
      <c r="B104">
        <v>0</v>
      </c>
      <c r="C104" s="108" t="s">
        <v>405</v>
      </c>
      <c r="D104" s="109">
        <v>721595</v>
      </c>
    </row>
    <row r="105" spans="1:4">
      <c r="A105" s="110" t="s">
        <v>181</v>
      </c>
      <c r="B105">
        <v>0</v>
      </c>
      <c r="C105" s="108" t="s">
        <v>407</v>
      </c>
      <c r="D105" s="109">
        <v>725200</v>
      </c>
    </row>
    <row r="106" spans="1:4">
      <c r="A106" s="111" t="s">
        <v>181</v>
      </c>
      <c r="B106">
        <v>0</v>
      </c>
      <c r="C106" s="108" t="s">
        <v>185</v>
      </c>
      <c r="D106" s="109">
        <v>732600</v>
      </c>
    </row>
    <row r="107" spans="1:4">
      <c r="A107" s="111" t="s">
        <v>181</v>
      </c>
      <c r="B107">
        <v>0</v>
      </c>
      <c r="C107" s="108" t="s">
        <v>349</v>
      </c>
      <c r="D107" s="109">
        <v>734076</v>
      </c>
    </row>
    <row r="108" spans="1:4">
      <c r="A108" s="111" t="s">
        <v>181</v>
      </c>
      <c r="B108">
        <v>0</v>
      </c>
      <c r="C108" s="108" t="s">
        <v>247</v>
      </c>
      <c r="D108" s="109">
        <v>734700</v>
      </c>
    </row>
    <row r="109" spans="1:4">
      <c r="A109" s="110" t="s">
        <v>181</v>
      </c>
      <c r="B109">
        <v>0</v>
      </c>
      <c r="C109" s="108" t="s">
        <v>407</v>
      </c>
      <c r="D109" s="109">
        <v>756900</v>
      </c>
    </row>
    <row r="110" spans="1:4">
      <c r="A110" s="110" t="s">
        <v>181</v>
      </c>
      <c r="B110">
        <v>0</v>
      </c>
      <c r="C110" s="108" t="s">
        <v>407</v>
      </c>
      <c r="D110" s="109">
        <v>756900</v>
      </c>
    </row>
    <row r="111" spans="1:4">
      <c r="A111" s="110" t="s">
        <v>181</v>
      </c>
      <c r="B111">
        <v>0</v>
      </c>
      <c r="C111" s="108" t="s">
        <v>382</v>
      </c>
      <c r="D111" s="109">
        <v>757000</v>
      </c>
    </row>
    <row r="112" spans="1:4">
      <c r="A112" s="111" t="s">
        <v>181</v>
      </c>
      <c r="B112">
        <v>0</v>
      </c>
      <c r="C112" s="108" t="s">
        <v>355</v>
      </c>
      <c r="D112" s="109">
        <v>764800</v>
      </c>
    </row>
    <row r="113" spans="1:4">
      <c r="A113" s="111" t="s">
        <v>181</v>
      </c>
      <c r="B113">
        <v>0</v>
      </c>
      <c r="C113" s="108" t="s">
        <v>355</v>
      </c>
      <c r="D113" s="109">
        <v>764800</v>
      </c>
    </row>
    <row r="114" spans="1:4">
      <c r="A114" s="110" t="s">
        <v>181</v>
      </c>
      <c r="B114">
        <v>0</v>
      </c>
      <c r="C114" s="108" t="s">
        <v>382</v>
      </c>
      <c r="D114" s="109">
        <v>783200</v>
      </c>
    </row>
    <row r="115" spans="1:4">
      <c r="A115" s="110" t="s">
        <v>181</v>
      </c>
      <c r="B115">
        <v>0</v>
      </c>
      <c r="C115" s="108" t="s">
        <v>382</v>
      </c>
      <c r="D115" s="109">
        <v>783200</v>
      </c>
    </row>
    <row r="116" spans="1:4">
      <c r="A116" s="110" t="s">
        <v>181</v>
      </c>
      <c r="B116">
        <v>0</v>
      </c>
      <c r="C116" s="108" t="s">
        <v>391</v>
      </c>
      <c r="D116" s="109">
        <v>822300</v>
      </c>
    </row>
    <row r="117" spans="1:4">
      <c r="A117" s="110" t="s">
        <v>181</v>
      </c>
      <c r="B117">
        <v>0</v>
      </c>
      <c r="C117" s="108" t="s">
        <v>391</v>
      </c>
      <c r="D117" s="109">
        <v>822300</v>
      </c>
    </row>
    <row r="118" spans="1:4">
      <c r="A118" t="s">
        <v>181</v>
      </c>
      <c r="B118">
        <v>0</v>
      </c>
      <c r="C118" s="108" t="s">
        <v>203</v>
      </c>
      <c r="D118" s="109">
        <v>849804</v>
      </c>
    </row>
    <row r="119" spans="1:4">
      <c r="A119" s="111" t="s">
        <v>181</v>
      </c>
      <c r="B119">
        <v>0</v>
      </c>
      <c r="C119" s="108" t="s">
        <v>196</v>
      </c>
      <c r="D119" s="109">
        <v>932400</v>
      </c>
    </row>
    <row r="120" spans="1:4">
      <c r="A120" s="111" t="s">
        <v>181</v>
      </c>
      <c r="B120">
        <v>0</v>
      </c>
      <c r="C120" s="108" t="s">
        <v>200</v>
      </c>
      <c r="D120" s="109">
        <v>938772</v>
      </c>
    </row>
    <row r="121" spans="1:4">
      <c r="A121" s="111" t="s">
        <v>181</v>
      </c>
      <c r="B121">
        <v>0</v>
      </c>
      <c r="C121" s="108" t="s">
        <v>332</v>
      </c>
      <c r="D121" s="109">
        <v>971994</v>
      </c>
    </row>
    <row r="122" spans="1:4">
      <c r="A122" s="111" t="s">
        <v>181</v>
      </c>
      <c r="B122">
        <v>0</v>
      </c>
      <c r="C122" s="108" t="s">
        <v>210</v>
      </c>
      <c r="D122" s="109">
        <v>1010092</v>
      </c>
    </row>
    <row r="123" spans="1:4">
      <c r="A123" s="111" t="s">
        <v>181</v>
      </c>
      <c r="B123">
        <v>0</v>
      </c>
      <c r="C123" s="108" t="s">
        <v>329</v>
      </c>
      <c r="D123" s="109">
        <v>1017300</v>
      </c>
    </row>
    <row r="124" spans="1:4">
      <c r="A124" s="111" t="s">
        <v>181</v>
      </c>
      <c r="B124">
        <v>0</v>
      </c>
      <c r="C124" s="108" t="s">
        <v>368</v>
      </c>
      <c r="D124" s="109">
        <v>1055000</v>
      </c>
    </row>
    <row r="125" spans="1:4">
      <c r="A125" s="111" t="s">
        <v>181</v>
      </c>
      <c r="B125">
        <v>0</v>
      </c>
      <c r="C125" s="108" t="s">
        <v>368</v>
      </c>
      <c r="D125" s="109">
        <v>1055000</v>
      </c>
    </row>
    <row r="126" spans="1:4">
      <c r="A126" s="111" t="s">
        <v>181</v>
      </c>
      <c r="B126">
        <v>0</v>
      </c>
      <c r="C126" s="108" t="s">
        <v>329</v>
      </c>
      <c r="D126" s="109">
        <v>1076500</v>
      </c>
    </row>
    <row r="127" spans="1:4">
      <c r="A127" s="111" t="s">
        <v>181</v>
      </c>
      <c r="B127">
        <v>0</v>
      </c>
      <c r="C127" s="108" t="s">
        <v>329</v>
      </c>
      <c r="D127" s="109">
        <v>1076500</v>
      </c>
    </row>
    <row r="128" spans="1:4">
      <c r="A128" s="110" t="s">
        <v>181</v>
      </c>
      <c r="B128">
        <v>0</v>
      </c>
      <c r="C128" s="108" t="s">
        <v>388</v>
      </c>
      <c r="D128" s="109">
        <v>1081485</v>
      </c>
    </row>
    <row r="129" spans="1:4">
      <c r="A129" s="110" t="s">
        <v>181</v>
      </c>
      <c r="B129">
        <v>0</v>
      </c>
      <c r="C129" s="108" t="s">
        <v>389</v>
      </c>
      <c r="D129" s="109">
        <v>1081485</v>
      </c>
    </row>
    <row r="130" spans="1:4">
      <c r="A130" s="111" t="s">
        <v>181</v>
      </c>
      <c r="B130">
        <v>0</v>
      </c>
      <c r="C130" s="108" t="s">
        <v>279</v>
      </c>
      <c r="D130" s="109">
        <v>1149488</v>
      </c>
    </row>
    <row r="131" spans="1:4">
      <c r="A131" s="111" t="s">
        <v>181</v>
      </c>
      <c r="B131">
        <v>0</v>
      </c>
      <c r="C131" s="108" t="s">
        <v>211</v>
      </c>
      <c r="D131" s="109">
        <v>1312755</v>
      </c>
    </row>
    <row r="132" spans="1:4">
      <c r="A132" s="111" t="s">
        <v>181</v>
      </c>
      <c r="B132">
        <v>0</v>
      </c>
      <c r="C132" s="108" t="s">
        <v>211</v>
      </c>
      <c r="D132" s="109">
        <v>1354400</v>
      </c>
    </row>
    <row r="133" spans="1:4">
      <c r="A133" s="110" t="s">
        <v>181</v>
      </c>
      <c r="B133">
        <v>0</v>
      </c>
      <c r="C133" s="108" t="s">
        <v>387</v>
      </c>
      <c r="D133" s="109">
        <v>1373820</v>
      </c>
    </row>
    <row r="134" spans="1:4">
      <c r="A134" s="111" t="s">
        <v>181</v>
      </c>
      <c r="B134">
        <v>0</v>
      </c>
      <c r="C134" s="108" t="s">
        <v>280</v>
      </c>
      <c r="D134" s="109">
        <v>1398900</v>
      </c>
    </row>
    <row r="135" spans="1:4">
      <c r="A135" s="111" t="s">
        <v>181</v>
      </c>
      <c r="B135">
        <v>0</v>
      </c>
      <c r="C135" s="108" t="s">
        <v>201</v>
      </c>
      <c r="D135" s="109">
        <v>1399900</v>
      </c>
    </row>
    <row r="136" spans="1:4">
      <c r="A136" s="111" t="s">
        <v>181</v>
      </c>
      <c r="B136">
        <v>0</v>
      </c>
      <c r="C136" s="108" t="s">
        <v>250</v>
      </c>
      <c r="D136" s="109">
        <v>1409800</v>
      </c>
    </row>
    <row r="137" spans="1:4">
      <c r="A137" s="111" t="s">
        <v>181</v>
      </c>
      <c r="B137">
        <v>0</v>
      </c>
      <c r="C137" s="108" t="s">
        <v>185</v>
      </c>
      <c r="D137" s="109">
        <v>1410900</v>
      </c>
    </row>
    <row r="138" spans="1:4">
      <c r="A138" s="111" t="s">
        <v>181</v>
      </c>
      <c r="B138">
        <v>0</v>
      </c>
      <c r="C138" s="108" t="s">
        <v>335</v>
      </c>
      <c r="D138" s="109">
        <v>1425600</v>
      </c>
    </row>
    <row r="139" spans="1:4">
      <c r="A139" s="111" t="s">
        <v>181</v>
      </c>
      <c r="B139">
        <v>0</v>
      </c>
      <c r="C139" s="108" t="s">
        <v>200</v>
      </c>
      <c r="D139" s="109">
        <v>1443598</v>
      </c>
    </row>
    <row r="140" spans="1:4">
      <c r="A140" s="110" t="s">
        <v>181</v>
      </c>
      <c r="B140">
        <v>0</v>
      </c>
      <c r="C140" s="108" t="s">
        <v>407</v>
      </c>
      <c r="D140" s="109">
        <v>1512600</v>
      </c>
    </row>
    <row r="141" spans="1:4">
      <c r="A141" s="111" t="s">
        <v>181</v>
      </c>
      <c r="B141">
        <v>0</v>
      </c>
      <c r="C141" s="108" t="s">
        <v>355</v>
      </c>
      <c r="D141" s="109">
        <v>1525600</v>
      </c>
    </row>
    <row r="142" spans="1:4">
      <c r="A142" s="111" t="s">
        <v>181</v>
      </c>
      <c r="B142">
        <v>0</v>
      </c>
      <c r="C142" s="108" t="s">
        <v>188</v>
      </c>
      <c r="D142" s="109">
        <v>1553177</v>
      </c>
    </row>
    <row r="143" spans="1:4">
      <c r="A143" s="111" t="s">
        <v>181</v>
      </c>
      <c r="B143">
        <v>0</v>
      </c>
      <c r="C143" s="108" t="s">
        <v>331</v>
      </c>
      <c r="D143" s="109">
        <v>1554400</v>
      </c>
    </row>
    <row r="144" spans="1:4">
      <c r="A144" s="111" t="s">
        <v>181</v>
      </c>
      <c r="B144">
        <v>0</v>
      </c>
      <c r="C144" s="108" t="s">
        <v>331</v>
      </c>
      <c r="D144" s="109">
        <v>1554400</v>
      </c>
    </row>
    <row r="145" spans="1:4">
      <c r="A145" s="110" t="s">
        <v>181</v>
      </c>
      <c r="B145">
        <v>0</v>
      </c>
      <c r="C145" s="108" t="s">
        <v>382</v>
      </c>
      <c r="D145" s="109">
        <v>1562500</v>
      </c>
    </row>
    <row r="146" spans="1:4">
      <c r="A146" s="111" t="s">
        <v>181</v>
      </c>
      <c r="B146">
        <v>0</v>
      </c>
      <c r="C146" s="108" t="s">
        <v>371</v>
      </c>
      <c r="D146" s="109">
        <v>1586961</v>
      </c>
    </row>
    <row r="147" spans="1:4">
      <c r="A147" s="111" t="s">
        <v>181</v>
      </c>
      <c r="B147">
        <v>0</v>
      </c>
      <c r="C147" s="108" t="s">
        <v>251</v>
      </c>
      <c r="D147" s="109">
        <v>1616652</v>
      </c>
    </row>
    <row r="148" spans="1:4">
      <c r="A148" s="110" t="s">
        <v>181</v>
      </c>
      <c r="B148">
        <v>0</v>
      </c>
      <c r="C148" s="108" t="s">
        <v>391</v>
      </c>
      <c r="D148" s="109">
        <v>1641600</v>
      </c>
    </row>
    <row r="149" spans="1:4">
      <c r="A149" s="110" t="s">
        <v>181</v>
      </c>
      <c r="B149">
        <v>0</v>
      </c>
      <c r="C149" s="108" t="s">
        <v>384</v>
      </c>
      <c r="D149" s="109">
        <v>1703616</v>
      </c>
    </row>
    <row r="150" spans="1:4">
      <c r="A150" s="111" t="s">
        <v>181</v>
      </c>
      <c r="B150">
        <v>0</v>
      </c>
      <c r="C150" s="108" t="s">
        <v>252</v>
      </c>
      <c r="D150" s="109">
        <v>1731244</v>
      </c>
    </row>
    <row r="151" spans="1:4">
      <c r="A151" s="111" t="s">
        <v>181</v>
      </c>
      <c r="B151">
        <v>0</v>
      </c>
      <c r="C151" s="108" t="s">
        <v>252</v>
      </c>
      <c r="D151" s="109">
        <v>1792937</v>
      </c>
    </row>
    <row r="152" spans="1:4">
      <c r="A152" s="111" t="s">
        <v>181</v>
      </c>
      <c r="B152">
        <v>0</v>
      </c>
      <c r="C152" s="108" t="s">
        <v>211</v>
      </c>
      <c r="D152" s="109">
        <v>1805900</v>
      </c>
    </row>
    <row r="153" spans="1:4">
      <c r="A153" s="111" t="s">
        <v>181</v>
      </c>
      <c r="B153">
        <v>0</v>
      </c>
      <c r="C153" s="108" t="s">
        <v>356</v>
      </c>
      <c r="D153" s="109">
        <v>1851300</v>
      </c>
    </row>
    <row r="154" spans="1:4">
      <c r="A154" s="111" t="s">
        <v>181</v>
      </c>
      <c r="B154">
        <v>0</v>
      </c>
      <c r="C154" s="108" t="s">
        <v>247</v>
      </c>
      <c r="D154" s="109">
        <v>1896379</v>
      </c>
    </row>
    <row r="155" spans="1:4">
      <c r="A155" s="111" t="s">
        <v>181</v>
      </c>
      <c r="B155">
        <v>0</v>
      </c>
      <c r="C155" s="108" t="s">
        <v>187</v>
      </c>
      <c r="D155" s="109">
        <v>2020139</v>
      </c>
    </row>
    <row r="156" spans="1:4">
      <c r="A156" s="111" t="s">
        <v>181</v>
      </c>
      <c r="B156">
        <v>0</v>
      </c>
      <c r="C156" s="108" t="s">
        <v>330</v>
      </c>
      <c r="D156" s="109">
        <v>2091958</v>
      </c>
    </row>
    <row r="157" spans="1:4">
      <c r="A157" s="111" t="s">
        <v>181</v>
      </c>
      <c r="B157">
        <v>0</v>
      </c>
      <c r="C157" s="108" t="s">
        <v>368</v>
      </c>
      <c r="D157" s="109">
        <v>2108200</v>
      </c>
    </row>
    <row r="158" spans="1:4">
      <c r="A158" s="111" t="s">
        <v>181</v>
      </c>
      <c r="B158">
        <v>0</v>
      </c>
      <c r="C158" s="108" t="s">
        <v>329</v>
      </c>
      <c r="D158" s="109">
        <v>2144300</v>
      </c>
    </row>
    <row r="159" spans="1:4">
      <c r="A159" s="111" t="s">
        <v>181</v>
      </c>
      <c r="B159">
        <v>0</v>
      </c>
      <c r="C159" s="108" t="s">
        <v>277</v>
      </c>
      <c r="D159" s="109">
        <v>2228480</v>
      </c>
    </row>
    <row r="160" spans="1:4">
      <c r="A160" s="111" t="s">
        <v>181</v>
      </c>
      <c r="B160">
        <v>0</v>
      </c>
      <c r="C160" s="108" t="s">
        <v>247</v>
      </c>
      <c r="D160" s="109">
        <v>2236700</v>
      </c>
    </row>
    <row r="161" spans="1:4">
      <c r="A161" s="110" t="s">
        <v>181</v>
      </c>
      <c r="B161">
        <v>0</v>
      </c>
      <c r="C161" s="108" t="s">
        <v>381</v>
      </c>
      <c r="D161" s="109">
        <v>2305600</v>
      </c>
    </row>
    <row r="162" spans="1:4">
      <c r="A162" s="110" t="s">
        <v>181</v>
      </c>
      <c r="B162">
        <v>2033</v>
      </c>
      <c r="C162" s="108" t="s">
        <v>379</v>
      </c>
      <c r="D162" s="109">
        <v>2400000</v>
      </c>
    </row>
    <row r="163" spans="1:4">
      <c r="A163" s="111" t="s">
        <v>181</v>
      </c>
      <c r="B163">
        <v>0</v>
      </c>
      <c r="C163" s="108" t="s">
        <v>253</v>
      </c>
      <c r="D163" s="109">
        <v>2408060</v>
      </c>
    </row>
    <row r="164" spans="1:4">
      <c r="A164" s="111" t="s">
        <v>181</v>
      </c>
      <c r="B164">
        <v>0</v>
      </c>
      <c r="C164" s="108" t="s">
        <v>356</v>
      </c>
      <c r="D164" s="109">
        <v>2466700</v>
      </c>
    </row>
    <row r="165" spans="1:4">
      <c r="A165" s="111" t="s">
        <v>181</v>
      </c>
      <c r="B165">
        <v>0</v>
      </c>
      <c r="C165" s="108" t="s">
        <v>279</v>
      </c>
      <c r="D165" s="109">
        <v>2496558</v>
      </c>
    </row>
    <row r="166" spans="1:4">
      <c r="A166" s="111" t="s">
        <v>194</v>
      </c>
      <c r="B166">
        <v>379</v>
      </c>
      <c r="C166" s="108" t="s">
        <v>259</v>
      </c>
      <c r="D166" s="109">
        <v>2500000</v>
      </c>
    </row>
    <row r="167" spans="1:4">
      <c r="A167" s="111" t="s">
        <v>181</v>
      </c>
      <c r="B167">
        <v>0</v>
      </c>
      <c r="C167" s="108" t="s">
        <v>187</v>
      </c>
      <c r="D167" s="109">
        <v>2526222</v>
      </c>
    </row>
    <row r="168" spans="1:4">
      <c r="A168" s="111" t="s">
        <v>181</v>
      </c>
      <c r="B168">
        <v>0</v>
      </c>
      <c r="C168" s="108" t="s">
        <v>247</v>
      </c>
      <c r="D168" s="109">
        <v>2707070</v>
      </c>
    </row>
    <row r="169" spans="1:4">
      <c r="A169" s="111" t="s">
        <v>181</v>
      </c>
      <c r="B169">
        <v>0</v>
      </c>
      <c r="C169" s="108" t="s">
        <v>247</v>
      </c>
      <c r="D169" s="109">
        <v>2983000</v>
      </c>
    </row>
    <row r="170" spans="1:4">
      <c r="A170" s="111" t="s">
        <v>181</v>
      </c>
      <c r="B170">
        <v>0</v>
      </c>
      <c r="C170" s="108" t="s">
        <v>329</v>
      </c>
      <c r="D170" s="109">
        <v>3080447</v>
      </c>
    </row>
    <row r="171" spans="1:4">
      <c r="A171" s="111" t="s">
        <v>181</v>
      </c>
      <c r="B171">
        <v>0</v>
      </c>
      <c r="C171" s="108" t="s">
        <v>331</v>
      </c>
      <c r="D171" s="109">
        <v>3109400</v>
      </c>
    </row>
    <row r="172" spans="1:4">
      <c r="A172" s="111" t="s">
        <v>190</v>
      </c>
      <c r="B172">
        <v>2024</v>
      </c>
      <c r="C172" s="108" t="s">
        <v>287</v>
      </c>
      <c r="D172" s="109">
        <v>3321183</v>
      </c>
    </row>
    <row r="173" spans="1:4">
      <c r="A173" s="111" t="s">
        <v>181</v>
      </c>
      <c r="B173">
        <v>0</v>
      </c>
      <c r="C173" s="108" t="s">
        <v>371</v>
      </c>
      <c r="D173" s="109">
        <v>3468395</v>
      </c>
    </row>
    <row r="174" spans="1:4">
      <c r="A174" s="111" t="s">
        <v>181</v>
      </c>
      <c r="B174">
        <v>0</v>
      </c>
      <c r="C174" s="108" t="s">
        <v>246</v>
      </c>
      <c r="D174" s="109">
        <v>3506900</v>
      </c>
    </row>
    <row r="175" spans="1:4">
      <c r="A175" s="111" t="s">
        <v>181</v>
      </c>
      <c r="B175">
        <v>0</v>
      </c>
      <c r="C175" s="108" t="s">
        <v>246</v>
      </c>
      <c r="D175" s="109">
        <v>3506900</v>
      </c>
    </row>
    <row r="176" spans="1:4">
      <c r="A176" s="111" t="s">
        <v>181</v>
      </c>
      <c r="B176">
        <v>0</v>
      </c>
      <c r="C176" s="108" t="s">
        <v>251</v>
      </c>
      <c r="D176" s="109">
        <v>3509919</v>
      </c>
    </row>
    <row r="177" spans="1:4">
      <c r="A177" s="111" t="s">
        <v>181</v>
      </c>
      <c r="B177">
        <v>0</v>
      </c>
      <c r="C177" s="108" t="s">
        <v>370</v>
      </c>
      <c r="D177" s="109">
        <v>3636061</v>
      </c>
    </row>
    <row r="178" spans="1:4">
      <c r="A178" s="111" t="s">
        <v>181</v>
      </c>
      <c r="B178">
        <v>0</v>
      </c>
      <c r="C178" s="108" t="s">
        <v>281</v>
      </c>
      <c r="D178" s="109">
        <v>3639456</v>
      </c>
    </row>
    <row r="179" spans="1:4">
      <c r="A179" s="110" t="s">
        <v>181</v>
      </c>
      <c r="B179">
        <v>0</v>
      </c>
      <c r="C179" s="108" t="s">
        <v>385</v>
      </c>
      <c r="D179" s="109">
        <v>3651975</v>
      </c>
    </row>
    <row r="180" spans="1:4">
      <c r="A180" s="111" t="s">
        <v>181</v>
      </c>
      <c r="B180">
        <v>0</v>
      </c>
      <c r="C180" s="108" t="s">
        <v>187</v>
      </c>
      <c r="D180" s="109">
        <v>3655800</v>
      </c>
    </row>
    <row r="181" spans="1:4">
      <c r="A181" s="111" t="s">
        <v>181</v>
      </c>
      <c r="B181">
        <v>0</v>
      </c>
      <c r="C181" s="108" t="s">
        <v>332</v>
      </c>
      <c r="D181" s="109">
        <v>3716480</v>
      </c>
    </row>
    <row r="182" spans="1:4">
      <c r="A182" s="111" t="s">
        <v>181</v>
      </c>
      <c r="B182">
        <v>0</v>
      </c>
      <c r="C182" s="108" t="s">
        <v>183</v>
      </c>
      <c r="D182" s="109">
        <v>3718750</v>
      </c>
    </row>
    <row r="183" spans="1:4">
      <c r="A183" s="111" t="s">
        <v>181</v>
      </c>
      <c r="B183">
        <v>0</v>
      </c>
      <c r="C183" s="108" t="s">
        <v>359</v>
      </c>
      <c r="D183" s="109">
        <v>3744768</v>
      </c>
    </row>
    <row r="184" spans="1:4">
      <c r="A184" s="107" t="s">
        <v>172</v>
      </c>
      <c r="B184">
        <v>1823</v>
      </c>
      <c r="C184" s="108" t="s">
        <v>364</v>
      </c>
      <c r="D184" s="109">
        <v>3800000</v>
      </c>
    </row>
    <row r="185" spans="1:4">
      <c r="A185" s="111" t="s">
        <v>190</v>
      </c>
      <c r="B185">
        <v>1050</v>
      </c>
      <c r="C185" s="108" t="s">
        <v>296</v>
      </c>
      <c r="D185" s="109">
        <v>4000000</v>
      </c>
    </row>
    <row r="186" spans="1:4">
      <c r="A186" s="107" t="s">
        <v>172</v>
      </c>
      <c r="B186">
        <v>0</v>
      </c>
      <c r="C186" s="108" t="s">
        <v>343</v>
      </c>
      <c r="D186" s="109">
        <v>4000000</v>
      </c>
    </row>
    <row r="187" spans="1:4">
      <c r="A187" s="107" t="s">
        <v>172</v>
      </c>
      <c r="B187">
        <v>0</v>
      </c>
      <c r="C187" s="108" t="s">
        <v>343</v>
      </c>
      <c r="D187" s="109">
        <v>4000000</v>
      </c>
    </row>
    <row r="188" spans="1:4">
      <c r="A188" s="107" t="s">
        <v>172</v>
      </c>
      <c r="B188">
        <v>0</v>
      </c>
      <c r="C188" s="108" t="s">
        <v>343</v>
      </c>
      <c r="D188" s="109">
        <v>4000000</v>
      </c>
    </row>
    <row r="189" spans="1:4">
      <c r="A189" s="107" t="s">
        <v>172</v>
      </c>
      <c r="B189">
        <v>0</v>
      </c>
      <c r="C189" s="108" t="s">
        <v>343</v>
      </c>
      <c r="D189" s="109">
        <v>4000000</v>
      </c>
    </row>
    <row r="190" spans="1:4">
      <c r="A190" s="107" t="s">
        <v>172</v>
      </c>
      <c r="B190">
        <v>0</v>
      </c>
      <c r="C190" s="108" t="s">
        <v>343</v>
      </c>
      <c r="D190" s="109">
        <v>4000000</v>
      </c>
    </row>
    <row r="191" spans="1:4">
      <c r="A191" s="107" t="s">
        <v>172</v>
      </c>
      <c r="B191">
        <v>0</v>
      </c>
      <c r="C191" s="108" t="s">
        <v>343</v>
      </c>
      <c r="D191" s="109">
        <v>4000000</v>
      </c>
    </row>
    <row r="192" spans="1:4">
      <c r="A192" s="107" t="s">
        <v>172</v>
      </c>
      <c r="B192">
        <v>0</v>
      </c>
      <c r="C192" s="108" t="s">
        <v>343</v>
      </c>
      <c r="D192" s="109">
        <v>4000000</v>
      </c>
    </row>
    <row r="193" spans="1:4">
      <c r="A193" s="107" t="s">
        <v>172</v>
      </c>
      <c r="B193">
        <v>0</v>
      </c>
      <c r="C193" s="108" t="s">
        <v>343</v>
      </c>
      <c r="D193" s="109">
        <v>4000000</v>
      </c>
    </row>
    <row r="194" spans="1:4">
      <c r="A194" s="107" t="s">
        <v>172</v>
      </c>
      <c r="B194">
        <v>0</v>
      </c>
      <c r="C194" s="108" t="s">
        <v>343</v>
      </c>
      <c r="D194" s="109">
        <v>4000000</v>
      </c>
    </row>
    <row r="195" spans="1:4">
      <c r="A195" s="107" t="s">
        <v>172</v>
      </c>
      <c r="B195">
        <v>0</v>
      </c>
      <c r="C195" s="108" t="s">
        <v>343</v>
      </c>
      <c r="D195" s="109">
        <v>4000000</v>
      </c>
    </row>
    <row r="196" spans="1:4">
      <c r="A196" s="107" t="s">
        <v>172</v>
      </c>
      <c r="B196">
        <v>0</v>
      </c>
      <c r="C196" s="108" t="s">
        <v>343</v>
      </c>
      <c r="D196" s="109">
        <v>4000000</v>
      </c>
    </row>
    <row r="197" spans="1:4">
      <c r="A197" s="107" t="s">
        <v>172</v>
      </c>
      <c r="B197">
        <v>0</v>
      </c>
      <c r="C197" s="108" t="s">
        <v>343</v>
      </c>
      <c r="D197" s="109">
        <v>4000000</v>
      </c>
    </row>
    <row r="198" spans="1:4">
      <c r="A198" s="107" t="s">
        <v>172</v>
      </c>
      <c r="B198">
        <v>0</v>
      </c>
      <c r="C198" s="108" t="s">
        <v>343</v>
      </c>
      <c r="D198" s="109">
        <v>4000000</v>
      </c>
    </row>
    <row r="199" spans="1:4">
      <c r="A199" s="107" t="s">
        <v>172</v>
      </c>
      <c r="B199">
        <v>0</v>
      </c>
      <c r="C199" s="108" t="s">
        <v>343</v>
      </c>
      <c r="D199" s="109">
        <v>4000000</v>
      </c>
    </row>
    <row r="200" spans="1:4">
      <c r="A200" s="107" t="s">
        <v>172</v>
      </c>
      <c r="B200">
        <v>0</v>
      </c>
      <c r="C200" s="108" t="s">
        <v>343</v>
      </c>
      <c r="D200" s="109">
        <v>4000000</v>
      </c>
    </row>
    <row r="201" spans="1:4">
      <c r="A201" s="107" t="s">
        <v>172</v>
      </c>
      <c r="B201">
        <v>0</v>
      </c>
      <c r="C201" s="108" t="s">
        <v>343</v>
      </c>
      <c r="D201" s="109">
        <v>4000000</v>
      </c>
    </row>
    <row r="202" spans="1:4">
      <c r="A202" s="107" t="s">
        <v>172</v>
      </c>
      <c r="B202">
        <v>0</v>
      </c>
      <c r="C202" s="108" t="s">
        <v>343</v>
      </c>
      <c r="D202" s="109">
        <v>4000000</v>
      </c>
    </row>
    <row r="203" spans="1:4">
      <c r="A203" s="107" t="s">
        <v>172</v>
      </c>
      <c r="B203">
        <v>0</v>
      </c>
      <c r="C203" s="108" t="s">
        <v>343</v>
      </c>
      <c r="D203" s="109">
        <v>4000000</v>
      </c>
    </row>
    <row r="204" spans="1:4">
      <c r="A204" s="110" t="s">
        <v>181</v>
      </c>
      <c r="B204">
        <v>0</v>
      </c>
      <c r="C204" s="108" t="s">
        <v>393</v>
      </c>
      <c r="D204" s="109">
        <v>4030880</v>
      </c>
    </row>
    <row r="205" spans="1:4">
      <c r="A205" s="110" t="s">
        <v>181</v>
      </c>
      <c r="B205">
        <v>0</v>
      </c>
      <c r="C205" s="108" t="s">
        <v>404</v>
      </c>
      <c r="D205" s="109">
        <v>4062687</v>
      </c>
    </row>
    <row r="206" spans="1:4">
      <c r="A206" s="110" t="s">
        <v>255</v>
      </c>
      <c r="B206">
        <v>0</v>
      </c>
      <c r="C206" s="108" t="s">
        <v>403</v>
      </c>
      <c r="D206" s="109">
        <v>4139081</v>
      </c>
    </row>
    <row r="207" spans="1:4">
      <c r="A207" s="111" t="s">
        <v>181</v>
      </c>
      <c r="B207">
        <v>0</v>
      </c>
      <c r="C207" s="108" t="s">
        <v>280</v>
      </c>
      <c r="D207" s="109">
        <v>4193700</v>
      </c>
    </row>
    <row r="208" spans="1:4">
      <c r="A208" s="111" t="s">
        <v>181</v>
      </c>
      <c r="B208">
        <v>0</v>
      </c>
      <c r="C208" s="108" t="s">
        <v>201</v>
      </c>
      <c r="D208" s="109">
        <v>4201000</v>
      </c>
    </row>
    <row r="209" spans="1:4">
      <c r="A209" s="111" t="s">
        <v>181</v>
      </c>
      <c r="B209">
        <v>0</v>
      </c>
      <c r="C209" s="108" t="s">
        <v>250</v>
      </c>
      <c r="D209" s="109">
        <v>4226800</v>
      </c>
    </row>
    <row r="210" spans="1:4">
      <c r="A210" s="111" t="s">
        <v>181</v>
      </c>
      <c r="B210">
        <v>0</v>
      </c>
      <c r="C210" s="108" t="s">
        <v>185</v>
      </c>
      <c r="D210" s="109">
        <v>4230200</v>
      </c>
    </row>
    <row r="211" spans="1:4">
      <c r="A211" s="111" t="s">
        <v>181</v>
      </c>
      <c r="B211">
        <v>0</v>
      </c>
      <c r="C211" s="108" t="s">
        <v>335</v>
      </c>
      <c r="D211" s="109">
        <v>4272500</v>
      </c>
    </row>
    <row r="212" spans="1:4">
      <c r="A212" s="111" t="s">
        <v>181</v>
      </c>
      <c r="B212">
        <v>0</v>
      </c>
      <c r="C212" s="108" t="s">
        <v>278</v>
      </c>
      <c r="D212" s="109">
        <v>4336193</v>
      </c>
    </row>
    <row r="213" spans="1:4">
      <c r="A213" s="110" t="s">
        <v>181</v>
      </c>
      <c r="B213">
        <v>0</v>
      </c>
      <c r="C213" s="108" t="s">
        <v>407</v>
      </c>
      <c r="D213" s="109">
        <v>4533300</v>
      </c>
    </row>
    <row r="214" spans="1:4">
      <c r="A214" s="111" t="s">
        <v>181</v>
      </c>
      <c r="B214">
        <v>0</v>
      </c>
      <c r="C214" s="108" t="s">
        <v>357</v>
      </c>
      <c r="D214" s="109">
        <v>4566217</v>
      </c>
    </row>
    <row r="215" spans="1:4">
      <c r="A215" s="111" t="s">
        <v>181</v>
      </c>
      <c r="B215">
        <v>0</v>
      </c>
      <c r="C215" s="108" t="s">
        <v>355</v>
      </c>
      <c r="D215" s="109">
        <v>4571500</v>
      </c>
    </row>
    <row r="216" spans="1:4">
      <c r="A216" s="110" t="s">
        <v>181</v>
      </c>
      <c r="B216">
        <v>0</v>
      </c>
      <c r="C216" s="108" t="s">
        <v>382</v>
      </c>
      <c r="D216" s="109">
        <v>4682500</v>
      </c>
    </row>
    <row r="217" spans="1:4">
      <c r="A217" s="111" t="s">
        <v>181</v>
      </c>
      <c r="B217">
        <v>0</v>
      </c>
      <c r="C217" s="108" t="s">
        <v>362</v>
      </c>
      <c r="D217" s="109">
        <v>4705908</v>
      </c>
    </row>
    <row r="218" spans="1:4">
      <c r="A218" s="110" t="s">
        <v>181</v>
      </c>
      <c r="B218">
        <v>0</v>
      </c>
      <c r="C218" s="108" t="s">
        <v>393</v>
      </c>
      <c r="D218" s="109">
        <v>4727264</v>
      </c>
    </row>
    <row r="219" spans="1:4">
      <c r="A219" s="111" t="s">
        <v>181</v>
      </c>
      <c r="B219">
        <v>0</v>
      </c>
      <c r="C219" s="108" t="s">
        <v>332</v>
      </c>
      <c r="D219" s="109">
        <v>4755093</v>
      </c>
    </row>
    <row r="220" spans="1:4">
      <c r="A220" s="111" t="s">
        <v>181</v>
      </c>
      <c r="B220">
        <v>0</v>
      </c>
      <c r="C220" s="108" t="s">
        <v>356</v>
      </c>
      <c r="D220" s="109">
        <v>4797869</v>
      </c>
    </row>
    <row r="221" spans="1:4">
      <c r="A221" s="110" t="s">
        <v>181</v>
      </c>
      <c r="B221">
        <v>0</v>
      </c>
      <c r="C221" s="108" t="s">
        <v>405</v>
      </c>
      <c r="D221" s="109">
        <v>4829361</v>
      </c>
    </row>
    <row r="222" spans="1:4">
      <c r="A222" s="111" t="s">
        <v>181</v>
      </c>
      <c r="B222">
        <v>0</v>
      </c>
      <c r="C222" s="108" t="s">
        <v>356</v>
      </c>
      <c r="D222" s="109">
        <v>4830900</v>
      </c>
    </row>
    <row r="223" spans="1:4">
      <c r="A223" s="111" t="s">
        <v>181</v>
      </c>
      <c r="B223">
        <v>0</v>
      </c>
      <c r="C223" s="108" t="s">
        <v>358</v>
      </c>
      <c r="D223" s="109">
        <v>4853716</v>
      </c>
    </row>
    <row r="224" spans="1:4">
      <c r="A224" s="111" t="s">
        <v>181</v>
      </c>
      <c r="B224">
        <v>0</v>
      </c>
      <c r="C224" s="108" t="s">
        <v>340</v>
      </c>
      <c r="D224" s="109">
        <v>4891928</v>
      </c>
    </row>
    <row r="225" spans="1:4">
      <c r="A225" s="110" t="s">
        <v>181</v>
      </c>
      <c r="B225">
        <v>0</v>
      </c>
      <c r="C225" s="108" t="s">
        <v>391</v>
      </c>
      <c r="D225" s="109">
        <v>4919800</v>
      </c>
    </row>
    <row r="226" spans="1:4">
      <c r="A226" s="111" t="s">
        <v>181</v>
      </c>
      <c r="B226">
        <v>85</v>
      </c>
      <c r="C226" s="108" t="s">
        <v>193</v>
      </c>
      <c r="D226" s="109">
        <v>5000000</v>
      </c>
    </row>
    <row r="227" spans="1:4">
      <c r="A227" s="110" t="s">
        <v>181</v>
      </c>
      <c r="B227">
        <v>0</v>
      </c>
      <c r="C227" s="108" t="s">
        <v>384</v>
      </c>
      <c r="D227" s="109">
        <v>5046356</v>
      </c>
    </row>
    <row r="228" spans="1:4">
      <c r="A228" s="111" t="s">
        <v>181</v>
      </c>
      <c r="B228">
        <v>0</v>
      </c>
      <c r="C228" s="108" t="s">
        <v>252</v>
      </c>
      <c r="D228" s="109">
        <v>5054859</v>
      </c>
    </row>
    <row r="229" spans="1:4">
      <c r="A229" s="110" t="s">
        <v>181</v>
      </c>
      <c r="B229">
        <v>0</v>
      </c>
      <c r="C229" s="108" t="s">
        <v>384</v>
      </c>
      <c r="D229" s="109">
        <v>5057326</v>
      </c>
    </row>
    <row r="230" spans="1:4">
      <c r="A230" s="111" t="s">
        <v>181</v>
      </c>
      <c r="B230">
        <v>0</v>
      </c>
      <c r="C230" s="108" t="s">
        <v>253</v>
      </c>
      <c r="D230" s="109">
        <v>5162900</v>
      </c>
    </row>
    <row r="231" spans="1:4">
      <c r="A231" s="111" t="s">
        <v>181</v>
      </c>
      <c r="B231">
        <v>0</v>
      </c>
      <c r="C231" s="108" t="s">
        <v>277</v>
      </c>
      <c r="D231" s="109">
        <v>5294500</v>
      </c>
    </row>
    <row r="232" spans="1:4">
      <c r="A232" t="s">
        <v>181</v>
      </c>
      <c r="B232">
        <v>0</v>
      </c>
      <c r="C232" s="108" t="s">
        <v>203</v>
      </c>
      <c r="D232" s="109">
        <v>5354976</v>
      </c>
    </row>
    <row r="233" spans="1:4">
      <c r="A233" s="110" t="s">
        <v>255</v>
      </c>
      <c r="B233">
        <v>0</v>
      </c>
      <c r="C233" s="108" t="s">
        <v>398</v>
      </c>
      <c r="D233" s="109">
        <v>5381702</v>
      </c>
    </row>
    <row r="234" spans="1:4">
      <c r="A234" s="111" t="s">
        <v>181</v>
      </c>
      <c r="B234">
        <v>0</v>
      </c>
      <c r="C234" s="108" t="s">
        <v>369</v>
      </c>
      <c r="D234" s="109">
        <v>5455500</v>
      </c>
    </row>
    <row r="235" spans="1:4">
      <c r="A235" s="111" t="s">
        <v>181</v>
      </c>
      <c r="B235">
        <v>0</v>
      </c>
      <c r="C235" s="108" t="s">
        <v>339</v>
      </c>
      <c r="D235" s="109">
        <v>5470520</v>
      </c>
    </row>
    <row r="236" spans="1:4">
      <c r="A236" s="111" t="s">
        <v>181</v>
      </c>
      <c r="B236">
        <v>0</v>
      </c>
      <c r="C236" s="108" t="s">
        <v>357</v>
      </c>
      <c r="D236" s="109">
        <v>5524000</v>
      </c>
    </row>
    <row r="237" spans="1:4">
      <c r="A237" s="110" t="s">
        <v>181</v>
      </c>
      <c r="B237">
        <v>0</v>
      </c>
      <c r="C237" s="108" t="s">
        <v>383</v>
      </c>
      <c r="D237" s="109">
        <v>5526700</v>
      </c>
    </row>
    <row r="238" spans="1:4">
      <c r="A238" s="111" t="s">
        <v>181</v>
      </c>
      <c r="B238">
        <v>0</v>
      </c>
      <c r="C238" s="108" t="s">
        <v>280</v>
      </c>
      <c r="D238" s="109">
        <v>5591700</v>
      </c>
    </row>
    <row r="239" spans="1:4">
      <c r="A239" s="111" t="s">
        <v>181</v>
      </c>
      <c r="B239">
        <v>0</v>
      </c>
      <c r="C239" s="108" t="s">
        <v>201</v>
      </c>
      <c r="D239" s="109">
        <v>5603300</v>
      </c>
    </row>
    <row r="240" spans="1:4">
      <c r="A240" s="111" t="s">
        <v>181</v>
      </c>
      <c r="B240">
        <v>0</v>
      </c>
      <c r="C240" s="108" t="s">
        <v>330</v>
      </c>
      <c r="D240" s="109">
        <v>5608129</v>
      </c>
    </row>
    <row r="241" spans="1:4">
      <c r="A241" s="110" t="s">
        <v>181</v>
      </c>
      <c r="B241">
        <v>0</v>
      </c>
      <c r="C241" s="108" t="s">
        <v>392</v>
      </c>
      <c r="D241" s="109">
        <v>5609700</v>
      </c>
    </row>
    <row r="242" spans="1:4">
      <c r="A242" s="111" t="s">
        <v>181</v>
      </c>
      <c r="B242">
        <v>0</v>
      </c>
      <c r="C242" s="108" t="s">
        <v>250</v>
      </c>
      <c r="D242" s="109">
        <v>5635600</v>
      </c>
    </row>
    <row r="243" spans="1:4">
      <c r="A243" s="111" t="s">
        <v>181</v>
      </c>
      <c r="B243">
        <v>0</v>
      </c>
      <c r="C243" s="108" t="s">
        <v>185</v>
      </c>
      <c r="D243" s="109">
        <v>5640200</v>
      </c>
    </row>
    <row r="244" spans="1:4">
      <c r="A244" s="111" t="s">
        <v>181</v>
      </c>
      <c r="B244">
        <v>0</v>
      </c>
      <c r="C244" s="108" t="s">
        <v>330</v>
      </c>
      <c r="D244" s="109">
        <v>5657145</v>
      </c>
    </row>
    <row r="245" spans="1:4">
      <c r="A245" s="111" t="s">
        <v>181</v>
      </c>
      <c r="B245">
        <v>0</v>
      </c>
      <c r="C245" s="108" t="s">
        <v>335</v>
      </c>
      <c r="D245" s="109">
        <v>5696600</v>
      </c>
    </row>
    <row r="246" spans="1:4">
      <c r="A246" s="110" t="s">
        <v>181</v>
      </c>
      <c r="B246">
        <v>0</v>
      </c>
      <c r="C246" s="108" t="s">
        <v>406</v>
      </c>
      <c r="D246" s="109">
        <v>5705800</v>
      </c>
    </row>
    <row r="247" spans="1:4">
      <c r="A247" s="111" t="s">
        <v>181</v>
      </c>
      <c r="B247">
        <v>0</v>
      </c>
      <c r="C247" s="108" t="s">
        <v>336</v>
      </c>
      <c r="D247" s="109">
        <v>5717400</v>
      </c>
    </row>
    <row r="248" spans="1:4">
      <c r="A248" s="110" t="s">
        <v>181</v>
      </c>
      <c r="B248">
        <v>0</v>
      </c>
      <c r="C248" s="108" t="s">
        <v>390</v>
      </c>
      <c r="D248" s="109">
        <v>5745208</v>
      </c>
    </row>
    <row r="249" spans="1:4">
      <c r="A249" s="111" t="s">
        <v>181</v>
      </c>
      <c r="B249">
        <v>0</v>
      </c>
      <c r="C249" s="108" t="s">
        <v>253</v>
      </c>
      <c r="D249" s="109">
        <v>5809000</v>
      </c>
    </row>
    <row r="250" spans="1:4">
      <c r="A250" s="111" t="s">
        <v>181</v>
      </c>
      <c r="B250">
        <v>0</v>
      </c>
      <c r="C250" s="108" t="s">
        <v>253</v>
      </c>
      <c r="D250" s="109">
        <v>5809000</v>
      </c>
    </row>
    <row r="251" spans="1:4">
      <c r="A251" s="111" t="s">
        <v>181</v>
      </c>
      <c r="B251">
        <v>0</v>
      </c>
      <c r="C251" s="108" t="s">
        <v>186</v>
      </c>
      <c r="D251" s="109">
        <v>5868000</v>
      </c>
    </row>
    <row r="252" spans="1:4">
      <c r="A252" s="110" t="s">
        <v>172</v>
      </c>
      <c r="B252">
        <v>0</v>
      </c>
      <c r="C252" s="108" t="s">
        <v>400</v>
      </c>
      <c r="D252" s="109">
        <v>6000000</v>
      </c>
    </row>
    <row r="253" spans="1:4">
      <c r="A253" s="110" t="s">
        <v>181</v>
      </c>
      <c r="B253">
        <v>0</v>
      </c>
      <c r="C253" s="108" t="s">
        <v>407</v>
      </c>
      <c r="D253" s="109">
        <v>6044000</v>
      </c>
    </row>
    <row r="254" spans="1:4">
      <c r="A254" s="111" t="s">
        <v>181</v>
      </c>
      <c r="B254">
        <v>0</v>
      </c>
      <c r="C254" s="108" t="s">
        <v>355</v>
      </c>
      <c r="D254" s="109">
        <v>6094900</v>
      </c>
    </row>
    <row r="255" spans="1:4">
      <c r="A255" s="111" t="s">
        <v>190</v>
      </c>
      <c r="B255">
        <v>0</v>
      </c>
      <c r="C255" s="108" t="s">
        <v>285</v>
      </c>
      <c r="D255" s="109">
        <v>6145194</v>
      </c>
    </row>
    <row r="256" spans="1:4">
      <c r="A256" s="107" t="s">
        <v>194</v>
      </c>
      <c r="B256">
        <v>0</v>
      </c>
      <c r="C256" s="108" t="s">
        <v>325</v>
      </c>
      <c r="D256" s="109">
        <v>6230000</v>
      </c>
    </row>
    <row r="257" spans="1:4">
      <c r="A257" s="110" t="s">
        <v>181</v>
      </c>
      <c r="B257">
        <v>0</v>
      </c>
      <c r="C257" s="108" t="s">
        <v>382</v>
      </c>
      <c r="D257" s="109">
        <v>6243100</v>
      </c>
    </row>
    <row r="258" spans="1:4">
      <c r="A258" s="111" t="s">
        <v>181</v>
      </c>
      <c r="B258">
        <v>0</v>
      </c>
      <c r="C258" s="108" t="s">
        <v>370</v>
      </c>
      <c r="D258" s="109">
        <v>6280200</v>
      </c>
    </row>
    <row r="259" spans="1:4">
      <c r="A259" s="110" t="s">
        <v>181</v>
      </c>
      <c r="B259">
        <v>0</v>
      </c>
      <c r="C259" s="108" t="s">
        <v>385</v>
      </c>
      <c r="D259" s="109">
        <v>6312600</v>
      </c>
    </row>
    <row r="260" spans="1:4">
      <c r="A260" s="111" t="s">
        <v>181</v>
      </c>
      <c r="B260">
        <v>0</v>
      </c>
      <c r="C260" s="108" t="s">
        <v>368</v>
      </c>
      <c r="D260" s="109">
        <v>6320000</v>
      </c>
    </row>
    <row r="261" spans="1:4">
      <c r="A261" s="111" t="s">
        <v>181</v>
      </c>
      <c r="B261">
        <v>0</v>
      </c>
      <c r="C261" s="108" t="s">
        <v>329</v>
      </c>
      <c r="D261" s="109">
        <v>6435900</v>
      </c>
    </row>
    <row r="262" spans="1:4">
      <c r="A262" s="111" t="s">
        <v>181</v>
      </c>
      <c r="B262">
        <v>0</v>
      </c>
      <c r="C262" s="108" t="s">
        <v>186</v>
      </c>
      <c r="D262" s="109">
        <v>6438000</v>
      </c>
    </row>
    <row r="263" spans="1:4">
      <c r="A263" s="111" t="s">
        <v>181</v>
      </c>
      <c r="B263">
        <v>0</v>
      </c>
      <c r="C263" s="108" t="s">
        <v>186</v>
      </c>
      <c r="D263" s="109">
        <v>6438000</v>
      </c>
    </row>
    <row r="264" spans="1:4">
      <c r="A264" s="110" t="s">
        <v>181</v>
      </c>
      <c r="B264">
        <v>0</v>
      </c>
      <c r="C264" s="108" t="s">
        <v>391</v>
      </c>
      <c r="D264" s="109">
        <v>6559600</v>
      </c>
    </row>
    <row r="265" spans="1:4">
      <c r="A265" s="110" t="s">
        <v>181</v>
      </c>
      <c r="B265">
        <v>0</v>
      </c>
      <c r="C265" s="108" t="s">
        <v>383</v>
      </c>
      <c r="D265" s="109">
        <v>6635200</v>
      </c>
    </row>
    <row r="266" spans="1:4">
      <c r="A266" s="110" t="s">
        <v>181</v>
      </c>
      <c r="B266">
        <v>0</v>
      </c>
      <c r="C266" s="108" t="s">
        <v>383</v>
      </c>
      <c r="D266" s="109">
        <v>6635200</v>
      </c>
    </row>
    <row r="267" spans="1:4">
      <c r="A267" s="110" t="s">
        <v>181</v>
      </c>
      <c r="B267">
        <v>0</v>
      </c>
      <c r="C267" s="108" t="s">
        <v>392</v>
      </c>
      <c r="D267" s="109">
        <v>6637100</v>
      </c>
    </row>
    <row r="268" spans="1:4">
      <c r="A268" s="111" t="s">
        <v>181</v>
      </c>
      <c r="B268">
        <v>0</v>
      </c>
      <c r="C268" s="108" t="s">
        <v>251</v>
      </c>
      <c r="D268" s="109">
        <v>6679800</v>
      </c>
    </row>
    <row r="269" spans="1:4">
      <c r="A269" s="111" t="s">
        <v>181</v>
      </c>
      <c r="B269">
        <v>0</v>
      </c>
      <c r="C269" s="108" t="s">
        <v>336</v>
      </c>
      <c r="D269" s="109">
        <v>6749700</v>
      </c>
    </row>
    <row r="270" spans="1:4">
      <c r="A270" s="111" t="s">
        <v>181</v>
      </c>
      <c r="B270">
        <v>0</v>
      </c>
      <c r="C270" s="108" t="s">
        <v>336</v>
      </c>
      <c r="D270" s="109">
        <v>6749700</v>
      </c>
    </row>
    <row r="271" spans="1:4">
      <c r="A271" s="110" t="s">
        <v>181</v>
      </c>
      <c r="B271">
        <v>0</v>
      </c>
      <c r="C271" s="108" t="s">
        <v>404</v>
      </c>
      <c r="D271" s="109">
        <v>6774378</v>
      </c>
    </row>
    <row r="272" spans="1:4">
      <c r="A272" s="111" t="s">
        <v>181</v>
      </c>
      <c r="B272">
        <v>0</v>
      </c>
      <c r="C272" s="108" t="s">
        <v>357</v>
      </c>
      <c r="D272" s="109">
        <v>6798900</v>
      </c>
    </row>
    <row r="273" spans="1:4">
      <c r="A273" s="111" t="s">
        <v>181</v>
      </c>
      <c r="B273">
        <v>0</v>
      </c>
      <c r="C273" s="108" t="s">
        <v>357</v>
      </c>
      <c r="D273" s="109">
        <v>6798900</v>
      </c>
    </row>
    <row r="274" spans="1:4">
      <c r="A274" s="111" t="s">
        <v>194</v>
      </c>
      <c r="B274">
        <v>567</v>
      </c>
      <c r="C274" s="108" t="s">
        <v>266</v>
      </c>
      <c r="D274" s="109">
        <v>6800000</v>
      </c>
    </row>
    <row r="275" spans="1:4">
      <c r="A275" s="107" t="s">
        <v>172</v>
      </c>
      <c r="B275">
        <v>1334</v>
      </c>
      <c r="C275" s="108" t="s">
        <v>342</v>
      </c>
      <c r="D275" s="109">
        <v>6800000</v>
      </c>
    </row>
    <row r="276" spans="1:4">
      <c r="A276" s="111" t="s">
        <v>181</v>
      </c>
      <c r="B276">
        <v>0</v>
      </c>
      <c r="C276" s="108" t="s">
        <v>356</v>
      </c>
      <c r="D276" s="109">
        <v>6824500</v>
      </c>
    </row>
    <row r="277" spans="1:4">
      <c r="A277" s="111" t="s">
        <v>181</v>
      </c>
      <c r="B277">
        <v>0</v>
      </c>
      <c r="C277" s="108" t="s">
        <v>277</v>
      </c>
      <c r="D277" s="109">
        <v>6842200</v>
      </c>
    </row>
    <row r="278" spans="1:4">
      <c r="A278" s="111" t="s">
        <v>181</v>
      </c>
      <c r="B278">
        <v>0</v>
      </c>
      <c r="C278" s="108" t="s">
        <v>277</v>
      </c>
      <c r="D278" s="109">
        <v>6842200</v>
      </c>
    </row>
    <row r="279" spans="1:4">
      <c r="A279" s="110" t="s">
        <v>181</v>
      </c>
      <c r="B279">
        <v>0</v>
      </c>
      <c r="C279" s="108" t="s">
        <v>406</v>
      </c>
      <c r="D279" s="109">
        <v>6972100</v>
      </c>
    </row>
    <row r="280" spans="1:4">
      <c r="A280" s="110" t="s">
        <v>181</v>
      </c>
      <c r="B280">
        <v>0</v>
      </c>
      <c r="C280" s="108" t="s">
        <v>406</v>
      </c>
      <c r="D280" s="109">
        <v>6972100</v>
      </c>
    </row>
    <row r="281" spans="1:4">
      <c r="A281" s="107" t="s">
        <v>172</v>
      </c>
      <c r="B281">
        <v>1843</v>
      </c>
      <c r="C281" s="108" t="s">
        <v>374</v>
      </c>
      <c r="D281" s="109">
        <v>7000000</v>
      </c>
    </row>
    <row r="282" spans="1:4">
      <c r="A282" s="110" t="s">
        <v>172</v>
      </c>
      <c r="B282">
        <v>0</v>
      </c>
      <c r="C282" s="108" t="s">
        <v>400</v>
      </c>
      <c r="D282" s="109">
        <v>7000000</v>
      </c>
    </row>
    <row r="283" spans="1:4">
      <c r="A283" s="110" t="s">
        <v>172</v>
      </c>
      <c r="B283">
        <v>0</v>
      </c>
      <c r="C283" s="108" t="s">
        <v>400</v>
      </c>
      <c r="D283" s="109">
        <v>7000000</v>
      </c>
    </row>
    <row r="284" spans="1:4">
      <c r="A284" s="110" t="s">
        <v>172</v>
      </c>
      <c r="B284">
        <v>0</v>
      </c>
      <c r="C284" s="108" t="s">
        <v>400</v>
      </c>
      <c r="D284" s="109">
        <v>7000000</v>
      </c>
    </row>
    <row r="285" spans="1:4">
      <c r="A285" s="110" t="s">
        <v>172</v>
      </c>
      <c r="B285">
        <v>0</v>
      </c>
      <c r="C285" s="108" t="s">
        <v>400</v>
      </c>
      <c r="D285" s="109">
        <v>7000000</v>
      </c>
    </row>
    <row r="286" spans="1:4">
      <c r="A286" s="110" t="s">
        <v>181</v>
      </c>
      <c r="B286">
        <v>0</v>
      </c>
      <c r="C286" s="108" t="s">
        <v>392</v>
      </c>
      <c r="D286" s="109">
        <v>7059100</v>
      </c>
    </row>
    <row r="287" spans="1:4">
      <c r="A287" s="107" t="s">
        <v>194</v>
      </c>
      <c r="B287">
        <v>0</v>
      </c>
      <c r="C287" s="108" t="s">
        <v>325</v>
      </c>
      <c r="D287" s="109">
        <v>7105000</v>
      </c>
    </row>
    <row r="288" spans="1:4">
      <c r="A288" s="111" t="s">
        <v>181</v>
      </c>
      <c r="B288">
        <v>0</v>
      </c>
      <c r="C288" s="108" t="s">
        <v>339</v>
      </c>
      <c r="D288" s="109">
        <v>7231320</v>
      </c>
    </row>
    <row r="289" spans="1:4">
      <c r="A289" s="111" t="s">
        <v>181</v>
      </c>
      <c r="B289">
        <v>0</v>
      </c>
      <c r="C289" s="108" t="s">
        <v>246</v>
      </c>
      <c r="D289" s="109">
        <v>7285800</v>
      </c>
    </row>
    <row r="290" spans="1:4">
      <c r="A290" s="111" t="s">
        <v>181</v>
      </c>
      <c r="B290">
        <v>0</v>
      </c>
      <c r="C290" s="108" t="s">
        <v>252</v>
      </c>
      <c r="D290" s="109">
        <v>7341700</v>
      </c>
    </row>
    <row r="291" spans="1:4">
      <c r="A291" s="111" t="s">
        <v>181</v>
      </c>
      <c r="B291">
        <v>0</v>
      </c>
      <c r="C291" s="108" t="s">
        <v>252</v>
      </c>
      <c r="D291" s="109">
        <v>7341700</v>
      </c>
    </row>
    <row r="292" spans="1:4">
      <c r="A292" s="111" t="s">
        <v>181</v>
      </c>
      <c r="B292">
        <v>0</v>
      </c>
      <c r="C292" s="108" t="s">
        <v>188</v>
      </c>
      <c r="D292" s="109">
        <v>7386700</v>
      </c>
    </row>
    <row r="293" spans="1:4">
      <c r="A293" s="111" t="s">
        <v>181</v>
      </c>
      <c r="B293">
        <v>0</v>
      </c>
      <c r="C293" s="108" t="s">
        <v>188</v>
      </c>
      <c r="D293" s="109">
        <v>7386700</v>
      </c>
    </row>
    <row r="294" spans="1:4">
      <c r="A294" s="111" t="s">
        <v>181</v>
      </c>
      <c r="B294">
        <v>0</v>
      </c>
      <c r="C294" s="108" t="s">
        <v>278</v>
      </c>
      <c r="D294" s="109">
        <v>7473600</v>
      </c>
    </row>
    <row r="295" spans="1:4">
      <c r="A295" s="111" t="s">
        <v>181</v>
      </c>
      <c r="B295">
        <v>0</v>
      </c>
      <c r="C295" s="108" t="s">
        <v>188</v>
      </c>
      <c r="D295" s="109">
        <v>7498545</v>
      </c>
    </row>
    <row r="296" spans="1:4">
      <c r="A296" s="107" t="s">
        <v>181</v>
      </c>
      <c r="B296">
        <v>0</v>
      </c>
      <c r="C296" s="108" t="s">
        <v>322</v>
      </c>
      <c r="D296" s="109">
        <v>7500000</v>
      </c>
    </row>
    <row r="297" spans="1:4">
      <c r="A297" s="110" t="s">
        <v>255</v>
      </c>
      <c r="B297">
        <v>0</v>
      </c>
      <c r="C297" s="108" t="s">
        <v>377</v>
      </c>
      <c r="D297" s="109">
        <v>7526423</v>
      </c>
    </row>
    <row r="298" spans="1:4">
      <c r="A298" s="111" t="s">
        <v>181</v>
      </c>
      <c r="B298">
        <v>0</v>
      </c>
      <c r="C298" s="108" t="s">
        <v>371</v>
      </c>
      <c r="D298" s="109">
        <v>7592089</v>
      </c>
    </row>
    <row r="299" spans="1:4">
      <c r="A299" s="107" t="s">
        <v>194</v>
      </c>
      <c r="B299">
        <v>1412</v>
      </c>
      <c r="C299" s="108" t="s">
        <v>352</v>
      </c>
      <c r="D299" s="109">
        <v>7600000</v>
      </c>
    </row>
    <row r="300" spans="1:4">
      <c r="A300" s="111" t="s">
        <v>181</v>
      </c>
      <c r="B300">
        <v>0</v>
      </c>
      <c r="C300" s="108" t="s">
        <v>332</v>
      </c>
      <c r="D300" s="109">
        <v>7606680</v>
      </c>
    </row>
    <row r="301" spans="1:4">
      <c r="A301" s="110" t="s">
        <v>181</v>
      </c>
      <c r="B301">
        <v>0</v>
      </c>
      <c r="C301" s="108" t="s">
        <v>390</v>
      </c>
      <c r="D301" s="109">
        <v>7619811</v>
      </c>
    </row>
    <row r="302" spans="1:4">
      <c r="A302" s="111" t="s">
        <v>181</v>
      </c>
      <c r="B302">
        <v>0</v>
      </c>
      <c r="C302" s="108" t="s">
        <v>359</v>
      </c>
      <c r="D302" s="109">
        <v>7636081</v>
      </c>
    </row>
    <row r="303" spans="1:4">
      <c r="A303" s="111" t="s">
        <v>181</v>
      </c>
      <c r="B303">
        <v>0</v>
      </c>
      <c r="C303" s="108" t="s">
        <v>336</v>
      </c>
      <c r="D303" s="109">
        <v>7754083</v>
      </c>
    </row>
    <row r="304" spans="1:4">
      <c r="A304" s="110" t="s">
        <v>255</v>
      </c>
      <c r="B304">
        <v>0</v>
      </c>
      <c r="C304" s="108" t="s">
        <v>403</v>
      </c>
      <c r="D304" s="109">
        <v>7781094</v>
      </c>
    </row>
    <row r="305" spans="1:4">
      <c r="A305" s="110" t="s">
        <v>181</v>
      </c>
      <c r="B305">
        <v>0</v>
      </c>
      <c r="C305" s="108" t="s">
        <v>385</v>
      </c>
      <c r="D305" s="109">
        <v>7915073</v>
      </c>
    </row>
    <row r="306" spans="1:4" ht="90">
      <c r="A306" s="107" t="s">
        <v>194</v>
      </c>
      <c r="B306">
        <v>1003</v>
      </c>
      <c r="C306" s="119" t="s">
        <v>300</v>
      </c>
      <c r="D306" s="109">
        <v>8000000</v>
      </c>
    </row>
    <row r="307" spans="1:4">
      <c r="A307" s="107" t="s">
        <v>172</v>
      </c>
      <c r="B307">
        <v>0</v>
      </c>
      <c r="C307" s="108" t="s">
        <v>343</v>
      </c>
      <c r="D307" s="109">
        <v>8000000</v>
      </c>
    </row>
    <row r="308" spans="1:4">
      <c r="A308" s="107" t="s">
        <v>172</v>
      </c>
      <c r="B308">
        <v>0</v>
      </c>
      <c r="C308" s="108" t="s">
        <v>343</v>
      </c>
      <c r="D308" s="109">
        <v>8000000</v>
      </c>
    </row>
    <row r="309" spans="1:4">
      <c r="A309" s="107" t="s">
        <v>172</v>
      </c>
      <c r="B309">
        <v>0</v>
      </c>
      <c r="C309" s="108" t="s">
        <v>343</v>
      </c>
      <c r="D309" s="109">
        <v>8000000</v>
      </c>
    </row>
    <row r="310" spans="1:4">
      <c r="A310" s="107" t="s">
        <v>172</v>
      </c>
      <c r="B310">
        <v>0</v>
      </c>
      <c r="C310" s="108" t="s">
        <v>343</v>
      </c>
      <c r="D310" s="109">
        <v>8000000</v>
      </c>
    </row>
    <row r="311" spans="1:4">
      <c r="A311" s="107" t="s">
        <v>172</v>
      </c>
      <c r="B311">
        <v>0</v>
      </c>
      <c r="C311" s="108" t="s">
        <v>343</v>
      </c>
      <c r="D311" s="109">
        <v>8000000</v>
      </c>
    </row>
    <row r="312" spans="1:4">
      <c r="A312" s="107" t="s">
        <v>172</v>
      </c>
      <c r="B312">
        <v>0</v>
      </c>
      <c r="C312" s="108" t="s">
        <v>343</v>
      </c>
      <c r="D312" s="109">
        <v>8000000</v>
      </c>
    </row>
    <row r="313" spans="1:4">
      <c r="A313" s="107" t="s">
        <v>172</v>
      </c>
      <c r="B313">
        <v>0</v>
      </c>
      <c r="C313" s="108" t="s">
        <v>343</v>
      </c>
      <c r="D313" s="109">
        <v>8000000</v>
      </c>
    </row>
    <row r="314" spans="1:4">
      <c r="A314" s="110" t="s">
        <v>172</v>
      </c>
      <c r="B314">
        <v>0</v>
      </c>
      <c r="C314" s="108" t="s">
        <v>400</v>
      </c>
      <c r="D314" s="109">
        <v>8000000</v>
      </c>
    </row>
    <row r="315" spans="1:4">
      <c r="A315" s="110" t="s">
        <v>172</v>
      </c>
      <c r="B315">
        <v>0</v>
      </c>
      <c r="C315" s="108" t="s">
        <v>400</v>
      </c>
      <c r="D315" s="109">
        <v>8000000</v>
      </c>
    </row>
    <row r="316" spans="1:4">
      <c r="A316" s="110" t="s">
        <v>172</v>
      </c>
      <c r="B316">
        <v>0</v>
      </c>
      <c r="C316" s="108" t="s">
        <v>400</v>
      </c>
      <c r="D316" s="109">
        <v>8000000</v>
      </c>
    </row>
    <row r="317" spans="1:4">
      <c r="A317" s="110" t="s">
        <v>172</v>
      </c>
      <c r="B317">
        <v>0</v>
      </c>
      <c r="C317" s="108" t="s">
        <v>400</v>
      </c>
      <c r="D317" s="109">
        <v>8000000</v>
      </c>
    </row>
    <row r="318" spans="1:4">
      <c r="A318" s="110" t="s">
        <v>172</v>
      </c>
      <c r="B318">
        <v>0</v>
      </c>
      <c r="C318" s="108" t="s">
        <v>400</v>
      </c>
      <c r="D318" s="109">
        <v>8000000</v>
      </c>
    </row>
    <row r="319" spans="1:4">
      <c r="A319" s="110" t="s">
        <v>181</v>
      </c>
      <c r="B319">
        <v>0</v>
      </c>
      <c r="C319" s="108" t="s">
        <v>394</v>
      </c>
      <c r="D319" s="109">
        <v>8049575</v>
      </c>
    </row>
    <row r="320" spans="1:4">
      <c r="A320" s="110" t="s">
        <v>181</v>
      </c>
      <c r="B320">
        <v>0</v>
      </c>
      <c r="C320" s="108" t="s">
        <v>393</v>
      </c>
      <c r="D320" s="109">
        <v>8175600</v>
      </c>
    </row>
    <row r="321" spans="1:4">
      <c r="A321" s="111" t="s">
        <v>181</v>
      </c>
      <c r="B321">
        <v>0</v>
      </c>
      <c r="C321" s="108" t="s">
        <v>279</v>
      </c>
      <c r="D321" s="109">
        <v>8200300</v>
      </c>
    </row>
    <row r="322" spans="1:4">
      <c r="A322" s="111" t="s">
        <v>181</v>
      </c>
      <c r="B322">
        <v>0</v>
      </c>
      <c r="C322" s="108" t="s">
        <v>279</v>
      </c>
      <c r="D322" s="109">
        <v>8200300</v>
      </c>
    </row>
    <row r="323" spans="1:4">
      <c r="A323" s="110" t="s">
        <v>181</v>
      </c>
      <c r="B323">
        <v>0</v>
      </c>
      <c r="C323" s="108" t="s">
        <v>405</v>
      </c>
      <c r="D323" s="109">
        <v>8353800</v>
      </c>
    </row>
    <row r="324" spans="1:4">
      <c r="A324" s="111" t="s">
        <v>181</v>
      </c>
      <c r="B324">
        <v>0</v>
      </c>
      <c r="C324" s="108" t="s">
        <v>358</v>
      </c>
      <c r="D324" s="109">
        <v>8386200</v>
      </c>
    </row>
    <row r="325" spans="1:4">
      <c r="A325" s="111" t="s">
        <v>194</v>
      </c>
      <c r="B325">
        <v>306</v>
      </c>
      <c r="C325" s="108" t="s">
        <v>217</v>
      </c>
      <c r="D325" s="109">
        <v>8400000</v>
      </c>
    </row>
    <row r="326" spans="1:4">
      <c r="A326" s="111" t="s">
        <v>194</v>
      </c>
      <c r="B326">
        <v>1030</v>
      </c>
      <c r="C326" s="108" t="s">
        <v>292</v>
      </c>
      <c r="D326" s="109">
        <v>8400000</v>
      </c>
    </row>
    <row r="327" spans="1:4">
      <c r="A327" s="111" t="s">
        <v>181</v>
      </c>
      <c r="B327">
        <v>0</v>
      </c>
      <c r="C327" s="108" t="s">
        <v>368</v>
      </c>
      <c r="D327" s="109">
        <v>8426900</v>
      </c>
    </row>
    <row r="328" spans="1:4">
      <c r="A328" s="111" t="s">
        <v>181</v>
      </c>
      <c r="B328">
        <v>0</v>
      </c>
      <c r="C328" s="108" t="s">
        <v>340</v>
      </c>
      <c r="D328" s="109">
        <v>8451000</v>
      </c>
    </row>
    <row r="329" spans="1:4">
      <c r="A329" s="110" t="s">
        <v>181</v>
      </c>
      <c r="B329">
        <v>0</v>
      </c>
      <c r="C329" s="108" t="s">
        <v>384</v>
      </c>
      <c r="D329" s="109">
        <v>8504500</v>
      </c>
    </row>
    <row r="330" spans="1:4">
      <c r="A330" s="110" t="s">
        <v>181</v>
      </c>
      <c r="B330">
        <v>0</v>
      </c>
      <c r="C330" s="108" t="s">
        <v>384</v>
      </c>
      <c r="D330" s="109">
        <v>8504500</v>
      </c>
    </row>
    <row r="331" spans="1:4">
      <c r="A331" s="111" t="s">
        <v>181</v>
      </c>
      <c r="B331">
        <v>0</v>
      </c>
      <c r="C331" s="108" t="s">
        <v>359</v>
      </c>
      <c r="D331" s="109">
        <v>8512367</v>
      </c>
    </row>
    <row r="332" spans="1:4">
      <c r="A332" s="111" t="s">
        <v>181</v>
      </c>
      <c r="B332">
        <v>0</v>
      </c>
      <c r="C332" s="108" t="s">
        <v>329</v>
      </c>
      <c r="D332" s="109">
        <v>8580100</v>
      </c>
    </row>
    <row r="333" spans="1:4">
      <c r="A333" s="111" t="s">
        <v>181</v>
      </c>
      <c r="B333">
        <v>0</v>
      </c>
      <c r="C333" s="108" t="s">
        <v>339</v>
      </c>
      <c r="D333" s="109">
        <v>8588308</v>
      </c>
    </row>
    <row r="334" spans="1:4">
      <c r="A334" s="110" t="s">
        <v>181</v>
      </c>
      <c r="B334">
        <v>0</v>
      </c>
      <c r="C334" s="108" t="s">
        <v>390</v>
      </c>
      <c r="D334" s="109">
        <v>8728000</v>
      </c>
    </row>
    <row r="335" spans="1:4">
      <c r="A335" s="110" t="s">
        <v>181</v>
      </c>
      <c r="B335">
        <v>0</v>
      </c>
      <c r="C335" s="108" t="s">
        <v>390</v>
      </c>
      <c r="D335" s="109">
        <v>8728000</v>
      </c>
    </row>
    <row r="336" spans="1:4">
      <c r="A336" s="111" t="s">
        <v>181</v>
      </c>
      <c r="B336">
        <v>0</v>
      </c>
      <c r="C336" s="108" t="s">
        <v>359</v>
      </c>
      <c r="D336" s="109">
        <v>8768900</v>
      </c>
    </row>
    <row r="337" spans="1:4">
      <c r="A337" s="111" t="s">
        <v>181</v>
      </c>
      <c r="B337">
        <v>0</v>
      </c>
      <c r="C337" s="108" t="s">
        <v>359</v>
      </c>
      <c r="D337" s="109">
        <v>8768900</v>
      </c>
    </row>
    <row r="338" spans="1:4">
      <c r="A338" s="110" t="s">
        <v>181</v>
      </c>
      <c r="B338">
        <v>0</v>
      </c>
      <c r="C338" s="108" t="s">
        <v>404</v>
      </c>
      <c r="D338" s="109">
        <v>8772800</v>
      </c>
    </row>
    <row r="339" spans="1:4">
      <c r="A339" s="110" t="s">
        <v>181</v>
      </c>
      <c r="B339">
        <v>0</v>
      </c>
      <c r="C339" s="108" t="s">
        <v>404</v>
      </c>
      <c r="D339" s="109">
        <v>8772800</v>
      </c>
    </row>
    <row r="340" spans="1:4">
      <c r="A340" s="107" t="s">
        <v>181</v>
      </c>
      <c r="B340">
        <v>1513</v>
      </c>
      <c r="C340" s="108" t="s">
        <v>344</v>
      </c>
      <c r="D340" s="109">
        <v>8800000</v>
      </c>
    </row>
    <row r="341" spans="1:4">
      <c r="A341" s="111" t="s">
        <v>181</v>
      </c>
      <c r="B341">
        <v>0</v>
      </c>
      <c r="C341" s="108" t="s">
        <v>339</v>
      </c>
      <c r="D341" s="109">
        <v>8822400</v>
      </c>
    </row>
    <row r="342" spans="1:4">
      <c r="A342" s="111" t="s">
        <v>181</v>
      </c>
      <c r="B342">
        <v>0</v>
      </c>
      <c r="C342" s="108" t="s">
        <v>339</v>
      </c>
      <c r="D342" s="109">
        <v>8822400</v>
      </c>
    </row>
    <row r="343" spans="1:4">
      <c r="A343" s="107" t="s">
        <v>172</v>
      </c>
      <c r="B343">
        <v>1593</v>
      </c>
      <c r="C343" s="108" t="s">
        <v>348</v>
      </c>
      <c r="D343" s="109">
        <v>9000000</v>
      </c>
    </row>
    <row r="344" spans="1:4">
      <c r="A344" s="111" t="s">
        <v>194</v>
      </c>
      <c r="B344">
        <v>292</v>
      </c>
      <c r="C344" s="108" t="s">
        <v>249</v>
      </c>
      <c r="D344" s="109">
        <v>9200000</v>
      </c>
    </row>
    <row r="345" spans="1:4">
      <c r="A345" s="111" t="s">
        <v>181</v>
      </c>
      <c r="B345">
        <v>0</v>
      </c>
      <c r="C345" s="108" t="s">
        <v>331</v>
      </c>
      <c r="D345" s="109">
        <v>9311500</v>
      </c>
    </row>
    <row r="346" spans="1:4">
      <c r="A346" s="111" t="s">
        <v>181</v>
      </c>
      <c r="B346">
        <v>0</v>
      </c>
      <c r="C346" s="108" t="s">
        <v>369</v>
      </c>
      <c r="D346" s="109">
        <v>9338500</v>
      </c>
    </row>
    <row r="347" spans="1:4">
      <c r="A347" s="111" t="s">
        <v>181</v>
      </c>
      <c r="B347">
        <v>0</v>
      </c>
      <c r="C347" s="108" t="s">
        <v>369</v>
      </c>
      <c r="D347" s="109">
        <v>9338500</v>
      </c>
    </row>
    <row r="348" spans="1:4">
      <c r="A348" s="111" t="s">
        <v>181</v>
      </c>
      <c r="B348">
        <v>0</v>
      </c>
      <c r="C348" s="108" t="s">
        <v>359</v>
      </c>
      <c r="D348" s="109">
        <v>9574020</v>
      </c>
    </row>
    <row r="349" spans="1:4">
      <c r="A349" s="111" t="s">
        <v>181</v>
      </c>
      <c r="B349">
        <v>0</v>
      </c>
      <c r="C349" s="108" t="s">
        <v>358</v>
      </c>
      <c r="D349" s="109">
        <v>9610547</v>
      </c>
    </row>
    <row r="350" spans="1:4">
      <c r="A350" s="107" t="s">
        <v>194</v>
      </c>
      <c r="B350">
        <v>1244</v>
      </c>
      <c r="C350" s="108" t="s">
        <v>314</v>
      </c>
      <c r="D350" s="109">
        <v>9700000</v>
      </c>
    </row>
    <row r="351" spans="1:4">
      <c r="A351" s="111" t="s">
        <v>181</v>
      </c>
      <c r="B351">
        <v>0</v>
      </c>
      <c r="C351" s="108" t="s">
        <v>251</v>
      </c>
      <c r="D351" s="109">
        <v>9991628</v>
      </c>
    </row>
    <row r="352" spans="1:4">
      <c r="A352" s="107" t="s">
        <v>194</v>
      </c>
      <c r="B352">
        <v>1336</v>
      </c>
      <c r="C352" s="108" t="s">
        <v>324</v>
      </c>
      <c r="D352" s="109">
        <v>10000000</v>
      </c>
    </row>
    <row r="353" spans="1:4">
      <c r="A353" s="110" t="s">
        <v>172</v>
      </c>
      <c r="B353">
        <v>0</v>
      </c>
      <c r="C353" s="108" t="s">
        <v>400</v>
      </c>
      <c r="D353" s="109">
        <v>10000000</v>
      </c>
    </row>
    <row r="354" spans="1:4">
      <c r="A354" s="110" t="s">
        <v>172</v>
      </c>
      <c r="B354">
        <v>0</v>
      </c>
      <c r="C354" s="108" t="s">
        <v>400</v>
      </c>
      <c r="D354" s="109">
        <v>10000000</v>
      </c>
    </row>
    <row r="355" spans="1:4">
      <c r="A355" s="110" t="s">
        <v>172</v>
      </c>
      <c r="B355">
        <v>0</v>
      </c>
      <c r="C355" s="108" t="s">
        <v>400</v>
      </c>
      <c r="D355" s="109">
        <v>10000000</v>
      </c>
    </row>
    <row r="356" spans="1:4">
      <c r="A356" s="110" t="s">
        <v>172</v>
      </c>
      <c r="B356">
        <v>0</v>
      </c>
      <c r="C356" s="108" t="s">
        <v>400</v>
      </c>
      <c r="D356" s="109">
        <v>10000000</v>
      </c>
    </row>
    <row r="357" spans="1:4">
      <c r="A357" s="110" t="s">
        <v>172</v>
      </c>
      <c r="B357">
        <v>0</v>
      </c>
      <c r="C357" s="108" t="s">
        <v>400</v>
      </c>
      <c r="D357" s="109">
        <v>10000000</v>
      </c>
    </row>
    <row r="358" spans="1:4">
      <c r="A358" s="110" t="s">
        <v>172</v>
      </c>
      <c r="B358">
        <v>0</v>
      </c>
      <c r="C358" s="108" t="s">
        <v>400</v>
      </c>
      <c r="D358" s="109">
        <v>10000000</v>
      </c>
    </row>
    <row r="359" spans="1:4">
      <c r="A359" s="110" t="s">
        <v>172</v>
      </c>
      <c r="B359">
        <v>0</v>
      </c>
      <c r="C359" s="108" t="s">
        <v>400</v>
      </c>
      <c r="D359" s="109">
        <v>10000000</v>
      </c>
    </row>
    <row r="360" spans="1:4">
      <c r="A360" s="110" t="s">
        <v>172</v>
      </c>
      <c r="B360">
        <v>0</v>
      </c>
      <c r="C360" s="108" t="s">
        <v>400</v>
      </c>
      <c r="D360" s="109">
        <v>10000000</v>
      </c>
    </row>
    <row r="361" spans="1:4">
      <c r="A361" s="110" t="s">
        <v>172</v>
      </c>
      <c r="B361">
        <v>0</v>
      </c>
      <c r="C361" s="108" t="s">
        <v>400</v>
      </c>
      <c r="D361" s="109">
        <v>10000000</v>
      </c>
    </row>
    <row r="362" spans="1:4">
      <c r="A362" s="111" t="s">
        <v>181</v>
      </c>
      <c r="B362">
        <v>0</v>
      </c>
      <c r="C362" s="108" t="s">
        <v>279</v>
      </c>
      <c r="D362" s="109">
        <v>10072018</v>
      </c>
    </row>
    <row r="363" spans="1:4">
      <c r="A363" s="107" t="s">
        <v>172</v>
      </c>
      <c r="B363">
        <v>1098</v>
      </c>
      <c r="C363" s="108" t="s">
        <v>309</v>
      </c>
      <c r="D363" s="109">
        <v>10400000</v>
      </c>
    </row>
    <row r="364" spans="1:4">
      <c r="A364" s="107" t="s">
        <v>181</v>
      </c>
      <c r="B364">
        <v>1161</v>
      </c>
      <c r="C364" s="108" t="s">
        <v>312</v>
      </c>
      <c r="D364" s="109">
        <v>10500000</v>
      </c>
    </row>
    <row r="365" spans="1:4">
      <c r="A365" s="107" t="s">
        <v>172</v>
      </c>
      <c r="B365">
        <v>1663</v>
      </c>
      <c r="C365" s="108" t="s">
        <v>351</v>
      </c>
      <c r="D365" s="109">
        <v>10500000</v>
      </c>
    </row>
    <row r="366" spans="1:4">
      <c r="A366" s="111" t="s">
        <v>181</v>
      </c>
      <c r="B366">
        <v>0</v>
      </c>
      <c r="C366" s="108" t="s">
        <v>371</v>
      </c>
      <c r="D366" s="109">
        <v>10687996</v>
      </c>
    </row>
    <row r="367" spans="1:4">
      <c r="A367" s="107" t="s">
        <v>194</v>
      </c>
      <c r="B367">
        <v>0</v>
      </c>
      <c r="C367" s="108" t="s">
        <v>325</v>
      </c>
      <c r="D367" s="109">
        <v>10710000</v>
      </c>
    </row>
    <row r="368" spans="1:4">
      <c r="A368" s="107" t="s">
        <v>172</v>
      </c>
      <c r="B368">
        <v>1102</v>
      </c>
      <c r="C368" s="108" t="s">
        <v>315</v>
      </c>
      <c r="D368" s="109">
        <v>11000000</v>
      </c>
    </row>
    <row r="369" spans="1:4">
      <c r="A369" s="110" t="s">
        <v>172</v>
      </c>
      <c r="B369">
        <v>0</v>
      </c>
      <c r="C369" s="108" t="s">
        <v>400</v>
      </c>
      <c r="D369" s="109">
        <v>11000000</v>
      </c>
    </row>
    <row r="370" spans="1:4">
      <c r="A370" s="111" t="s">
        <v>194</v>
      </c>
      <c r="B370">
        <v>258</v>
      </c>
      <c r="C370" s="108" t="s">
        <v>227</v>
      </c>
      <c r="D370" s="109">
        <v>11200000</v>
      </c>
    </row>
    <row r="371" spans="1:4">
      <c r="A371" s="111" t="s">
        <v>194</v>
      </c>
      <c r="B371">
        <v>316</v>
      </c>
      <c r="C371" s="108" t="s">
        <v>236</v>
      </c>
      <c r="D371" s="109">
        <v>11200000</v>
      </c>
    </row>
    <row r="372" spans="1:4">
      <c r="A372" s="111" t="s">
        <v>181</v>
      </c>
      <c r="B372">
        <v>0</v>
      </c>
      <c r="C372" s="108" t="s">
        <v>335</v>
      </c>
      <c r="D372" s="109">
        <v>11289600</v>
      </c>
    </row>
    <row r="373" spans="1:4">
      <c r="A373" s="111" t="s">
        <v>194</v>
      </c>
      <c r="B373">
        <v>394</v>
      </c>
      <c r="C373" s="108" t="s">
        <v>258</v>
      </c>
      <c r="D373" s="109">
        <v>11500000</v>
      </c>
    </row>
    <row r="374" spans="1:4">
      <c r="A374" s="107" t="s">
        <v>194</v>
      </c>
      <c r="B374">
        <v>1101</v>
      </c>
      <c r="C374" s="108" t="s">
        <v>308</v>
      </c>
      <c r="D374" s="109">
        <v>11500000</v>
      </c>
    </row>
    <row r="375" spans="1:4">
      <c r="A375" s="111" t="s">
        <v>181</v>
      </c>
      <c r="B375">
        <v>0</v>
      </c>
      <c r="C375" s="108" t="s">
        <v>250</v>
      </c>
      <c r="D375" s="109">
        <v>11578800</v>
      </c>
    </row>
    <row r="376" spans="1:4">
      <c r="A376" s="111" t="s">
        <v>181</v>
      </c>
      <c r="B376">
        <v>0</v>
      </c>
      <c r="C376" s="108" t="s">
        <v>335</v>
      </c>
      <c r="D376" s="109">
        <v>11580065</v>
      </c>
    </row>
    <row r="377" spans="1:4">
      <c r="A377" s="110" t="s">
        <v>255</v>
      </c>
      <c r="B377">
        <v>0</v>
      </c>
      <c r="C377" s="108" t="s">
        <v>377</v>
      </c>
      <c r="D377" s="109">
        <v>11589046</v>
      </c>
    </row>
    <row r="378" spans="1:4">
      <c r="A378" s="111" t="s">
        <v>181</v>
      </c>
      <c r="B378">
        <v>0</v>
      </c>
      <c r="C378" s="108" t="s">
        <v>253</v>
      </c>
      <c r="D378" s="109">
        <v>11603500</v>
      </c>
    </row>
    <row r="379" spans="1:4">
      <c r="A379" s="111" t="s">
        <v>181</v>
      </c>
      <c r="B379">
        <v>0</v>
      </c>
      <c r="C379" s="108" t="s">
        <v>280</v>
      </c>
      <c r="D379" s="109">
        <v>11672400</v>
      </c>
    </row>
    <row r="380" spans="1:4">
      <c r="A380" s="111" t="s">
        <v>181</v>
      </c>
      <c r="B380">
        <v>0</v>
      </c>
      <c r="C380" s="108" t="s">
        <v>340</v>
      </c>
      <c r="D380" s="109">
        <v>11703966</v>
      </c>
    </row>
    <row r="381" spans="1:4">
      <c r="A381" s="111" t="s">
        <v>181</v>
      </c>
      <c r="B381">
        <v>0</v>
      </c>
      <c r="C381" s="108" t="s">
        <v>339</v>
      </c>
      <c r="D381" s="109">
        <v>11730330</v>
      </c>
    </row>
    <row r="382" spans="1:4">
      <c r="A382" s="111" t="s">
        <v>181</v>
      </c>
      <c r="B382">
        <v>0</v>
      </c>
      <c r="C382" s="108" t="s">
        <v>280</v>
      </c>
      <c r="D382" s="109">
        <v>11742913</v>
      </c>
    </row>
    <row r="383" spans="1:4">
      <c r="A383" s="111" t="s">
        <v>181</v>
      </c>
      <c r="B383">
        <v>0</v>
      </c>
      <c r="C383" s="108" t="s">
        <v>250</v>
      </c>
      <c r="D383" s="109">
        <v>11834668</v>
      </c>
    </row>
    <row r="384" spans="1:4">
      <c r="A384" s="111" t="s">
        <v>181</v>
      </c>
      <c r="B384">
        <v>0</v>
      </c>
      <c r="C384" s="108" t="s">
        <v>185</v>
      </c>
      <c r="D384" s="109">
        <v>11844402</v>
      </c>
    </row>
    <row r="385" spans="1:4">
      <c r="A385" s="110" t="s">
        <v>181</v>
      </c>
      <c r="B385">
        <v>0</v>
      </c>
      <c r="C385" s="108" t="s">
        <v>407</v>
      </c>
      <c r="D385" s="109">
        <v>11943700</v>
      </c>
    </row>
    <row r="386" spans="1:4">
      <c r="A386" s="111" t="s">
        <v>255</v>
      </c>
      <c r="B386">
        <v>1099</v>
      </c>
      <c r="C386" s="108" t="s">
        <v>307</v>
      </c>
      <c r="D386" s="109">
        <v>12000000</v>
      </c>
    </row>
    <row r="387" spans="1:4">
      <c r="A387" s="107" t="s">
        <v>181</v>
      </c>
      <c r="B387">
        <v>1335</v>
      </c>
      <c r="C387" s="108" t="s">
        <v>319</v>
      </c>
      <c r="D387" s="109">
        <v>12000000</v>
      </c>
    </row>
    <row r="388" spans="1:4">
      <c r="A388" s="107" t="s">
        <v>172</v>
      </c>
      <c r="B388">
        <v>1647</v>
      </c>
      <c r="C388" s="108" t="s">
        <v>347</v>
      </c>
      <c r="D388" s="109">
        <v>12000000</v>
      </c>
    </row>
    <row r="389" spans="1:4">
      <c r="A389" s="111" t="s">
        <v>181</v>
      </c>
      <c r="B389">
        <v>0</v>
      </c>
      <c r="C389" s="108" t="s">
        <v>185</v>
      </c>
      <c r="D389" s="109">
        <v>12023600</v>
      </c>
    </row>
    <row r="390" spans="1:4">
      <c r="A390" s="110" t="s">
        <v>181</v>
      </c>
      <c r="B390">
        <v>0</v>
      </c>
      <c r="C390" s="108" t="s">
        <v>407</v>
      </c>
      <c r="D390" s="109">
        <v>12174321</v>
      </c>
    </row>
    <row r="391" spans="1:4">
      <c r="A391" s="110" t="s">
        <v>181</v>
      </c>
      <c r="B391">
        <v>0</v>
      </c>
      <c r="C391" s="108" t="s">
        <v>391</v>
      </c>
      <c r="D391" s="109">
        <v>12328500</v>
      </c>
    </row>
    <row r="392" spans="1:4">
      <c r="A392" s="111" t="s">
        <v>181</v>
      </c>
      <c r="B392">
        <v>0</v>
      </c>
      <c r="C392" s="108" t="s">
        <v>355</v>
      </c>
      <c r="D392" s="109">
        <v>12340300</v>
      </c>
    </row>
    <row r="393" spans="1:4">
      <c r="A393" s="111" t="s">
        <v>181</v>
      </c>
      <c r="B393">
        <v>0</v>
      </c>
      <c r="C393" s="108" t="s">
        <v>331</v>
      </c>
      <c r="D393" s="109">
        <v>12418100</v>
      </c>
    </row>
    <row r="394" spans="1:4">
      <c r="A394" s="111" t="s">
        <v>181</v>
      </c>
      <c r="B394">
        <v>0</v>
      </c>
      <c r="C394" s="108" t="s">
        <v>368</v>
      </c>
      <c r="D394" s="109">
        <v>12453300</v>
      </c>
    </row>
    <row r="395" spans="1:4">
      <c r="A395" s="111" t="s">
        <v>194</v>
      </c>
      <c r="B395">
        <v>315</v>
      </c>
      <c r="C395" s="108" t="s">
        <v>221</v>
      </c>
      <c r="D395" s="109">
        <v>12500000</v>
      </c>
    </row>
    <row r="396" spans="1:4">
      <c r="A396" s="111" t="s">
        <v>194</v>
      </c>
      <c r="B396">
        <v>296</v>
      </c>
      <c r="C396" s="108" t="s">
        <v>222</v>
      </c>
      <c r="D396" s="109">
        <v>12500000</v>
      </c>
    </row>
    <row r="397" spans="1:4">
      <c r="A397" s="111" t="s">
        <v>194</v>
      </c>
      <c r="B397">
        <v>252</v>
      </c>
      <c r="C397" s="108" t="s">
        <v>235</v>
      </c>
      <c r="D397" s="109">
        <v>12500000</v>
      </c>
    </row>
    <row r="398" spans="1:4">
      <c r="A398" s="111" t="s">
        <v>190</v>
      </c>
      <c r="B398">
        <v>1051</v>
      </c>
      <c r="C398" s="108" t="s">
        <v>288</v>
      </c>
      <c r="D398" s="109">
        <v>12500000</v>
      </c>
    </row>
    <row r="399" spans="1:4">
      <c r="A399" s="111" t="s">
        <v>190</v>
      </c>
      <c r="B399">
        <v>917</v>
      </c>
      <c r="C399" s="108" t="s">
        <v>298</v>
      </c>
      <c r="D399" s="109">
        <v>12500000</v>
      </c>
    </row>
    <row r="400" spans="1:4">
      <c r="A400" s="111" t="s">
        <v>181</v>
      </c>
      <c r="B400">
        <v>0</v>
      </c>
      <c r="C400" s="108" t="s">
        <v>299</v>
      </c>
      <c r="D400" s="109">
        <v>12504906</v>
      </c>
    </row>
    <row r="401" spans="1:4">
      <c r="A401" s="111" t="s">
        <v>181</v>
      </c>
      <c r="B401">
        <v>0</v>
      </c>
      <c r="C401" s="108" t="s">
        <v>371</v>
      </c>
      <c r="D401" s="109">
        <v>12637000</v>
      </c>
    </row>
    <row r="402" spans="1:4">
      <c r="A402" s="111" t="s">
        <v>181</v>
      </c>
      <c r="B402">
        <v>0</v>
      </c>
      <c r="C402" s="108" t="s">
        <v>371</v>
      </c>
      <c r="D402" s="109">
        <v>12637000</v>
      </c>
    </row>
    <row r="403" spans="1:4">
      <c r="A403" s="110" t="s">
        <v>255</v>
      </c>
      <c r="B403">
        <v>0</v>
      </c>
      <c r="C403" s="108" t="s">
        <v>377</v>
      </c>
      <c r="D403" s="109">
        <v>12795403</v>
      </c>
    </row>
    <row r="404" spans="1:4">
      <c r="A404" s="111" t="s">
        <v>181</v>
      </c>
      <c r="B404">
        <v>0</v>
      </c>
      <c r="C404" s="108" t="s">
        <v>186</v>
      </c>
      <c r="D404" s="109">
        <v>12861500</v>
      </c>
    </row>
    <row r="405" spans="1:4">
      <c r="A405" s="113" t="s">
        <v>255</v>
      </c>
      <c r="B405" s="115">
        <v>1410</v>
      </c>
      <c r="C405" s="114" t="s">
        <v>345</v>
      </c>
      <c r="D405" s="116">
        <f>16000000-3100000</f>
        <v>12900000</v>
      </c>
    </row>
    <row r="406" spans="1:4">
      <c r="A406" s="111" t="s">
        <v>181</v>
      </c>
      <c r="B406">
        <v>0</v>
      </c>
      <c r="C406" s="108" t="s">
        <v>355</v>
      </c>
      <c r="D406" s="109">
        <v>12986928</v>
      </c>
    </row>
    <row r="407" spans="1:4">
      <c r="A407" s="111" t="s">
        <v>181</v>
      </c>
      <c r="B407">
        <v>1047</v>
      </c>
      <c r="C407" s="108" t="s">
        <v>294</v>
      </c>
      <c r="D407" s="109">
        <v>13000000</v>
      </c>
    </row>
    <row r="408" spans="1:4">
      <c r="A408" s="110" t="s">
        <v>181</v>
      </c>
      <c r="B408">
        <v>0</v>
      </c>
      <c r="C408" s="108" t="s">
        <v>382</v>
      </c>
      <c r="D408" s="109">
        <v>13000001</v>
      </c>
    </row>
    <row r="409" spans="1:4">
      <c r="A409" s="110" t="s">
        <v>181</v>
      </c>
      <c r="B409">
        <v>0</v>
      </c>
      <c r="C409" s="108" t="s">
        <v>391</v>
      </c>
      <c r="D409" s="109">
        <v>13002098</v>
      </c>
    </row>
    <row r="410" spans="1:4">
      <c r="A410" s="110" t="s">
        <v>181</v>
      </c>
      <c r="B410">
        <v>0</v>
      </c>
      <c r="C410" s="108" t="s">
        <v>382</v>
      </c>
      <c r="D410" s="109">
        <v>13117000</v>
      </c>
    </row>
    <row r="411" spans="1:4">
      <c r="A411" s="110" t="s">
        <v>181</v>
      </c>
      <c r="B411">
        <v>0</v>
      </c>
      <c r="C411" s="108" t="s">
        <v>392</v>
      </c>
      <c r="D411" s="109">
        <v>13244300</v>
      </c>
    </row>
    <row r="412" spans="1:4">
      <c r="A412" s="110" t="s">
        <v>181</v>
      </c>
      <c r="B412">
        <v>0</v>
      </c>
      <c r="C412" s="108" t="s">
        <v>383</v>
      </c>
      <c r="D412" s="109">
        <v>13250000</v>
      </c>
    </row>
    <row r="413" spans="1:4">
      <c r="A413" s="111" t="s">
        <v>181</v>
      </c>
      <c r="B413">
        <v>0</v>
      </c>
      <c r="C413" s="108" t="s">
        <v>336</v>
      </c>
      <c r="D413" s="109">
        <v>13478400</v>
      </c>
    </row>
    <row r="414" spans="1:4">
      <c r="A414" s="107" t="s">
        <v>194</v>
      </c>
      <c r="B414">
        <v>0</v>
      </c>
      <c r="C414" s="108" t="s">
        <v>325</v>
      </c>
      <c r="D414" s="109">
        <v>13545000</v>
      </c>
    </row>
    <row r="415" spans="1:4">
      <c r="A415" s="111" t="s">
        <v>181</v>
      </c>
      <c r="B415">
        <v>0</v>
      </c>
      <c r="C415" s="108" t="s">
        <v>357</v>
      </c>
      <c r="D415" s="109">
        <v>13577300</v>
      </c>
    </row>
    <row r="416" spans="1:4">
      <c r="A416" s="107" t="s">
        <v>172</v>
      </c>
      <c r="B416">
        <v>1337</v>
      </c>
      <c r="C416" s="108" t="s">
        <v>341</v>
      </c>
      <c r="D416" s="109">
        <v>13600000</v>
      </c>
    </row>
    <row r="417" spans="1:4">
      <c r="A417" s="111" t="s">
        <v>181</v>
      </c>
      <c r="B417">
        <v>0</v>
      </c>
      <c r="C417" s="108" t="s">
        <v>277</v>
      </c>
      <c r="D417" s="109">
        <v>13665400</v>
      </c>
    </row>
    <row r="418" spans="1:4">
      <c r="A418" s="111" t="s">
        <v>181</v>
      </c>
      <c r="B418">
        <v>0</v>
      </c>
      <c r="C418" s="108" t="s">
        <v>187</v>
      </c>
      <c r="D418" s="109">
        <v>13700164</v>
      </c>
    </row>
    <row r="419" spans="1:4">
      <c r="A419" s="107" t="s">
        <v>194</v>
      </c>
      <c r="B419">
        <v>0</v>
      </c>
      <c r="C419" s="108" t="s">
        <v>325</v>
      </c>
      <c r="D419" s="109">
        <v>13790000</v>
      </c>
    </row>
    <row r="420" spans="1:4">
      <c r="A420" s="111" t="s">
        <v>194</v>
      </c>
      <c r="B420">
        <v>257</v>
      </c>
      <c r="C420" s="108" t="s">
        <v>225</v>
      </c>
      <c r="D420" s="109">
        <v>13800000</v>
      </c>
    </row>
    <row r="421" spans="1:4">
      <c r="A421" s="110" t="s">
        <v>181</v>
      </c>
      <c r="B421">
        <v>0</v>
      </c>
      <c r="C421" s="108" t="s">
        <v>406</v>
      </c>
      <c r="D421" s="109">
        <v>13925200</v>
      </c>
    </row>
    <row r="422" spans="1:4">
      <c r="A422" s="111" t="s">
        <v>194</v>
      </c>
      <c r="B422">
        <v>291</v>
      </c>
      <c r="C422" s="108" t="s">
        <v>219</v>
      </c>
      <c r="D422" s="109">
        <v>14000000</v>
      </c>
    </row>
    <row r="423" spans="1:4">
      <c r="A423" s="111" t="s">
        <v>194</v>
      </c>
      <c r="B423">
        <v>289</v>
      </c>
      <c r="C423" s="108" t="s">
        <v>220</v>
      </c>
      <c r="D423" s="109">
        <v>14000000</v>
      </c>
    </row>
    <row r="424" spans="1:4">
      <c r="A424" s="111" t="s">
        <v>194</v>
      </c>
      <c r="B424">
        <v>260</v>
      </c>
      <c r="C424" s="108" t="s">
        <v>226</v>
      </c>
      <c r="D424" s="109">
        <v>14000000</v>
      </c>
    </row>
    <row r="425" spans="1:4">
      <c r="A425" s="111" t="s">
        <v>194</v>
      </c>
      <c r="B425">
        <v>262</v>
      </c>
      <c r="C425" s="108" t="s">
        <v>232</v>
      </c>
      <c r="D425" s="109">
        <v>14000000</v>
      </c>
    </row>
    <row r="426" spans="1:4">
      <c r="A426" s="111" t="s">
        <v>194</v>
      </c>
      <c r="B426">
        <v>250</v>
      </c>
      <c r="C426" s="108" t="s">
        <v>233</v>
      </c>
      <c r="D426" s="109">
        <v>14000000</v>
      </c>
    </row>
    <row r="427" spans="1:4">
      <c r="A427" s="111" t="s">
        <v>194</v>
      </c>
      <c r="B427">
        <v>317</v>
      </c>
      <c r="C427" s="108" t="s">
        <v>242</v>
      </c>
      <c r="D427" s="109">
        <v>14000000</v>
      </c>
    </row>
    <row r="428" spans="1:4">
      <c r="A428" s="111" t="s">
        <v>194</v>
      </c>
      <c r="B428">
        <v>566</v>
      </c>
      <c r="C428" s="108" t="s">
        <v>268</v>
      </c>
      <c r="D428" s="109">
        <v>14000000</v>
      </c>
    </row>
    <row r="429" spans="1:4">
      <c r="A429" s="107" t="s">
        <v>172</v>
      </c>
      <c r="B429">
        <v>1160</v>
      </c>
      <c r="C429" s="108" t="s">
        <v>310</v>
      </c>
      <c r="D429" s="109">
        <v>14000000</v>
      </c>
    </row>
    <row r="430" spans="1:4">
      <c r="A430" s="107" t="s">
        <v>172</v>
      </c>
      <c r="B430">
        <v>1369</v>
      </c>
      <c r="C430" s="108" t="s">
        <v>320</v>
      </c>
      <c r="D430" s="109">
        <v>14500000</v>
      </c>
    </row>
    <row r="431" spans="1:4">
      <c r="A431" s="111" t="s">
        <v>181</v>
      </c>
      <c r="B431">
        <v>0</v>
      </c>
      <c r="C431" s="108" t="s">
        <v>252</v>
      </c>
      <c r="D431" s="109">
        <v>14678000</v>
      </c>
    </row>
    <row r="432" spans="1:4">
      <c r="A432" s="107" t="s">
        <v>194</v>
      </c>
      <c r="B432">
        <v>0</v>
      </c>
      <c r="C432" s="108" t="s">
        <v>325</v>
      </c>
      <c r="D432" s="109">
        <v>14735000</v>
      </c>
    </row>
    <row r="433" spans="1:4">
      <c r="A433" s="111" t="s">
        <v>181</v>
      </c>
      <c r="B433">
        <v>0</v>
      </c>
      <c r="C433" s="108" t="s">
        <v>188</v>
      </c>
      <c r="D433" s="109">
        <v>14749900</v>
      </c>
    </row>
    <row r="434" spans="1:4">
      <c r="A434" s="111" t="s">
        <v>181</v>
      </c>
      <c r="B434">
        <v>126229</v>
      </c>
      <c r="C434" s="108" t="s">
        <v>289</v>
      </c>
      <c r="D434" s="109">
        <v>14771215</v>
      </c>
    </row>
    <row r="435" spans="1:4">
      <c r="A435" s="110" t="s">
        <v>181</v>
      </c>
      <c r="B435">
        <v>0</v>
      </c>
      <c r="C435" s="108" t="s">
        <v>393</v>
      </c>
      <c r="D435" s="109">
        <v>14928356</v>
      </c>
    </row>
    <row r="436" spans="1:4">
      <c r="A436" s="111" t="s">
        <v>194</v>
      </c>
      <c r="B436">
        <v>256</v>
      </c>
      <c r="C436" s="108" t="s">
        <v>237</v>
      </c>
      <c r="D436" s="109">
        <v>15000000</v>
      </c>
    </row>
    <row r="437" spans="1:4">
      <c r="A437" s="111" t="s">
        <v>194</v>
      </c>
      <c r="B437">
        <v>254</v>
      </c>
      <c r="C437" s="108" t="s">
        <v>238</v>
      </c>
      <c r="D437" s="109">
        <v>15000000</v>
      </c>
    </row>
    <row r="438" spans="1:4">
      <c r="A438" s="111" t="s">
        <v>194</v>
      </c>
      <c r="B438">
        <v>261</v>
      </c>
      <c r="C438" s="108" t="s">
        <v>241</v>
      </c>
      <c r="D438" s="109">
        <v>15000000</v>
      </c>
    </row>
    <row r="439" spans="1:4">
      <c r="A439" s="111" t="s">
        <v>255</v>
      </c>
      <c r="B439">
        <v>1372</v>
      </c>
      <c r="C439" s="108" t="s">
        <v>338</v>
      </c>
      <c r="D439" s="109">
        <v>15000000</v>
      </c>
    </row>
    <row r="440" spans="1:4">
      <c r="A440" s="110" t="s">
        <v>172</v>
      </c>
      <c r="B440">
        <v>0</v>
      </c>
      <c r="C440" s="108" t="s">
        <v>400</v>
      </c>
      <c r="D440" s="109">
        <v>15000000</v>
      </c>
    </row>
    <row r="441" spans="1:4">
      <c r="A441" s="107" t="s">
        <v>194</v>
      </c>
      <c r="B441">
        <v>0</v>
      </c>
      <c r="C441" s="108" t="s">
        <v>325</v>
      </c>
      <c r="D441" s="109">
        <v>15470000</v>
      </c>
    </row>
    <row r="442" spans="1:4">
      <c r="A442" s="110" t="s">
        <v>181</v>
      </c>
      <c r="B442">
        <v>0</v>
      </c>
      <c r="C442" s="108" t="s">
        <v>405</v>
      </c>
      <c r="D442" s="109">
        <v>15485281</v>
      </c>
    </row>
    <row r="443" spans="1:4">
      <c r="A443" s="111" t="s">
        <v>255</v>
      </c>
      <c r="B443">
        <v>1245</v>
      </c>
      <c r="C443" s="108" t="s">
        <v>313</v>
      </c>
      <c r="D443" s="109">
        <v>15500000</v>
      </c>
    </row>
    <row r="444" spans="1:4">
      <c r="A444" s="111" t="s">
        <v>181</v>
      </c>
      <c r="B444">
        <v>0</v>
      </c>
      <c r="C444" s="108" t="s">
        <v>329</v>
      </c>
      <c r="D444" s="109">
        <v>15558075</v>
      </c>
    </row>
    <row r="445" spans="1:4">
      <c r="A445" s="110" t="s">
        <v>181</v>
      </c>
      <c r="B445">
        <v>0</v>
      </c>
      <c r="C445" s="108" t="s">
        <v>390</v>
      </c>
      <c r="D445" s="109">
        <v>15740880</v>
      </c>
    </row>
    <row r="446" spans="1:4">
      <c r="A446" s="111" t="s">
        <v>181</v>
      </c>
      <c r="B446">
        <v>0</v>
      </c>
      <c r="C446" s="108" t="s">
        <v>340</v>
      </c>
      <c r="D446" s="109">
        <v>15760272</v>
      </c>
    </row>
    <row r="447" spans="1:4">
      <c r="A447" s="111" t="s">
        <v>181</v>
      </c>
      <c r="B447">
        <v>0</v>
      </c>
      <c r="C447" s="108" t="s">
        <v>358</v>
      </c>
      <c r="D447" s="109">
        <v>15776958</v>
      </c>
    </row>
    <row r="448" spans="1:4">
      <c r="A448" s="111" t="s">
        <v>255</v>
      </c>
      <c r="B448">
        <v>915</v>
      </c>
      <c r="C448" s="108" t="s">
        <v>304</v>
      </c>
      <c r="D448" s="109">
        <v>15900000</v>
      </c>
    </row>
    <row r="449" spans="1:4">
      <c r="A449" s="111" t="s">
        <v>181</v>
      </c>
      <c r="B449">
        <v>0</v>
      </c>
      <c r="C449" s="108" t="s">
        <v>335</v>
      </c>
      <c r="D449" s="109">
        <v>15937300</v>
      </c>
    </row>
    <row r="450" spans="1:4">
      <c r="A450" s="111" t="s">
        <v>190</v>
      </c>
      <c r="B450">
        <v>787</v>
      </c>
      <c r="C450" s="108" t="s">
        <v>272</v>
      </c>
      <c r="D450" s="109">
        <v>16000000</v>
      </c>
    </row>
    <row r="451" spans="1:4">
      <c r="A451" s="111" t="s">
        <v>190</v>
      </c>
      <c r="B451">
        <v>786</v>
      </c>
      <c r="C451" s="108" t="s">
        <v>273</v>
      </c>
      <c r="D451" s="109">
        <v>16000000</v>
      </c>
    </row>
    <row r="452" spans="1:4">
      <c r="A452" s="107" t="s">
        <v>172</v>
      </c>
      <c r="B452">
        <v>1631</v>
      </c>
      <c r="C452" s="108" t="s">
        <v>350</v>
      </c>
      <c r="D452" s="109">
        <v>16000000</v>
      </c>
    </row>
    <row r="453" spans="1:4">
      <c r="A453" s="107" t="s">
        <v>194</v>
      </c>
      <c r="B453">
        <v>0</v>
      </c>
      <c r="C453" s="108" t="s">
        <v>325</v>
      </c>
      <c r="D453" s="109">
        <v>16065000</v>
      </c>
    </row>
    <row r="454" spans="1:4">
      <c r="A454" s="111" t="s">
        <v>181</v>
      </c>
      <c r="B454">
        <v>0</v>
      </c>
      <c r="C454" s="108" t="s">
        <v>213</v>
      </c>
      <c r="D454" s="109">
        <v>16240000</v>
      </c>
    </row>
    <row r="455" spans="1:4">
      <c r="A455" s="111" t="s">
        <v>181</v>
      </c>
      <c r="B455">
        <v>0</v>
      </c>
      <c r="C455" s="108" t="s">
        <v>250</v>
      </c>
      <c r="D455" s="109">
        <v>16345100</v>
      </c>
    </row>
    <row r="456" spans="1:4">
      <c r="A456" s="111" t="s">
        <v>181</v>
      </c>
      <c r="B456">
        <v>0</v>
      </c>
      <c r="C456" s="108" t="s">
        <v>278</v>
      </c>
      <c r="D456" s="109">
        <v>16360334</v>
      </c>
    </row>
    <row r="457" spans="1:4">
      <c r="A457" s="111" t="s">
        <v>181</v>
      </c>
      <c r="B457">
        <v>0</v>
      </c>
      <c r="C457" s="108" t="s">
        <v>279</v>
      </c>
      <c r="D457" s="109">
        <v>16392700</v>
      </c>
    </row>
    <row r="458" spans="1:4">
      <c r="A458" s="111" t="s">
        <v>181</v>
      </c>
      <c r="B458">
        <v>0</v>
      </c>
      <c r="C458" s="108" t="s">
        <v>280</v>
      </c>
      <c r="D458" s="109">
        <v>16477000</v>
      </c>
    </row>
    <row r="459" spans="1:4">
      <c r="A459" s="111" t="s">
        <v>181</v>
      </c>
      <c r="B459">
        <v>0</v>
      </c>
      <c r="C459" s="108" t="s">
        <v>211</v>
      </c>
      <c r="D459" s="109">
        <v>16505280</v>
      </c>
    </row>
    <row r="460" spans="1:4">
      <c r="A460" s="111" t="s">
        <v>181</v>
      </c>
      <c r="B460">
        <v>0</v>
      </c>
      <c r="C460" s="108" t="s">
        <v>370</v>
      </c>
      <c r="D460" s="109">
        <v>16549827</v>
      </c>
    </row>
    <row r="461" spans="1:4">
      <c r="A461" s="111" t="s">
        <v>194</v>
      </c>
      <c r="B461">
        <v>304</v>
      </c>
      <c r="C461" s="108" t="s">
        <v>214</v>
      </c>
      <c r="D461" s="109">
        <v>16800000</v>
      </c>
    </row>
    <row r="462" spans="1:4">
      <c r="A462" s="111" t="s">
        <v>194</v>
      </c>
      <c r="B462">
        <v>307</v>
      </c>
      <c r="C462" s="108" t="s">
        <v>215</v>
      </c>
      <c r="D462" s="109">
        <v>16800000</v>
      </c>
    </row>
    <row r="463" spans="1:4">
      <c r="A463" s="111" t="s">
        <v>194</v>
      </c>
      <c r="B463">
        <v>294</v>
      </c>
      <c r="C463" s="108" t="s">
        <v>216</v>
      </c>
      <c r="D463" s="109">
        <v>16800000</v>
      </c>
    </row>
    <row r="464" spans="1:4">
      <c r="A464" s="111" t="s">
        <v>194</v>
      </c>
      <c r="B464">
        <v>255</v>
      </c>
      <c r="C464" s="108" t="s">
        <v>223</v>
      </c>
      <c r="D464" s="109">
        <v>16800000</v>
      </c>
    </row>
    <row r="465" spans="1:4">
      <c r="A465" s="111" t="s">
        <v>194</v>
      </c>
      <c r="B465">
        <v>253</v>
      </c>
      <c r="C465" s="108" t="s">
        <v>224</v>
      </c>
      <c r="D465" s="109">
        <v>16800000</v>
      </c>
    </row>
    <row r="466" spans="1:4">
      <c r="A466" s="111" t="s">
        <v>194</v>
      </c>
      <c r="B466">
        <v>259</v>
      </c>
      <c r="C466" s="108" t="s">
        <v>228</v>
      </c>
      <c r="D466" s="109">
        <v>16800000</v>
      </c>
    </row>
    <row r="467" spans="1:4">
      <c r="A467" s="111" t="s">
        <v>229</v>
      </c>
      <c r="B467">
        <v>273</v>
      </c>
      <c r="C467" s="108" t="s">
        <v>230</v>
      </c>
      <c r="D467" s="109">
        <v>16800000</v>
      </c>
    </row>
    <row r="468" spans="1:4">
      <c r="A468" s="111" t="s">
        <v>194</v>
      </c>
      <c r="B468">
        <v>311</v>
      </c>
      <c r="C468" s="108" t="s">
        <v>231</v>
      </c>
      <c r="D468" s="109">
        <v>16800000</v>
      </c>
    </row>
    <row r="469" spans="1:4">
      <c r="A469" s="111" t="s">
        <v>194</v>
      </c>
      <c r="B469">
        <v>308</v>
      </c>
      <c r="C469" s="108" t="s">
        <v>234</v>
      </c>
      <c r="D469" s="109">
        <v>16800000</v>
      </c>
    </row>
    <row r="470" spans="1:4">
      <c r="A470" s="111" t="s">
        <v>194</v>
      </c>
      <c r="B470">
        <v>312</v>
      </c>
      <c r="C470" s="108" t="s">
        <v>239</v>
      </c>
      <c r="D470" s="109">
        <v>16800000</v>
      </c>
    </row>
    <row r="471" spans="1:4">
      <c r="A471" s="111" t="s">
        <v>194</v>
      </c>
      <c r="B471">
        <v>354</v>
      </c>
      <c r="C471" s="108" t="s">
        <v>240</v>
      </c>
      <c r="D471" s="109">
        <v>16800000</v>
      </c>
    </row>
    <row r="472" spans="1:4">
      <c r="A472" s="111" t="s">
        <v>229</v>
      </c>
      <c r="B472">
        <v>568</v>
      </c>
      <c r="C472" s="108" t="s">
        <v>270</v>
      </c>
      <c r="D472" s="109">
        <v>16800000</v>
      </c>
    </row>
    <row r="473" spans="1:4">
      <c r="A473" s="107" t="s">
        <v>172</v>
      </c>
      <c r="B473">
        <v>1352</v>
      </c>
      <c r="C473" s="108" t="s">
        <v>321</v>
      </c>
      <c r="D473" s="109">
        <v>16800000</v>
      </c>
    </row>
    <row r="474" spans="1:4">
      <c r="A474" s="111" t="s">
        <v>181</v>
      </c>
      <c r="B474">
        <v>0</v>
      </c>
      <c r="C474" s="108" t="s">
        <v>329</v>
      </c>
      <c r="D474" s="109">
        <v>16859600</v>
      </c>
    </row>
    <row r="475" spans="1:4">
      <c r="A475" s="110" t="s">
        <v>181</v>
      </c>
      <c r="B475">
        <v>0</v>
      </c>
      <c r="C475" s="108" t="s">
        <v>407</v>
      </c>
      <c r="D475" s="109">
        <v>16860900</v>
      </c>
    </row>
    <row r="476" spans="1:4">
      <c r="A476" s="111" t="s">
        <v>181</v>
      </c>
      <c r="B476">
        <v>1048</v>
      </c>
      <c r="C476" s="108" t="s">
        <v>295</v>
      </c>
      <c r="D476" s="109">
        <v>16960000</v>
      </c>
    </row>
    <row r="477" spans="1:4">
      <c r="A477" s="111" t="s">
        <v>181</v>
      </c>
      <c r="B477">
        <v>0</v>
      </c>
      <c r="C477" s="108" t="s">
        <v>185</v>
      </c>
      <c r="D477" s="109">
        <v>16973300</v>
      </c>
    </row>
    <row r="478" spans="1:4">
      <c r="A478" s="110" t="s">
        <v>181</v>
      </c>
      <c r="B478">
        <v>0</v>
      </c>
      <c r="C478" s="108" t="s">
        <v>405</v>
      </c>
      <c r="D478" s="109">
        <v>16976325</v>
      </c>
    </row>
    <row r="479" spans="1:4">
      <c r="A479" s="110" t="s">
        <v>181</v>
      </c>
      <c r="B479">
        <v>0</v>
      </c>
      <c r="C479" s="108" t="s">
        <v>384</v>
      </c>
      <c r="D479" s="109">
        <v>16990900</v>
      </c>
    </row>
    <row r="480" spans="1:4">
      <c r="A480" s="111" t="s">
        <v>255</v>
      </c>
      <c r="B480">
        <v>407</v>
      </c>
      <c r="C480" s="108" t="s">
        <v>260</v>
      </c>
      <c r="D480" s="109">
        <v>17000000</v>
      </c>
    </row>
    <row r="481" spans="1:4">
      <c r="A481" s="107" t="s">
        <v>194</v>
      </c>
      <c r="B481">
        <v>0</v>
      </c>
      <c r="C481" s="108" t="s">
        <v>325</v>
      </c>
      <c r="D481" s="109">
        <v>17010000</v>
      </c>
    </row>
    <row r="482" spans="1:4">
      <c r="A482" s="107" t="s">
        <v>194</v>
      </c>
      <c r="B482">
        <v>0</v>
      </c>
      <c r="C482" s="108" t="s">
        <v>325</v>
      </c>
      <c r="D482" s="109">
        <v>17045000</v>
      </c>
    </row>
    <row r="483" spans="1:4">
      <c r="A483" s="111" t="s">
        <v>181</v>
      </c>
      <c r="B483">
        <v>0</v>
      </c>
      <c r="C483" s="108" t="s">
        <v>371</v>
      </c>
      <c r="D483" s="109">
        <v>17117060</v>
      </c>
    </row>
    <row r="484" spans="1:4">
      <c r="A484" s="110" t="s">
        <v>181</v>
      </c>
      <c r="B484">
        <v>0</v>
      </c>
      <c r="C484" s="108" t="s">
        <v>391</v>
      </c>
      <c r="D484" s="109">
        <v>17404400</v>
      </c>
    </row>
    <row r="485" spans="1:4">
      <c r="A485" s="111" t="s">
        <v>181</v>
      </c>
      <c r="B485">
        <v>0</v>
      </c>
      <c r="C485" s="108" t="s">
        <v>355</v>
      </c>
      <c r="D485" s="109">
        <v>17421300</v>
      </c>
    </row>
    <row r="486" spans="1:4">
      <c r="A486" s="110" t="s">
        <v>181</v>
      </c>
      <c r="B486">
        <v>0</v>
      </c>
      <c r="C486" s="108" t="s">
        <v>390</v>
      </c>
      <c r="D486" s="109">
        <v>17446300</v>
      </c>
    </row>
    <row r="487" spans="1:4">
      <c r="A487" s="111" t="s">
        <v>181</v>
      </c>
      <c r="B487">
        <v>0</v>
      </c>
      <c r="C487" s="108" t="s">
        <v>330</v>
      </c>
      <c r="D487" s="109">
        <v>17493600</v>
      </c>
    </row>
    <row r="488" spans="1:4">
      <c r="A488" s="111" t="s">
        <v>181</v>
      </c>
      <c r="B488">
        <v>0</v>
      </c>
      <c r="C488" s="108" t="s">
        <v>330</v>
      </c>
      <c r="D488" s="109">
        <v>17493600</v>
      </c>
    </row>
    <row r="489" spans="1:4">
      <c r="A489" s="111" t="s">
        <v>255</v>
      </c>
      <c r="B489">
        <v>0</v>
      </c>
      <c r="C489" s="108" t="s">
        <v>328</v>
      </c>
      <c r="D489" s="109">
        <v>17509068</v>
      </c>
    </row>
    <row r="490" spans="1:4">
      <c r="A490" s="111" t="s">
        <v>181</v>
      </c>
      <c r="B490">
        <v>0</v>
      </c>
      <c r="C490" s="108" t="s">
        <v>359</v>
      </c>
      <c r="D490" s="109">
        <v>17529400</v>
      </c>
    </row>
    <row r="491" spans="1:4">
      <c r="A491" s="110" t="s">
        <v>181</v>
      </c>
      <c r="B491">
        <v>0</v>
      </c>
      <c r="C491" s="108" t="s">
        <v>404</v>
      </c>
      <c r="D491" s="109">
        <v>17537200</v>
      </c>
    </row>
    <row r="492" spans="1:4">
      <c r="A492" s="111" t="s">
        <v>181</v>
      </c>
      <c r="B492">
        <v>0</v>
      </c>
      <c r="C492" s="108" t="s">
        <v>368</v>
      </c>
      <c r="D492" s="109">
        <v>17559400</v>
      </c>
    </row>
    <row r="493" spans="1:4">
      <c r="A493" s="111" t="s">
        <v>181</v>
      </c>
      <c r="B493">
        <v>0</v>
      </c>
      <c r="C493" s="108" t="s">
        <v>187</v>
      </c>
      <c r="D493" s="109">
        <v>17587114</v>
      </c>
    </row>
    <row r="494" spans="1:4">
      <c r="A494" s="111" t="s">
        <v>181</v>
      </c>
      <c r="B494">
        <v>0</v>
      </c>
      <c r="C494" s="108" t="s">
        <v>339</v>
      </c>
      <c r="D494" s="109">
        <v>17635900</v>
      </c>
    </row>
    <row r="495" spans="1:4">
      <c r="A495" s="107" t="s">
        <v>194</v>
      </c>
      <c r="B495">
        <v>0</v>
      </c>
      <c r="C495" s="108" t="s">
        <v>325</v>
      </c>
      <c r="D495" s="109">
        <v>17780000</v>
      </c>
    </row>
    <row r="496" spans="1:4">
      <c r="A496" s="111" t="s">
        <v>181</v>
      </c>
      <c r="B496">
        <v>0</v>
      </c>
      <c r="C496" s="108" t="s">
        <v>368</v>
      </c>
      <c r="D496" s="109">
        <v>17822189</v>
      </c>
    </row>
    <row r="497" spans="1:4">
      <c r="A497" s="111" t="s">
        <v>181</v>
      </c>
      <c r="B497">
        <v>0</v>
      </c>
      <c r="C497" s="108" t="s">
        <v>370</v>
      </c>
      <c r="D497" s="109">
        <v>17977861</v>
      </c>
    </row>
    <row r="498" spans="1:4">
      <c r="A498" s="111" t="s">
        <v>181</v>
      </c>
      <c r="B498">
        <v>0</v>
      </c>
      <c r="C498" s="108" t="s">
        <v>251</v>
      </c>
      <c r="D498" s="109">
        <v>17978235</v>
      </c>
    </row>
    <row r="499" spans="1:4">
      <c r="A499" s="111" t="s">
        <v>181</v>
      </c>
      <c r="B499">
        <v>0</v>
      </c>
      <c r="C499" s="108" t="s">
        <v>218</v>
      </c>
      <c r="D499" s="109">
        <v>18000000</v>
      </c>
    </row>
    <row r="500" spans="1:4">
      <c r="A500" s="111" t="s">
        <v>255</v>
      </c>
      <c r="B500">
        <v>383</v>
      </c>
      <c r="C500" s="108" t="s">
        <v>261</v>
      </c>
      <c r="D500" s="109">
        <v>18000000</v>
      </c>
    </row>
    <row r="501" spans="1:4">
      <c r="A501" t="s">
        <v>181</v>
      </c>
      <c r="B501">
        <v>0</v>
      </c>
      <c r="C501" s="108" t="s">
        <v>182</v>
      </c>
      <c r="D501" s="109">
        <v>18020081</v>
      </c>
    </row>
    <row r="502" spans="1:4">
      <c r="A502" s="111" t="s">
        <v>181</v>
      </c>
      <c r="B502">
        <v>0</v>
      </c>
      <c r="C502" s="108" t="s">
        <v>251</v>
      </c>
      <c r="D502" s="109">
        <v>18149431</v>
      </c>
    </row>
    <row r="503" spans="1:4">
      <c r="A503" s="110" t="s">
        <v>181</v>
      </c>
      <c r="B503">
        <v>0</v>
      </c>
      <c r="C503" s="108" t="s">
        <v>382</v>
      </c>
      <c r="D503" s="109">
        <v>18518200</v>
      </c>
    </row>
    <row r="504" spans="1:4">
      <c r="A504" s="111" t="s">
        <v>181</v>
      </c>
      <c r="B504">
        <v>0</v>
      </c>
      <c r="C504" s="108" t="s">
        <v>369</v>
      </c>
      <c r="D504" s="109">
        <v>18659700</v>
      </c>
    </row>
    <row r="505" spans="1:4">
      <c r="A505" s="107" t="s">
        <v>172</v>
      </c>
      <c r="B505">
        <v>1158</v>
      </c>
      <c r="C505" s="108" t="s">
        <v>305</v>
      </c>
      <c r="D505" s="109">
        <v>19050000</v>
      </c>
    </row>
    <row r="506" spans="1:4">
      <c r="A506" s="111" t="s">
        <v>181</v>
      </c>
      <c r="B506">
        <v>0</v>
      </c>
      <c r="C506" s="108" t="s">
        <v>251</v>
      </c>
      <c r="D506" s="109">
        <v>19248493</v>
      </c>
    </row>
    <row r="507" spans="1:4">
      <c r="A507" s="107" t="s">
        <v>194</v>
      </c>
      <c r="B507">
        <v>0</v>
      </c>
      <c r="C507" s="108" t="s">
        <v>325</v>
      </c>
      <c r="D507" s="109">
        <v>19425000</v>
      </c>
    </row>
    <row r="508" spans="1:4">
      <c r="A508" s="111" t="s">
        <v>181</v>
      </c>
      <c r="B508">
        <v>0</v>
      </c>
      <c r="C508" s="108" t="s">
        <v>252</v>
      </c>
      <c r="D508" s="109">
        <v>19685603</v>
      </c>
    </row>
    <row r="509" spans="1:4">
      <c r="A509" s="111" t="s">
        <v>190</v>
      </c>
      <c r="B509">
        <v>784</v>
      </c>
      <c r="C509" s="108" t="s">
        <v>276</v>
      </c>
      <c r="D509" s="109">
        <v>20000000</v>
      </c>
    </row>
    <row r="510" spans="1:4">
      <c r="A510" s="112" t="s">
        <v>194</v>
      </c>
      <c r="B510">
        <v>781</v>
      </c>
      <c r="C510" s="108" t="s">
        <v>282</v>
      </c>
      <c r="D510" s="109">
        <v>20000000</v>
      </c>
    </row>
    <row r="511" spans="1:4">
      <c r="A511" s="111" t="s">
        <v>190</v>
      </c>
      <c r="B511">
        <v>1049</v>
      </c>
      <c r="C511" s="108" t="s">
        <v>297</v>
      </c>
      <c r="D511" s="109">
        <v>20000000</v>
      </c>
    </row>
    <row r="512" spans="1:4">
      <c r="A512" s="107" t="s">
        <v>172</v>
      </c>
      <c r="B512">
        <v>1411</v>
      </c>
      <c r="C512" s="108" t="s">
        <v>346</v>
      </c>
      <c r="D512" s="109">
        <v>20000000</v>
      </c>
    </row>
    <row r="513" spans="1:4">
      <c r="A513" s="107" t="s">
        <v>172</v>
      </c>
      <c r="B513">
        <v>1159</v>
      </c>
      <c r="C513" s="108" t="s">
        <v>311</v>
      </c>
      <c r="D513" s="109">
        <v>20500000</v>
      </c>
    </row>
    <row r="514" spans="1:4">
      <c r="A514" s="111" t="s">
        <v>181</v>
      </c>
      <c r="B514">
        <v>0</v>
      </c>
      <c r="C514" s="108" t="s">
        <v>358</v>
      </c>
      <c r="D514" s="109">
        <v>20891840</v>
      </c>
    </row>
    <row r="515" spans="1:4">
      <c r="A515" s="107" t="s">
        <v>194</v>
      </c>
      <c r="B515">
        <v>0</v>
      </c>
      <c r="C515" s="108" t="s">
        <v>325</v>
      </c>
      <c r="D515" s="109">
        <v>21280000</v>
      </c>
    </row>
    <row r="516" spans="1:4">
      <c r="A516" s="107" t="s">
        <v>194</v>
      </c>
      <c r="B516">
        <v>0</v>
      </c>
      <c r="C516" s="108" t="s">
        <v>325</v>
      </c>
      <c r="D516" s="109">
        <v>21385000</v>
      </c>
    </row>
    <row r="517" spans="1:4">
      <c r="A517" s="111" t="s">
        <v>181</v>
      </c>
      <c r="B517">
        <v>0</v>
      </c>
      <c r="C517" s="108" t="s">
        <v>246</v>
      </c>
      <c r="D517" s="109">
        <v>21462800</v>
      </c>
    </row>
    <row r="518" spans="1:4">
      <c r="A518" s="107" t="s">
        <v>194</v>
      </c>
      <c r="B518">
        <v>0</v>
      </c>
      <c r="C518" s="108" t="s">
        <v>325</v>
      </c>
      <c r="D518" s="109">
        <v>21525000</v>
      </c>
    </row>
    <row r="519" spans="1:4">
      <c r="A519" s="111" t="s">
        <v>181</v>
      </c>
      <c r="B519">
        <v>86</v>
      </c>
      <c r="C519" s="108" t="s">
        <v>204</v>
      </c>
      <c r="D519" s="109">
        <v>21600000</v>
      </c>
    </row>
    <row r="520" spans="1:4">
      <c r="A520" s="111" t="s">
        <v>181</v>
      </c>
      <c r="B520">
        <v>0</v>
      </c>
      <c r="C520" s="108" t="s">
        <v>358</v>
      </c>
      <c r="D520" s="109">
        <v>21728447</v>
      </c>
    </row>
    <row r="521" spans="1:4">
      <c r="A521" s="111" t="s">
        <v>181</v>
      </c>
      <c r="B521">
        <v>0</v>
      </c>
      <c r="C521" s="108" t="s">
        <v>278</v>
      </c>
      <c r="D521" s="109">
        <v>22236760</v>
      </c>
    </row>
    <row r="522" spans="1:4">
      <c r="A522" s="111" t="s">
        <v>255</v>
      </c>
      <c r="B522">
        <v>381</v>
      </c>
      <c r="C522" s="108" t="s">
        <v>257</v>
      </c>
      <c r="D522" s="109">
        <v>22500000</v>
      </c>
    </row>
    <row r="523" spans="1:4">
      <c r="A523" s="111" t="s">
        <v>190</v>
      </c>
      <c r="B523">
        <v>785</v>
      </c>
      <c r="C523" s="108" t="s">
        <v>283</v>
      </c>
      <c r="D523" s="109">
        <v>22500000</v>
      </c>
    </row>
    <row r="524" spans="1:4">
      <c r="A524" s="112" t="s">
        <v>181</v>
      </c>
      <c r="B524">
        <v>782</v>
      </c>
      <c r="C524" s="108" t="s">
        <v>290</v>
      </c>
      <c r="D524" s="109">
        <v>22500000</v>
      </c>
    </row>
    <row r="525" spans="1:4">
      <c r="A525" s="111" t="s">
        <v>190</v>
      </c>
      <c r="B525">
        <v>406</v>
      </c>
      <c r="C525" s="108" t="s">
        <v>254</v>
      </c>
      <c r="D525" s="109">
        <v>22800000</v>
      </c>
    </row>
    <row r="526" spans="1:4">
      <c r="A526" s="111" t="s">
        <v>181</v>
      </c>
      <c r="B526">
        <v>0</v>
      </c>
      <c r="C526" s="108" t="s">
        <v>331</v>
      </c>
      <c r="D526" s="109">
        <v>23439980</v>
      </c>
    </row>
    <row r="527" spans="1:4">
      <c r="A527" s="110" t="s">
        <v>181</v>
      </c>
      <c r="B527">
        <v>0</v>
      </c>
      <c r="C527" s="108" t="s">
        <v>385</v>
      </c>
      <c r="D527" s="109">
        <v>23441168</v>
      </c>
    </row>
    <row r="528" spans="1:4">
      <c r="A528" s="111" t="s">
        <v>181</v>
      </c>
      <c r="B528">
        <v>0</v>
      </c>
      <c r="C528" s="108" t="s">
        <v>329</v>
      </c>
      <c r="D528" s="109">
        <v>23512200</v>
      </c>
    </row>
    <row r="529" spans="1:4">
      <c r="A529" s="111" t="s">
        <v>181</v>
      </c>
      <c r="B529">
        <v>0</v>
      </c>
      <c r="C529" s="108" t="s">
        <v>211</v>
      </c>
      <c r="D529" s="109">
        <v>23712165</v>
      </c>
    </row>
    <row r="530" spans="1:4">
      <c r="A530" s="111" t="s">
        <v>181</v>
      </c>
      <c r="B530">
        <v>0</v>
      </c>
      <c r="C530" s="108" t="s">
        <v>218</v>
      </c>
      <c r="D530" s="109">
        <v>24000000</v>
      </c>
    </row>
    <row r="531" spans="1:4">
      <c r="A531" s="110" t="s">
        <v>181</v>
      </c>
      <c r="B531">
        <v>0</v>
      </c>
      <c r="C531" s="108" t="s">
        <v>384</v>
      </c>
      <c r="D531" s="109">
        <v>24292430</v>
      </c>
    </row>
    <row r="532" spans="1:4">
      <c r="A532" s="110" t="s">
        <v>181</v>
      </c>
      <c r="B532">
        <v>0</v>
      </c>
      <c r="C532" s="108" t="s">
        <v>393</v>
      </c>
      <c r="D532" s="109">
        <v>24313097</v>
      </c>
    </row>
    <row r="533" spans="1:4">
      <c r="A533" s="107" t="s">
        <v>194</v>
      </c>
      <c r="B533">
        <v>0</v>
      </c>
      <c r="C533" s="108" t="s">
        <v>325</v>
      </c>
      <c r="D533" s="109">
        <v>24780000</v>
      </c>
    </row>
    <row r="534" spans="1:4">
      <c r="A534" s="111" t="s">
        <v>181</v>
      </c>
      <c r="B534">
        <v>0</v>
      </c>
      <c r="C534" s="108" t="s">
        <v>370</v>
      </c>
      <c r="D534" s="109">
        <v>24848751</v>
      </c>
    </row>
    <row r="535" spans="1:4">
      <c r="A535" s="111" t="s">
        <v>190</v>
      </c>
      <c r="B535">
        <v>359</v>
      </c>
      <c r="C535" s="108" t="s">
        <v>243</v>
      </c>
      <c r="D535" s="109">
        <v>25200000</v>
      </c>
    </row>
    <row r="536" spans="1:4">
      <c r="A536" s="107" t="s">
        <v>194</v>
      </c>
      <c r="B536">
        <v>0</v>
      </c>
      <c r="C536" s="108" t="s">
        <v>325</v>
      </c>
      <c r="D536" s="109">
        <v>25235000</v>
      </c>
    </row>
    <row r="537" spans="1:4">
      <c r="A537" s="111" t="s">
        <v>181</v>
      </c>
      <c r="B537">
        <v>0</v>
      </c>
      <c r="C537" s="108" t="s">
        <v>371</v>
      </c>
      <c r="D537" s="109">
        <v>25253900</v>
      </c>
    </row>
    <row r="538" spans="1:4">
      <c r="A538" s="111" t="s">
        <v>181</v>
      </c>
      <c r="B538">
        <v>0</v>
      </c>
      <c r="C538" s="108" t="s">
        <v>265</v>
      </c>
      <c r="D538" s="109">
        <v>25941528</v>
      </c>
    </row>
    <row r="539" spans="1:4">
      <c r="A539" s="111" t="s">
        <v>255</v>
      </c>
      <c r="B539">
        <v>0</v>
      </c>
      <c r="C539" s="108" t="s">
        <v>327</v>
      </c>
      <c r="D539" s="109">
        <v>25976009</v>
      </c>
    </row>
    <row r="540" spans="1:4">
      <c r="A540" s="111" t="s">
        <v>255</v>
      </c>
      <c r="B540">
        <v>0</v>
      </c>
      <c r="C540" s="108" t="s">
        <v>326</v>
      </c>
      <c r="D540" s="109">
        <v>25983733</v>
      </c>
    </row>
    <row r="541" spans="1:4">
      <c r="A541" s="111" t="s">
        <v>255</v>
      </c>
      <c r="B541">
        <v>0</v>
      </c>
      <c r="C541" s="108" t="s">
        <v>291</v>
      </c>
      <c r="D541" s="109">
        <v>26000000</v>
      </c>
    </row>
    <row r="542" spans="1:4">
      <c r="A542" s="110" t="s">
        <v>255</v>
      </c>
      <c r="B542">
        <v>0</v>
      </c>
      <c r="C542" s="108" t="s">
        <v>399</v>
      </c>
      <c r="D542" s="109">
        <v>26000000</v>
      </c>
    </row>
    <row r="543" spans="1:4">
      <c r="A543" s="110" t="s">
        <v>172</v>
      </c>
      <c r="B543">
        <v>0</v>
      </c>
      <c r="C543" s="108" t="s">
        <v>402</v>
      </c>
      <c r="D543" s="109">
        <v>26000000</v>
      </c>
    </row>
    <row r="544" spans="1:4">
      <c r="A544" s="110" t="s">
        <v>172</v>
      </c>
      <c r="B544">
        <v>0</v>
      </c>
      <c r="C544" s="108" t="s">
        <v>402</v>
      </c>
      <c r="D544" s="109">
        <v>26000000</v>
      </c>
    </row>
    <row r="545" spans="1:4">
      <c r="A545" s="110" t="s">
        <v>172</v>
      </c>
      <c r="B545">
        <v>0</v>
      </c>
      <c r="C545" s="108" t="s">
        <v>402</v>
      </c>
      <c r="D545" s="109">
        <v>26000000</v>
      </c>
    </row>
    <row r="546" spans="1:4">
      <c r="A546" s="107" t="s">
        <v>194</v>
      </c>
      <c r="B546">
        <v>0</v>
      </c>
      <c r="C546" s="108" t="s">
        <v>325</v>
      </c>
      <c r="D546" s="109">
        <v>26320000</v>
      </c>
    </row>
    <row r="547" spans="1:4">
      <c r="A547" s="111" t="s">
        <v>190</v>
      </c>
      <c r="B547">
        <v>783</v>
      </c>
      <c r="C547" s="108" t="s">
        <v>275</v>
      </c>
      <c r="D547" s="109">
        <v>26500000</v>
      </c>
    </row>
    <row r="548" spans="1:4">
      <c r="A548" s="111" t="s">
        <v>181</v>
      </c>
      <c r="B548">
        <v>0</v>
      </c>
      <c r="C548" s="108" t="s">
        <v>246</v>
      </c>
      <c r="D548" s="109">
        <v>26725352</v>
      </c>
    </row>
    <row r="549" spans="1:4">
      <c r="A549" s="111" t="s">
        <v>181</v>
      </c>
      <c r="B549">
        <v>1031</v>
      </c>
      <c r="C549" s="108" t="s">
        <v>293</v>
      </c>
      <c r="D549" s="109">
        <v>27000000</v>
      </c>
    </row>
    <row r="550" spans="1:4">
      <c r="A550" s="111" t="s">
        <v>190</v>
      </c>
      <c r="B550">
        <v>2024</v>
      </c>
      <c r="C550" s="108" t="s">
        <v>205</v>
      </c>
      <c r="D550" s="109">
        <v>27399755</v>
      </c>
    </row>
    <row r="551" spans="1:4">
      <c r="A551" s="111" t="s">
        <v>255</v>
      </c>
      <c r="B551">
        <v>463</v>
      </c>
      <c r="C551" s="108" t="s">
        <v>264</v>
      </c>
      <c r="D551" s="109">
        <v>27500000</v>
      </c>
    </row>
    <row r="552" spans="1:4">
      <c r="A552" s="111" t="s">
        <v>181</v>
      </c>
      <c r="B552">
        <v>0</v>
      </c>
      <c r="C552" s="108" t="s">
        <v>340</v>
      </c>
      <c r="D552" s="109">
        <v>27808697</v>
      </c>
    </row>
    <row r="553" spans="1:4">
      <c r="A553" s="110" t="s">
        <v>181</v>
      </c>
      <c r="B553">
        <v>0</v>
      </c>
      <c r="C553" s="108" t="s">
        <v>404</v>
      </c>
      <c r="D553" s="109">
        <v>27968536</v>
      </c>
    </row>
    <row r="554" spans="1:4">
      <c r="A554" s="107" t="s">
        <v>194</v>
      </c>
      <c r="B554">
        <v>0</v>
      </c>
      <c r="C554" s="108" t="s">
        <v>325</v>
      </c>
      <c r="D554" s="109">
        <v>28210000</v>
      </c>
    </row>
    <row r="555" spans="1:4">
      <c r="A555" s="111" t="s">
        <v>181</v>
      </c>
      <c r="B555">
        <v>0</v>
      </c>
      <c r="C555" s="108" t="s">
        <v>246</v>
      </c>
      <c r="D555" s="109">
        <v>28501000</v>
      </c>
    </row>
    <row r="556" spans="1:4">
      <c r="A556" s="111" t="s">
        <v>181</v>
      </c>
      <c r="B556">
        <v>792</v>
      </c>
      <c r="C556" s="108" t="s">
        <v>271</v>
      </c>
      <c r="D556" s="109">
        <v>28800000</v>
      </c>
    </row>
    <row r="557" spans="1:4">
      <c r="A557" s="111" t="s">
        <v>181</v>
      </c>
      <c r="B557">
        <v>0</v>
      </c>
      <c r="C557" s="108" t="s">
        <v>218</v>
      </c>
      <c r="D557" s="109">
        <v>29000000</v>
      </c>
    </row>
    <row r="558" spans="1:4">
      <c r="A558" s="111" t="s">
        <v>181</v>
      </c>
      <c r="B558">
        <v>266</v>
      </c>
      <c r="C558" s="108" t="s">
        <v>245</v>
      </c>
      <c r="D558" s="109">
        <v>30000000</v>
      </c>
    </row>
    <row r="559" spans="1:4">
      <c r="A559" s="111" t="s">
        <v>255</v>
      </c>
      <c r="B559">
        <v>380</v>
      </c>
      <c r="C559" s="108" t="s">
        <v>256</v>
      </c>
      <c r="D559" s="109">
        <v>30000000</v>
      </c>
    </row>
    <row r="560" spans="1:4">
      <c r="A560" s="111" t="s">
        <v>181</v>
      </c>
      <c r="B560">
        <v>0</v>
      </c>
      <c r="C560" s="108" t="s">
        <v>279</v>
      </c>
      <c r="D560" s="109">
        <v>30100214</v>
      </c>
    </row>
    <row r="561" spans="1:4">
      <c r="A561" s="111" t="s">
        <v>181</v>
      </c>
      <c r="B561">
        <v>0</v>
      </c>
      <c r="C561" s="108" t="s">
        <v>340</v>
      </c>
      <c r="D561" s="109">
        <v>30227924</v>
      </c>
    </row>
    <row r="562" spans="1:4">
      <c r="A562" s="113" t="s">
        <v>208</v>
      </c>
      <c r="B562" s="115">
        <v>83</v>
      </c>
      <c r="C562" s="114" t="s">
        <v>209</v>
      </c>
      <c r="D562" s="116">
        <f>36000000-5700000</f>
        <v>30300000</v>
      </c>
    </row>
    <row r="563" spans="1:4">
      <c r="A563" s="107" t="s">
        <v>194</v>
      </c>
      <c r="B563">
        <v>0</v>
      </c>
      <c r="C563" s="108" t="s">
        <v>325</v>
      </c>
      <c r="D563" s="109">
        <v>30485000</v>
      </c>
    </row>
    <row r="564" spans="1:4">
      <c r="A564" s="107" t="s">
        <v>194</v>
      </c>
      <c r="B564">
        <v>0</v>
      </c>
      <c r="C564" s="108" t="s">
        <v>325</v>
      </c>
      <c r="D564" s="109">
        <v>30590000</v>
      </c>
    </row>
    <row r="565" spans="1:4">
      <c r="A565" s="111" t="s">
        <v>181</v>
      </c>
      <c r="B565">
        <v>0</v>
      </c>
      <c r="C565" s="108" t="s">
        <v>370</v>
      </c>
      <c r="D565" s="109">
        <v>31299915</v>
      </c>
    </row>
    <row r="566" spans="1:4">
      <c r="A566" s="111" t="s">
        <v>190</v>
      </c>
      <c r="B566">
        <v>77</v>
      </c>
      <c r="C566" s="108" t="s">
        <v>191</v>
      </c>
      <c r="D566" s="109">
        <v>31500000</v>
      </c>
    </row>
    <row r="567" spans="1:4">
      <c r="A567" s="113" t="s">
        <v>194</v>
      </c>
      <c r="B567" s="115">
        <v>88</v>
      </c>
      <c r="C567" s="114" t="s">
        <v>195</v>
      </c>
      <c r="D567" s="116">
        <f>44450000-12700000</f>
        <v>31750000</v>
      </c>
    </row>
    <row r="568" spans="1:4">
      <c r="A568" s="107" t="s">
        <v>172</v>
      </c>
      <c r="B568">
        <v>1100</v>
      </c>
      <c r="C568" s="108" t="s">
        <v>302</v>
      </c>
      <c r="D568" s="109">
        <v>31750000</v>
      </c>
    </row>
    <row r="569" spans="1:4">
      <c r="A569" s="111" t="s">
        <v>181</v>
      </c>
      <c r="B569">
        <v>0</v>
      </c>
      <c r="C569" s="108" t="s">
        <v>246</v>
      </c>
      <c r="D569" s="109">
        <v>31840581</v>
      </c>
    </row>
    <row r="570" spans="1:4">
      <c r="A570" s="107" t="s">
        <v>194</v>
      </c>
      <c r="B570">
        <v>0</v>
      </c>
      <c r="C570" s="108" t="s">
        <v>325</v>
      </c>
      <c r="D570" s="109">
        <v>31955000</v>
      </c>
    </row>
    <row r="571" spans="1:4">
      <c r="A571" s="110" t="s">
        <v>181</v>
      </c>
      <c r="B571">
        <v>0</v>
      </c>
      <c r="C571" s="108" t="s">
        <v>405</v>
      </c>
      <c r="D571" s="109">
        <v>32289807</v>
      </c>
    </row>
    <row r="572" spans="1:4">
      <c r="A572" s="107" t="s">
        <v>194</v>
      </c>
      <c r="B572">
        <v>0</v>
      </c>
      <c r="C572" s="108" t="s">
        <v>325</v>
      </c>
      <c r="D572" s="109">
        <v>32340000</v>
      </c>
    </row>
    <row r="573" spans="1:4">
      <c r="A573" s="107" t="s">
        <v>194</v>
      </c>
      <c r="B573">
        <v>0</v>
      </c>
      <c r="C573" s="108" t="s">
        <v>325</v>
      </c>
      <c r="D573" s="109">
        <v>32515000</v>
      </c>
    </row>
    <row r="574" spans="1:4">
      <c r="A574" s="107" t="s">
        <v>194</v>
      </c>
      <c r="B574">
        <v>0</v>
      </c>
      <c r="C574" s="108" t="s">
        <v>325</v>
      </c>
      <c r="D574" s="109">
        <v>32585000</v>
      </c>
    </row>
    <row r="575" spans="1:4">
      <c r="A575" s="107" t="s">
        <v>194</v>
      </c>
      <c r="B575">
        <v>0</v>
      </c>
      <c r="C575" s="108" t="s">
        <v>325</v>
      </c>
      <c r="D575" s="109">
        <v>32620000</v>
      </c>
    </row>
    <row r="576" spans="1:4">
      <c r="A576" s="107" t="s">
        <v>194</v>
      </c>
      <c r="B576">
        <v>0</v>
      </c>
      <c r="C576" s="108" t="s">
        <v>325</v>
      </c>
      <c r="D576" s="109">
        <v>33180000</v>
      </c>
    </row>
    <row r="577" spans="1:4">
      <c r="A577" s="107" t="s">
        <v>194</v>
      </c>
      <c r="B577">
        <v>0</v>
      </c>
      <c r="C577" s="108" t="s">
        <v>325</v>
      </c>
      <c r="D577" s="109">
        <v>33460000</v>
      </c>
    </row>
    <row r="578" spans="1:4">
      <c r="A578" s="107" t="s">
        <v>194</v>
      </c>
      <c r="B578">
        <v>0</v>
      </c>
      <c r="C578" s="108" t="s">
        <v>325</v>
      </c>
      <c r="D578" s="109">
        <v>33600000</v>
      </c>
    </row>
    <row r="579" spans="1:4">
      <c r="A579" s="110" t="s">
        <v>181</v>
      </c>
      <c r="B579">
        <v>0</v>
      </c>
      <c r="C579" s="108" t="s">
        <v>385</v>
      </c>
      <c r="D579" s="109">
        <v>33994680</v>
      </c>
    </row>
    <row r="580" spans="1:4">
      <c r="A580" s="107" t="s">
        <v>194</v>
      </c>
      <c r="B580">
        <v>1164</v>
      </c>
      <c r="C580" s="108" t="s">
        <v>306</v>
      </c>
      <c r="D580" s="109">
        <v>34100000</v>
      </c>
    </row>
    <row r="581" spans="1:4">
      <c r="A581" s="107" t="s">
        <v>194</v>
      </c>
      <c r="B581">
        <v>0</v>
      </c>
      <c r="C581" s="108" t="s">
        <v>325</v>
      </c>
      <c r="D581" s="109">
        <v>34230000</v>
      </c>
    </row>
    <row r="582" spans="1:4">
      <c r="A582" s="107" t="s">
        <v>194</v>
      </c>
      <c r="B582">
        <v>0</v>
      </c>
      <c r="C582" s="108" t="s">
        <v>325</v>
      </c>
      <c r="D582" s="109">
        <v>34335000</v>
      </c>
    </row>
    <row r="583" spans="1:4">
      <c r="A583" s="107" t="s">
        <v>194</v>
      </c>
      <c r="B583">
        <v>0</v>
      </c>
      <c r="C583" s="108" t="s">
        <v>325</v>
      </c>
      <c r="D583" s="109">
        <v>34440000</v>
      </c>
    </row>
    <row r="584" spans="1:4">
      <c r="A584" s="107" t="s">
        <v>194</v>
      </c>
      <c r="B584">
        <v>0</v>
      </c>
      <c r="C584" s="108" t="s">
        <v>325</v>
      </c>
      <c r="D584" s="109">
        <v>34580000</v>
      </c>
    </row>
    <row r="585" spans="1:4">
      <c r="A585" s="111" t="s">
        <v>181</v>
      </c>
      <c r="B585">
        <v>0</v>
      </c>
      <c r="C585" s="108" t="s">
        <v>247</v>
      </c>
      <c r="D585" s="109">
        <v>34769709</v>
      </c>
    </row>
    <row r="586" spans="1:4">
      <c r="A586" s="111" t="s">
        <v>181</v>
      </c>
      <c r="B586">
        <v>0</v>
      </c>
      <c r="C586" s="108" t="s">
        <v>253</v>
      </c>
      <c r="D586" s="109">
        <v>34773400</v>
      </c>
    </row>
    <row r="587" spans="1:4">
      <c r="A587" s="107" t="s">
        <v>194</v>
      </c>
      <c r="B587">
        <v>0</v>
      </c>
      <c r="C587" s="108" t="s">
        <v>325</v>
      </c>
      <c r="D587" s="109">
        <v>34895000</v>
      </c>
    </row>
    <row r="588" spans="1:4">
      <c r="A588" s="111" t="s">
        <v>190</v>
      </c>
      <c r="B588">
        <v>80</v>
      </c>
      <c r="C588" s="108" t="s">
        <v>197</v>
      </c>
      <c r="D588" s="109">
        <v>35000000</v>
      </c>
    </row>
    <row r="589" spans="1:4">
      <c r="A589" s="107" t="s">
        <v>194</v>
      </c>
      <c r="B589">
        <v>0</v>
      </c>
      <c r="C589" s="108" t="s">
        <v>325</v>
      </c>
      <c r="D589" s="109">
        <v>35000000</v>
      </c>
    </row>
    <row r="590" spans="1:4">
      <c r="A590" s="111" t="s">
        <v>181</v>
      </c>
      <c r="B590">
        <v>0</v>
      </c>
      <c r="C590" s="108" t="s">
        <v>330</v>
      </c>
      <c r="D590" s="109">
        <v>35042600</v>
      </c>
    </row>
    <row r="591" spans="1:4">
      <c r="A591" s="107" t="s">
        <v>194</v>
      </c>
      <c r="B591">
        <v>0</v>
      </c>
      <c r="C591" s="108" t="s">
        <v>325</v>
      </c>
      <c r="D591" s="109">
        <v>35595000</v>
      </c>
    </row>
    <row r="592" spans="1:4">
      <c r="A592" s="111" t="s">
        <v>181</v>
      </c>
      <c r="B592">
        <v>0</v>
      </c>
      <c r="C592" s="108" t="s">
        <v>279</v>
      </c>
      <c r="D592" s="109">
        <v>35950227</v>
      </c>
    </row>
    <row r="593" spans="1:4">
      <c r="A593" s="110" t="s">
        <v>255</v>
      </c>
      <c r="B593">
        <v>0</v>
      </c>
      <c r="C593" s="108" t="s">
        <v>396</v>
      </c>
      <c r="D593" s="109">
        <v>35988893</v>
      </c>
    </row>
    <row r="594" spans="1:4">
      <c r="A594" s="110" t="s">
        <v>255</v>
      </c>
      <c r="B594">
        <v>0</v>
      </c>
      <c r="C594" s="108" t="s">
        <v>377</v>
      </c>
      <c r="D594" s="109">
        <v>36000000</v>
      </c>
    </row>
    <row r="595" spans="1:4">
      <c r="A595" s="107" t="s">
        <v>194</v>
      </c>
      <c r="B595">
        <v>0</v>
      </c>
      <c r="C595" s="108" t="s">
        <v>325</v>
      </c>
      <c r="D595" s="109">
        <v>36295000</v>
      </c>
    </row>
    <row r="596" spans="1:4">
      <c r="A596" s="110" t="s">
        <v>181</v>
      </c>
      <c r="B596">
        <v>0</v>
      </c>
      <c r="C596" s="108" t="s">
        <v>390</v>
      </c>
      <c r="D596" s="109">
        <v>36325333</v>
      </c>
    </row>
    <row r="597" spans="1:4">
      <c r="A597" s="111" t="s">
        <v>181</v>
      </c>
      <c r="B597">
        <v>0</v>
      </c>
      <c r="C597" s="108" t="s">
        <v>339</v>
      </c>
      <c r="D597" s="109">
        <v>36818568</v>
      </c>
    </row>
    <row r="598" spans="1:4">
      <c r="A598" s="111" t="s">
        <v>181</v>
      </c>
      <c r="B598">
        <v>499</v>
      </c>
      <c r="C598" s="108" t="s">
        <v>269</v>
      </c>
      <c r="D598" s="109">
        <v>36957558</v>
      </c>
    </row>
    <row r="599" spans="1:4">
      <c r="A599" s="111" t="s">
        <v>181</v>
      </c>
      <c r="B599">
        <v>0</v>
      </c>
      <c r="C599" s="108" t="s">
        <v>330</v>
      </c>
      <c r="D599" s="109">
        <v>37596765</v>
      </c>
    </row>
    <row r="600" spans="1:4">
      <c r="A600" s="111" t="s">
        <v>181</v>
      </c>
      <c r="B600">
        <v>0</v>
      </c>
      <c r="C600" s="108" t="s">
        <v>358</v>
      </c>
      <c r="D600" s="109">
        <v>37654982</v>
      </c>
    </row>
    <row r="601" spans="1:4">
      <c r="A601" s="111" t="s">
        <v>181</v>
      </c>
      <c r="B601">
        <v>0</v>
      </c>
      <c r="C601" s="108" t="s">
        <v>370</v>
      </c>
      <c r="D601" s="109">
        <v>37881918</v>
      </c>
    </row>
    <row r="602" spans="1:4">
      <c r="A602" s="107" t="s">
        <v>194</v>
      </c>
      <c r="B602">
        <v>0</v>
      </c>
      <c r="C602" s="108" t="s">
        <v>325</v>
      </c>
      <c r="D602" s="109">
        <v>38115000</v>
      </c>
    </row>
    <row r="603" spans="1:4">
      <c r="A603" s="111" t="s">
        <v>181</v>
      </c>
      <c r="B603">
        <v>0</v>
      </c>
      <c r="C603" s="108" t="s">
        <v>186</v>
      </c>
      <c r="D603" s="109">
        <v>38551200</v>
      </c>
    </row>
    <row r="604" spans="1:4">
      <c r="A604" s="110" t="s">
        <v>181</v>
      </c>
      <c r="B604">
        <v>0</v>
      </c>
      <c r="C604" s="108" t="s">
        <v>392</v>
      </c>
      <c r="D604" s="109">
        <v>39546400</v>
      </c>
    </row>
    <row r="605" spans="1:4">
      <c r="A605" s="110" t="s">
        <v>181</v>
      </c>
      <c r="B605">
        <v>0</v>
      </c>
      <c r="C605" s="108" t="s">
        <v>383</v>
      </c>
      <c r="D605" s="109">
        <v>39715000</v>
      </c>
    </row>
    <row r="606" spans="1:4">
      <c r="A606" s="111" t="s">
        <v>181</v>
      </c>
      <c r="B606">
        <v>0</v>
      </c>
      <c r="C606" s="108" t="s">
        <v>278</v>
      </c>
      <c r="D606" s="109">
        <v>40196532</v>
      </c>
    </row>
    <row r="607" spans="1:4">
      <c r="A607" s="111" t="s">
        <v>181</v>
      </c>
      <c r="B607">
        <v>0</v>
      </c>
      <c r="C607" s="108" t="s">
        <v>336</v>
      </c>
      <c r="D607" s="109">
        <v>40400800</v>
      </c>
    </row>
    <row r="608" spans="1:4">
      <c r="A608" s="111" t="s">
        <v>190</v>
      </c>
      <c r="B608">
        <v>0</v>
      </c>
      <c r="C608" s="108" t="s">
        <v>206</v>
      </c>
      <c r="D608" s="109">
        <v>40558096</v>
      </c>
    </row>
    <row r="609" spans="1:4">
      <c r="A609" s="111" t="s">
        <v>181</v>
      </c>
      <c r="B609">
        <v>0</v>
      </c>
      <c r="C609" s="108" t="s">
        <v>357</v>
      </c>
      <c r="D609" s="109">
        <v>40695600</v>
      </c>
    </row>
    <row r="610" spans="1:4">
      <c r="A610" s="107" t="s">
        <v>194</v>
      </c>
      <c r="B610">
        <v>0</v>
      </c>
      <c r="C610" s="108" t="s">
        <v>325</v>
      </c>
      <c r="D610" s="109">
        <v>40880000</v>
      </c>
    </row>
    <row r="611" spans="1:4">
      <c r="A611" s="111" t="s">
        <v>181</v>
      </c>
      <c r="B611">
        <v>0</v>
      </c>
      <c r="C611" s="108" t="s">
        <v>277</v>
      </c>
      <c r="D611" s="109">
        <v>40953800</v>
      </c>
    </row>
    <row r="612" spans="1:4">
      <c r="A612" s="110" t="s">
        <v>181</v>
      </c>
      <c r="B612">
        <v>0</v>
      </c>
      <c r="C612" s="108" t="s">
        <v>406</v>
      </c>
      <c r="D612" s="109">
        <v>41742100</v>
      </c>
    </row>
    <row r="613" spans="1:4">
      <c r="A613" s="111" t="s">
        <v>181</v>
      </c>
      <c r="B613">
        <v>0</v>
      </c>
      <c r="C613" s="108" t="s">
        <v>188</v>
      </c>
      <c r="D613" s="109">
        <v>41825714</v>
      </c>
    </row>
    <row r="614" spans="1:4">
      <c r="A614" s="107" t="s">
        <v>194</v>
      </c>
      <c r="B614">
        <v>0</v>
      </c>
      <c r="C614" s="108" t="s">
        <v>325</v>
      </c>
      <c r="D614" s="109">
        <v>42560000</v>
      </c>
    </row>
    <row r="615" spans="1:4">
      <c r="A615" s="107" t="s">
        <v>194</v>
      </c>
      <c r="B615">
        <v>0</v>
      </c>
      <c r="C615" s="108" t="s">
        <v>325</v>
      </c>
      <c r="D615" s="109">
        <v>43190000</v>
      </c>
    </row>
    <row r="616" spans="1:4">
      <c r="A616" s="111" t="s">
        <v>181</v>
      </c>
      <c r="B616">
        <v>0</v>
      </c>
      <c r="C616" s="108" t="s">
        <v>252</v>
      </c>
      <c r="D616" s="109">
        <v>44015100</v>
      </c>
    </row>
    <row r="617" spans="1:4">
      <c r="A617" s="111" t="s">
        <v>181</v>
      </c>
      <c r="B617">
        <v>0</v>
      </c>
      <c r="C617" s="108" t="s">
        <v>188</v>
      </c>
      <c r="D617" s="109">
        <v>44218300</v>
      </c>
    </row>
    <row r="618" spans="1:4">
      <c r="A618" s="112" t="s">
        <v>181</v>
      </c>
      <c r="B618">
        <v>84</v>
      </c>
      <c r="C618" s="108" t="s">
        <v>192</v>
      </c>
      <c r="D618" s="109">
        <v>44450000</v>
      </c>
    </row>
    <row r="619" spans="1:4">
      <c r="A619" s="111" t="s">
        <v>190</v>
      </c>
      <c r="B619">
        <v>87</v>
      </c>
      <c r="C619" s="108" t="s">
        <v>198</v>
      </c>
      <c r="D619" s="109">
        <v>44450000</v>
      </c>
    </row>
    <row r="620" spans="1:4">
      <c r="A620" s="111" t="s">
        <v>190</v>
      </c>
      <c r="B620">
        <v>76</v>
      </c>
      <c r="C620" s="108" t="s">
        <v>199</v>
      </c>
      <c r="D620" s="109">
        <v>44450000</v>
      </c>
    </row>
    <row r="621" spans="1:4">
      <c r="A621" s="111" t="s">
        <v>181</v>
      </c>
      <c r="B621">
        <v>0</v>
      </c>
      <c r="C621" s="108" t="s">
        <v>212</v>
      </c>
      <c r="D621" s="109">
        <v>44991900</v>
      </c>
    </row>
    <row r="622" spans="1:4">
      <c r="A622" s="111" t="s">
        <v>181</v>
      </c>
      <c r="B622">
        <v>0</v>
      </c>
      <c r="C622" s="108" t="s">
        <v>253</v>
      </c>
      <c r="D622" s="109">
        <v>46359200</v>
      </c>
    </row>
    <row r="623" spans="1:4">
      <c r="A623" s="111" t="s">
        <v>181</v>
      </c>
      <c r="B623">
        <v>0</v>
      </c>
      <c r="C623" s="108" t="s">
        <v>371</v>
      </c>
      <c r="D623" s="109">
        <v>47319613</v>
      </c>
    </row>
    <row r="624" spans="1:4">
      <c r="A624" s="111" t="s">
        <v>181</v>
      </c>
      <c r="B624">
        <v>0</v>
      </c>
      <c r="C624" s="108" t="s">
        <v>339</v>
      </c>
      <c r="D624" s="109">
        <v>47374851</v>
      </c>
    </row>
    <row r="625" spans="1:4">
      <c r="A625" s="107" t="s">
        <v>181</v>
      </c>
      <c r="B625">
        <v>0</v>
      </c>
      <c r="C625" s="108" t="s">
        <v>366</v>
      </c>
      <c r="D625" s="109">
        <v>47450000</v>
      </c>
    </row>
    <row r="626" spans="1:4">
      <c r="A626" s="107" t="s">
        <v>181</v>
      </c>
      <c r="B626">
        <v>0</v>
      </c>
      <c r="C626" s="108" t="s">
        <v>366</v>
      </c>
      <c r="D626" s="109">
        <v>47450000</v>
      </c>
    </row>
    <row r="627" spans="1:4">
      <c r="A627" s="107" t="s">
        <v>181</v>
      </c>
      <c r="B627">
        <v>0</v>
      </c>
      <c r="C627" s="108" t="s">
        <v>366</v>
      </c>
      <c r="D627" s="109">
        <v>47450000</v>
      </c>
    </row>
    <row r="628" spans="1:4">
      <c r="A628" s="107" t="s">
        <v>181</v>
      </c>
      <c r="B628">
        <v>0</v>
      </c>
      <c r="C628" s="108" t="s">
        <v>366</v>
      </c>
      <c r="D628" s="109">
        <v>47450000</v>
      </c>
    </row>
    <row r="629" spans="1:4">
      <c r="A629" s="107" t="s">
        <v>194</v>
      </c>
      <c r="B629">
        <v>0</v>
      </c>
      <c r="C629" s="108" t="s">
        <v>360</v>
      </c>
      <c r="D629" s="109">
        <v>47930850</v>
      </c>
    </row>
    <row r="630" spans="1:4">
      <c r="A630" s="110" t="s">
        <v>181</v>
      </c>
      <c r="B630">
        <v>0</v>
      </c>
      <c r="C630" s="108" t="s">
        <v>393</v>
      </c>
      <c r="D630" s="109">
        <v>48020176</v>
      </c>
    </row>
    <row r="631" spans="1:4">
      <c r="A631" s="107" t="s">
        <v>194</v>
      </c>
      <c r="B631">
        <v>0</v>
      </c>
      <c r="C631" s="108" t="s">
        <v>325</v>
      </c>
      <c r="D631" s="109">
        <v>48300000</v>
      </c>
    </row>
    <row r="632" spans="1:4">
      <c r="A632" s="110" t="s">
        <v>181</v>
      </c>
      <c r="B632">
        <v>0</v>
      </c>
      <c r="C632" s="108" t="s">
        <v>384</v>
      </c>
      <c r="D632" s="109">
        <v>48526341</v>
      </c>
    </row>
    <row r="633" spans="1:4">
      <c r="A633" s="107" t="s">
        <v>181</v>
      </c>
      <c r="B633">
        <v>0</v>
      </c>
      <c r="C633" s="108" t="s">
        <v>366</v>
      </c>
      <c r="D633" s="109">
        <v>48750000</v>
      </c>
    </row>
    <row r="634" spans="1:4">
      <c r="A634" s="107" t="s">
        <v>181</v>
      </c>
      <c r="B634">
        <v>0</v>
      </c>
      <c r="C634" s="108" t="s">
        <v>366</v>
      </c>
      <c r="D634" s="109">
        <v>48750000</v>
      </c>
    </row>
    <row r="635" spans="1:4">
      <c r="A635" s="111" t="s">
        <v>181</v>
      </c>
      <c r="B635">
        <v>0</v>
      </c>
      <c r="C635" s="108" t="s">
        <v>359</v>
      </c>
      <c r="D635" s="109">
        <v>49144646</v>
      </c>
    </row>
    <row r="636" spans="1:4">
      <c r="A636" s="111" t="s">
        <v>181</v>
      </c>
      <c r="B636">
        <v>0</v>
      </c>
      <c r="C636" s="108" t="s">
        <v>279</v>
      </c>
      <c r="D636" s="109">
        <v>49159100</v>
      </c>
    </row>
    <row r="637" spans="1:4">
      <c r="A637" s="107" t="s">
        <v>194</v>
      </c>
      <c r="B637">
        <v>0</v>
      </c>
      <c r="C637" s="108" t="s">
        <v>325</v>
      </c>
      <c r="D637" s="109">
        <v>49875000</v>
      </c>
    </row>
    <row r="638" spans="1:4">
      <c r="A638" s="110" t="s">
        <v>255</v>
      </c>
      <c r="B638">
        <v>0</v>
      </c>
      <c r="C638" s="108" t="s">
        <v>386</v>
      </c>
      <c r="D638" s="109">
        <v>50000000</v>
      </c>
    </row>
    <row r="639" spans="1:4">
      <c r="A639" s="110" t="s">
        <v>181</v>
      </c>
      <c r="B639">
        <v>0</v>
      </c>
      <c r="C639" s="108" t="s">
        <v>404</v>
      </c>
      <c r="D639" s="109">
        <v>50685096</v>
      </c>
    </row>
    <row r="640" spans="1:4">
      <c r="A640" s="110" t="s">
        <v>181</v>
      </c>
      <c r="B640">
        <v>0</v>
      </c>
      <c r="C640" s="108" t="s">
        <v>384</v>
      </c>
      <c r="D640" s="109">
        <v>50933100</v>
      </c>
    </row>
    <row r="641" spans="1:4">
      <c r="A641" s="111" t="s">
        <v>181</v>
      </c>
      <c r="B641">
        <v>0</v>
      </c>
      <c r="C641" s="108" t="s">
        <v>301</v>
      </c>
      <c r="D641" s="109">
        <v>51156100</v>
      </c>
    </row>
    <row r="642" spans="1:4">
      <c r="A642" s="111" t="s">
        <v>181</v>
      </c>
      <c r="B642">
        <v>0</v>
      </c>
      <c r="C642" s="108" t="s">
        <v>186</v>
      </c>
      <c r="D642" s="109">
        <v>51396300</v>
      </c>
    </row>
    <row r="643" spans="1:4">
      <c r="A643" s="111" t="s">
        <v>181</v>
      </c>
      <c r="B643">
        <v>0</v>
      </c>
      <c r="C643" s="108" t="s">
        <v>278</v>
      </c>
      <c r="D643" s="109">
        <v>51876176</v>
      </c>
    </row>
    <row r="644" spans="1:4">
      <c r="A644" s="110" t="s">
        <v>181</v>
      </c>
      <c r="B644">
        <v>0</v>
      </c>
      <c r="C644" s="108" t="s">
        <v>390</v>
      </c>
      <c r="D644" s="109">
        <v>52321400</v>
      </c>
    </row>
    <row r="645" spans="1:4">
      <c r="A645" s="111" t="s">
        <v>181</v>
      </c>
      <c r="B645">
        <v>0</v>
      </c>
      <c r="C645" s="108" t="s">
        <v>359</v>
      </c>
      <c r="D645" s="109">
        <v>52568100</v>
      </c>
    </row>
    <row r="646" spans="1:4">
      <c r="A646" s="110" t="s">
        <v>181</v>
      </c>
      <c r="B646">
        <v>0</v>
      </c>
      <c r="C646" s="108" t="s">
        <v>404</v>
      </c>
      <c r="D646" s="109">
        <v>52591600</v>
      </c>
    </row>
    <row r="647" spans="1:4">
      <c r="A647" s="110" t="s">
        <v>181</v>
      </c>
      <c r="B647">
        <v>0</v>
      </c>
      <c r="C647" s="108" t="s">
        <v>392</v>
      </c>
      <c r="D647" s="109">
        <v>52732400</v>
      </c>
    </row>
    <row r="648" spans="1:4">
      <c r="A648" s="111" t="s">
        <v>181</v>
      </c>
      <c r="B648">
        <v>0</v>
      </c>
      <c r="C648" s="108" t="s">
        <v>251</v>
      </c>
      <c r="D648" s="109">
        <v>52821351</v>
      </c>
    </row>
    <row r="649" spans="1:4">
      <c r="A649" s="111" t="s">
        <v>181</v>
      </c>
      <c r="B649">
        <v>0</v>
      </c>
      <c r="C649" s="108" t="s">
        <v>339</v>
      </c>
      <c r="D649" s="109">
        <v>52889000</v>
      </c>
    </row>
    <row r="650" spans="1:4">
      <c r="A650" s="110" t="s">
        <v>181</v>
      </c>
      <c r="B650">
        <v>0</v>
      </c>
      <c r="C650" s="108" t="s">
        <v>383</v>
      </c>
      <c r="D650" s="109">
        <v>52946300</v>
      </c>
    </row>
    <row r="651" spans="1:4">
      <c r="A651" s="107" t="s">
        <v>194</v>
      </c>
      <c r="B651">
        <v>0</v>
      </c>
      <c r="C651" s="108" t="s">
        <v>325</v>
      </c>
      <c r="D651" s="109">
        <v>53165000</v>
      </c>
    </row>
    <row r="652" spans="1:4">
      <c r="A652" s="111" t="s">
        <v>181</v>
      </c>
      <c r="B652">
        <v>0</v>
      </c>
      <c r="C652" s="108" t="s">
        <v>336</v>
      </c>
      <c r="D652" s="109">
        <v>53861200</v>
      </c>
    </row>
    <row r="653" spans="1:4">
      <c r="A653" s="111" t="s">
        <v>181</v>
      </c>
      <c r="B653">
        <v>0</v>
      </c>
      <c r="C653" s="108" t="s">
        <v>244</v>
      </c>
      <c r="D653" s="109">
        <v>53978587</v>
      </c>
    </row>
    <row r="654" spans="1:4">
      <c r="A654" s="111" t="s">
        <v>181</v>
      </c>
      <c r="B654">
        <v>0</v>
      </c>
      <c r="C654" s="108" t="s">
        <v>357</v>
      </c>
      <c r="D654" s="109">
        <v>54252400</v>
      </c>
    </row>
    <row r="655" spans="1:4">
      <c r="A655" s="107" t="s">
        <v>194</v>
      </c>
      <c r="B655">
        <v>0</v>
      </c>
      <c r="C655" s="108" t="s">
        <v>354</v>
      </c>
      <c r="D655" s="109">
        <v>54322274</v>
      </c>
    </row>
    <row r="656" spans="1:4">
      <c r="A656" s="111" t="s">
        <v>181</v>
      </c>
      <c r="B656">
        <v>0</v>
      </c>
      <c r="C656" s="108" t="s">
        <v>353</v>
      </c>
      <c r="D656" s="109">
        <v>54522100</v>
      </c>
    </row>
    <row r="657" spans="1:4">
      <c r="A657" s="111" t="s">
        <v>181</v>
      </c>
      <c r="B657">
        <v>0</v>
      </c>
      <c r="C657" s="108" t="s">
        <v>277</v>
      </c>
      <c r="D657" s="109">
        <v>54598800</v>
      </c>
    </row>
    <row r="658" spans="1:4">
      <c r="A658" s="110" t="s">
        <v>181</v>
      </c>
      <c r="B658">
        <v>0</v>
      </c>
      <c r="C658" s="108" t="s">
        <v>406</v>
      </c>
      <c r="D658" s="109">
        <v>55652100</v>
      </c>
    </row>
    <row r="659" spans="1:4">
      <c r="A659" s="111" t="s">
        <v>181</v>
      </c>
      <c r="B659">
        <v>0</v>
      </c>
      <c r="C659" s="108" t="s">
        <v>369</v>
      </c>
      <c r="D659" s="109">
        <v>55945100</v>
      </c>
    </row>
    <row r="660" spans="1:4">
      <c r="A660" s="107" t="s">
        <v>194</v>
      </c>
      <c r="B660">
        <v>0</v>
      </c>
      <c r="C660" s="108" t="s">
        <v>325</v>
      </c>
      <c r="D660" s="109">
        <v>57365000</v>
      </c>
    </row>
    <row r="661" spans="1:4">
      <c r="A661" s="111" t="s">
        <v>181</v>
      </c>
      <c r="B661">
        <v>0</v>
      </c>
      <c r="C661" s="108" t="s">
        <v>359</v>
      </c>
      <c r="D661" s="109">
        <v>57738050</v>
      </c>
    </row>
    <row r="662" spans="1:4">
      <c r="A662" s="107" t="s">
        <v>194</v>
      </c>
      <c r="B662">
        <v>0</v>
      </c>
      <c r="C662" s="108" t="s">
        <v>325</v>
      </c>
      <c r="D662" s="109">
        <v>58345000</v>
      </c>
    </row>
    <row r="663" spans="1:4">
      <c r="A663" s="111" t="s">
        <v>181</v>
      </c>
      <c r="B663">
        <v>0</v>
      </c>
      <c r="C663" s="108" t="s">
        <v>252</v>
      </c>
      <c r="D663" s="109">
        <v>58681000</v>
      </c>
    </row>
    <row r="664" spans="1:4">
      <c r="A664" s="111" t="s">
        <v>181</v>
      </c>
      <c r="B664">
        <v>0</v>
      </c>
      <c r="C664" s="108" t="s">
        <v>188</v>
      </c>
      <c r="D664" s="109">
        <v>58953000</v>
      </c>
    </row>
    <row r="665" spans="1:4">
      <c r="A665" s="107" t="s">
        <v>194</v>
      </c>
      <c r="B665">
        <v>0</v>
      </c>
      <c r="C665" s="108" t="s">
        <v>325</v>
      </c>
      <c r="D665" s="109">
        <v>59010000</v>
      </c>
    </row>
    <row r="666" spans="1:4">
      <c r="A666" s="107" t="s">
        <v>194</v>
      </c>
      <c r="B666">
        <v>0</v>
      </c>
      <c r="C666" s="108" t="s">
        <v>354</v>
      </c>
      <c r="D666" s="109">
        <v>59629070</v>
      </c>
    </row>
    <row r="667" spans="1:4">
      <c r="A667" s="111" t="s">
        <v>181</v>
      </c>
      <c r="B667">
        <v>0</v>
      </c>
      <c r="C667" s="108" t="s">
        <v>356</v>
      </c>
      <c r="D667" s="109">
        <v>60798040</v>
      </c>
    </row>
    <row r="668" spans="1:4">
      <c r="A668" s="107" t="s">
        <v>194</v>
      </c>
      <c r="B668">
        <v>0</v>
      </c>
      <c r="C668" s="108" t="s">
        <v>325</v>
      </c>
      <c r="D668" s="109">
        <v>61495000</v>
      </c>
    </row>
    <row r="669" spans="1:4">
      <c r="A669" s="111" t="s">
        <v>181</v>
      </c>
      <c r="B669">
        <v>0</v>
      </c>
      <c r="C669" s="108" t="s">
        <v>187</v>
      </c>
      <c r="D669" s="109">
        <v>62706818</v>
      </c>
    </row>
    <row r="670" spans="1:4">
      <c r="A670" s="110" t="s">
        <v>181</v>
      </c>
      <c r="B670">
        <v>0</v>
      </c>
      <c r="C670" s="108" t="s">
        <v>401</v>
      </c>
      <c r="D670" s="109">
        <v>62770700</v>
      </c>
    </row>
    <row r="671" spans="1:4">
      <c r="A671" s="110" t="s">
        <v>181</v>
      </c>
      <c r="B671">
        <v>0</v>
      </c>
      <c r="C671" s="108" t="s">
        <v>385</v>
      </c>
      <c r="D671" s="109">
        <v>64097624</v>
      </c>
    </row>
    <row r="672" spans="1:4">
      <c r="A672" s="111" t="s">
        <v>181</v>
      </c>
      <c r="B672">
        <v>0</v>
      </c>
      <c r="C672" s="108" t="s">
        <v>265</v>
      </c>
      <c r="D672" s="109">
        <v>64486340</v>
      </c>
    </row>
    <row r="673" spans="1:4">
      <c r="A673" s="111" t="s">
        <v>181</v>
      </c>
      <c r="B673">
        <v>0</v>
      </c>
      <c r="C673" s="108" t="s">
        <v>279</v>
      </c>
      <c r="D673" s="109">
        <v>65542800</v>
      </c>
    </row>
    <row r="674" spans="1:4">
      <c r="A674" s="110" t="s">
        <v>181</v>
      </c>
      <c r="B674">
        <v>0</v>
      </c>
      <c r="C674" s="108" t="s">
        <v>384</v>
      </c>
      <c r="D674" s="109">
        <v>67909900</v>
      </c>
    </row>
    <row r="675" spans="1:4">
      <c r="A675" s="110" t="s">
        <v>181</v>
      </c>
      <c r="B675">
        <v>0</v>
      </c>
      <c r="C675" s="108" t="s">
        <v>385</v>
      </c>
      <c r="D675" s="109">
        <v>69080667</v>
      </c>
    </row>
    <row r="676" spans="1:4">
      <c r="A676" s="110" t="s">
        <v>181</v>
      </c>
      <c r="B676">
        <v>0</v>
      </c>
      <c r="C676" s="108" t="s">
        <v>390</v>
      </c>
      <c r="D676" s="109">
        <v>69758400</v>
      </c>
    </row>
    <row r="677" spans="1:4">
      <c r="A677" s="111" t="s">
        <v>181</v>
      </c>
      <c r="B677">
        <v>0</v>
      </c>
      <c r="C677" s="118" t="s">
        <v>218</v>
      </c>
      <c r="D677" s="109">
        <v>70000000</v>
      </c>
    </row>
    <row r="678" spans="1:4">
      <c r="A678" s="111" t="s">
        <v>181</v>
      </c>
      <c r="B678">
        <v>0</v>
      </c>
      <c r="C678" s="108" t="s">
        <v>359</v>
      </c>
      <c r="D678" s="109">
        <v>70087700</v>
      </c>
    </row>
    <row r="679" spans="1:4">
      <c r="A679" s="110" t="s">
        <v>181</v>
      </c>
      <c r="B679">
        <v>0</v>
      </c>
      <c r="C679" s="108" t="s">
        <v>404</v>
      </c>
      <c r="D679" s="109">
        <v>70118900</v>
      </c>
    </row>
    <row r="680" spans="1:4">
      <c r="A680" s="111" t="s">
        <v>181</v>
      </c>
      <c r="B680">
        <v>0</v>
      </c>
      <c r="C680" s="108" t="s">
        <v>339</v>
      </c>
      <c r="D680" s="109">
        <v>70515800</v>
      </c>
    </row>
    <row r="681" spans="1:4">
      <c r="A681" s="107" t="s">
        <v>194</v>
      </c>
      <c r="B681">
        <v>0</v>
      </c>
      <c r="C681" s="108" t="s">
        <v>325</v>
      </c>
      <c r="D681" s="109">
        <v>71190000</v>
      </c>
    </row>
    <row r="682" spans="1:4">
      <c r="A682" s="111" t="s">
        <v>181</v>
      </c>
      <c r="B682">
        <v>0</v>
      </c>
      <c r="C682" s="108" t="s">
        <v>367</v>
      </c>
      <c r="D682" s="109">
        <v>72105316</v>
      </c>
    </row>
    <row r="683" spans="1:4">
      <c r="A683" s="111" t="s">
        <v>181</v>
      </c>
      <c r="B683">
        <v>0</v>
      </c>
      <c r="C683" s="108" t="s">
        <v>369</v>
      </c>
      <c r="D683" s="109">
        <v>74586700</v>
      </c>
    </row>
    <row r="684" spans="1:4">
      <c r="A684" s="110" t="s">
        <v>181</v>
      </c>
      <c r="B684">
        <v>0</v>
      </c>
      <c r="C684" s="108" t="s">
        <v>390</v>
      </c>
      <c r="D684" s="109">
        <v>75425807</v>
      </c>
    </row>
    <row r="685" spans="1:4">
      <c r="A685" s="111" t="s">
        <v>181</v>
      </c>
      <c r="B685">
        <v>0</v>
      </c>
      <c r="C685" s="108" t="s">
        <v>251</v>
      </c>
      <c r="D685" s="109">
        <v>75648100</v>
      </c>
    </row>
    <row r="686" spans="1:4">
      <c r="A686" s="111" t="s">
        <v>181</v>
      </c>
      <c r="B686">
        <v>0</v>
      </c>
      <c r="C686" s="108" t="s">
        <v>251</v>
      </c>
      <c r="D686" s="109">
        <v>75648100</v>
      </c>
    </row>
    <row r="687" spans="1:4">
      <c r="A687" s="111" t="s">
        <v>181</v>
      </c>
      <c r="B687">
        <v>0</v>
      </c>
      <c r="C687" s="108" t="s">
        <v>371</v>
      </c>
      <c r="D687" s="109">
        <v>75719800</v>
      </c>
    </row>
    <row r="688" spans="1:4">
      <c r="A688" s="111" t="s">
        <v>181</v>
      </c>
      <c r="B688">
        <v>0</v>
      </c>
      <c r="C688" s="108" t="s">
        <v>187</v>
      </c>
      <c r="D688" s="109">
        <v>78170800</v>
      </c>
    </row>
    <row r="689" spans="1:4">
      <c r="A689" s="111" t="s">
        <v>181</v>
      </c>
      <c r="B689">
        <v>0</v>
      </c>
      <c r="C689" s="108" t="s">
        <v>187</v>
      </c>
      <c r="D689" s="109">
        <v>78170800</v>
      </c>
    </row>
    <row r="690" spans="1:4">
      <c r="A690" s="111" t="s">
        <v>181</v>
      </c>
      <c r="B690">
        <v>0</v>
      </c>
      <c r="C690" s="108" t="s">
        <v>331</v>
      </c>
      <c r="D690" s="109">
        <v>78197137</v>
      </c>
    </row>
    <row r="691" spans="1:4">
      <c r="A691" s="110" t="s">
        <v>181</v>
      </c>
      <c r="B691">
        <v>0</v>
      </c>
      <c r="C691" s="108" t="s">
        <v>361</v>
      </c>
      <c r="D691" s="109">
        <v>82490691</v>
      </c>
    </row>
    <row r="692" spans="1:4">
      <c r="A692" s="110" t="s">
        <v>181</v>
      </c>
      <c r="B692">
        <v>0</v>
      </c>
      <c r="C692" s="108" t="s">
        <v>392</v>
      </c>
      <c r="D692" s="109">
        <v>82730300</v>
      </c>
    </row>
    <row r="693" spans="1:4">
      <c r="A693" s="111" t="s">
        <v>181</v>
      </c>
      <c r="B693">
        <v>0</v>
      </c>
      <c r="C693" s="108" t="s">
        <v>187</v>
      </c>
      <c r="D693" s="109">
        <v>84005755</v>
      </c>
    </row>
    <row r="694" spans="1:4">
      <c r="A694" s="107" t="s">
        <v>194</v>
      </c>
      <c r="B694">
        <v>0</v>
      </c>
      <c r="C694" s="108" t="s">
        <v>325</v>
      </c>
      <c r="D694" s="109">
        <v>84385000</v>
      </c>
    </row>
    <row r="695" spans="1:4">
      <c r="A695" s="111" t="s">
        <v>181</v>
      </c>
      <c r="B695">
        <v>0</v>
      </c>
      <c r="C695" s="108" t="s">
        <v>253</v>
      </c>
      <c r="D695" s="109">
        <v>85284700</v>
      </c>
    </row>
    <row r="696" spans="1:4">
      <c r="A696" s="110" t="s">
        <v>181</v>
      </c>
      <c r="B696">
        <v>0</v>
      </c>
      <c r="C696" s="108" t="s">
        <v>393</v>
      </c>
      <c r="D696" s="109">
        <v>86107100</v>
      </c>
    </row>
    <row r="697" spans="1:4">
      <c r="A697" s="107" t="s">
        <v>194</v>
      </c>
      <c r="B697">
        <v>0</v>
      </c>
      <c r="C697" s="108" t="s">
        <v>325</v>
      </c>
      <c r="D697" s="109">
        <v>86450000</v>
      </c>
    </row>
    <row r="698" spans="1:4">
      <c r="A698" s="110" t="s">
        <v>181</v>
      </c>
      <c r="B698">
        <v>0</v>
      </c>
      <c r="C698" s="108" t="s">
        <v>405</v>
      </c>
      <c r="D698" s="109">
        <v>86474600</v>
      </c>
    </row>
    <row r="699" spans="1:4">
      <c r="A699" s="110" t="s">
        <v>181</v>
      </c>
      <c r="B699">
        <v>0</v>
      </c>
      <c r="C699" s="108" t="s">
        <v>405</v>
      </c>
      <c r="D699" s="109">
        <v>86474600</v>
      </c>
    </row>
    <row r="700" spans="1:4">
      <c r="A700" s="111" t="s">
        <v>181</v>
      </c>
      <c r="B700">
        <v>0</v>
      </c>
      <c r="C700" s="108" t="s">
        <v>340</v>
      </c>
      <c r="D700" s="109">
        <v>87213400</v>
      </c>
    </row>
    <row r="701" spans="1:4">
      <c r="A701" s="111" t="s">
        <v>181</v>
      </c>
      <c r="B701">
        <v>0</v>
      </c>
      <c r="C701" s="108" t="s">
        <v>340</v>
      </c>
      <c r="D701" s="109">
        <v>87213400</v>
      </c>
    </row>
    <row r="702" spans="1:4">
      <c r="A702" s="110" t="s">
        <v>181</v>
      </c>
      <c r="B702">
        <v>0</v>
      </c>
      <c r="C702" s="108" t="s">
        <v>385</v>
      </c>
      <c r="D702" s="109">
        <v>87326400</v>
      </c>
    </row>
    <row r="703" spans="1:4">
      <c r="A703" s="110" t="s">
        <v>181</v>
      </c>
      <c r="B703">
        <v>0</v>
      </c>
      <c r="C703" s="108" t="s">
        <v>385</v>
      </c>
      <c r="D703" s="109">
        <v>87326400</v>
      </c>
    </row>
    <row r="704" spans="1:4">
      <c r="A704" s="111" t="s">
        <v>181</v>
      </c>
      <c r="B704">
        <v>0</v>
      </c>
      <c r="C704" s="108" t="s">
        <v>358</v>
      </c>
      <c r="D704" s="109">
        <v>87543000</v>
      </c>
    </row>
    <row r="705" spans="1:4">
      <c r="A705" s="111" t="s">
        <v>181</v>
      </c>
      <c r="B705">
        <v>0</v>
      </c>
      <c r="C705" s="108" t="s">
        <v>358</v>
      </c>
      <c r="D705" s="109">
        <v>87543000</v>
      </c>
    </row>
    <row r="706" spans="1:4">
      <c r="A706" s="111" t="s">
        <v>181</v>
      </c>
      <c r="B706">
        <v>0</v>
      </c>
      <c r="C706" s="108" t="s">
        <v>278</v>
      </c>
      <c r="D706" s="109">
        <v>88212000</v>
      </c>
    </row>
    <row r="707" spans="1:4">
      <c r="A707" s="111" t="s">
        <v>181</v>
      </c>
      <c r="B707">
        <v>0</v>
      </c>
      <c r="C707" s="108" t="s">
        <v>278</v>
      </c>
      <c r="D707" s="109">
        <v>88212000</v>
      </c>
    </row>
    <row r="708" spans="1:4">
      <c r="A708" s="111" t="s">
        <v>181</v>
      </c>
      <c r="B708">
        <v>0</v>
      </c>
      <c r="C708" s="108" t="s">
        <v>253</v>
      </c>
      <c r="D708" s="109">
        <v>88378390</v>
      </c>
    </row>
    <row r="709" spans="1:4">
      <c r="A709" s="110" t="s">
        <v>181</v>
      </c>
      <c r="B709">
        <v>0</v>
      </c>
      <c r="C709" s="108" t="s">
        <v>393</v>
      </c>
      <c r="D709" s="109">
        <v>90823700</v>
      </c>
    </row>
    <row r="710" spans="1:4">
      <c r="A710" s="110" t="s">
        <v>181</v>
      </c>
      <c r="B710">
        <v>0</v>
      </c>
      <c r="C710" s="108" t="s">
        <v>393</v>
      </c>
      <c r="D710" s="109">
        <v>91075190</v>
      </c>
    </row>
    <row r="711" spans="1:4">
      <c r="A711" s="107" t="s">
        <v>194</v>
      </c>
      <c r="B711">
        <v>0</v>
      </c>
      <c r="C711" s="108" t="s">
        <v>325</v>
      </c>
      <c r="D711" s="109">
        <v>91910000</v>
      </c>
    </row>
    <row r="712" spans="1:4">
      <c r="A712" s="111" t="s">
        <v>181</v>
      </c>
      <c r="B712">
        <v>0</v>
      </c>
      <c r="C712" s="108" t="s">
        <v>251</v>
      </c>
      <c r="D712" s="109">
        <v>94254370</v>
      </c>
    </row>
    <row r="713" spans="1:4">
      <c r="A713" s="110" t="s">
        <v>181</v>
      </c>
      <c r="B713">
        <v>0</v>
      </c>
      <c r="C713" s="108" t="s">
        <v>383</v>
      </c>
      <c r="D713" s="109">
        <v>95708900</v>
      </c>
    </row>
    <row r="714" spans="1:4">
      <c r="A714" s="111" t="s">
        <v>181</v>
      </c>
      <c r="B714">
        <v>0</v>
      </c>
      <c r="C714" s="108" t="s">
        <v>186</v>
      </c>
      <c r="D714" s="109">
        <v>96224400</v>
      </c>
    </row>
    <row r="715" spans="1:4">
      <c r="A715" s="111" t="s">
        <v>181</v>
      </c>
      <c r="B715">
        <v>0</v>
      </c>
      <c r="C715" s="108" t="s">
        <v>277</v>
      </c>
      <c r="D715" s="109">
        <v>96347500</v>
      </c>
    </row>
    <row r="716" spans="1:4">
      <c r="A716" s="111" t="s">
        <v>181</v>
      </c>
      <c r="B716">
        <v>0</v>
      </c>
      <c r="C716" s="108" t="s">
        <v>357</v>
      </c>
      <c r="D716" s="109">
        <v>96418600</v>
      </c>
    </row>
    <row r="717" spans="1:4">
      <c r="A717" s="111" t="s">
        <v>181</v>
      </c>
      <c r="B717">
        <v>0</v>
      </c>
      <c r="C717" s="108" t="s">
        <v>336</v>
      </c>
      <c r="D717" s="109">
        <v>97297500</v>
      </c>
    </row>
    <row r="718" spans="1:4">
      <c r="A718" s="107" t="s">
        <v>194</v>
      </c>
      <c r="B718">
        <v>0</v>
      </c>
      <c r="C718" s="108" t="s">
        <v>325</v>
      </c>
      <c r="D718" s="109">
        <v>98735000</v>
      </c>
    </row>
    <row r="719" spans="1:4">
      <c r="A719" s="111" t="s">
        <v>181</v>
      </c>
      <c r="B719">
        <v>0</v>
      </c>
      <c r="C719" s="108" t="s">
        <v>369</v>
      </c>
      <c r="D719" s="109">
        <v>98783200</v>
      </c>
    </row>
    <row r="720" spans="1:4">
      <c r="A720" s="111" t="s">
        <v>181</v>
      </c>
      <c r="B720">
        <v>0</v>
      </c>
      <c r="C720" s="108" t="s">
        <v>186</v>
      </c>
      <c r="D720" s="109">
        <v>98886670</v>
      </c>
    </row>
    <row r="721" spans="1:4">
      <c r="A721" s="110" t="s">
        <v>181</v>
      </c>
      <c r="B721">
        <v>0</v>
      </c>
      <c r="C721" s="108" t="s">
        <v>406</v>
      </c>
      <c r="D721" s="109">
        <v>99896700</v>
      </c>
    </row>
    <row r="722" spans="1:4">
      <c r="A722" s="107" t="s">
        <v>194</v>
      </c>
      <c r="B722">
        <v>0</v>
      </c>
      <c r="C722" s="108" t="s">
        <v>325</v>
      </c>
      <c r="D722" s="109">
        <v>100485000</v>
      </c>
    </row>
    <row r="723" spans="1:4">
      <c r="A723" s="107" t="s">
        <v>194</v>
      </c>
      <c r="B723">
        <v>0</v>
      </c>
      <c r="C723" s="108" t="s">
        <v>325</v>
      </c>
      <c r="D723" s="109">
        <v>100590000</v>
      </c>
    </row>
    <row r="724" spans="1:4">
      <c r="A724" s="111" t="s">
        <v>181</v>
      </c>
      <c r="B724">
        <v>0</v>
      </c>
      <c r="C724" s="108" t="s">
        <v>371</v>
      </c>
      <c r="D724" s="109">
        <v>100956300</v>
      </c>
    </row>
    <row r="725" spans="1:4">
      <c r="A725" s="110" t="s">
        <v>181</v>
      </c>
      <c r="B725">
        <v>0</v>
      </c>
      <c r="C725" s="108" t="s">
        <v>383</v>
      </c>
      <c r="D725" s="109">
        <v>102685125</v>
      </c>
    </row>
    <row r="726" spans="1:4">
      <c r="A726" s="111" t="s">
        <v>181</v>
      </c>
      <c r="B726">
        <v>0</v>
      </c>
      <c r="C726" s="108" t="s">
        <v>336</v>
      </c>
      <c r="D726" s="109">
        <v>102916319</v>
      </c>
    </row>
    <row r="727" spans="1:4">
      <c r="A727" s="111" t="s">
        <v>181</v>
      </c>
      <c r="B727">
        <v>0</v>
      </c>
      <c r="C727" s="108" t="s">
        <v>357</v>
      </c>
      <c r="D727" s="109">
        <v>103200006</v>
      </c>
    </row>
    <row r="728" spans="1:4">
      <c r="A728" s="111" t="s">
        <v>181</v>
      </c>
      <c r="B728">
        <v>0</v>
      </c>
      <c r="C728" s="108" t="s">
        <v>330</v>
      </c>
      <c r="D728" s="109">
        <v>105136800</v>
      </c>
    </row>
    <row r="729" spans="1:4">
      <c r="A729" s="111" t="s">
        <v>181</v>
      </c>
      <c r="B729">
        <v>0</v>
      </c>
      <c r="C729" s="108" t="s">
        <v>277</v>
      </c>
      <c r="D729" s="109">
        <v>105173903</v>
      </c>
    </row>
    <row r="730" spans="1:4">
      <c r="A730" s="111" t="s">
        <v>181</v>
      </c>
      <c r="B730">
        <v>0</v>
      </c>
      <c r="C730" s="108" t="s">
        <v>361</v>
      </c>
      <c r="D730" s="109">
        <v>105710982</v>
      </c>
    </row>
    <row r="731" spans="1:4">
      <c r="A731" s="111" t="s">
        <v>181</v>
      </c>
      <c r="B731">
        <v>0</v>
      </c>
      <c r="C731" s="108" t="s">
        <v>188</v>
      </c>
      <c r="D731" s="109">
        <v>106698908</v>
      </c>
    </row>
    <row r="732" spans="1:4">
      <c r="A732" s="110" t="s">
        <v>181</v>
      </c>
      <c r="B732">
        <v>0</v>
      </c>
      <c r="C732" s="108" t="s">
        <v>406</v>
      </c>
      <c r="D732" s="109">
        <v>107843206</v>
      </c>
    </row>
    <row r="733" spans="1:4">
      <c r="A733" t="s">
        <v>181</v>
      </c>
      <c r="B733">
        <v>0</v>
      </c>
      <c r="C733" s="108" t="s">
        <v>182</v>
      </c>
      <c r="D733" s="109">
        <v>111820882</v>
      </c>
    </row>
    <row r="734" spans="1:4">
      <c r="A734" s="111" t="s">
        <v>181</v>
      </c>
      <c r="B734">
        <v>0</v>
      </c>
      <c r="C734" s="108" t="s">
        <v>370</v>
      </c>
      <c r="D734" s="109">
        <v>115161451</v>
      </c>
    </row>
    <row r="735" spans="1:4">
      <c r="A735" s="107" t="s">
        <v>181</v>
      </c>
      <c r="B735">
        <v>0</v>
      </c>
      <c r="C735" s="108" t="s">
        <v>365</v>
      </c>
      <c r="D735" s="109">
        <v>115700000</v>
      </c>
    </row>
    <row r="736" spans="1:4">
      <c r="A736" s="110" t="s">
        <v>181</v>
      </c>
      <c r="B736">
        <v>0</v>
      </c>
      <c r="C736" s="108" t="s">
        <v>405</v>
      </c>
      <c r="D736" s="109">
        <v>117481740</v>
      </c>
    </row>
    <row r="737" spans="1:4">
      <c r="A737" s="111" t="s">
        <v>181</v>
      </c>
      <c r="B737">
        <v>0</v>
      </c>
      <c r="C737" s="108" t="s">
        <v>340</v>
      </c>
      <c r="D737" s="109">
        <v>117510637</v>
      </c>
    </row>
    <row r="738" spans="1:4">
      <c r="A738" s="111" t="s">
        <v>181</v>
      </c>
      <c r="B738">
        <v>0</v>
      </c>
      <c r="C738" s="108" t="s">
        <v>253</v>
      </c>
      <c r="D738" s="109">
        <v>118954800</v>
      </c>
    </row>
    <row r="739" spans="1:4">
      <c r="A739" s="111" t="s">
        <v>181</v>
      </c>
      <c r="B739">
        <v>0</v>
      </c>
      <c r="C739" s="108" t="s">
        <v>358</v>
      </c>
      <c r="D739" s="109">
        <v>120658494</v>
      </c>
    </row>
    <row r="740" spans="1:4">
      <c r="A740" s="110" t="s">
        <v>181</v>
      </c>
      <c r="B740">
        <v>0</v>
      </c>
      <c r="C740" s="108" t="s">
        <v>392</v>
      </c>
      <c r="D740" s="109">
        <v>123668919</v>
      </c>
    </row>
    <row r="741" spans="1:4">
      <c r="A741" s="107" t="s">
        <v>194</v>
      </c>
      <c r="B741">
        <v>0</v>
      </c>
      <c r="C741" s="108" t="s">
        <v>325</v>
      </c>
      <c r="D741" s="109">
        <v>124600000</v>
      </c>
    </row>
    <row r="742" spans="1:4">
      <c r="A742" s="111" t="s">
        <v>181</v>
      </c>
      <c r="B742">
        <v>0</v>
      </c>
      <c r="C742" s="108" t="s">
        <v>361</v>
      </c>
      <c r="D742" s="109">
        <v>125099012</v>
      </c>
    </row>
    <row r="743" spans="1:4">
      <c r="A743" s="110" t="s">
        <v>181</v>
      </c>
      <c r="B743">
        <v>0</v>
      </c>
      <c r="C743" s="108" t="s">
        <v>392</v>
      </c>
      <c r="D743" s="109">
        <v>127003100</v>
      </c>
    </row>
    <row r="744" spans="1:4">
      <c r="A744" s="111" t="s">
        <v>181</v>
      </c>
      <c r="B744">
        <v>0</v>
      </c>
      <c r="C744" s="108" t="s">
        <v>370</v>
      </c>
      <c r="D744" s="109">
        <v>127768500</v>
      </c>
    </row>
    <row r="745" spans="1:4">
      <c r="A745" s="111" t="s">
        <v>181</v>
      </c>
      <c r="B745">
        <v>0</v>
      </c>
      <c r="C745" s="108" t="s">
        <v>370</v>
      </c>
      <c r="D745" s="109">
        <v>127768500</v>
      </c>
    </row>
    <row r="746" spans="1:4">
      <c r="A746" s="111" t="s">
        <v>181</v>
      </c>
      <c r="B746">
        <v>0</v>
      </c>
      <c r="C746" s="108" t="s">
        <v>201</v>
      </c>
      <c r="D746" s="109">
        <v>128811419</v>
      </c>
    </row>
    <row r="747" spans="1:4">
      <c r="A747" s="110" t="s">
        <v>181</v>
      </c>
      <c r="B747">
        <v>0</v>
      </c>
      <c r="C747" s="108" t="s">
        <v>383</v>
      </c>
      <c r="D747" s="109">
        <v>133865700</v>
      </c>
    </row>
    <row r="748" spans="1:4">
      <c r="A748" s="111" t="s">
        <v>181</v>
      </c>
      <c r="B748">
        <v>0</v>
      </c>
      <c r="C748" s="108" t="s">
        <v>186</v>
      </c>
      <c r="D748" s="109">
        <v>134139400</v>
      </c>
    </row>
    <row r="749" spans="1:4">
      <c r="A749" s="111" t="s">
        <v>181</v>
      </c>
      <c r="B749">
        <v>0</v>
      </c>
      <c r="C749" s="108" t="s">
        <v>277</v>
      </c>
      <c r="D749" s="109">
        <v>134312900</v>
      </c>
    </row>
    <row r="750" spans="1:4">
      <c r="A750" s="111" t="s">
        <v>181</v>
      </c>
      <c r="B750">
        <v>0</v>
      </c>
      <c r="C750" s="108" t="s">
        <v>357</v>
      </c>
      <c r="D750" s="109">
        <v>134813800</v>
      </c>
    </row>
    <row r="751" spans="1:4">
      <c r="A751" s="111" t="s">
        <v>181</v>
      </c>
      <c r="B751">
        <v>0</v>
      </c>
      <c r="C751" s="108" t="s">
        <v>253</v>
      </c>
      <c r="D751" s="109">
        <v>135810068</v>
      </c>
    </row>
    <row r="752" spans="1:4">
      <c r="A752" s="111" t="s">
        <v>181</v>
      </c>
      <c r="B752">
        <v>0</v>
      </c>
      <c r="C752" s="108" t="s">
        <v>336</v>
      </c>
      <c r="D752" s="109">
        <v>136158600</v>
      </c>
    </row>
    <row r="753" spans="1:4">
      <c r="A753" s="111" t="s">
        <v>181</v>
      </c>
      <c r="B753">
        <v>0</v>
      </c>
      <c r="C753" s="108" t="s">
        <v>251</v>
      </c>
      <c r="D753" s="109">
        <v>137949359</v>
      </c>
    </row>
    <row r="754" spans="1:4">
      <c r="A754" s="111" t="s">
        <v>181</v>
      </c>
      <c r="B754">
        <v>0</v>
      </c>
      <c r="C754" s="108" t="s">
        <v>369</v>
      </c>
      <c r="D754" s="109">
        <v>138153000</v>
      </c>
    </row>
    <row r="755" spans="1:4">
      <c r="A755" s="110" t="s">
        <v>181</v>
      </c>
      <c r="B755">
        <v>0</v>
      </c>
      <c r="C755" s="108" t="s">
        <v>406</v>
      </c>
      <c r="D755" s="109">
        <v>139673400</v>
      </c>
    </row>
    <row r="756" spans="1:4">
      <c r="A756" s="111" t="s">
        <v>181</v>
      </c>
      <c r="B756">
        <v>0</v>
      </c>
      <c r="C756" s="108" t="s">
        <v>330</v>
      </c>
      <c r="D756" s="109">
        <v>140230400</v>
      </c>
    </row>
    <row r="757" spans="1:4">
      <c r="A757" s="111" t="s">
        <v>181</v>
      </c>
      <c r="B757">
        <v>0</v>
      </c>
      <c r="C757" s="108" t="s">
        <v>280</v>
      </c>
      <c r="D757" s="109">
        <v>141228048</v>
      </c>
    </row>
    <row r="758" spans="1:4">
      <c r="A758" s="111" t="s">
        <v>181</v>
      </c>
      <c r="B758">
        <v>0</v>
      </c>
      <c r="C758" s="108" t="s">
        <v>185</v>
      </c>
      <c r="D758" s="109">
        <v>142132921</v>
      </c>
    </row>
    <row r="759" spans="1:4">
      <c r="A759" s="111" t="s">
        <v>181</v>
      </c>
      <c r="B759">
        <v>0</v>
      </c>
      <c r="C759" s="108" t="s">
        <v>368</v>
      </c>
      <c r="D759" s="109">
        <v>142166548</v>
      </c>
    </row>
    <row r="760" spans="1:4">
      <c r="A760" s="111" t="s">
        <v>181</v>
      </c>
      <c r="B760">
        <v>0</v>
      </c>
      <c r="C760" s="108" t="s">
        <v>250</v>
      </c>
      <c r="D760" s="109">
        <v>142597966</v>
      </c>
    </row>
    <row r="761" spans="1:4">
      <c r="A761" s="111" t="s">
        <v>181</v>
      </c>
      <c r="B761">
        <v>0</v>
      </c>
      <c r="C761" s="108" t="s">
        <v>369</v>
      </c>
      <c r="D761" s="109">
        <v>147975668</v>
      </c>
    </row>
    <row r="762" spans="1:4">
      <c r="A762" s="110" t="s">
        <v>181</v>
      </c>
      <c r="B762">
        <v>0</v>
      </c>
      <c r="C762" s="108" t="s">
        <v>407</v>
      </c>
      <c r="D762" s="109">
        <v>149700730</v>
      </c>
    </row>
    <row r="763" spans="1:4">
      <c r="A763" s="111" t="s">
        <v>181</v>
      </c>
      <c r="B763">
        <v>0</v>
      </c>
      <c r="C763" s="108" t="s">
        <v>251</v>
      </c>
      <c r="D763" s="109">
        <v>151103500</v>
      </c>
    </row>
    <row r="764" spans="1:4">
      <c r="A764" s="111" t="s">
        <v>181</v>
      </c>
      <c r="B764">
        <v>0</v>
      </c>
      <c r="C764" s="108" t="s">
        <v>277</v>
      </c>
      <c r="D764" s="109">
        <v>155561235</v>
      </c>
    </row>
    <row r="765" spans="1:4">
      <c r="A765" s="111" t="s">
        <v>181</v>
      </c>
      <c r="B765">
        <v>0</v>
      </c>
      <c r="C765" s="108" t="s">
        <v>187</v>
      </c>
      <c r="D765" s="109">
        <v>156026300</v>
      </c>
    </row>
    <row r="766" spans="1:4">
      <c r="A766" s="110" t="s">
        <v>181</v>
      </c>
      <c r="B766">
        <v>0</v>
      </c>
      <c r="C766" s="108" t="s">
        <v>390</v>
      </c>
      <c r="D766" s="109">
        <v>156169206</v>
      </c>
    </row>
    <row r="767" spans="1:4">
      <c r="A767" s="111" t="s">
        <v>181</v>
      </c>
      <c r="B767">
        <v>0</v>
      </c>
      <c r="C767" s="108" t="s">
        <v>355</v>
      </c>
      <c r="D767" s="109">
        <v>157798627</v>
      </c>
    </row>
    <row r="768" spans="1:4">
      <c r="A768" s="110" t="s">
        <v>181</v>
      </c>
      <c r="B768">
        <v>0</v>
      </c>
      <c r="C768" s="108" t="s">
        <v>382</v>
      </c>
      <c r="D768" s="109">
        <v>158430199</v>
      </c>
    </row>
    <row r="769" spans="1:4">
      <c r="A769" s="111" t="s">
        <v>181</v>
      </c>
      <c r="B769">
        <v>0</v>
      </c>
      <c r="C769" s="108" t="s">
        <v>335</v>
      </c>
      <c r="D769" s="109">
        <v>159075004</v>
      </c>
    </row>
    <row r="770" spans="1:4">
      <c r="A770" s="111" t="s">
        <v>181</v>
      </c>
      <c r="B770">
        <v>0</v>
      </c>
      <c r="C770" s="108" t="s">
        <v>357</v>
      </c>
      <c r="D770" s="109">
        <v>160531376</v>
      </c>
    </row>
    <row r="771" spans="1:4">
      <c r="A771" s="110" t="s">
        <v>181</v>
      </c>
      <c r="B771">
        <v>0</v>
      </c>
      <c r="C771" s="108" t="s">
        <v>383</v>
      </c>
      <c r="D771" s="109">
        <v>161831188</v>
      </c>
    </row>
    <row r="772" spans="1:4">
      <c r="A772" s="110" t="s">
        <v>181</v>
      </c>
      <c r="B772">
        <v>0</v>
      </c>
      <c r="C772" s="108" t="s">
        <v>392</v>
      </c>
      <c r="D772" s="109">
        <v>164417238</v>
      </c>
    </row>
    <row r="773" spans="1:4">
      <c r="A773" s="111" t="s">
        <v>181</v>
      </c>
      <c r="B773">
        <v>0</v>
      </c>
      <c r="C773" s="108" t="s">
        <v>369</v>
      </c>
      <c r="D773" s="109">
        <v>165353585</v>
      </c>
    </row>
    <row r="774" spans="1:4">
      <c r="A774" s="111" t="s">
        <v>181</v>
      </c>
      <c r="B774">
        <v>0</v>
      </c>
      <c r="C774" s="108" t="s">
        <v>278</v>
      </c>
      <c r="D774" s="109">
        <v>165738298</v>
      </c>
    </row>
    <row r="775" spans="1:4">
      <c r="A775" s="110" t="s">
        <v>181</v>
      </c>
      <c r="B775">
        <v>0</v>
      </c>
      <c r="C775" s="108" t="s">
        <v>405</v>
      </c>
      <c r="D775" s="109">
        <v>166171032</v>
      </c>
    </row>
    <row r="776" spans="1:4">
      <c r="A776" s="111" t="s">
        <v>181</v>
      </c>
      <c r="B776">
        <v>0</v>
      </c>
      <c r="C776" s="108" t="s">
        <v>336</v>
      </c>
      <c r="D776" s="109">
        <v>166891140</v>
      </c>
    </row>
    <row r="777" spans="1:4">
      <c r="A777" s="110" t="s">
        <v>181</v>
      </c>
      <c r="B777">
        <v>0</v>
      </c>
      <c r="C777" s="108" t="s">
        <v>393</v>
      </c>
      <c r="D777" s="109">
        <v>172088900</v>
      </c>
    </row>
    <row r="778" spans="1:4">
      <c r="A778" s="110" t="s">
        <v>181</v>
      </c>
      <c r="B778">
        <v>0</v>
      </c>
      <c r="C778" s="108" t="s">
        <v>405</v>
      </c>
      <c r="D778" s="109">
        <v>172825400</v>
      </c>
    </row>
    <row r="779" spans="1:4">
      <c r="A779" s="111" t="s">
        <v>181</v>
      </c>
      <c r="B779">
        <v>0</v>
      </c>
      <c r="C779" s="108" t="s">
        <v>188</v>
      </c>
      <c r="D779" s="109">
        <v>173618396</v>
      </c>
    </row>
    <row r="780" spans="1:4">
      <c r="A780" s="111" t="s">
        <v>181</v>
      </c>
      <c r="B780">
        <v>0</v>
      </c>
      <c r="C780" s="108" t="s">
        <v>267</v>
      </c>
      <c r="D780" s="109">
        <v>174000000</v>
      </c>
    </row>
    <row r="781" spans="1:4">
      <c r="A781" s="111" t="s">
        <v>181</v>
      </c>
      <c r="B781">
        <v>0</v>
      </c>
      <c r="C781" s="108" t="s">
        <v>340</v>
      </c>
      <c r="D781" s="109">
        <v>174294200</v>
      </c>
    </row>
    <row r="782" spans="1:4">
      <c r="A782" s="110" t="s">
        <v>181</v>
      </c>
      <c r="B782">
        <v>0</v>
      </c>
      <c r="C782" s="108" t="s">
        <v>385</v>
      </c>
      <c r="D782" s="109">
        <v>174373600</v>
      </c>
    </row>
    <row r="783" spans="1:4">
      <c r="A783" s="111" t="s">
        <v>181</v>
      </c>
      <c r="B783">
        <v>0</v>
      </c>
      <c r="C783" s="108" t="s">
        <v>358</v>
      </c>
      <c r="D783" s="109">
        <v>174956300</v>
      </c>
    </row>
    <row r="784" spans="1:4">
      <c r="A784" s="110" t="s">
        <v>181</v>
      </c>
      <c r="B784">
        <v>0</v>
      </c>
      <c r="C784" s="108" t="s">
        <v>391</v>
      </c>
      <c r="D784" s="109">
        <v>175494688</v>
      </c>
    </row>
    <row r="785" spans="1:4">
      <c r="A785" s="111" t="s">
        <v>181</v>
      </c>
      <c r="B785">
        <v>0</v>
      </c>
      <c r="C785" s="108" t="s">
        <v>278</v>
      </c>
      <c r="D785" s="109">
        <v>176302000</v>
      </c>
    </row>
    <row r="786" spans="1:4">
      <c r="A786" s="110" t="s">
        <v>181</v>
      </c>
      <c r="B786">
        <v>0</v>
      </c>
      <c r="C786" s="108" t="s">
        <v>401</v>
      </c>
      <c r="D786" s="109">
        <v>179337100</v>
      </c>
    </row>
    <row r="787" spans="1:4">
      <c r="A787" s="110" t="s">
        <v>181</v>
      </c>
      <c r="B787">
        <v>0</v>
      </c>
      <c r="C787" s="108" t="s">
        <v>406</v>
      </c>
      <c r="D787" s="109">
        <v>181038686</v>
      </c>
    </row>
    <row r="788" spans="1:4">
      <c r="A788" s="110" t="s">
        <v>181</v>
      </c>
      <c r="B788">
        <v>0</v>
      </c>
      <c r="C788" s="108" t="s">
        <v>393</v>
      </c>
      <c r="D788" s="109">
        <v>184551361</v>
      </c>
    </row>
    <row r="789" spans="1:4">
      <c r="A789" s="111" t="s">
        <v>181</v>
      </c>
      <c r="B789">
        <v>0</v>
      </c>
      <c r="C789" s="108" t="s">
        <v>187</v>
      </c>
      <c r="D789" s="109">
        <v>186867887</v>
      </c>
    </row>
    <row r="790" spans="1:4">
      <c r="A790" s="111" t="s">
        <v>181</v>
      </c>
      <c r="B790">
        <v>2364</v>
      </c>
      <c r="C790" s="108" t="s">
        <v>189</v>
      </c>
      <c r="D790" s="109">
        <v>190058774</v>
      </c>
    </row>
    <row r="791" spans="1:4">
      <c r="A791" s="111" t="s">
        <v>181</v>
      </c>
      <c r="B791">
        <v>0</v>
      </c>
      <c r="C791" s="108" t="s">
        <v>340</v>
      </c>
      <c r="D791" s="109">
        <v>191921896</v>
      </c>
    </row>
    <row r="792" spans="1:4">
      <c r="A792" s="110" t="s">
        <v>181</v>
      </c>
      <c r="B792">
        <v>0</v>
      </c>
      <c r="C792" s="108" t="s">
        <v>385</v>
      </c>
      <c r="D792" s="109">
        <v>196504049</v>
      </c>
    </row>
    <row r="793" spans="1:4">
      <c r="A793" s="111" t="s">
        <v>181</v>
      </c>
      <c r="B793">
        <v>0</v>
      </c>
      <c r="C793" s="108" t="s">
        <v>278</v>
      </c>
      <c r="D793" s="109">
        <v>204166768</v>
      </c>
    </row>
    <row r="794" spans="1:4">
      <c r="A794" s="110" t="s">
        <v>181</v>
      </c>
      <c r="B794">
        <v>0</v>
      </c>
      <c r="C794" s="108" t="s">
        <v>405</v>
      </c>
      <c r="D794" s="109">
        <v>207402234</v>
      </c>
    </row>
    <row r="795" spans="1:4">
      <c r="A795" s="110" t="s">
        <v>181</v>
      </c>
      <c r="B795">
        <v>0</v>
      </c>
      <c r="C795" s="108" t="s">
        <v>385</v>
      </c>
      <c r="D795" s="109">
        <v>207671524</v>
      </c>
    </row>
    <row r="796" spans="1:4">
      <c r="A796" s="111" t="s">
        <v>181</v>
      </c>
      <c r="B796">
        <v>0</v>
      </c>
      <c r="C796" s="108" t="s">
        <v>329</v>
      </c>
      <c r="D796" s="109">
        <v>227811145</v>
      </c>
    </row>
    <row r="797" spans="1:4">
      <c r="A797" s="111" t="s">
        <v>181</v>
      </c>
      <c r="B797">
        <v>0</v>
      </c>
      <c r="C797" s="108" t="s">
        <v>331</v>
      </c>
      <c r="D797" s="109">
        <v>229366125</v>
      </c>
    </row>
    <row r="798" spans="1:4">
      <c r="A798" s="110" t="s">
        <v>181</v>
      </c>
      <c r="B798">
        <v>0</v>
      </c>
      <c r="C798" s="108" t="s">
        <v>376</v>
      </c>
      <c r="D798" s="109">
        <v>241055540</v>
      </c>
    </row>
    <row r="799" spans="1:4">
      <c r="A799" s="111" t="s">
        <v>181</v>
      </c>
      <c r="B799">
        <v>0</v>
      </c>
      <c r="C799" s="108" t="s">
        <v>370</v>
      </c>
      <c r="D799" s="109">
        <v>248380085</v>
      </c>
    </row>
    <row r="800" spans="1:4">
      <c r="A800" s="111" t="s">
        <v>181</v>
      </c>
      <c r="B800">
        <v>0</v>
      </c>
      <c r="C800" s="108" t="s">
        <v>370</v>
      </c>
      <c r="D800" s="109">
        <v>255315700</v>
      </c>
    </row>
    <row r="801" spans="1:4">
      <c r="A801" s="111" t="s">
        <v>181</v>
      </c>
      <c r="B801">
        <v>0</v>
      </c>
      <c r="C801" s="108" t="s">
        <v>330</v>
      </c>
      <c r="D801" s="109">
        <v>265068870</v>
      </c>
    </row>
    <row r="802" spans="1:4">
      <c r="A802" s="111" t="s">
        <v>181</v>
      </c>
      <c r="B802">
        <v>0</v>
      </c>
      <c r="C802" s="108" t="s">
        <v>186</v>
      </c>
      <c r="D802" s="109">
        <v>265080125</v>
      </c>
    </row>
    <row r="803" spans="1:4">
      <c r="A803" s="110" t="s">
        <v>181</v>
      </c>
      <c r="B803">
        <v>0</v>
      </c>
      <c r="C803" s="108" t="s">
        <v>393</v>
      </c>
      <c r="D803" s="109">
        <v>276936668</v>
      </c>
    </row>
    <row r="804" spans="1:4">
      <c r="A804" s="110" t="s">
        <v>181</v>
      </c>
      <c r="B804">
        <v>0</v>
      </c>
      <c r="C804" s="108" t="s">
        <v>385</v>
      </c>
      <c r="D804" s="109">
        <v>311026096</v>
      </c>
    </row>
    <row r="805" spans="1:4">
      <c r="A805" s="111" t="s">
        <v>181</v>
      </c>
      <c r="B805">
        <v>0</v>
      </c>
      <c r="C805" s="108" t="s">
        <v>363</v>
      </c>
      <c r="D805" s="109">
        <v>312347736</v>
      </c>
    </row>
    <row r="806" spans="1:4">
      <c r="A806" s="111" t="s">
        <v>181</v>
      </c>
      <c r="B806">
        <v>0</v>
      </c>
      <c r="C806" s="108" t="s">
        <v>278</v>
      </c>
      <c r="D806" s="109">
        <v>329127338</v>
      </c>
    </row>
    <row r="807" spans="1:4">
      <c r="A807" s="111" t="s">
        <v>181</v>
      </c>
      <c r="B807">
        <v>0</v>
      </c>
      <c r="C807" s="108" t="s">
        <v>252</v>
      </c>
      <c r="D807" s="109">
        <v>356739494</v>
      </c>
    </row>
    <row r="808" spans="1:4">
      <c r="A808" s="111" t="s">
        <v>181</v>
      </c>
      <c r="B808">
        <v>0</v>
      </c>
      <c r="C808" s="108" t="s">
        <v>279</v>
      </c>
      <c r="D808" s="109">
        <v>375981346</v>
      </c>
    </row>
    <row r="809" spans="1:4">
      <c r="A809" s="110" t="s">
        <v>181</v>
      </c>
      <c r="B809">
        <v>0</v>
      </c>
      <c r="C809" s="108" t="s">
        <v>384</v>
      </c>
      <c r="D809" s="109">
        <v>377302619</v>
      </c>
    </row>
    <row r="810" spans="1:4">
      <c r="A810" s="111" t="s">
        <v>181</v>
      </c>
      <c r="B810">
        <v>0</v>
      </c>
      <c r="C810" s="108" t="s">
        <v>187</v>
      </c>
      <c r="D810" s="109">
        <v>381160731</v>
      </c>
    </row>
    <row r="811" spans="1:4">
      <c r="A811" s="111" t="s">
        <v>181</v>
      </c>
      <c r="B811">
        <v>0</v>
      </c>
      <c r="C811" s="108" t="s">
        <v>340</v>
      </c>
      <c r="D811" s="109">
        <v>387769504</v>
      </c>
    </row>
    <row r="812" spans="1:4">
      <c r="A812" s="111" t="s">
        <v>181</v>
      </c>
      <c r="B812">
        <v>0</v>
      </c>
      <c r="C812" s="108" t="s">
        <v>371</v>
      </c>
      <c r="D812" s="109">
        <v>387987111</v>
      </c>
    </row>
    <row r="813" spans="1:4">
      <c r="A813" s="111" t="s">
        <v>181</v>
      </c>
      <c r="B813">
        <v>0</v>
      </c>
      <c r="C813" s="108" t="s">
        <v>359</v>
      </c>
      <c r="D813" s="109">
        <v>388795994</v>
      </c>
    </row>
    <row r="814" spans="1:4">
      <c r="A814" s="111" t="s">
        <v>181</v>
      </c>
      <c r="B814">
        <v>0</v>
      </c>
      <c r="C814" s="108" t="s">
        <v>339</v>
      </c>
      <c r="D814" s="109">
        <v>391585111</v>
      </c>
    </row>
    <row r="815" spans="1:4">
      <c r="A815" s="110" t="s">
        <v>181</v>
      </c>
      <c r="B815">
        <v>0</v>
      </c>
      <c r="C815" s="108" t="s">
        <v>404</v>
      </c>
      <c r="D815" s="109">
        <v>392982317</v>
      </c>
    </row>
    <row r="816" spans="1:4">
      <c r="A816" s="110" t="s">
        <v>181</v>
      </c>
      <c r="B816">
        <v>0</v>
      </c>
      <c r="C816" s="108" t="s">
        <v>393</v>
      </c>
      <c r="D816" s="109">
        <v>396429105</v>
      </c>
    </row>
    <row r="817" spans="1:4">
      <c r="A817" s="111" t="s">
        <v>181</v>
      </c>
      <c r="B817">
        <v>0</v>
      </c>
      <c r="C817" s="108" t="s">
        <v>358</v>
      </c>
      <c r="D817" s="109">
        <v>437705959</v>
      </c>
    </row>
    <row r="818" spans="1:4">
      <c r="A818" s="111" t="s">
        <v>181</v>
      </c>
      <c r="B818">
        <v>0</v>
      </c>
      <c r="C818" s="108" t="s">
        <v>251</v>
      </c>
      <c r="D818" s="109">
        <v>453051200</v>
      </c>
    </row>
    <row r="819" spans="1:4">
      <c r="A819" s="111" t="s">
        <v>181</v>
      </c>
      <c r="B819">
        <v>0</v>
      </c>
      <c r="C819" s="108" t="s">
        <v>340</v>
      </c>
      <c r="D819" s="109">
        <v>456270164</v>
      </c>
    </row>
    <row r="820" spans="1:4">
      <c r="A820" s="111" t="s">
        <v>181</v>
      </c>
      <c r="B820">
        <v>0</v>
      </c>
      <c r="C820" s="108" t="s">
        <v>187</v>
      </c>
      <c r="D820" s="109">
        <v>467517500</v>
      </c>
    </row>
    <row r="821" spans="1:4">
      <c r="A821" s="111" t="s">
        <v>181</v>
      </c>
      <c r="B821">
        <v>0</v>
      </c>
      <c r="C821" s="108" t="s">
        <v>278</v>
      </c>
      <c r="D821" s="109">
        <v>468634295</v>
      </c>
    </row>
    <row r="822" spans="1:4">
      <c r="A822" s="111" t="s">
        <v>181</v>
      </c>
      <c r="B822">
        <v>0</v>
      </c>
      <c r="C822" s="108" t="s">
        <v>370</v>
      </c>
      <c r="D822" s="109">
        <v>472525119</v>
      </c>
    </row>
    <row r="823" spans="1:4">
      <c r="A823" s="110" t="s">
        <v>181</v>
      </c>
      <c r="B823">
        <v>0</v>
      </c>
      <c r="C823" s="108" t="s">
        <v>405</v>
      </c>
      <c r="D823" s="109">
        <v>489699964</v>
      </c>
    </row>
    <row r="824" spans="1:4">
      <c r="A824" s="111" t="s">
        <v>181</v>
      </c>
      <c r="B824">
        <v>0</v>
      </c>
      <c r="C824" s="108" t="s">
        <v>375</v>
      </c>
      <c r="D824" s="109">
        <v>491001086</v>
      </c>
    </row>
    <row r="825" spans="1:4">
      <c r="A825" s="111" t="s">
        <v>181</v>
      </c>
      <c r="B825">
        <v>0</v>
      </c>
      <c r="C825" s="108" t="s">
        <v>246</v>
      </c>
      <c r="D825" s="109">
        <v>497193490</v>
      </c>
    </row>
    <row r="826" spans="1:4">
      <c r="A826" s="110" t="s">
        <v>181</v>
      </c>
      <c r="B826">
        <v>0</v>
      </c>
      <c r="C826" s="108" t="s">
        <v>393</v>
      </c>
      <c r="D826" s="109">
        <v>515992200</v>
      </c>
    </row>
    <row r="827" spans="1:4">
      <c r="A827" s="110" t="s">
        <v>181</v>
      </c>
      <c r="B827">
        <v>0</v>
      </c>
      <c r="C827" s="108" t="s">
        <v>405</v>
      </c>
      <c r="D827" s="109">
        <v>518198500</v>
      </c>
    </row>
    <row r="828" spans="1:4">
      <c r="A828" s="110" t="s">
        <v>181</v>
      </c>
      <c r="B828">
        <v>0</v>
      </c>
      <c r="C828" s="108" t="s">
        <v>385</v>
      </c>
      <c r="D828" s="109">
        <v>522587200</v>
      </c>
    </row>
    <row r="829" spans="1:4">
      <c r="A829" s="111" t="s">
        <v>181</v>
      </c>
      <c r="B829">
        <v>0</v>
      </c>
      <c r="C829" s="108" t="s">
        <v>340</v>
      </c>
      <c r="D829" s="109">
        <v>522616400</v>
      </c>
    </row>
    <row r="830" spans="1:4">
      <c r="A830" s="111" t="s">
        <v>181</v>
      </c>
      <c r="B830">
        <v>0</v>
      </c>
      <c r="C830" s="108" t="s">
        <v>358</v>
      </c>
      <c r="D830" s="109">
        <v>524602000</v>
      </c>
    </row>
    <row r="831" spans="1:4">
      <c r="A831" s="111" t="s">
        <v>181</v>
      </c>
      <c r="B831">
        <v>0</v>
      </c>
      <c r="C831" s="108" t="s">
        <v>278</v>
      </c>
      <c r="D831" s="109">
        <v>528635900</v>
      </c>
    </row>
    <row r="832" spans="1:4">
      <c r="A832" s="111" t="s">
        <v>181</v>
      </c>
      <c r="B832">
        <v>0</v>
      </c>
      <c r="C832" s="108" t="s">
        <v>358</v>
      </c>
      <c r="D832" s="109">
        <v>574060494</v>
      </c>
    </row>
    <row r="833" spans="1:4">
      <c r="A833" s="111" t="s">
        <v>181</v>
      </c>
      <c r="B833">
        <v>0</v>
      </c>
      <c r="C833" s="108" t="s">
        <v>251</v>
      </c>
      <c r="D833" s="109">
        <v>604039400</v>
      </c>
    </row>
    <row r="834" spans="1:4">
      <c r="A834" s="111" t="s">
        <v>181</v>
      </c>
      <c r="B834">
        <v>0</v>
      </c>
      <c r="C834" s="108" t="s">
        <v>187</v>
      </c>
      <c r="D834" s="109">
        <v>623201800</v>
      </c>
    </row>
    <row r="835" spans="1:4">
      <c r="A835" s="110" t="s">
        <v>181</v>
      </c>
      <c r="B835">
        <v>0</v>
      </c>
      <c r="C835" s="108" t="s">
        <v>395</v>
      </c>
      <c r="D835" s="109">
        <v>635063402</v>
      </c>
    </row>
    <row r="836" spans="1:4">
      <c r="A836" s="111" t="s">
        <v>190</v>
      </c>
      <c r="B836">
        <v>0</v>
      </c>
      <c r="C836" s="108" t="s">
        <v>286</v>
      </c>
      <c r="D836" s="109">
        <v>662365471</v>
      </c>
    </row>
    <row r="837" spans="1:4">
      <c r="A837" s="110" t="s">
        <v>181</v>
      </c>
      <c r="B837">
        <v>0</v>
      </c>
      <c r="C837" s="108" t="s">
        <v>393</v>
      </c>
      <c r="D837" s="109">
        <v>683228800</v>
      </c>
    </row>
    <row r="838" spans="1:4">
      <c r="A838" s="110" t="s">
        <v>181</v>
      </c>
      <c r="B838">
        <v>0</v>
      </c>
      <c r="C838" s="108" t="s">
        <v>405</v>
      </c>
      <c r="D838" s="109">
        <v>690884700</v>
      </c>
    </row>
    <row r="839" spans="1:4">
      <c r="A839" s="110" t="s">
        <v>181</v>
      </c>
      <c r="B839">
        <v>0</v>
      </c>
      <c r="C839" s="108" t="s">
        <v>385</v>
      </c>
      <c r="D839" s="109">
        <v>696741400</v>
      </c>
    </row>
    <row r="840" spans="1:4">
      <c r="A840" s="111" t="s">
        <v>181</v>
      </c>
      <c r="B840">
        <v>0</v>
      </c>
      <c r="C840" s="108" t="s">
        <v>340</v>
      </c>
      <c r="D840" s="109">
        <v>696775400</v>
      </c>
    </row>
    <row r="841" spans="1:4">
      <c r="A841" s="111" t="s">
        <v>181</v>
      </c>
      <c r="B841">
        <v>0</v>
      </c>
      <c r="C841" s="108" t="s">
        <v>358</v>
      </c>
      <c r="D841" s="109">
        <v>699424400</v>
      </c>
    </row>
    <row r="842" spans="1:4">
      <c r="A842" s="111" t="s">
        <v>181</v>
      </c>
      <c r="B842">
        <v>0</v>
      </c>
      <c r="C842" s="108" t="s">
        <v>278</v>
      </c>
      <c r="D842" s="109">
        <v>704800400</v>
      </c>
    </row>
    <row r="843" spans="1:4">
      <c r="A843" s="113" t="s">
        <v>190</v>
      </c>
      <c r="B843" s="115">
        <v>1367</v>
      </c>
      <c r="C843" s="114" t="s">
        <v>323</v>
      </c>
      <c r="D843" s="116">
        <f>759232076-3800000</f>
        <v>755432076</v>
      </c>
    </row>
    <row r="844" spans="1:4">
      <c r="A844" s="111" t="s">
        <v>181</v>
      </c>
      <c r="B844">
        <v>0</v>
      </c>
      <c r="C844" s="108" t="s">
        <v>370</v>
      </c>
      <c r="D844" s="109">
        <v>765416000</v>
      </c>
    </row>
    <row r="845" spans="1:4">
      <c r="A845" s="111" t="s">
        <v>181</v>
      </c>
      <c r="B845">
        <v>634</v>
      </c>
      <c r="C845" s="108" t="s">
        <v>263</v>
      </c>
      <c r="D845" s="109">
        <v>771787882</v>
      </c>
    </row>
    <row r="846" spans="1:4">
      <c r="A846" s="111" t="s">
        <v>181</v>
      </c>
      <c r="B846">
        <v>0</v>
      </c>
      <c r="C846" s="108" t="s">
        <v>373</v>
      </c>
      <c r="D846" s="109">
        <v>806526230</v>
      </c>
    </row>
    <row r="847" spans="1:4">
      <c r="A847" t="s">
        <v>181</v>
      </c>
      <c r="B847">
        <v>1415</v>
      </c>
      <c r="C847" s="108" t="s">
        <v>262</v>
      </c>
      <c r="D847" s="109">
        <v>830845142</v>
      </c>
    </row>
    <row r="848" spans="1:4">
      <c r="A848" s="111" t="s">
        <v>181</v>
      </c>
      <c r="B848">
        <v>369</v>
      </c>
      <c r="C848" s="108" t="s">
        <v>248</v>
      </c>
      <c r="D848" s="109">
        <v>870303336</v>
      </c>
    </row>
    <row r="849" spans="1:4">
      <c r="A849" s="111" t="s">
        <v>181</v>
      </c>
      <c r="B849">
        <v>0</v>
      </c>
      <c r="C849" s="108" t="s">
        <v>188</v>
      </c>
      <c r="D849" s="109">
        <v>984472678</v>
      </c>
    </row>
    <row r="850" spans="1:4">
      <c r="A850" s="111" t="s">
        <v>181</v>
      </c>
      <c r="B850">
        <v>0</v>
      </c>
      <c r="C850" s="108" t="s">
        <v>252</v>
      </c>
      <c r="D850" s="109">
        <v>992968471</v>
      </c>
    </row>
    <row r="851" spans="1:4">
      <c r="A851" s="111" t="s">
        <v>181</v>
      </c>
      <c r="B851">
        <v>0</v>
      </c>
      <c r="C851" s="108" t="s">
        <v>370</v>
      </c>
      <c r="D851" s="109">
        <v>1020428600</v>
      </c>
    </row>
    <row r="852" spans="1:4">
      <c r="A852" s="111" t="s">
        <v>181</v>
      </c>
      <c r="B852">
        <v>0</v>
      </c>
      <c r="C852" s="108" t="s">
        <v>186</v>
      </c>
      <c r="D852" s="109">
        <v>1034200242</v>
      </c>
    </row>
    <row r="853" spans="1:4">
      <c r="A853" s="111" t="s">
        <v>181</v>
      </c>
      <c r="B853">
        <v>0</v>
      </c>
      <c r="C853" s="108" t="s">
        <v>253</v>
      </c>
      <c r="D853" s="109">
        <v>1047501429</v>
      </c>
    </row>
    <row r="854" spans="1:4">
      <c r="A854" s="111" t="s">
        <v>181</v>
      </c>
      <c r="B854">
        <v>0</v>
      </c>
      <c r="C854" s="108" t="s">
        <v>279</v>
      </c>
      <c r="D854" s="109">
        <v>1083176680</v>
      </c>
    </row>
    <row r="855" spans="1:4">
      <c r="A855" s="111" t="s">
        <v>181</v>
      </c>
      <c r="B855">
        <v>905</v>
      </c>
      <c r="C855" s="108" t="s">
        <v>274</v>
      </c>
      <c r="D855" s="109">
        <v>1091800000</v>
      </c>
    </row>
    <row r="856" spans="1:4">
      <c r="A856" s="110" t="s">
        <v>181</v>
      </c>
      <c r="B856">
        <v>0</v>
      </c>
      <c r="C856" s="108" t="s">
        <v>384</v>
      </c>
      <c r="D856" s="109">
        <v>1129493108</v>
      </c>
    </row>
    <row r="857" spans="1:4">
      <c r="A857" s="111" t="s">
        <v>181</v>
      </c>
      <c r="B857">
        <v>0</v>
      </c>
      <c r="C857" s="108" t="s">
        <v>359</v>
      </c>
      <c r="D857" s="109">
        <v>1129688085</v>
      </c>
    </row>
    <row r="858" spans="1:4">
      <c r="A858" s="111" t="s">
        <v>181</v>
      </c>
      <c r="B858">
        <v>0</v>
      </c>
      <c r="C858" s="108" t="s">
        <v>371</v>
      </c>
      <c r="D858" s="109">
        <v>1141217717</v>
      </c>
    </row>
    <row r="859" spans="1:4">
      <c r="A859" s="110" t="s">
        <v>181</v>
      </c>
      <c r="B859">
        <v>0</v>
      </c>
      <c r="C859" s="108" t="s">
        <v>404</v>
      </c>
      <c r="D859" s="109">
        <v>1151420035</v>
      </c>
    </row>
    <row r="860" spans="1:4">
      <c r="A860" s="111" t="s">
        <v>181</v>
      </c>
      <c r="B860">
        <v>0</v>
      </c>
      <c r="C860" s="108" t="s">
        <v>187</v>
      </c>
      <c r="D860" s="109">
        <v>1162302120</v>
      </c>
    </row>
    <row r="861" spans="1:4">
      <c r="A861" s="111" t="s">
        <v>181</v>
      </c>
      <c r="B861">
        <v>0</v>
      </c>
      <c r="C861" s="108" t="s">
        <v>339</v>
      </c>
      <c r="D861" s="109">
        <v>1170566668</v>
      </c>
    </row>
    <row r="862" spans="1:4">
      <c r="A862" s="110" t="s">
        <v>181</v>
      </c>
      <c r="B862">
        <v>0</v>
      </c>
      <c r="C862" s="108" t="s">
        <v>392</v>
      </c>
      <c r="D862" s="109">
        <v>1184239071</v>
      </c>
    </row>
    <row r="863" spans="1:4">
      <c r="A863" s="111" t="s">
        <v>190</v>
      </c>
      <c r="B863">
        <v>1367</v>
      </c>
      <c r="C863" s="108" t="s">
        <v>323</v>
      </c>
      <c r="D863" s="109">
        <v>1200000000</v>
      </c>
    </row>
    <row r="864" spans="1:4">
      <c r="A864" s="111" t="s">
        <v>181</v>
      </c>
      <c r="B864">
        <v>0</v>
      </c>
      <c r="C864" s="108" t="s">
        <v>357</v>
      </c>
      <c r="D864" s="109">
        <v>1208747237</v>
      </c>
    </row>
    <row r="865" spans="1:4">
      <c r="A865" s="111" t="s">
        <v>190</v>
      </c>
      <c r="B865">
        <v>1367</v>
      </c>
      <c r="C865" s="108" t="s">
        <v>323</v>
      </c>
      <c r="D865" s="109">
        <v>1211769964</v>
      </c>
    </row>
    <row r="866" spans="1:4">
      <c r="A866" s="111" t="s">
        <v>181</v>
      </c>
      <c r="B866">
        <v>0</v>
      </c>
      <c r="C866" s="108" t="s">
        <v>336</v>
      </c>
      <c r="D866" s="109">
        <v>1218295264</v>
      </c>
    </row>
    <row r="867" spans="1:4">
      <c r="A867" s="110" t="s">
        <v>181</v>
      </c>
      <c r="B867">
        <v>0</v>
      </c>
      <c r="C867" s="108" t="s">
        <v>383</v>
      </c>
      <c r="D867" s="109">
        <v>1233296195</v>
      </c>
    </row>
    <row r="868" spans="1:4">
      <c r="A868" s="110" t="s">
        <v>181</v>
      </c>
      <c r="B868">
        <v>0</v>
      </c>
      <c r="C868" s="108" t="s">
        <v>406</v>
      </c>
      <c r="D868" s="109">
        <v>1240958267</v>
      </c>
    </row>
    <row r="869" spans="1:4">
      <c r="A869" s="111" t="s">
        <v>181</v>
      </c>
      <c r="B869">
        <v>0</v>
      </c>
      <c r="C869" s="108" t="s">
        <v>369</v>
      </c>
      <c r="D869" s="109">
        <v>1244857641</v>
      </c>
    </row>
    <row r="870" spans="1:4">
      <c r="A870" s="111" t="s">
        <v>181</v>
      </c>
      <c r="B870">
        <v>0</v>
      </c>
      <c r="C870" s="108" t="s">
        <v>277</v>
      </c>
      <c r="D870" s="109">
        <v>1248173573</v>
      </c>
    </row>
    <row r="871" spans="1:4">
      <c r="A871" s="111" t="s">
        <v>190</v>
      </c>
      <c r="B871">
        <v>1367</v>
      </c>
      <c r="C871" s="108" t="s">
        <v>323</v>
      </c>
      <c r="D871" s="109">
        <v>1269383046</v>
      </c>
    </row>
    <row r="872" spans="1:4">
      <c r="A872" s="110" t="s">
        <v>181</v>
      </c>
      <c r="B872">
        <v>0</v>
      </c>
      <c r="C872" s="108" t="s">
        <v>390</v>
      </c>
      <c r="D872" s="109">
        <v>1360506213</v>
      </c>
    </row>
    <row r="873" spans="1:4">
      <c r="A873" s="111" t="s">
        <v>181</v>
      </c>
      <c r="B873">
        <v>0</v>
      </c>
      <c r="C873" s="108" t="s">
        <v>284</v>
      </c>
      <c r="D873" s="109">
        <v>1415624457</v>
      </c>
    </row>
    <row r="874" spans="1:4">
      <c r="A874" s="111" t="s">
        <v>181</v>
      </c>
      <c r="B874">
        <v>0</v>
      </c>
      <c r="C874" s="108" t="s">
        <v>330</v>
      </c>
      <c r="D874" s="109">
        <v>3127121358</v>
      </c>
    </row>
    <row r="875" spans="1:4">
      <c r="A875" s="111" t="s">
        <v>190</v>
      </c>
      <c r="B875">
        <v>0</v>
      </c>
      <c r="C875" s="108" t="s">
        <v>207</v>
      </c>
      <c r="D875" s="109">
        <v>6682824588</v>
      </c>
    </row>
    <row r="876" spans="1:4">
      <c r="A876" s="111" t="s">
        <v>181</v>
      </c>
      <c r="B876">
        <v>0</v>
      </c>
      <c r="C876" s="108" t="s">
        <v>372</v>
      </c>
      <c r="D876" s="109">
        <v>7937346743</v>
      </c>
    </row>
    <row r="877" spans="1:4">
      <c r="A877" s="111" t="s">
        <v>181</v>
      </c>
      <c r="B877">
        <v>0</v>
      </c>
      <c r="C877" s="108" t="s">
        <v>251</v>
      </c>
      <c r="D877" s="109">
        <v>13797841029</v>
      </c>
    </row>
    <row r="878" spans="1:4">
      <c r="A878" s="111" t="s">
        <v>181</v>
      </c>
      <c r="B878">
        <v>0</v>
      </c>
      <c r="C878" s="108" t="s">
        <v>187</v>
      </c>
      <c r="D878" s="109">
        <v>13840471268</v>
      </c>
    </row>
    <row r="879" spans="1:4">
      <c r="A879" s="117" t="s">
        <v>181</v>
      </c>
      <c r="B879" s="115">
        <v>0</v>
      </c>
      <c r="C879" s="114" t="s">
        <v>405</v>
      </c>
      <c r="D879" s="116">
        <f>15302636234- 830845142</f>
        <v>14471791092</v>
      </c>
    </row>
    <row r="880" spans="1:4">
      <c r="A880" s="111" t="s">
        <v>181</v>
      </c>
      <c r="B880">
        <v>0</v>
      </c>
      <c r="C880" s="108" t="s">
        <v>358</v>
      </c>
      <c r="D880" s="109">
        <v>15206693731</v>
      </c>
    </row>
    <row r="881" spans="1:4">
      <c r="A881" s="110" t="s">
        <v>181</v>
      </c>
      <c r="B881">
        <v>0</v>
      </c>
      <c r="C881" s="108" t="s">
        <v>393</v>
      </c>
      <c r="D881" s="109">
        <v>15233944397</v>
      </c>
    </row>
    <row r="882" spans="1:4">
      <c r="A882" s="111" t="s">
        <v>181</v>
      </c>
      <c r="B882">
        <v>0</v>
      </c>
      <c r="C882" s="108" t="s">
        <v>340</v>
      </c>
      <c r="D882" s="109">
        <v>15253758350</v>
      </c>
    </row>
    <row r="883" spans="1:4">
      <c r="A883" s="111" t="s">
        <v>181</v>
      </c>
      <c r="B883">
        <v>0</v>
      </c>
      <c r="C883" s="108" t="s">
        <v>278</v>
      </c>
      <c r="D883" s="109">
        <v>15353260001</v>
      </c>
    </row>
    <row r="884" spans="1:4">
      <c r="A884" s="110" t="s">
        <v>181</v>
      </c>
      <c r="B884">
        <v>0</v>
      </c>
      <c r="C884" s="108" t="s">
        <v>385</v>
      </c>
      <c r="D884" s="109">
        <v>15461770533</v>
      </c>
    </row>
    <row r="885" spans="1:4">
      <c r="A885" s="111" t="s">
        <v>181</v>
      </c>
      <c r="B885">
        <v>0</v>
      </c>
      <c r="C885" s="108" t="s">
        <v>370</v>
      </c>
      <c r="D885" s="109">
        <v>15578825194</v>
      </c>
    </row>
  </sheetData>
  <sortState ref="A2:D885">
    <sortCondition ref="D2:D885"/>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8"/>
  <sheetViews>
    <sheetView zoomScale="130" zoomScaleNormal="130" workbookViewId="0">
      <selection activeCell="D11" sqref="D11"/>
    </sheetView>
  </sheetViews>
  <sheetFormatPr baseColWidth="10" defaultRowHeight="15"/>
  <cols>
    <col min="3" max="3" width="18" customWidth="1"/>
    <col min="4" max="4" width="17.5703125" customWidth="1"/>
    <col min="5" max="5" width="16.85546875" customWidth="1"/>
    <col min="6" max="6" width="18.5703125" customWidth="1"/>
    <col min="7" max="7" width="16.5703125" customWidth="1"/>
    <col min="8" max="8" width="20.85546875" customWidth="1"/>
    <col min="9" max="9" width="18.140625" customWidth="1"/>
  </cols>
  <sheetData>
    <row r="2" spans="2:10">
      <c r="C2" t="s">
        <v>172</v>
      </c>
      <c r="D2" t="s">
        <v>173</v>
      </c>
      <c r="E2" t="s">
        <v>174</v>
      </c>
      <c r="F2" t="s">
        <v>175</v>
      </c>
      <c r="G2" t="s">
        <v>176</v>
      </c>
      <c r="H2" t="s">
        <v>177</v>
      </c>
    </row>
    <row r="3" spans="2:10">
      <c r="B3" s="300" t="s">
        <v>178</v>
      </c>
      <c r="C3" s="100">
        <v>9202833815</v>
      </c>
      <c r="D3" s="100">
        <v>5066902170</v>
      </c>
      <c r="E3" s="100">
        <v>535981667</v>
      </c>
      <c r="F3" s="100">
        <v>376886400060</v>
      </c>
      <c r="G3" s="100">
        <v>5931813504</v>
      </c>
      <c r="H3" s="100">
        <v>30364979744</v>
      </c>
      <c r="I3" s="90">
        <f>SUM(C3:H3)</f>
        <v>427988910960</v>
      </c>
    </row>
    <row r="4" spans="2:10">
      <c r="B4" s="300"/>
      <c r="C4" s="100">
        <v>696600000</v>
      </c>
      <c r="D4" s="100">
        <v>2977022194</v>
      </c>
      <c r="E4" s="101"/>
      <c r="F4" s="100">
        <v>215680233889</v>
      </c>
      <c r="G4" s="100">
        <v>478970452</v>
      </c>
      <c r="H4" s="100">
        <v>12212599373</v>
      </c>
      <c r="I4" s="90">
        <f>SUM(C4:H4)</f>
        <v>232045425908</v>
      </c>
      <c r="J4" s="103">
        <f>+I4/I3</f>
        <v>0.54217625729486962</v>
      </c>
    </row>
    <row r="5" spans="2:10">
      <c r="B5" s="301" t="s">
        <v>171</v>
      </c>
      <c r="C5" s="102">
        <f>+'25 - Calidad'!H38</f>
        <v>9202833815</v>
      </c>
      <c r="D5" s="102">
        <f>+'49 - Cobertura'!H28</f>
        <v>5066902170</v>
      </c>
      <c r="E5" s="102">
        <f>+'50 - Superior'!H20</f>
        <v>535981667</v>
      </c>
      <c r="F5" s="102">
        <f>+'103 Admon'!H36</f>
        <v>375806401661</v>
      </c>
      <c r="G5" s="102">
        <f>+'106- Infra'!H24</f>
        <v>5931813504</v>
      </c>
      <c r="H5" s="102">
        <f>+'109 - PAE'!H22</f>
        <v>30364979744</v>
      </c>
    </row>
    <row r="6" spans="2:10">
      <c r="B6" s="301"/>
      <c r="C6" s="102">
        <f>+'25 - Calidad'!H39</f>
        <v>696600000</v>
      </c>
      <c r="D6" s="102">
        <f>+'49 - Cobertura'!H29</f>
        <v>2977022194</v>
      </c>
      <c r="E6" s="102">
        <f>+'50 - Superior'!H21</f>
        <v>0</v>
      </c>
      <c r="F6" s="102">
        <f>+'103 Admon'!H37</f>
        <v>215680233889</v>
      </c>
      <c r="G6" s="102">
        <f>+'106- Infra'!H25</f>
        <v>478970452</v>
      </c>
      <c r="H6" s="102">
        <f>+'109 - PAE'!H23</f>
        <v>12212599373</v>
      </c>
    </row>
    <row r="7" spans="2:10">
      <c r="C7" s="90">
        <f>+C3-C5</f>
        <v>0</v>
      </c>
      <c r="D7" s="90">
        <f t="shared" ref="D7:H7" si="0">+D3-D5</f>
        <v>0</v>
      </c>
      <c r="E7" s="90">
        <f>+E3-E5</f>
        <v>0</v>
      </c>
      <c r="F7" s="90">
        <f t="shared" si="0"/>
        <v>1079998399</v>
      </c>
      <c r="G7" s="90">
        <f t="shared" si="0"/>
        <v>0</v>
      </c>
      <c r="H7" s="90">
        <f t="shared" si="0"/>
        <v>0</v>
      </c>
    </row>
    <row r="8" spans="2:10">
      <c r="C8" s="90">
        <f>+C4-C6</f>
        <v>0</v>
      </c>
      <c r="D8" s="90">
        <f t="shared" ref="D8:H8" si="1">+D4-D6</f>
        <v>0</v>
      </c>
      <c r="E8" s="90">
        <f t="shared" si="1"/>
        <v>0</v>
      </c>
      <c r="F8" s="90">
        <f t="shared" si="1"/>
        <v>0</v>
      </c>
      <c r="G8" s="90">
        <f t="shared" si="1"/>
        <v>0</v>
      </c>
      <c r="H8" s="90">
        <f t="shared" si="1"/>
        <v>0</v>
      </c>
    </row>
  </sheetData>
  <mergeCells count="2">
    <mergeCell ref="B3:B4"/>
    <mergeCell ref="B5:B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25 - Calidad</vt:lpstr>
      <vt:lpstr>49 - Cobertura</vt:lpstr>
      <vt:lpstr>50 - Superior</vt:lpstr>
      <vt:lpstr>103 Admon</vt:lpstr>
      <vt:lpstr>106- Infra</vt:lpstr>
      <vt:lpstr>109 - PAE</vt:lpstr>
      <vt:lpstr>Anexos</vt:lpstr>
      <vt:lpstr>Validacion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Leonardo</dc:creator>
  <cp:lastModifiedBy>ARGENIS01</cp:lastModifiedBy>
  <dcterms:created xsi:type="dcterms:W3CDTF">2017-08-24T15:03:39Z</dcterms:created>
  <dcterms:modified xsi:type="dcterms:W3CDTF">2024-11-28T17:04:00Z</dcterms:modified>
</cp:coreProperties>
</file>