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para publicar\"/>
    </mc:Choice>
  </mc:AlternateContent>
  <bookViews>
    <workbookView xWindow="0" yWindow="0" windowWidth="21600" windowHeight="7530"/>
  </bookViews>
  <sheets>
    <sheet name="25 - Calidad" sheetId="7" r:id="rId1"/>
    <sheet name="49 - Cobertura" sheetId="6" r:id="rId2"/>
    <sheet name="50 - Superior" sheetId="5" r:id="rId3"/>
    <sheet name="103 Admon" sheetId="4" r:id="rId4"/>
    <sheet name="106- Infra" sheetId="3" r:id="rId5"/>
    <sheet name="109 - PAE" sheetId="2" state="hidden" r:id="rId6"/>
    <sheet name="Anexos" sheetId="9" r:id="rId7"/>
    <sheet name="Validacion" sheetId="8"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22" i="4" l="1"/>
  <c r="D879" i="9" l="1"/>
  <c r="D405" i="9"/>
  <c r="D843" i="9"/>
  <c r="D562" i="9"/>
  <c r="D567" i="9"/>
  <c r="I4" i="8"/>
  <c r="I3" i="8"/>
  <c r="L22" i="2"/>
  <c r="I19" i="2"/>
  <c r="I23" i="2" s="1"/>
  <c r="L23" i="2"/>
  <c r="K23" i="2"/>
  <c r="J23" i="2"/>
  <c r="K22" i="2"/>
  <c r="J22" i="2"/>
  <c r="I22" i="2"/>
  <c r="H21" i="2"/>
  <c r="H20" i="2"/>
  <c r="H18" i="2"/>
  <c r="O20" i="2"/>
  <c r="I21" i="3"/>
  <c r="H21" i="3" s="1"/>
  <c r="O22" i="3"/>
  <c r="O20" i="3"/>
  <c r="L25" i="3"/>
  <c r="K25" i="3"/>
  <c r="J25" i="3"/>
  <c r="L24" i="3"/>
  <c r="K24" i="3"/>
  <c r="J24" i="3"/>
  <c r="I24" i="3"/>
  <c r="H23" i="3"/>
  <c r="H22" i="3"/>
  <c r="H20" i="3"/>
  <c r="H19" i="3"/>
  <c r="H18" i="3"/>
  <c r="P20" i="3" l="1"/>
  <c r="P22" i="3"/>
  <c r="I25" i="3"/>
  <c r="H25" i="3" s="1"/>
  <c r="G6" i="8" s="1"/>
  <c r="G8" i="8" s="1"/>
  <c r="J4" i="8"/>
  <c r="P20" i="2"/>
  <c r="Q20" i="2" s="1"/>
  <c r="Q20" i="3"/>
  <c r="H19" i="2"/>
  <c r="H23" i="2"/>
  <c r="H6" i="8" s="1"/>
  <c r="H8" i="8" s="1"/>
  <c r="H22" i="2"/>
  <c r="H5" i="8" s="1"/>
  <c r="H7" i="8" s="1"/>
  <c r="H24" i="3"/>
  <c r="G5" i="8" s="1"/>
  <c r="G7" i="8" s="1"/>
  <c r="L37" i="4" l="1"/>
  <c r="K37" i="4"/>
  <c r="J37" i="4"/>
  <c r="I37" i="4"/>
  <c r="L36" i="4"/>
  <c r="K36" i="4"/>
  <c r="J36" i="4"/>
  <c r="I36" i="4"/>
  <c r="J23" i="4"/>
  <c r="H31" i="4"/>
  <c r="O30" i="4"/>
  <c r="H30" i="4"/>
  <c r="H29" i="4"/>
  <c r="O28" i="4"/>
  <c r="H28" i="4"/>
  <c r="H27" i="4"/>
  <c r="O26" i="4"/>
  <c r="H26" i="4"/>
  <c r="H25" i="4"/>
  <c r="O24" i="4"/>
  <c r="H24" i="4"/>
  <c r="P28" i="4" l="1"/>
  <c r="Q28" i="4" s="1"/>
  <c r="P26" i="4"/>
  <c r="Q26" i="4" s="1"/>
  <c r="P30" i="4"/>
  <c r="Q30" i="4" s="1"/>
  <c r="P24" i="4"/>
  <c r="Q24" i="4" s="1"/>
  <c r="H37" i="4" l="1"/>
  <c r="F6" i="8" s="1"/>
  <c r="F8" i="8" s="1"/>
  <c r="H36" i="4"/>
  <c r="H35" i="4"/>
  <c r="H34" i="4"/>
  <c r="H33" i="4"/>
  <c r="H32" i="4"/>
  <c r="H23" i="4"/>
  <c r="H22" i="4"/>
  <c r="H21" i="4"/>
  <c r="H20" i="4"/>
  <c r="H19" i="4"/>
  <c r="H18" i="4"/>
  <c r="O34" i="4"/>
  <c r="O32" i="4"/>
  <c r="O22" i="4"/>
  <c r="O20" i="4"/>
  <c r="O36" i="7"/>
  <c r="O34" i="7"/>
  <c r="O22" i="7"/>
  <c r="O18" i="6"/>
  <c r="O24" i="6"/>
  <c r="O22" i="6"/>
  <c r="O20" i="6"/>
  <c r="L21" i="5"/>
  <c r="K21" i="5"/>
  <c r="J21" i="5"/>
  <c r="I21" i="5"/>
  <c r="L20" i="5"/>
  <c r="K20" i="5"/>
  <c r="J20" i="5"/>
  <c r="I20" i="5"/>
  <c r="H19" i="5"/>
  <c r="H18" i="5"/>
  <c r="I19" i="6"/>
  <c r="H19" i="6" s="1"/>
  <c r="J28" i="6"/>
  <c r="I28" i="6"/>
  <c r="L38" i="7"/>
  <c r="K38" i="7"/>
  <c r="J38" i="7"/>
  <c r="H25" i="6"/>
  <c r="H20" i="6"/>
  <c r="L29" i="6"/>
  <c r="K29" i="6"/>
  <c r="J29" i="6"/>
  <c r="L28" i="6"/>
  <c r="K28" i="6"/>
  <c r="H27" i="6"/>
  <c r="H26" i="6"/>
  <c r="H24" i="6"/>
  <c r="H23" i="6"/>
  <c r="H22" i="6"/>
  <c r="P22" i="6" s="1"/>
  <c r="H21" i="6"/>
  <c r="H18" i="6"/>
  <c r="L39" i="7"/>
  <c r="K39" i="7"/>
  <c r="J39" i="7"/>
  <c r="I37" i="7"/>
  <c r="I39" i="7" s="1"/>
  <c r="I38" i="7"/>
  <c r="H36" i="7"/>
  <c r="H35" i="7"/>
  <c r="H34" i="7"/>
  <c r="H33" i="7"/>
  <c r="H32" i="7"/>
  <c r="H31" i="7"/>
  <c r="H30" i="7"/>
  <c r="H29" i="7"/>
  <c r="H28" i="7"/>
  <c r="H27" i="7"/>
  <c r="H26" i="7"/>
  <c r="H25" i="7"/>
  <c r="H24" i="7"/>
  <c r="H23" i="7"/>
  <c r="P22" i="7" s="1"/>
  <c r="H22" i="7"/>
  <c r="H21" i="7"/>
  <c r="H20" i="7"/>
  <c r="H19" i="7"/>
  <c r="H18" i="7"/>
  <c r="P34" i="7" l="1"/>
  <c r="P18" i="6"/>
  <c r="Q18" i="6" s="1"/>
  <c r="P20" i="6"/>
  <c r="Q20" i="6" s="1"/>
  <c r="P24" i="6"/>
  <c r="Q24" i="6" s="1"/>
  <c r="H37" i="7"/>
  <c r="P36" i="7" s="1"/>
  <c r="Q36" i="7" s="1"/>
  <c r="Q22" i="6"/>
  <c r="I29" i="6"/>
  <c r="H29" i="6" s="1"/>
  <c r="D6" i="8" s="1"/>
  <c r="D8" i="8" s="1"/>
  <c r="F5" i="8"/>
  <c r="F7" i="8" s="1"/>
  <c r="H21" i="5"/>
  <c r="E6" i="8" s="1"/>
  <c r="E8" i="8" s="1"/>
  <c r="Q34" i="7"/>
  <c r="P32" i="4"/>
  <c r="P34" i="4"/>
  <c r="P20" i="4"/>
  <c r="P22" i="4"/>
  <c r="Q22" i="4" s="1"/>
  <c r="Q32" i="4"/>
  <c r="H20" i="5"/>
  <c r="E5" i="8" s="1"/>
  <c r="E7" i="8" s="1"/>
  <c r="H38" i="7"/>
  <c r="C5" i="8" s="1"/>
  <c r="C7" i="8" s="1"/>
  <c r="H28" i="6"/>
  <c r="D5" i="8" s="1"/>
  <c r="D7" i="8" s="1"/>
  <c r="H39" i="7"/>
  <c r="C6" i="8" s="1"/>
  <c r="C8" i="8" s="1"/>
  <c r="P20" i="7"/>
  <c r="O20" i="7"/>
  <c r="Q20" i="7" s="1"/>
  <c r="P32" i="7" l="1"/>
  <c r="O32" i="7"/>
  <c r="P30" i="7"/>
  <c r="O30" i="7"/>
  <c r="P28" i="7"/>
  <c r="O28" i="7"/>
  <c r="P26" i="7"/>
  <c r="O26" i="7"/>
  <c r="P24" i="7"/>
  <c r="O24" i="7"/>
  <c r="Q24" i="7" l="1"/>
  <c r="Q26" i="7"/>
  <c r="Q30" i="7"/>
  <c r="Q28" i="7"/>
  <c r="Q32" i="7"/>
  <c r="P18" i="7"/>
  <c r="O18" i="7"/>
  <c r="P18" i="5"/>
  <c r="O18" i="5"/>
  <c r="P18" i="4"/>
  <c r="O18" i="4"/>
  <c r="P18" i="3"/>
  <c r="O18" i="3"/>
  <c r="Q18" i="3" l="1"/>
  <c r="Q18" i="7"/>
  <c r="P18" i="2"/>
  <c r="O18" i="2"/>
  <c r="Q18" i="2" l="1"/>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JESSICA</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E15" authorId="0" shapeId="0">
      <text>
        <r>
          <rPr>
            <b/>
            <sz val="9"/>
            <color rgb="FF000000"/>
            <rFont val="Tahoma"/>
            <family val="2"/>
          </rPr>
          <t>equipo 60:</t>
        </r>
        <r>
          <rPr>
            <sz val="9"/>
            <color rgb="FF000000"/>
            <rFont val="Tahoma"/>
            <family val="2"/>
          </rPr>
          <t xml:space="preserve">
</t>
        </r>
        <r>
          <rPr>
            <sz val="10"/>
            <color rgb="FF000000"/>
            <rFont val="Tahoma"/>
            <family val="2"/>
          </rPr>
          <t>Describa el parámetro o unidad de medida relacionada con la actividad, ejemplo: porcentaje, número, kilo, grados, hectáreas, etc.</t>
        </r>
        <r>
          <rPr>
            <sz val="9"/>
            <color rgb="FF000000"/>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C24" authorId="1" shapeId="0">
      <text>
        <r>
          <rPr>
            <b/>
            <sz val="9"/>
            <color rgb="FF000000"/>
            <rFont val="Tahoma"/>
            <family val="2"/>
          </rPr>
          <t>JESSICA:</t>
        </r>
        <r>
          <rPr>
            <sz val="9"/>
            <color rgb="FF000000"/>
            <rFont val="Tahoma"/>
            <family val="2"/>
          </rPr>
          <t xml:space="preserve">
</t>
        </r>
        <r>
          <rPr>
            <sz val="9"/>
            <color rgb="FF000000"/>
            <rFont val="Tahoma"/>
            <family val="2"/>
          </rPr>
          <t xml:space="preserve">MGA - Garantizar el pago de servicios públicos y arriendos de las IE Oficiales
</t>
        </r>
      </text>
    </comment>
    <comment ref="C62" authorId="1" shapeId="0">
      <text>
        <r>
          <rPr>
            <b/>
            <sz val="9"/>
            <color indexed="81"/>
            <rFont val="Tahoma"/>
            <family val="2"/>
          </rPr>
          <t>JESSICA:</t>
        </r>
        <r>
          <rPr>
            <sz val="9"/>
            <color indexed="81"/>
            <rFont val="Tahoma"/>
            <family val="2"/>
          </rPr>
          <t xml:space="preserve">
MGA - Garantizar el pago de servicios públicos y arriendos de las IE Oficiales
</t>
        </r>
      </text>
    </comment>
  </commentList>
</comments>
</file>

<file path=xl/comments5.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en el presupuesto y ejecutado anivel de las obligaciones generadas (OP)</t>
        </r>
      </text>
    </comment>
  </commentList>
</comments>
</file>

<file path=xl/comments6.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<sst xmlns="http://schemas.openxmlformats.org/spreadsheetml/2006/main" count="2456" uniqueCount="434">
  <si>
    <t xml:space="preserve">FIRMA: </t>
  </si>
  <si>
    <t xml:space="preserve">OBSERVACIONES: </t>
  </si>
  <si>
    <t>E</t>
  </si>
  <si>
    <t>P</t>
  </si>
  <si>
    <t>FIRMA</t>
  </si>
  <si>
    <t xml:space="preserve">NOMBRE: </t>
  </si>
  <si>
    <t xml:space="preserve">META DE RESULTADO  No.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</si>
  <si>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</si>
  <si>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</si>
  <si>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</si>
  <si>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</si>
  <si>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</si>
  <si>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</si>
  <si>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</si>
  <si>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</si>
  <si>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</si>
  <si>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</si>
  <si>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</si>
  <si>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</si>
  <si>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</si>
  <si>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</si>
  <si>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</si>
  <si>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 xml:space="preserve">CODIGO BPPIM: </t>
  </si>
  <si>
    <t xml:space="preserve">NOMBRE  DEL PROYECTO POAI: </t>
  </si>
  <si>
    <t xml:space="preserve">PROGRAMA:  </t>
  </si>
  <si>
    <t>VALOR</t>
  </si>
  <si>
    <t>OBJETO</t>
  </si>
  <si>
    <t>No</t>
  </si>
  <si>
    <t>SECTOR:</t>
  </si>
  <si>
    <t xml:space="preserve">RELACION DE CONTRATOS Y CONVENIOS </t>
  </si>
  <si>
    <t xml:space="preserve">Objetivos: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</si>
  <si>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</si>
  <si>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</si>
  <si>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</si>
  <si>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</si>
  <si>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</si>
  <si>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</si>
  <si>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</si>
  <si>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ACTIVIDADES</t>
  </si>
  <si>
    <t xml:space="preserve">FUENTES DE FINANCIACION                           </t>
  </si>
  <si>
    <t>METAS DE PRODUCTO</t>
  </si>
  <si>
    <t>COSTO TOTAL
(PESOS)</t>
  </si>
  <si>
    <t xml:space="preserve">SECRETARÍA / ENTIDAD: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</si>
  <si>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</si>
  <si>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</si>
  <si>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</si>
  <si>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</si>
  <si>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</si>
  <si>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</si>
  <si>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</si>
  <si>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</si>
  <si>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CODIGO PRESUPUESTAL:                                                       RUBROS:</t>
  </si>
  <si>
    <t>Secretaria de Educación</t>
  </si>
  <si>
    <t xml:space="preserve">LINEA ESTRATEGICA: </t>
  </si>
  <si>
    <t>CULTURA Y SOCIEDAD PARA TODOS</t>
  </si>
  <si>
    <t>22 - Educación</t>
  </si>
  <si>
    <t>2201-Calidad, cobertura y fortalecimiento de la educación inicial, prescolar, básica y media</t>
  </si>
  <si>
    <t>Desarrollo escenarios educativos ideales en contextos de Calidad Ibagué</t>
  </si>
  <si>
    <t>GRUPO: Calidad Educativa</t>
  </si>
  <si>
    <t>FECHA DE  SEGUIMIENTO: Septiembre 30 2024</t>
  </si>
  <si>
    <t>2.09.3.2.02.02.009
2.09.3.3.05.09.053</t>
  </si>
  <si>
    <t>Desarrollo de trayectorias educativas que garanticen la permanencia estudiantil Ibagué</t>
  </si>
  <si>
    <t>2202-Calidad y fomento de la educación superior</t>
  </si>
  <si>
    <t>Subsidio para facilitar el acceso y las trayectorias universitarias a los jóvenes de Ibagué</t>
  </si>
  <si>
    <t xml:space="preserve">2.09.3.2.02.02.009
</t>
  </si>
  <si>
    <t>Administración EFICIENTE PARA LA PRESTACIÓN DEL SERVICIO EDUCATIVO OFICIAL Ibagué</t>
  </si>
  <si>
    <t xml:space="preserve">Adecuación DE ESPACIOS DE APRENDIZAJE INNOVADORES PARA LOS NIÑOS NIÑAS ADOLESCENTES Y JÓVENES Ibagué </t>
  </si>
  <si>
    <t xml:space="preserve">2.09.3.2.02.02.005
2.09.3.2.02.02.008
2.09.3.2.02.02.009
</t>
  </si>
  <si>
    <t xml:space="preserve">2.09.3.2.02.02.006
</t>
  </si>
  <si>
    <t>Implementación del Programa de Alimentación Escolar PAE y condiciones de alimentación saludable Ibagué</t>
  </si>
  <si>
    <t>Fortalecimiento y dotación de las instituciones educativas para ofrecer ambientes pedagógicos de calidad dignos</t>
  </si>
  <si>
    <t>Implementar la estrategia Ibagué Bilingüe para beneficiar NNAJ del sector educativo oficial</t>
  </si>
  <si>
    <t>Diseñar e implementar la estrategia “Ibagué ciudad musical” para formar en valores, convivencia y civismo para el sector educativo.</t>
  </si>
  <si>
    <t>Beneficiar docentes del programa " Formando los Formadores"</t>
  </si>
  <si>
    <t>Ampliar la atención de educación inicial en los grados jardín y prejardin en 12 IE Oficiales</t>
  </si>
  <si>
    <t>Implementar el programa de cultura y educación ambiental en las IE Oficiales como mecanismo de fortalecimiento de los PRAES.</t>
  </si>
  <si>
    <t>Diseñar  e implementar la estrategia de Paz y convivencia escolar en las IE Oficiales (Arte, deporte, Cultura, CRESE )</t>
  </si>
  <si>
    <t>Estudiantes Beneficiados con el Plan territorial de lectura, escritura, oralidad en IE Oficiales</t>
  </si>
  <si>
    <t>DIRECTOR</t>
  </si>
  <si>
    <t>Promedio Naturales saber 11</t>
  </si>
  <si>
    <t>Promedio Ingles Saber 11</t>
  </si>
  <si>
    <t>Cobertura escolar bruta en básica secundaria</t>
  </si>
  <si>
    <t>Instituciones Educativas Oficiales Categoría Muy Superior Saber 11</t>
  </si>
  <si>
    <t>Cobertura escolar neta en transición</t>
  </si>
  <si>
    <t>Cobertura escolar neta en básica primaria</t>
  </si>
  <si>
    <t>Tasa de repitencia en básica secundaria</t>
  </si>
  <si>
    <t>Promedio Lectura Saber 11</t>
  </si>
  <si>
    <t>Promedio</t>
  </si>
  <si>
    <t>Porcentaje</t>
  </si>
  <si>
    <t>Numero</t>
  </si>
  <si>
    <t>NOMBRE: MARIA ISABEL PEÑA GARZON</t>
  </si>
  <si>
    <t>NOMBRE: DIANA ROCIO LOPEZ CHICA</t>
  </si>
  <si>
    <t>Implementar estrategias de permanencia y retención escolar  en las IE oficiales.</t>
  </si>
  <si>
    <t xml:space="preserve">Ofrecer un servicio educativo eficiente para la población con trayectorias educativas diversas e inclusiva en las I.E .oficiales de Ibagué.  </t>
  </si>
  <si>
    <r>
      <rPr>
        <sz val="12"/>
        <rFont val="Arial MT"/>
      </rPr>
      <t>Tasa de deserción en básica primaria</t>
    </r>
    <r>
      <rPr>
        <b/>
        <sz val="12"/>
        <rFont val="Arial MT"/>
      </rPr>
      <t xml:space="preserve">
</t>
    </r>
  </si>
  <si>
    <t>Tasa de deserción en básica secundaria</t>
  </si>
  <si>
    <r>
      <rPr>
        <sz val="12"/>
        <rFont val="Arial MT"/>
      </rPr>
      <t>Tasa cobertura educación superior</t>
    </r>
    <r>
      <rPr>
        <b/>
        <sz val="12"/>
        <rFont val="Arial MT"/>
      </rPr>
      <t xml:space="preserve">
</t>
    </r>
  </si>
  <si>
    <t>Apoyar a estudiantes para el ingreso a la educación terciaria</t>
  </si>
  <si>
    <t>Ejecutar el Plan de Bienestar para beneficiar el personal de IE Oficiales</t>
  </si>
  <si>
    <t>Prestar servicio de conectividad a IE Oficiales</t>
  </si>
  <si>
    <t>Garantizar el funcionamiento y operación de las 59 Instituciones Educativas Oficiales</t>
  </si>
  <si>
    <t>Dotar sedes de IE con mobiliario Escolar</t>
  </si>
  <si>
    <t>Cobertura escolar neta en básica secundaria</t>
  </si>
  <si>
    <t>Cobertura escolar bruta en básica media</t>
  </si>
  <si>
    <t>Cobertura escolar neta en básica media</t>
  </si>
  <si>
    <t>Tasa de repitencia en básica primaria</t>
  </si>
  <si>
    <t>GRUPO: Cobertura Educativa</t>
  </si>
  <si>
    <t>GRUPO: Administrativo y Financiero</t>
  </si>
  <si>
    <t>Mejorar y/o adecuar
infraestructura de
Instituciones Educativas
oficiales, para ofrecer
espacios dignos y amables</t>
  </si>
  <si>
    <t>Ejecutar obras complementarias para IEO.</t>
  </si>
  <si>
    <t>Cobertura global neta</t>
  </si>
  <si>
    <t>Cobertura global bruta</t>
  </si>
  <si>
    <t>Beneficiar a NNAJ con un Programa de Alimentación Escolar PAE que garantice el mejoramiento de la calidad de vida</t>
  </si>
  <si>
    <t>Tasa de deserción global</t>
  </si>
  <si>
    <t>Apoyo a proyectos de gestion escolar en Instituciones Educativas Oficiales</t>
  </si>
  <si>
    <t>Número de proyectos apoyados</t>
  </si>
  <si>
    <t>Apóyar dotación de tecnologia a Instituciones Educativas Oficiales</t>
  </si>
  <si>
    <t>Numero de IE dotadas con tecnologia</t>
  </si>
  <si>
    <t>Beneficiar a Instituciones Educativas oficiales con el Giro de recursos de gratuidad</t>
  </si>
  <si>
    <t>Numero de IE Beneficiadas con Gratuidad</t>
  </si>
  <si>
    <t>Ejecutar la estrategia de bilngismo en IE Oficiales</t>
  </si>
  <si>
    <t>Numero de estrategias implementadas</t>
  </si>
  <si>
    <t>Numero de proyectos apoyados</t>
  </si>
  <si>
    <t>Garantizar el apoyo a proyectos artisticos en IE Oficiales</t>
  </si>
  <si>
    <t>Beneficiar docentes de programas de formación</t>
  </si>
  <si>
    <t>Numero de docentes formados</t>
  </si>
  <si>
    <t>Número de IE oficiales prestando servicio en educación inicial</t>
  </si>
  <si>
    <t>Prestar servicio educativo en educación inicial en IE Oficiales</t>
  </si>
  <si>
    <t>Numero de Programa implementado</t>
  </si>
  <si>
    <t>Desarrollar encuentro folclorico con IE Oficiales</t>
  </si>
  <si>
    <t>Numero de Encuentros realizados</t>
  </si>
  <si>
    <t>Ejecución del programa de cultura y educación ambiental en IE Oficiales</t>
  </si>
  <si>
    <t>Beneficiar estudiantes de IE Oficiales con el plan de lectura</t>
  </si>
  <si>
    <t>Numero de estudiantes beneficiados</t>
  </si>
  <si>
    <t>Brindar apoyo tecnico y profesional a la Direccion</t>
  </si>
  <si>
    <t>Numero de direcciones apoyadas</t>
  </si>
  <si>
    <t>Beneficiar a estudiantes con trayectorias educativas diversas con un servicio educativo inclusivo</t>
  </si>
  <si>
    <t>Girar recursos de gratuidad a IE Oficiales</t>
  </si>
  <si>
    <t>Numero de IE con giro de recursos</t>
  </si>
  <si>
    <t>Ejecutar estrategia de subsidio de transporte escolar</t>
  </si>
  <si>
    <t>Numero de estrategia ejecutada</t>
  </si>
  <si>
    <t>Apoyar estudiantes con subsidios para educaciòn terciaria</t>
  </si>
  <si>
    <t>Numero de estudiantes apoyados</t>
  </si>
  <si>
    <t>Dotar  ambientes escolares de Instituciones Educativas Oficiales con Pupitres, Tableros, Sillas, escritoriios y demas enseres de tipo administrativo</t>
  </si>
  <si>
    <t>Gestionar el pago de nomina de la planta global de las IE oficiales</t>
  </si>
  <si>
    <t>Garantizar el pago de servicios publicos de las IE Oficiales</t>
  </si>
  <si>
    <t>Apoyar el Servicio de vigilancia , aseo y mantenimiento para las IE Oficiales</t>
  </si>
  <si>
    <t>Asegurar el apoyo de procesos (personal jurídico, técnico, financiero, consultoria, asesorías externas, comision) en la secretaria de educación e IE Oficiales</t>
  </si>
  <si>
    <t>Ejecución plan de bienestar</t>
  </si>
  <si>
    <t>Arrendar instalaciones para la prestación del servicio educativo oficial</t>
  </si>
  <si>
    <t>Creaciòn de correos electronicos para el proceso deGestion Educativa</t>
  </si>
  <si>
    <t>Numero de plan Ejecutado</t>
  </si>
  <si>
    <t>Asegurar servicio de conectividad a Ie Oficiales</t>
  </si>
  <si>
    <t>Numero de IE con servicio de conectividad</t>
  </si>
  <si>
    <t xml:space="preserve">Número de Pagos de Nomina </t>
  </si>
  <si>
    <t>Número de Instituciones Educativas con pago de Servicios Publicos</t>
  </si>
  <si>
    <t>Número de Instituciones Educativas Apoyadas</t>
  </si>
  <si>
    <t>Número de Procesos Adminsitrativos Apoyados</t>
  </si>
  <si>
    <t>Número de Instituciones Educativas con Arriendos pagados</t>
  </si>
  <si>
    <t>Numero de procesos con correos electronicos</t>
  </si>
  <si>
    <t>Número de Instituciones Educativas Dotadas</t>
  </si>
  <si>
    <t>Girar recursos para Obras de mantenimiento en Instituciones Educativas Oficiales</t>
  </si>
  <si>
    <t>Construir Infraestructura de Instituciones Educativas Oficiales FFIE</t>
  </si>
  <si>
    <t>Realizar seguimiento a las Obras de construcción y mantenimiento de Instituciones educativas oficiales.</t>
  </si>
  <si>
    <t>Número de giro de recursos para mantenimiento</t>
  </si>
  <si>
    <t>Número de Instituciones Educativas Construidas</t>
  </si>
  <si>
    <t xml:space="preserve">Número de Instituciones Educativas Visitadas </t>
  </si>
  <si>
    <t>Entregar raciones de complemento alimentario</t>
  </si>
  <si>
    <t>Realizar seguimiento al Programa PAE en Instituciones Educativas Oficiales</t>
  </si>
  <si>
    <t>Número de Raciones Entregadas</t>
  </si>
  <si>
    <t>Número de Instituciones Educativas Visitadas</t>
  </si>
  <si>
    <t>plan accion</t>
  </si>
  <si>
    <t>Calidad</t>
  </si>
  <si>
    <t>cobertura</t>
  </si>
  <si>
    <t>superior</t>
  </si>
  <si>
    <t>admon</t>
  </si>
  <si>
    <t>infra</t>
  </si>
  <si>
    <t>pae</t>
  </si>
  <si>
    <t>Ejecucion</t>
  </si>
  <si>
    <t>proyecto</t>
  </si>
  <si>
    <t>No Cont</t>
  </si>
  <si>
    <t>Administrativa</t>
  </si>
  <si>
    <t>NOMINA DE INTERESES A LAS CESANTIAS ADMINISTRATIVOS MODERNIZACION Y DE INSTITUCIONES EDUCATIVAS;</t>
  </si>
  <si>
    <t>PAGO DE SERVICIOS PUBLICOS DE LAS INSTITUCIONES EDUCATIVAS OFICIALES DEL MUNICIPIO DE IBAGUE;REALIZAR LOS TRÁMITES NECESARIOS PARA OBTENER LA ENERGIZACIÓN FINAL Y PUESTA EN SERVICIO DE LAS REDES ELÉCTRICAS DE BT Y MT YA INSTALADAS, EN LA INSTITUCIÓN EDUCATIVA SAN JOSÉ DE LA CIUDAD DE IBAGUÉ TOLIMA.</t>
  </si>
  <si>
    <t>PAGO DE SERVICIOS PUBLICOS DE LAS INSTITUCIONES EDUCATIVAS OFICIALES DEL MUNICIPIO DE IBAGUE;PAGO DE SERVICIO DE ACUEDUCTO A LA ASOCIACIÓN DEL ACUEDUCTO URBANO BARRIO LA PAZ DEL MUNICIPIO DE IBAGUÉ DEPARTAMENTO DEL TOLIMA,  ACUAPAZ , QUIEN PRESTA EL SERVICIO EN LA INSTITUCION EDUCATIVA GERMAN PARDO GARCÍA SEDE LA PAZ DEL MUNICIPIO DE IBAGUÉ, PERÍODO DE FACTURACIÓN MES DE OCTUBRE A DICIEMBRE DE 2023.</t>
  </si>
  <si>
    <t>NÓMINA DE ENERO DEL 2024 ADMINISTRATIVOS Administrativa;</t>
  </si>
  <si>
    <t>NÓMINA DE ENERO DEL 2024 ADMINISTRATIVOS COLEGIOS;</t>
  </si>
  <si>
    <t>NÓMINA DE ENERO DEL 2024 DOCENTES;</t>
  </si>
  <si>
    <t>NÓMINA DE ENERO DEL 2024 DIRECTIVOS DOCENTES;</t>
  </si>
  <si>
    <t>ADICIÓN Y PRORROGA 02 AL CONTRATO NO. 2364 DEL 25 DE JULIO DE 2023 CUYO OBJETO ES:  SEM 02 CONTRATAR LA PRESTACION DEL SERVICIO DE VIGILANCIA Y SEGURIDAD PRIVADA CON LA UTILIZACION DE MEDIOS TECNOLOGICOS (MONITOREO DE ALARMAS Y CCTV), PARA LAS INSTITUCIONES EDUCATIVAS Y LA SEDE ADMINISTRATIVA DE LA SECRETARIA DE EDUCACION DEL MUNICIPIO DE IBAGUE .;</t>
  </si>
  <si>
    <t>PAE</t>
  </si>
  <si>
    <t>SEM-C-83-CONTRATAR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</si>
  <si>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SEM-C-03-CONTRATAR LA PRESTACIÓN DE SERVICIOS DE UN PROFESIONAL PARA APOYAR LAS ACTIVIDADES DEL DESPACHO DE LA SECRETARÍA DE EDUCACIÓN DE IBAGUÉ;</t>
  </si>
  <si>
    <t>SEM-C-09-CONTRATAR LA PRESTACIÓN DE SERVICIOS DE UN PROFESIONAL PARA APOYAR LAS ACTIVIDADES DE LA DIRECCIÓN ADMINISTRATIVA Y FINANCIERA DE LA SECRETARÍA DE EDUCACIÓN EN EL DESARROLLO DEL PROYECTO  Administrativa DE LA GESTIÓN EDUCATIVA PARA EL SIGLO XXI IBAGUÉ ;</t>
  </si>
  <si>
    <t>Cobertura</t>
  </si>
  <si>
    <t>SEM-C-01-CONTRATAR LA PRESTACIÓN DE SERVICIOS DE UN PROFESIONAL PARA APOYAR LAS ACTIVIDADES DE LA DIRECCIÓN ADMINISTRATIVA Y FINANCIEA DE LA SECRETARÍA DE EDUCACIÓN EN EL DESARROLLO DEL PROYECTO  Administrativa DE LA GESTIÓN EDUCATIVA PARA EL SIGLO XXI IBAGUÉ ;</t>
  </si>
  <si>
    <t>PAGO DE SERVICIOS PUBLICOS DE LAS INSTITUCIONES EDUCATIVAS OFICIALES DEL MUNICIPIO DE IBAGUE;Pago de servicio de acueducto brindado por dicha entidad a la Institución Educativa Ismael Santofimio Trujillo sedes Rodrigo Lara Bonilla  y San Vicente de Paul, correspondiente al periodo enero a diciembre de 2023</t>
  </si>
  <si>
    <t>SEM-C-23-CONTRATAR LA PRESTACIÓN DE SERVICIOS DE UN PROFESIONAL PARA APOYAR LAS ACTIVIDADES DEL PROGRAMA DE ALIMENTACIÓN ESCOLAR REALIZADO POR LA SECRETARÍA DE EDUCACIÓN EN EL DESARROLLO DEL PROYECTO   FORTALECIMIENTO DEL PAE PARA LA PERMANENCIA Y BIENESTAR DE LOS NIÑOS, JÓVENES Y ADOLESCENTES IBAGUÉ ;</t>
  </si>
  <si>
    <t>SEM-C-97-CONTRATAR LA PRESTACIÓN DE SERVICIOS DE UN PROFESIONAL PARA APOYAR LAS ACTIVIDADES DEL PROGRAMA DE ALIMENTACIÓN ESCOLAR REALIZADO POR LA SECRETARÍA DE EDUCACIÓN EN EL DESARROLLO DEL PROYECTO   FORTALECIMIENTO DEL PAE PARA LA PERMANENCIA Y BIENESTAR DE LOS NIÑOS, JÓVENES Y ADOLESCENTES IBAGUÉ ;</t>
  </si>
  <si>
    <t>SEM-C-82-CONTRATAR LA PRESTACIÓN DE SERVICIOS DE UN PROFESIONAL PARA DIRIGIR, COORDINAR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</si>
  <si>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RETIRADOS ADMON COLEGIOS 2022-2023;</t>
  </si>
  <si>
    <t>NÓMINA ADICIONAL SOBRESUELDOS COORDINADORES ENERO 2024;</t>
  </si>
  <si>
    <t>PAGO DE SERVICIOS PUBLICOS DE LAS INSTITUCIONES EDUCATIVAS OFICIALES DEL MUNICIPIO DE IBAGUE;realizar pago por factura generada por concepto de revision de diseños electricos para la institucion educativa diego fallon del municipio de ibague tolima.</t>
  </si>
  <si>
    <t>NOMINA CRUZ RIVAS EDGAR ENERO 2023;</t>
  </si>
  <si>
    <t>SEM-C-16-CONTRATAR LA PRESTACIÓN DE SERVICIOS DE UN PROFESIONAL PARA APOYAR LAS ACTIVIDADES DE LA DIRECCIÓN ADMINISTRATIVA Y FINANCIEA DE LA SECRETARÍA DE EDUCACIÓN EN EL DESARROLLO DEL PROYECTO  Administrativa DE LA GESTIÓN EDUCATIVA PARA EL SIGLO XXI IBAGUÉ ;</t>
  </si>
  <si>
    <t>ADICIÓN 01 Y PRÓRROGA 03 AL CONTRATO 2024 DEL 26/06/2023 CUYO OBJETO ES CONSECUCIÓN DE UN COMISIONISTA QUIEN APOYARÁ EL CONTRATO DE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</si>
  <si>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03 AL CONTRATO 2024 DEL 26/06/2023 CUYO OBJETO ES GASTOS INHERENTES ADMINISTRATIVOS PARA LA BOLSA MERCANTIL DE COLOMBIA PARA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</si>
  <si>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03 AL CONTRATO 2024 DEL 26/06/2023 CUYO OBJETO ES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</si>
  <si>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calidad</t>
  </si>
  <si>
    <t>SEM-C-04-CONTRATAR LA PRESTACIÓN DE SERVICIOS DE UN PROFESIONAL PARA APOYAR LAS ACTIVIDADES DEL DESPACHO DE LA SECRETARÍA DE EDUCACIÓN DE IBAGUÉ;</t>
  </si>
  <si>
    <t>PAGO DE SERVICIOS PUBLICOS DE LAS INSTITUCIONES EDUCATIVAS OFICIALES DEL MUNICIPIO DE IBAGUE;pago del servicio de acueducto brindado por dicha entidad a las instituciones educativas luis carlos galan sarmiento y santiago vila escobar, correspondiente al periodo noviembre de 2023 a enero de 2024</t>
  </si>
  <si>
    <t>NÓMINA DOCENTES PERSONAL RETIRADO NOVIEMBRE DICIEMBRE 2023;</t>
  </si>
  <si>
    <t>PAGO DE LA ARL DE LOS ESTUDIANTES DEL MES DE SEPTIEMBRE DE 2023 DE LAS INSTITUCIONES EDUCATIVAS OFICIALES DE IBAGUÉ, SEGÚN DECRETO NO. 055 DE 2015.;</t>
  </si>
  <si>
    <t>RECONOCIMIENTO A FUNCIONARIOS PÚBLICOS RESOLUCIÓN 02531 DEL 10/10/2023;</t>
  </si>
  <si>
    <t>SEM-C-58-CONTRATAR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</si>
  <si>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SEM-C-39-CONTRATAR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</si>
  <si>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SEM-C-48-CONTRATAR LA PRESTACIÓN DE SERVICIOS DE UN PROFESIONAL PARA GARANTIZAR EL APOYO PEDAGÓGICO REQUERIDO Y BRINDAR ATENCIÓN A ESTUDIANTES CON DISCAPACIDAD SORDOCEGUERA, EN EL DESARROLLO DEL PROYECTO “FORTALECIMIENTO DE ESTRATEGIAS DE Cobertura PARA LOS NIVELES DE PREESCOLAR BÁSICA Y MEDIA EN EL SECTOR OFICIAL IBAGUÉ”;</t>
  </si>
  <si>
    <t>SEM-C-60-CONTRATAR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</si>
  <si>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ORDENAR LA TRANSFERENCIA DE LOS RECURSOS AL FONDO DE SERVICIOS EDUCATIVOS DE LAS IE DARIO ECHANDIA OLAYA, DE LA IE SAN BERNARDO SEDE LA HELENA, DE LA IE JOSE ANTONIO RICAURTE Y DE LA IE JOAQUIN PARIS SEDE PRIMARIA PARA EL PAGO DE LOS CANONES DE ARRIENDO;</t>
  </si>
  <si>
    <t>SEM-C-30-CONTRATAR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</si>
  <si>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SEM-C-33-CONTRATAR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</si>
  <si>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SEM-C-34-CONTRATAR LA PRESTACIÓN DE SERVICIOS PARA GARANTIZAR EL APOYO PEDAGÓGICO REQUERIDO Y BRINDAR ATENCIÓN A ESTUDIANTES CON DISCAPACIDAD, EN EL DESARROLLO DEL PROYECTO “FORTALECIMIENTO DE ESTRATEGIAS DE Cobertura PARA LOS NIVELES DE PREESCOLAR BÁSICA Y MEDIA EN EL SECTOR OFICIAL IBAGUÉ”;</t>
  </si>
  <si>
    <t>SEM-C-24-CONTRATAR LA PRESTACIÓN DE SERVICIOS PARA GARANTIZAR EL APOYO PEDAGÓGICO REQUERIDO Y BRINDAR ATENCIÓN A ESTUDIANTES CON DISCAPACIDAD SORDOCEGUERA, EN EL DESARROLLO DEL PROYECTO “FORTALECIMIENTO DE ESTRATEGIAS DE Cobertura PARA LOS NIVELES DE PREESCOLAR BÁSICA Y MEDIA EN EL SECTOR OFICIAL IBAGUÉ”;</t>
  </si>
  <si>
    <t>SEM-C-28-CONTRATAR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</si>
  <si>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SEM-C-27-CONTRATAR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</si>
  <si>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SEM-C-36-CONTRATAR LA PRESTACIÓN DE SERVICIOS PARA GARANTIZAR EL APOYO PEDAGÓGICO REQUERIDO Y BRINDAR ATENCIÓN A ESTUDIANTES CON DISCAPACIDAD, EN EL DESARROLLO DEL PROYECTO “FORTALECIMIENTO DE ESTRATEGIAS DE Cobertura PARA LOS NIVELES DE PREESCOLAR BÁSICA Y MEDIA EN EL SECTOR OFICIAL IBAGUÉ”;</t>
  </si>
  <si>
    <t>SEM-C-52-CONTRATAR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</si>
  <si>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SEM-C-37-CONTRATAR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</si>
  <si>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SEM-C-51-CONTRATAR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</si>
  <si>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CALIDAD</t>
  </si>
  <si>
    <t>SEM-C135- CONTRATAR LA PRESTACIÓN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</si>
  <si>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EM-C-54-CONTRATAR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</si>
  <si>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SEM-C-40-CONTRATAR LA PRESTACIÓN DE SERVICIOS DE UN PROFESIONAL PARA GARANTIZAR EL APOYO PEDAGÓGICO REQUERIDO Y BRINDAR ATENCIÓN A ESTUDIANTES CON DISCAPACIDAD SORDOCEGUERA, EN EL DESARROLLO DEL PROYECTO “FORTALECIMIENTO DE ESTRATEGIAS DE Cobertura PARA LOS NIVELES DE PREESCOLAR BÁSICA Y MEDIA EN EL SECTOR OFICIAL IBAGUÉ”;</t>
  </si>
  <si>
    <t>SEM-C-35-CONTRATAR LA PRESTACIÓN DE SERVICIOS DE UN PROFESIONAL PARA GARANTIZAR EL APOYO PEDAGÓGICO REQUERIDO Y BRINDAR ATENCIÓN A ESTUDIANTES CON DISCAPACIDAD SORDOCEGUERA, EN EL DESARROLLO DEL PROYECTO “FORTALECIMIENTO DE ESTRATEGIAS DE Cobertura PARA LOS NIVELES DE PREESCOLAR BÁSICA Y MEDIA EN EL SECTOR OFICIAL IBAGUÉ”;</t>
  </si>
  <si>
    <t>SEM-C-42-CONTRATAR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</si>
  <si>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SEM-C-26-CONTRATAR LA PRESTACIÓN DE SERVICIOS PARA GARANTIZAR EL APOYO PEDAGÓGICO REQUERIDO Y BRINDAR ATENCIÓN A ESTUDIANTES CON DISCAPACIDAD, EN EL DESARROLLO DEL PROYECTO “FORTALECIMIENTO DE ESTRATEGIAS DE Cobertura PARA LOS NIVELES DE PREESCOLAR BÁSICA Y MEDIA EN EL SECTOR OFICIAL IBAGUÉ”;</t>
  </si>
  <si>
    <t>SEM-C-55-CONTRATAR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</si>
  <si>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SEM-C-41-CONTRATAR LA PRESTACIÓN DE SERVICIOS PARA GARANTIZAR EL APOYO PEDAGÓGICO REQUERIDO Y BRINDAR ATENCIÓN A ESTUDIANTES CON DISCAPACIDAD, EN EL DESARROLLO DEL PROYECTO “FORTALECIMIENTO DE ESTRATEGIAS DE Cobertura PARA LOS NIVELES DE PREESCOLAR BÁSICA Y MEDIA EN EL SECTOR OFICIAL IBAGUÉ”;</t>
  </si>
  <si>
    <t>SEM-C-32-CONTRATAR LA PRESTACIÓN DE SERVICIOS PARA GARANTIZAR EL APOYO PEDAGÓGICO REQUERIDO Y BRINDAR ATENCIÓN A ESTUDIANTES CON DISCAPACIDAD, EN EL DESARROLLO DEL PROYECTO “FORTALECIMIENTO DE ESTRATEGIAS DE Cobertura PARA LOS NIVELES DE PREESCOLAR BÁSICA Y MEDIA EN EL SECTOR OFICIAL IBAGUÉ”;</t>
  </si>
  <si>
    <t>SEM-C-31-CONTRATAR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</si>
  <si>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SEM-C-53-CONTRATAR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</si>
  <si>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SEM-C-25-CONTRATAR LA PRESTACIÓN DE SERVICIOS PARA GARANTIZAR EL APOYO PEDAGÓGICO REQUERIDO Y BRINDAR ATENCIÓN A ESTUDIANTES CON DISCAPACIDAD, EN EL DESARROLLO DEL PROYECTO “FORTALECIMIENTO DE ESTRATEGIAS DE Cobertura PARA LOS NIVELES DE PREESCOLAR BÁSICA Y MEDIA EN EL SECTOR OFICIAL IBAGUÉ”;</t>
  </si>
  <si>
    <t>SEM-C-43-CONTRATAR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</si>
  <si>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SEM-C-73-CONTRATAR LA PRESTACIÓN DE SERVICIOS DE UN PROFESIONAL PARA APOYAR LAS ACTIVIDADES DEL PROGRAMA DE ALIMENTACIÓN ESCOLAR REALIZADO POR LA SECRETARÍA DE EDUCACIÓN EN EL DESARROLLO DEL PROYECTO   FORTALECIMIENTO DEL PAE PARA LA PERMANENCIA Y BIENESTAR DE LOS NIÑOS, JÓVENES Y ADOLESCENTES IBAGUÉ ;</t>
  </si>
  <si>
    <t>RECONOCIMIENTO DE CESANTIAS PARCIALES Y DEFINITIVAS DE FUNCIONARIOS ADMINISTRATIVOS CON RÉGIMEN DE RETROACTIVIDAD;</t>
  </si>
  <si>
    <t>SEM-C-06 CONTRATAR LA PRESTACIÓN DE SERVICIOS DE UN PROFESIONAL PARA APOYAR LAS ACTIVIDADES DE LA DIRECCIÓN ADMINISTRATIVA Y FINANCIERA DE LA SECRETARÍA DE EDUCACIÓN EN EL DESARROLLO DEL PROYECTO  Administrativa DE LA GESTIÓN EDUCATIVA PARA EL SIGLO XXI IBAGUÉ ;</t>
  </si>
  <si>
    <t>NÓMINA RETRO BONIDOC 2 DOCENTES;</t>
  </si>
  <si>
    <t>NÓMINA RETRO BONIDOC 2 DIRECTIVOS DOCENTES;</t>
  </si>
  <si>
    <t>SEM-C-40-CONTRATAR CON LA COMUNIDAD DOMINICA HIJAS DE NUESTRA SEÑORA DE NAZARETH PROVINCIA NUESTRA SEÑORA DEL ROSARIO DE QUIQUINQUIRÁ, LA PROMOCIÓN E IMPLEMENTACIÓN DE ESTRATEGIAS DE DESARROLLO PEDAGÓGICO EN LA INSTITUCIÓN EDUCATIVA OFICIAL SANTA TERESA DE JESÚS DEL MUNICIPIO DE IBAGUÉ, PARA LA VIGENCIA 2024 DE ACUERDO A LO ESTABLECIDO EN EL DECRETO 1851 DE 2015.;</t>
  </si>
  <si>
    <t>SEM-C-44-CONTRATAR LA PRESTACIÓN DE SERVICIOS PARA GARANTIZAR EL APOYO PEDAGÓGICO REQUERIDO Y BRINDAR ATENCIÓN A ESTUDIANTES CON DISCAPACIDAD, EN EL DESARROLLO DEL PROYECTO “FORTALECIMIENTO DE ESTRATEGIAS DE Cobertura PARA LOS NIVELES DE PREESCOLAR BÁSICA Y MEDIA EN EL SECTOR OFICIAL IBAGUÉ”;</t>
  </si>
  <si>
    <t>NÓMINA DE FEBRERO DEL 2024 ADMINISTRATIVOS Administrativa;</t>
  </si>
  <si>
    <t>NÓMINA DE FEBRERO DEL 2024 DOCENTES;</t>
  </si>
  <si>
    <t>NÓMINA DE FEBRERO DEL 2024 DIRECTIVOS DOCENTES;</t>
  </si>
  <si>
    <t>NÓMINA DE FEBRERO DEL 2024 ADMINISTRATIVOS COLEGIOS;</t>
  </si>
  <si>
    <t>SEM-C-88-CONTRATAR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</si>
  <si>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infraestructura</t>
  </si>
  <si>
    <t>SEM-C-92-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</si>
  <si>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SEM-C-77-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</si>
  <si>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SEM-C-57-CONTRATAR LA PRESTACIÓN DE SERVICIOS PARA GARANTIZAR EL APOYO PEDAGÓGICO REQUERIDO Y BRINDAR ATENCIÓN A ESTUDIANTES CON DISCAPACIDAD, EN EL DESARROLLO DEL PROYECTO “FORTALECIMIENTO DE ESTRATEGIAS DE Cobertura PARA LOS NIVELES DE PREESCOLAR BÁSICA Y MEDIA EN EL SECTOR OFICIAL IBAGUÉ”;</t>
  </si>
  <si>
    <t>SEM-C-45-CONTRATAR LA PRESTACIÓN DE SERVICIOS PARA GARANTIZAR EL APOYO PEDAGÓGICO REQUERIDO Y BRINDAR ATENCIÓN A ESTUDIANTES CON DISCAPACIDAD, EN EL DESARROLLO DEL PROYECTO “FORTALECIMIENTO DE ESTRATEGIAS DE Cobertura PARA LOS NIVELES DE PREESCOLAR BÁSICA Y MEDIA EN EL SECTOR OFICIAL IBAGUÉ”;</t>
  </si>
  <si>
    <t>SEM-C-62-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</si>
  <si>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SEM-C-95-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</si>
  <si>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ENTREGA POR EL CONCEDENTE EN CONCESIÓN AL CONCESIONARIO DE LA INFRAESTRUCTURA FÍSICA EDUCATIVA DEL MUNICIPIO DENOMINADA ANTONIO NARIÑO LA CEIBITA DEBIDAMENTE DOTADA SEGÚN SE ESPECIFICARÁ EN EL ACTA DE INICIO, PARA QUE ESTE SE ORGANICE, OPERE Y PRESTE EN ELLA EL SERVICIO PÚBLICO DE EDUCACIÓN FORMAL, EN LOS NIVELES DE PREESCOLAR, BÁSICA PRIMARIA, BÁSICA SECUNDARIA Y MEDIA, A CAMBIO DE UNA REMUNERACIÓN EN LOS TÉRMINOS Y CONDICIONES PREVISTOS EN ESTE CONTRATO. CONTRATO 1415 DE 2009;</t>
  </si>
  <si>
    <t>CONTRATAR LA PRESTACIÓN DE SERVICIOS DE VIGILANCIA Y SEGURIDAD PRIVADA CON LA UTILIZACIÓN DE MEDIOS TECNOLÓGICOS (MONITOREO DE ALARMAS, CIRCUITO CERRADO DE TELEVISIÓN-CCTV, ARCO, DETECTORES DE METALES) PARA EL FUNCIONAMIENTO EN LAS SEDES DONDE FUNCIONAN LAS DEPENDENCIAS DE LA ALCALDÍA MUNICIPAL DE IBAGUÉ Y LAS INSTITUCIONES EDUCATIVAS ADSCRITAS A LA SECRETARIA DE EDUCACIÓN MUNICIPAL;</t>
  </si>
  <si>
    <t>SEM-C-93-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</si>
  <si>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RECONOCIMIENTO DE CESANTIAS PARCIALES Y DEFINITIVAS DE FUNCIONARIOS ADMINISTRATIVOS CON REGIMEN DE RETROACTIVIDAD ;</t>
  </si>
  <si>
    <t>SEM-C-61-CONTRATAR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</si>
  <si>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ORDENAR LA TRANSFERENCIA DE LOS RECURSOS ASIGNADOS POR EL CONCEJO MUNICIPAL DE IBAGUÉ MEDIANTE ACUERDO 032 DE 2009 AL CONSERVATORIO DE IBAGUÉ INSTITUCIÓN EDUCATIVA TÉCNICA AMINA MELENDRO DE PULECIO (VIGENCIA 2023).;</t>
  </si>
  <si>
    <t>SEM-C-46-CONTRATAR LA PRESTACIÓN DE SERVICIOS DE UN PROFESIONAL PARA GARANTIZAR EL APOYO PEDAGÓGICO REQUERIDO Y BRINDAR ATENCIÓN A ESTUDIANTES CON DISCAPACIDAD, EN EL DESARROLLO DEL PROYECTO “FORTALECIMIENTO DE ESTRATEGIAS DE Cobertura PARA LOS NIVELES DE PREESCOLAR BÁSICA Y MEDIA EN EL SECTOR OFICIAL IBAGUÉ”;</t>
  </si>
  <si>
    <t>SEM 13 - CELEBRAR UN CONTRATO DE ARRENDAMIENTO PARA LA AMPLIACIÓN DE COBERTURA EN EL SECTOR OFICIAL SEDE BATALLÓN ROOKE PERTENECIENTE A LA INSTITUCIÓN EDUCATIVA SAN ISIDRO EN EL MUNICIPIO DE IBAGUÉ.;</t>
  </si>
  <si>
    <t>SEM-C-105- CONTRATAR LA PRESTACION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</si>
  <si>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SEM-C-07- CONTRATAR LA PRESTACIÓN DE SERVICIOS DE UN PROFESIONAL PARA APOYAR LAS ACTIVIDADES DE LA DIRECCIÓN ADMINISTRATIVA Y FINANCIERA DE LA SECRETARÍA DE EDUCACIÓN EN EL DESARROLLO DEL PROYECTO  Administrativa DE LA GESTIÓN EDUCATIVA PARA EL SIGLO XXI IBAGUÉ .;</t>
  </si>
  <si>
    <t>SEM-C-90-CONTRATAR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</si>
  <si>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SEM-C-86-CONTRATAR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</si>
  <si>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CONTRATAR EL SERVICIO GENERAL DE ASEO Y CAFETERÍA (INCLUIDO INSUMOS) DE LA ADMINISTRACIÓN MUNICIPAL DE IBAGUÉ, INSTITUCIONES EDUCATIVAS OFICIALES Y BIBLIOTECA VIRTUAL DEL MUNICIPIO DE IBAGUÉ A CARGO DE LA SECRETARÍA DE EDUCACIÓN.;</t>
  </si>
  <si>
    <t>SEM-C-81-CONTRATAR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</si>
  <si>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SEM-C-85-CONTRATAR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</si>
  <si>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NOMNA MARZO 2024 ADMINISTRATIVOS COLEGIOS;</t>
  </si>
  <si>
    <t>NÓMINA DE MARZO DEL 2024 DOCENTES;</t>
  </si>
  <si>
    <t>NÓMINA DE MARZO DE 2024 DIRECTIVOS DOCENTES;</t>
  </si>
  <si>
    <t>NÓMINA DE MARZO DE 2024 ADMINISTRATIVOS SEMI;</t>
  </si>
  <si>
    <t>PAGO DE SERVICIOS PUBLICOS DE LAS INSTITUCIONES EDUCATIVAS OFICIALES DEL MUNICIPIO DE IBAGUE;PAGO CORRESPONDIENTE AL SERVICIO PRESTADO POR DICHA EMPRESA EN LA INSTITUCION EDUCATIVA MODELIA DURANTE EL PERIODO COMPRENDIDO ENTRE EL MES DE ENERO A DICIEMBRE DE 2023</t>
  </si>
  <si>
    <t>SEM-C-69- CONTRATAR LA PRESTACIÓN DE SERVICIOS DE UN PROFESIONAL PARA APOYAR LAS ACTIVIDADES DEL DESPACHO DE LA SECRETARÍA DE EDUCACIÓN;</t>
  </si>
  <si>
    <t>SEM-C-74-CONTRATAR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</si>
  <si>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PAGO DE SERVICIOS PUBLICOS DE LAS INSTITUCIONES EDUCATIVAS OFICIALES DEL MUNICIPIO DE IBAGUE;Pago de servicio de energía y aseo de las instituciones educativas del municipio de Ibagué acumulado al mes de febrero de 2024 (Acuerdo de pago), se excluye pago de alumbrado público, así: energía $1.137.208.084 y aseo $278.416.373.</t>
  </si>
  <si>
    <t>PRORROGA 4 ADICION NO 02 AL CONTRATO 2024 DEL 26/06/2023 CUYO OBJETO ES GASTOS INHERENTES ADMINISTRATIVOS PARA LA BOLSA MERCANTIL DE COLOMBIA PARA CONTRATAR LA PRESTACION DEL SERVICIO Y EJECUCION DEL PROGRAMA DE ALIMENTACION ESCOLAR (PAE) CON DESTINO A LOS NINOS, NINAS Y ADOLESCENTES Y JOVENES FOCALIZADOS Y REGISTRADOS EN EL SISTEMA INTEGRADO DE MATRICULA (SIMAT) COMO ESTUDIANTES DE LAS INSTITUCIONES EDUCATIVAS OFICIALES DEL MUNICIPIO DE IBAGUE;</t>
  </si>
  <si>
    <t>PRORROGA 4 ADICION NO 02 AL CONTRATO 2024 DEL 26/06/2023 CUYO OBJETO ES CONTRATAR LA PRESTACION DE SERVICIO Y EJECUCION DEL PROGRAMA DE ALIMENTACION ESCOLAR (PAE) CON DESTINO A LOS NINOS, NINAS Y ADOLESCENTES Y JOVENES FOCALIZADOS Y REGISTRADOS EN EL SISTEMA INTEGRADO DE MATRICULA (SIMAT) COMO ESTUDIANTES DE LAS INSTITUCIONES EDUCATIVAS OFICIALES DEL MUNICIPIO DE IBAGUE ;</t>
  </si>
  <si>
    <t>PRORROGA 4 ADICION 02 AL CONTRATO 2024 DEL 26/06/2023 CUYO OBJETO ES CONSECUCION DE UN COMISIONISTA QUIEN APOYARA EL CONTRATO DE PRESTACION DE SERVICIO Y EJECUCION DEL PROGRAMA DE ALIMENTACION ESCOLAR (PAE) CON DESTINO A LOS NINOS, NINAS Y ADOLESCENTES Y JOVENES FOCALIZADOS Y REGISTRADOS EN EL SISTEMA INTEGRADO DE MATRICULA (SIMAT) COMO ESTUDIANTES DE LAS INSTITUCIONES EDUCATIVAS OFICIALES DEL MUNICIPIO DE IBAGUE;</t>
  </si>
  <si>
    <t>SEM-C-75-CONTRATAR LA PRESTACIÓN DE SERVICIOS DE APOYO A LA GESTIÓN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</si>
  <si>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CONTRATAR EL SERVICIO DE CUENTAS DE CORREO ELECTRÓNICO PARA LA ALCALDÍA MUNICIPAL DE IBAGUÉ, BAJO EL DOMINIO IBAGUE.GOV.CO (TIC-16);</t>
  </si>
  <si>
    <t>SEM-C-112- CONTRATAR LA PRESTACIÓN DE SERVICIOS PROFESIONALES PARA APOYAR EL DESARROLLO DE LAS ACTIVIDADES DE LA SECRETARÍA DE EDUCACIÓN DE IBAGUÉ;</t>
  </si>
  <si>
    <t>ORDENAR LA TRANSFERENCIA DE RECURSOS PARA LAS ADECUACIONES NECESARIAS Y PUESTA EN MARCHA DEL SERVICIO EDUCATIVO EN LA SEDE PRINCIPAL DE LA INSTITUCION EDUCATIVA SAN JOSE;</t>
  </si>
  <si>
    <t>SEM-C-89- CONTRATAR LA PRESTACION DE SERVICIOS DE UN PROFESIONAL PARA APOYAR LAS AUDITORIA EN LAS INSTITUCIONES EDUCATIVAS DE LA SECRETARÍA DE EDUCACIÓN EN EL DESARROLLO DEL PROYECTO  FORTALECIMIENTO DE ESTRATEGIAS DE Cobertura PARA LOS NIVELES DE PREESCOLAR BÁSICA Y MEDIA EN EL SECTOR OFICIAL IBAGUÉ ;</t>
  </si>
  <si>
    <t>SEM-C-11- CONTRATAR LA PRESTACIÓ DE SERVICIOS DE UN PROFESIONAL PARA APOYAR LAS ACTIVIDADES DE LA DIRECCIÓN ADMINISTRATIVA Y FINANCIERA DE LA SECRETARÍA DE EDUCACIÓN EN EL DESARROLLO DEL PROYECTO  Administrativa DE LA GESTIÓN EDUCATIVA PARA EL SIGLO XXI IBAGUÉ ;</t>
  </si>
  <si>
    <t>SEM-C-20- CONTRATAR LA PRESTACION DE SERVICIOS DE APOYO A LA GESTIÓN PARA APOYAR LAS ACTIVIDADES DE LA DIRECCION ADMINISTRATIVA Y FINANCIERA DE LA SECRETARÍA DE EDUCACIÓN EN EL DESARROLLO DEL PROYECTO  Administrativa DE LA GESTIÓN EDUCATIVA PARA EL SIGLO XXI IBAGUÉ ;</t>
  </si>
  <si>
    <t>SEM-C-05- CONTRATAR LA PRESTACIÓN DE SERVICIOS DE UN PROFESIONAL PARA APOYAR LAS ACTIVIDADES DE LA DIRECCIÓN ADMINISTRATIVA Y FINANCIERA DE LA SECRETARÍA DE EDUCACIÓN EN EL DESARROLLO DEL PROYECTO  Administrativa DE LA GESTIÓN EDUCATIVA PARA EL SIGLO XXI IBAGUÉ .;</t>
  </si>
  <si>
    <t>SEM-C-78-CONTRATAR LA PRESTACION DE SERVICIOS DE UN PROFESIONAL PARA APOYAR LA EJECUCION, ORGANIZACIÓN Y SEGUIMIENTO AL DESARROLLO DEL PROGRAMA DE ALIMENTACION ESCOLAR REALIZADO POR LA SECRETARIA DE EDUCACION Y LAS INSTITUCIONES Y CENTROS EDUCATIVOS OFICIALES DEL MUNICIPIO DE IBAGUE , EN EL DESARROLLO DEL PROYECTO “FORTALECIMIENTO DEL PAE PARA LA PERMANENCIA Y BIENESTAR DE LOS NIÑOS, JOVENES ADOLESCENTES IBAGUE”;</t>
  </si>
  <si>
    <t>SEM-C-84-CONTRATAR LA PRESTACION DE SERVICIOS DE UN PROFESIONAL PARA APOYAR LA EJECUCION, ORGANIZACIÓN Y SEGUIMIENTO AL DESARROLLO DEL PROGRAMA DE ALIMENTACION ESCOLAR REALIZADO POR LA SECRETARIA DE EDUCACION, EN EL DESARROLLO DEL PROYECTO “FORTALECIMIENTO DEL PAE PARA LA PERMANENCIA Y BIENESTAR DE LOS NIÑOS, JOVENES ADOLESCENTES IBAGUE”;</t>
  </si>
  <si>
    <t>SEM-C-98- CONTRATAR LA PRESTACIÓN DE SERVICIOS DE APOYO A LA GESTIÓN PARA APOYAR LAS ACTIVIDADES DEL PROGRAMA DE ALIMENTACIÓN ESCOLAR REALIZADO POR LA SECRETARÍA DE EDUCACIÓN EN EL DESARROLLO DEL PROYECTO  FORTALECIMIENTO DEL PAE PARA LA PERMANENCIA Y BIENESTAR DE LOS NIÑOS, JÓVENES Y ADOLESCENTES IBAGUÉ .;</t>
  </si>
  <si>
    <t>NOMINA DOCENTE ADICIONAL PLANTA TEMPORAL NEE MARZO 2024;</t>
  </si>
  <si>
    <t>SEM-C-79- CONTRATAR LA PRESTACION DE SERVICIOS DE UN PROFESIONAL PARA APOYAR LAS AUDITORIA EN LAS INSTITUCIONES EDUCATIVAS DE LA SECRETARÍA DE EDUCACIÓN EN EL DESARROLLO DEL PROYECTO  FORTALECIMIENTO DE ESTRATEGIAS DE Cobertura PARA LOS NIVELES DE PREESCOLAR BÁSICA
Y MEDIA EN EL SECTOR OFICIAL IBAGUÉ ;</t>
  </si>
  <si>
    <t>PAGO DE LA ARL DE LOS ESTUDIANTES DEL MES DE MARZO DE 2024 DE LAS INSTITUCIONES EDUCATIVAS OFICIALES DE IBAGUÉ, SEGUN DECRETO NO. 055 DE 2015.;</t>
  </si>
  <si>
    <t>SEM-C-68-CONTRATAR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</si>
  <si>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PAGO DE VIATICOS Y GASTOS DE VIAJE PARA EL PERSONAL DOCENTE Y ADMINISTRATIVO DE LA SECRETARIA DE EDUCACION;pago de gastos de viaje para el funcionario quien se desplaza a la ciudad de Bogotá los días 9 y 10 de abril del año 2024 con el objeto de participar en el  PRIMER ENCUENTRO DE LÍDERES DE COBERTURA 2024  así: Gastos de viaje $170.000</t>
  </si>
  <si>
    <t>SEM-C-94-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</si>
  <si>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SEM-C-102-CONTRATAR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</si>
  <si>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SEM-C-38- CONTRATAR LA PRESTACIÓN DE SERVICIOS PARA LA ATENCIÓN INTEGRAL COMO TAMBIEN TERAPIAS OCUPACIONALES DIFERENCIADAS DIRIGIDAS A PERSONAS EN CONDICIÓN DE DISCAPACIDAD EN CUMPLIMIENTO DE FALLOS JUDICIALES PROFERIDOS EN CONTRA DEL MUNICIPIO Y QUE CONTRIBUYAN AL ACCESO A LA EDUCACIÓN INCLUSIVA Y CUMPLIMIENTO DE FALLOS JUDICIALES.;</t>
  </si>
  <si>
    <t>SEM-C-87-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</si>
  <si>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SEM-C-113-CONTRATAR LA PRESTACION DE SERVICIOS DE APOYO A LA GESTION PARA APOYAR LAS ACTIVIDADES DE LA DIRECCION DE COBERTURA DE LA SECRETARIA DE EDUCACION EN EL DESARROLLO DEL PROYECTO  FORTALECIMIENTO DE ESTRATEGIAS DE Cobertura PARA LOS NIVELES DE PREESCOLAR BASICA Y MEDIA EN EL SECTOR OFICIAL IBAGUE;</t>
  </si>
  <si>
    <t>SEM-C-67-CONTRATAR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</si>
  <si>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SEM-C-66-CONTRATAR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</si>
  <si>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SEM-C-104- CONTRATAR LA PRESTACIÓN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</si>
  <si>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SEM-C-18-CONTRATAR LA PRESTACION DE SERVICIOS DE APOYO A LA GESTION PARA APOYAR LAS ACTIVIDADES DE LA DIRECCION ADMINISTRATIVA Y FINANCIERA DE LA SECRETARIA DE EDUCACION  EN EL DESARROLLO DEL PROYECTO  MODERNIZACION DE LA GESTION EDUCATIVA PARA EL SIGLO XXI IBAGUE ;</t>
  </si>
  <si>
    <t>SEM-C-123-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</si>
  <si>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SEM-C-12-CONTRATAR LA PRESTACION DE SERVICIOS DE UN PROFESIONAL PARA APOYAR LA SECRETARIA DE EDUCACION EN EL DESARROLLO DEL PROYECTO  FORTALECIMIENTO DE ESTRATEGIAS DE Cobertura PARA LOS NIVELES DE PREESCOLAR BASICA Y MEDIA EN EL SECTOR OFICIAL IBAGUE ;</t>
  </si>
  <si>
    <t>SEM-C-70- CONTRATAR LA PRESTACIÓN DE SERVICIOS DE UN PROFESIONAL PARA APOYAR LAS ACTIVIDADES DE A DIRECCIÓN DE CALIDAD EDUCATIVA DE LA SECRETARÍA DE EDUCACIÓN EN EL DESARROLLO DEL PROYECTO  TRANSFORMACIÓN DE LA CALIDAD EDUCATIVA PARA LA GENERACIÓN DE OPORTUNIDADES EN LOS NIÑOS, ADOLESCENTES Y JÓVENES IBAGUÉ .;</t>
  </si>
  <si>
    <t>PAGO DE VIATICOS Y GASTOS DE VIAJE PARA EL PERSONAL DOCENTE Y ADMINISTRATIVO DE LA SECRETARIA DE EDUCACION;PAGO VIATICOS Y GASTOS DE VIAJE PARA EL FUNCIONARIO QUIEN SE DESPLAZA A LA CIUDAD DE NEIVA LOS DIAS 23 Y 24 DEL MES DE ABRIL DEL AÑO 2024 CON OBJETO DE PARTICIPAR EN LA  JORNADA DE TRABAJO PRESENCIAL EN EDUCACION PRIVADA  ORGANIZADA POR EL MINISTERIO DE EDUCACION NACIONAL, ASI: VIATICOS PERNOCTANDO: $303.499 (23 DE ABRIL), VIATICOS SIN PERNOCTAR $151.749(24 DE ABRIL) GASTOS VIAJE $160.000</t>
  </si>
  <si>
    <t>PAGO DE VIATICOS Y GASTOS DE VIAJE PARA EL PERSONAL DOCENTE Y ADMINISTRATIVO DE LA SECRETARIA DE EDUCACION;PAGO VIATICOS Y GASTOS DE VIAJE PARA EL FUNCIONARIO QUIEN SE DESPLAZA A LA CIUDAD DE NEIVA LOS DIAS 23 Y 24 DEL MES DE ABRIL DEL AÑO 2024 CON OBJETO DE PARTICIPAR EN LA  JORNADA DE TRABAJO PRESENCIAL EN EDUCACION PRIVADA  ORGANIZADA POR EL MINISTERIO DE EDUCACION NACIONAL, ASI: VIATICOS PERNOCTANDO: $227.140 (23 DE ABRIL), VIATICOS SIN PERNOCTAR $113.570 (24 DE ABRIL) GASTOS VIAJE $160.000</t>
  </si>
  <si>
    <t>PAGO DE VIATICOS Y GASTOS DE VIAJE PARA EL PERSONAL DOCENTE Y ADMINISTRATIVO DE LA SECRETARIA DE EDUCACION;PAGO VIATICOS Y GASTOS DE VIAJE PARA EL FUNCIONARIO QUIEN SE DESPLAZA A LA CIUDAD DE NEIVA LOS DIAS 23 Y 24 DEL MES DE ABRIL DEL AÑO 2024 CON OBJETO DE PARTICIPAR EN LA  JORNADA DE TRABAJO PRESENCIAL EN EDUCACION PRIVADA  ORGANIZADA POR EL MINISTERIO DE EDUCACION NACIONAL, ASI: VIATICOS PERNOCTANDO: $303.499 (23 DE ABRIL), VIATICOS SIN PERNOCTAR $151.749 (24 DE ABRIL) GASTOS VIAJE $160.000</t>
  </si>
  <si>
    <t>SEM-C-02- CONTRATAR LA PRESTACIÓN DE SERVICIOS DE APOYO A LA GESTIÓN PARA APOYAR LAS ACTIVIDADES DE LA DIRECCIÓN ADMINISTRATIVA Y FINANCIERA DE LA SECRETARÍA DE EDUCACIÓN EN EL DESARROLLO DEL PROYECTO  Administrativa DE LA GESTIÓN EDUCATIVA PARA EL SIGLO XXI IBAGUÉ ;</t>
  </si>
  <si>
    <t>SEM-C-64- CONTRATAR LA PRESTACIÓN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</si>
  <si>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SEM-C-71-CONTRATAR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</si>
  <si>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ORDENAR LA TRANSFERENCIA DE LOS RECURSOS AL FONDO DE SERVICIOS EDUCATIVOS DE LA INSTITUCION EDUCATIVA MAXIMILIANO NEIRA LAMUS PARA EL PAGO DE LOS CANONES DE ARRIENDO;</t>
  </si>
  <si>
    <t>CONTRATAR LA PRESTACIÓN DEL SERVICIO Y EJECUCIÓN DEL PROGRAMA DE ALIMENTACIÓN ESCOLAR (PAE) CON DESTINO A LOS NIÑOS, NIÑAS Y ADOLESCENTES Y JÓVENES FOCALIZADOS Y REGISTRADOS EN EL SISTEMA INTEGRADO DE MATRÍCULA (SIMAT) COMO ESTUDIANTES DE LAS INSTITUCIONES EDUCATIVAS OFICIALES DEL MUNICIPIO DE IBAGUÉ DEL DEPARTAMENTO DEL TOLIMA.;</t>
  </si>
  <si>
    <t>SEM-C-126- CONTRATAR LA PRESTACIÓN DE SERVICIOS DE APOYO A LA GESTIÓN PARA APOYAR LAS ACTIVIDADES DE LA DIRECCIÓN DE COBERTURA DE LA SECRETARÍA DE EDUCACIÓN, EN EL DESARROLLO DEL PROYECTO  FORTALECIMIENTO DE ESTRATEGIAS DE Cobertura PARA LOS NIVELES DE PRESCOLAR BASICA Y MEDIA EN EL SECTOR OFICIAL IBAGUÉ ;</t>
  </si>
  <si>
    <t>ORDENAR LA TRASNFERENCIA A LOS FONDOS DE SERVICIOS EDUCATIVOS DE LAS INSTITUCIONES EDUCATIVAS OFICIALES DEL MUNICIPIO DE IBAGUÉ, DE LOS RECURSOS DE GRATUIDAD EDUCATIVA FINANCIADA CON RECURSOS PROPIOS DEL MUNICIPIO.;</t>
  </si>
  <si>
    <t>ORDENAR LA TRANSFERENCIA DE RECURSOS PARA EL MANTENIMIENTO Y ADECUACIONES DE LA INFRAESTRUCTURA EDUCATIVA EN LA SEDE PABLO EMILIO PARDO LEON DE LA INSTITUCION EDUCATIVA TECNICA ANTONIO REYES UMAÑA;</t>
  </si>
  <si>
    <t>ORDENAR LA TRANSFERENCIA DE RECURSOS PARA LA CONSTRUCCION DE RAMPAS DE ACCESO Y ANDENES EN EL BLOQUE DE BASICA PRIMARIA DE LA INSTITUCION EDUCATIVA NORMAL SUPERIOR ;</t>
  </si>
  <si>
    <t>ORDENAR LA TRANSFERENCIA DE RECURSOS PARA EL MANTENIMIENTO Y ADECUACIONES DE LA INFRAESTRUCTURA EDUCATIVA EN LA SEDE PRINCIPAL DE LA INSTITUCION EDUCATIVA JOSE JOAQUIN FORERO;</t>
  </si>
  <si>
    <t>NOMINA RETROACTIVIDAD DEL 2024 ADMINISTRATIVOS COLEGIOS;</t>
  </si>
  <si>
    <t>NOMINA RETROACTIVIDAD DEL 2024 DOCENTES;</t>
  </si>
  <si>
    <t>NOMINA RETROACTIVIDAD DEL 2024 DIRECTIVOS DOCENTES;</t>
  </si>
  <si>
    <t>NOMINA RETRO PERSONAL RETIRADO DOCENTES 2024;</t>
  </si>
  <si>
    <t>NOMINA RETRO PERSONAL RETIRADO DIRECTIVO 2024;</t>
  </si>
  <si>
    <t xml:space="preserve">PAGO DE SERVICIOS PUBLICOS DE LAS INSTITUCIONES EDUCATIVAS OFICIALES DEL MUNICIPIO DE IBAGUE;PAGO DE SERVICIO DE ACUEDUCTO A LA ASOCIACIÓN DEL ACUEDUCTO URBANO BARRIO LA PAZ DEL MUNICIPIO DE IBAGUÉ DEPARTAMENTO DEL TOLIMA,  ACUAPAZ  QUIEN PRESTA EL SERVICIO EN LA INSTITUCIÓN EDUCATIVA GERMAN PARDO GARCÍA SEDE LA PAZ DEL MUNICIPIO DE IBAGUÉ, PERIODO DE FACTURACIÓN MES DE ENERO A MARZO DE 2024 </t>
  </si>
  <si>
    <t>NOMINA DE ABRIL DE 2024 ADMINISTRATIVOS MODERNIZACION;</t>
  </si>
  <si>
    <t>NOMINA DE ABRIL DE 2024 ADMINISTRATIVOS COLEGIOS;</t>
  </si>
  <si>
    <t>PAGO DE SERVICIOS PUBLICOS DE LAS INSTITUCIONES EDUCATIVAS OFICIALES DEL MUNICIPIO DE IBAGUE;PAGO DEL SERVICIO DE ACUEDUCTO PRESTADO POR JUNTA ADMINISTRADORA DE SERVICIOS PUBLICOS MIRAMAR QUIEN PRESTA EL SERVICIO EN LA INSTITUCION EDUCATIVA CELESTINO MUTIS SEDE ESCUELA FELIX DE BEDOUT DEL MUNICIPIO DE IBAGUE PERIODO DE FACTURACION: DICIEMBRE 2023 A MARZO 2024</t>
  </si>
  <si>
    <t>SEM-C-96-CONTRATAR LA PRESTACION DE SERVICIOS DE UN PROFESIONAL PARA APOYAR SUPERVISION DE LAS OBRAS DE INFRAESTRUCTURA DE LA SECRETARIA DE EDUCACION EN EL DESARROLLO DEL PROYECTO  CONSTRUCCION Y ADECUACION DE LA INFRAESTRUCTURA EDUCATIVA OFICIAL PARA EL MEJORAMIENTO DE AMBIENTE DE APRENDIZAJE IBAGUE ;</t>
  </si>
  <si>
    <t>NOMINA ABRIL DE 2024 DIRECTIVOS DOCENTES;</t>
  </si>
  <si>
    <t>NOMINA ABRIL DE 2024 DOCENTES;</t>
  </si>
  <si>
    <t>SEM-C-63-CONTRATAR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</si>
  <si>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SEM-C-101-CONTRATAR LA PRESTACION DE SERVICIOS DE UN PROFESIONAL PARA APOYAR LAS ACTIVIDADES DE LA DIRECCION DE CALIDAD DE LA SECRETARIA DE EDUCACION EN EL DESARROLLO DEL PROYECTO   TRANSFORMACION DE LA CALIDAD EDUCATIVA PARA LA GENERACION DE OPORTUNIDADES EN LOS NIÑOS, ADOLESCENTES JOVENES IBAGUE ;</t>
  </si>
  <si>
    <t>ORDENAR LA TRANSFERENCIA DE RECURSOS AL FONDO DE SERVICIOS EDUCATIVOS DE LAS INSTITUCIONES EDUCATIVAS OFICIALES DEL MUNICIPIO DE IBAGUÉ, PARA EL FORTALECIMIENTO DE LA GESTIÓN ESCOLAR.;</t>
  </si>
  <si>
    <t>SEM-C-8-CONTRATAR LA PRESTACION DE SERVICIOS DE APOYO A LA GESTION PARA APOYAR LAS ACTIVIDADES DE LA DIRECCION ADMINISTRATIVA Y FINANCIERA DE LA SECRETARIA DE EDUCACION EN EL DESARROLLO DEL PROYECTO  MODERNIZACION DE LA GESTION EDUCATIVA PARA EL SIGLO XXI IBAGUE ;</t>
  </si>
  <si>
    <t>SEM-C-91-CONTRATAR LA PRESTACION DE SERVICIOS DE UN PROFESIONAL PARA APOYAR LA SUPERVISION DE LAS OBRAS DE INFRAESTRUCTURA DE LA SECRETARIA DE EDUCACION EN EL DESARROLLO DEL PROYECTO  CONSTRUCCION Y ADECUACION DE LA INFRAESTRUCTURA EDUCATIVA OFICIAL PARA EL MEJORAMIENTO DE AMBIENTE DE APRENDIZAJE IBAGUE ;</t>
  </si>
  <si>
    <t>SEM-C-106-CONTRATAR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</si>
  <si>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SEM-C-111-PRESTACION DE SERVICIOS PROFESIONALES PARA APOYAR LAS ACTIVIDADES DE LA DIRECCION DE CALIDAD EDUCATIVA DE LA SECRETARIA DE EDUCACION EN EL DESARROLLO DEL PROYECTO  TRANSFORMACION DE LA CALIDAD EDUCATIVA PARA LA GENERACION DE OPORTUNIDADES EN LSO NIÑOS, ADOLESCENTES JOVENES IBAGUE ;</t>
  </si>
  <si>
    <t>SEM-C-141-CONTRATAR LA PRESTACION DE SERVICIOS DE UN PROFESIONAL PARA APOYAR LAS ACTIVDADES DE LA DIRECCION DE CALIDAD EDUCATIVA DE LA SECRETARIA DE EDUCACION EN EL DESARROLLO DEL PROYECTO  TRANSFORMACION DE LA CALIDAD EDUCATIVA PARA LA GENERACION DE OPORTUNIDADES EN LOS NIÑOS, ADOLESCENTES JOVENES IBAGUE ;</t>
  </si>
  <si>
    <t>PAGO DE SERVICIOS PUBLICOS DE LAS INSTITUCIONES EDUCATIVAS OFICIALES DEL MUNICIPIO DE IBAGUE;pago del servicio de acueducto brindado por dicha entidad a las instituciones educativas luis carlos galan sarmiento y santiago vila escobar, correspondiente al periodo febrero a abril de 2024.</t>
  </si>
  <si>
    <t>SEM-C-103-CONTRATAR LA PRESTACION DE SERVICIOS DE UN PROFESIONAL PARA APOYAR LAS ACTIVDADES DE LA DIRECCION DE CALIDAD EDUCATIVA DE LA SECRETARIA DE EDUCACION EN EL DESARROLLO DEL PROYECTO  TRANSFORMACION DE LA CALIDAD EDUCATIVA PARA LA GENERACION DE OPORTUNIDADES EN LOS NIÑOS, ADOLESCENTES JOVENES IBAGUE ;</t>
  </si>
  <si>
    <t>SEM-C-119-CONTRATAR LA PRESTACION DE SERIVICIOS DE UN PROFESIONAL PARA APOYAR LAS ACTIVIDADES DE LA DIRECCION DE CALIDAD EDUCATIVA DE LA SECRETARIA DE EDUCACION EN EL DESARROLLO DEL PROYECTO   TRANSFORMACION DE LA CALIDAD EDUCATIVA PARA LA GENERACION DE OPORTUNIDADES EN LOS NIÑOS, ADOLESCENTES JOVENES IBAGUE  ;</t>
  </si>
  <si>
    <t>SEM-C-117-CONTRATAR LA PRESTACION DE SERVICIOS PROFESIONALES PARA APÓYAR EL DESARROLLO DE LAS ACTIVIDADES DE LA SECRETARIA DE EDUCACION EN EL DESARROLLO DEL PROYECTO  FORTALECIMIENTO DE ESTRATEGIAS DE Cobertura PARA LOS NIVELES DE PREESCOLAR, BASICA Y MEDIA EN EL SECTOR OFICIAL IBAGUE ;</t>
  </si>
  <si>
    <t>PAGO DE LA ARL DE LOS ESTUDIANTES DEL MES DE ABRIL DE 2024 DE LAS INSTITUCIONES EDUCATIVAS OFICIALES DE IBAGUÉ, SEGÚN DECRETO 055 DE 2015.;</t>
  </si>
  <si>
    <t>ORDENAR LA TRANSFERENCIA DE RECURSOS PARA EL SUBSIDIO DE TRANSPORTE ESCOLAR A LOS NIÑOS, NIÑAS Y JOVENES DE LA ZONA RURAL Y CON NECESIDADES EDUCATIVAS ESPECIALES DE LA ZONA URBANA EN EL MUNICIPIO DE IBAGUE;</t>
  </si>
  <si>
    <t>NÓMINA DE MAYO DEL 2024 ADMINISTRATIVOS Administrativa;</t>
  </si>
  <si>
    <t>NOMINA DE MAYO DEL 2024 RETROACTIVO MODERNIZACION ;</t>
  </si>
  <si>
    <t>NÓMINA DE MAYO DEL 2024 ADMINISTRATIVOS COLEGIOS;</t>
  </si>
  <si>
    <t>NÓMINA DE MAYO DEL 2024 DOCENTES;</t>
  </si>
  <si>
    <t>NÓMINA DE MAYO DEL 2024 DIRECTIVOS DOCENTES;</t>
  </si>
  <si>
    <t>ORDENAR LA TRANSFERENCIA DE RECURSOS PARA EL SUBSIDIO DE TRANSPORTE ESCOLAR A LOS NIÑOS, NIÑAS Y JÓVENES DE LA ZONA RURAL Y CON NECESIDADES EDUCATIVAS ESPECIALES DE LA ZONA URBANA EN EL MUNICIPIO DE IBAGUÉ.;</t>
  </si>
  <si>
    <t>RECONOCIMIENTO DE CESANTIAS PARCIALES Y DEFINITIVAS DE FUNCIONARIOS ADMINISTRATIVOS CON REGIMEN DE RETROACTIVIDAD;</t>
  </si>
  <si>
    <t>PAGO DE SERVICIOS PUBLICOS DE LAS INSTITUCIONES EDUCATIVAS OFICIALES DEL MUNICIPIO DE IBAGUE;PAGO DEL SERVICIO DE ACUEDUCTO A LA ASOCIACION DE USUARIOS DEL ACUEDUCTO Y ALCANTARILLADO Y ASEO DE CALAMBEO DEL MUNICIPIO DE IBAGUE QUIEN PRESTA EL SERVICIO EN LA INSTITUCION EDUCATIVA MANUEL MURILLO TORO SEDE LOS CRISTALES DEL MUNICIPIO DE IBAGUE - PERIODO DE FACTURACION MES DE AGOSTO 2020 A ABRIL 2024</t>
  </si>
  <si>
    <t>PAGO DE SERVICIOS PUBLICOS DE LAS INSTITUCIONES EDUCATIVAS OFICIALES DEL MUNICIPIO DE IBAGUE;PAGO DE SERVICIO DE ENERGIA Y ASEO DE LAS INSTITUCIONES EDUCATIVAS OFICIALES DEL MUNICIPIO DE IBAGUE CON CORTE AL MES DE ABRIL (FACTURACION HASTA EL MES DE MARZO)DE 2024 SE EXCLUYE PAGO DE ALUMBRADO PUBLICO E INTERESES (ENERGIA $267.014.640 - ASEO $45.333.096</t>
  </si>
  <si>
    <t>SEM-C-65-CONTRATAR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</si>
  <si>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REALIZAR EL RECONOCIMIENTO ECONÓMICO PARA LA VIGENCIA 2024, CON OCASIÓN AL LITERAL E) DEL ARTÍCULO 7º DE LA CONVENCIÓN COLECTIVA DEL 17 DE MARZO DE 2008, A LA ORGANIZACIÓN SINDICAL, SINDICATO DE TRABAJADORES OFICIALES Y EMPLEADOS PÚBLICOS DE LOS MUNICIPIOS DEL DEPARTAMENTO DEL TOLIMA “SINTRAMUNICIPALES TOLIMA” IDENTIFICADO CON NIT NO. 809010577-5;</t>
  </si>
  <si>
    <t>REALIZAR EL RECONOCIMIENTO DE LOS COMPROMISOS ADQUIRIDOS MEDIANTE LOS ÍTEM DEL LIBRO II  “ACUERDOS CONSOLIDADOS SECTOR EDUCACION 2022”  17,18,19,20,21,58,66 DEL DECRETO MUNICIPAL NO. 1.000-0340 DEL 21/06/2022, A LAS ORGANIZACIONES SINDICALES SINDICATO UNITARIO NACIONAL DE TRABAJADORES DEL ESTADO – SUNET CON NIT NO. 900.481.871-6, SINDICATO DE TRABAJADORES Y EMPLEADOS DE LA EDUCACION – SINTRENAL CON NIT NO. 900.097.416-1 Y ASOCIACIÓN SINDICAL DE DIRECTIVOS DOCENTES DEL TOLIMA ASDDETOL CON NIT NO. 900.911.136-7, ASOCIACION SINDICAL DE EMPLEADOS ACTIVOS Y PENSIONADOS DE IBAGUE Y DEL TOLIMA – APEI CON NIT 901.550.178-1, SINDICATO DE EMPLEADOS DE EDUCACION DEL TOLIMA – SINTRAEDUCACION CON NIT 900.393.884-4 Y SINDICATO UNICO DE TRABAJADORES DE LA EDUCACION DEL TOLIMA “SIMATOL” CON NIT 890.704.027-1;</t>
  </si>
  <si>
    <t>NOMINA DE PRIMA DE SERVICIOS 2024 ADMINISTRATIVOS MODERNIZACION;</t>
  </si>
  <si>
    <t>NOMINA DE JUNIO DE 2024 ADMINISTRATIVOS MODERNIZACION;</t>
  </si>
  <si>
    <t>NOMINA DE JUNIO DE 2024 ADMINISTRATIVOS COLEGIOS;</t>
  </si>
  <si>
    <t>NOMINA DE JUNIO DE 2024 DOCENTES;</t>
  </si>
  <si>
    <t>NOMINA DE JUNIO DE 2024 DIRECTIVOS DOCENTES;</t>
  </si>
  <si>
    <t>NOMINA PRIMA DE SERVICIOS 2024 DOCENTES;</t>
  </si>
  <si>
    <t>NOMINA PRIMA DE SERVICIOS 2024 DIRECTIVOS DOCENTES;</t>
  </si>
  <si>
    <t>SEM-C-107-CONTRATAR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</si>
  <si>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NOMINA PRIMA DE SERVICIO DEL 2024 ADMINISTRATIVOS COLEGIOS ;</t>
  </si>
  <si>
    <t>PAGO DE SERVICIOS PUBLICOS DE LAS INSTITUCIONES EDUCATIVAS OFICIALES DEL MUNICIPIO DE IBAGUE;pago parcial del servicio de energía y aseo de las instituciones educativas del municipio de Ibagué (facturación del mes de abril y mayo de 2024) se excluye pago de alumbrado publico e intereses (energía $167.517.469 y aseo $73.538.071)</t>
  </si>
  <si>
    <t>ORDENAR LA TRANSFERENCIA DE RECURSOS PARA EL MANTENIMIENTO Y ADECUACIONES DE LA INFRAESTRUCTURA EDUCATIVA DE LAS IE OFICIALES ALFONSO PALACIO RUDAS, ANTONIO REYES UMAÑA, SAN PEDRO ALEJANDRINO Y ALBERTO CASTILLA;</t>
  </si>
  <si>
    <t>PAGO DE SERVICIOS PUBLICOS DE LAS INSTITUCIONES EDUCATIVAS OFICIALES DEL MUNICIPIO DE IBAGUE;PAGO DE SERVICIO DE ACUEDUCTO PRESTADO POR JUNTA ADMINISTRADORA DE SERVICIOS PUBLICOS MIRAMAR, QUIEN PRESTA EL SERVICIO EN LA INSTITUCION EDUCATIVA CIUDAD DE IBAGUÉ SEDE ESCUELA FELIX DE BEDOUT DEL MUNICIPIO DE IBAGUE, PERIODO DE FACTURACION: ABRIL A JUNIO DE 2024.</t>
  </si>
  <si>
    <t>SEM-C-19 CONTRATAR LA PRESTACIÓN DE SERVICIOS DE APOYO A LA GESTIÓN, PARA APOYAR LAS ACTIVIDADES DE LA DIRECCION ADMINISTRATIVA Y FINANCIERA DE LA SECRETARIA DE EDUCACION EN EL DESARROLLO DEL PROYECTO  MODERNIZACION DE LA GESTION EDUCATIVA PARA EL SIGLO XXI  IBAGUE .;</t>
  </si>
  <si>
    <t>PAGO DE SERVICIOS PUBLICOS DE LAS INSTITUCIONES EDUCATIVAS OFICIALES DEL MUNICIPIO DE IBAGUE;pago del servicio de acueducto a la asociacion del acueducto urbano barrio la paz del municipio de ibague departamento del tolima  acuapaz , quien presta el servicio en la institucion educativa german pardo garcia sede la paz del municipio de ibague, periodo de facturacion mes de abril a junio de 2024</t>
  </si>
  <si>
    <t>PAGO DE SERVICIOS PUBLICOS DE LAS INSTITUCIONES EDUCATIVAS OFICIALES DEL MUNICIPIO DE IBAGUE;PAGO SERVICIO DE ACUEDUCTO PRESTADO POR ASOCIACION DE USUARIOS DEL ACUEDUCTO Y ALCANTARILLADO DEL BARRIO GRANADA  ASOGRANADA  QUIEN PRESTA EL SERVICIO A LA INSTITUCION EDUCATIVA SAN ISIDRO SEDE GRANADA DEL MUNICIPIO DE IBAGUE PERIODO DE FACTURACION: 122 PERIODOS MAS MES DE JULIO DE 2024 (DOS COMETIDAS)</t>
  </si>
  <si>
    <t>NOMINA JULIO 2024 ADMINISTRATIVOS MODERNIZACION;</t>
  </si>
  <si>
    <t>NOMINA JULIO 2024 ADMINISTRATIVOS COLEGIOS;</t>
  </si>
  <si>
    <t>NOMINA JULIO 2024 DIRECTIVOS DOCENTES;</t>
  </si>
  <si>
    <t>NOMINA DE JULIO 2024 DOCENTES;</t>
  </si>
  <si>
    <t>ORDENAR LA TRANSFERENCIA DE RECURSOS PARA EL MANTENIMIENTO Y ADECUACIONES DE LA INFRAESTRUCTURA EDUCATIVA DE LA INSTITUCION EDUCATIVA SANTIAGO VILA ESCOBAR PARA EL MANTENIMIENTO Y ADECUACION DE LA CUBIERTA DE LA PLANTA FISICA;</t>
  </si>
  <si>
    <t>PAGO DE VIATICOS Y GASTOS DE VIAJE PARA EL PERSONAL DOCENTE Y ADMINISTRATIVO DE LA SECRETARIA DE EDUCACION;PAGO VIATICOS Y GASTOS DE VIAJE PARA EL FUNCIONARIO QUIEN SE DESPLAZA A LA CIUDAD DE BOGOTA LOS DIAS 26 AL 29 DEL MES DE AGOSTO DEL AÑO 2024CON EL OBJETO DE PARTICIPAR EN LA  CONVOCATORIA PRESENCIAL CAPACITACIONES FOMAG VIATICOS PERNOCTANDO (26,27 Y 28 DE AGOSTO); $1.009.560, VIATICOS SIN PERNOCTAR (29 AGOSTO) ; $168.260 GASTOS VIAJE $200.000</t>
  </si>
  <si>
    <t>PAGO DE VIATICOS Y GASTOS DE VIAJE PARA EL PERSONAL DOCENTE Y ADMINISTRATIVO DE LA SECRETARIA DE EDUCACION;PAGO VIATICOS Y GASTOS DE VIAJE PARA EL FUNCIONARIO QUIEN SE DESPLAZA A LA CIUDAD DE BOGOTA LOS DIAS 26 AL 29 DEL MES DE AGOSTO DEL AÑO 2024 CON EL OBJETO DE PARTICIPAR EN LA  CONVOCATORIA PRESENCIAL CAPACITACIONES FOMAG  VIATICOS PERNOCTANDO (26,27 Y 28 DE AGOSTO); $755.559, VIATICOS SIN PERNOCTAR (29 AGOSTO); $125.926 GASTOS DE VIAJE $200.000</t>
  </si>
  <si>
    <t>PAGO DE VIATICOS Y GASTOS DE VIAJE PARA EL PERSONAL DOCENTE Y ADMINISTRATIVO DE LA SECRETARIA DE EDUCACION;pago de viaticos y gastos de viaje para el funcionario quien se desplaza a la ciudad de bogota los dias 26 al 29 de agosto de 2024 con el objeto de participar en la  Convocatoria Presencial Capacitaciones FOMAG  viaticos pernoctando 26, 27 y 28 de agosto ($755.559), viaticos sin pernoctar 29 de agosto ($125.926) y gastos de viaje ($200.000)</t>
  </si>
  <si>
    <t>NOMINA DE AGOSTO DE 2024 DIRECTIVOS DOCENTES;</t>
  </si>
  <si>
    <t>NOMINA DE AGOSTO DE 2024 ADMINISTRATIVOS MODERNIZACION;</t>
  </si>
  <si>
    <t>NOMINA DE AGOSTO DE 2024 ADMINISTRATIVOS COLEGIOS;</t>
  </si>
  <si>
    <t>NOMINA DE AGOSTO DE 2024 DOCENTES;</t>
  </si>
  <si>
    <t xml:space="preserve">PAGO DE SERVICIOS PUBLICOS PARA LAS INSTITUCIONES EDUCATIVAS OFICIALES DEL MUNICIPIO DE IBAGUE;REALIZAR LOS TRAMITES NECESARIOS PARA OBTENER LA ENERGIZACION FINAL Y PUESTA EN MARCHA EN SERVICIO DE LAS REDES ELECTRICAS BT Y MT YA INSTALADAS EN LA INSTITUCION EDUCATIVA DIEGO FALLON DE LA CUIDAD DE IBAGUE TOLIMA </t>
  </si>
  <si>
    <t>PAGO DE SERVICIOS PUBLICOS PARA LAS INSTITUCIONES EDUCATIVAS OFICIALES DEL MUNICIPIO DE IBAGUE;PAGO PARCIAL DE SERVICIO DE ENERGIA Y ASEO DE LAS INSTITUCIONES EDUCATIVAS DEL MUNICIPIO DE IBAGUE (FACTURACION DEL MES DE JUNIO Y JULIO DE 2024) SE XCLUYE PAGO DE ALUMBRADO PUBLICO E INTERESES (ENERGIA:$570.011.447 - ASEO: $65.051.955</t>
  </si>
  <si>
    <t>ORDENAR LA TRANSFERENCIA DE RECURSOS PARA EL MANTENIMIENTO Y ADECUACIONES DE LA INFRAESTRUCTURA CON DESTINO A COMPLEMENTO DE LA COCINA -COMEDOR DE LA SEDE RAFAEL URIBE DE LA IE AGROPECUARIA MARIANA MELENDRO;</t>
  </si>
  <si>
    <t>PAGO DE VIATICOS Y GASTOS DE VIAJE PARA EL PERSONAL DOCENTE Y ADMINISTRATIVO DE LA SECRETARIA DE EDUCACION;PAGO GASTOS DE VIAJE PARA EL FUNCIONARIO QUIEN SE DESPLAZA A LA CIUDAD DE BOGOTA LOS DIAS 11 AL 13 DEL MES DE SEPTIEMBRE DEL AÑO 2024 CON EL OBJETO DE PARTICIPAR EN EL  ENCUENTRO DE RECURSOS HUMANOS DEL SECTOR EDUCACION 2024 . ASI: GASTOS VIAJE: $200.000</t>
  </si>
  <si>
    <t>ORDENAR LA TRANSFERENCIA DE RECURSOS PARA LA CONSTRUCCION DE UN CARCAMO CON DIMENSIONES ESPECIFICAS EN LA SEDE PRINCIPAL DE LA INSTITUCION EDUCATIVA CELMIRA HUERTAS;</t>
  </si>
  <si>
    <t>ORDENAR LA TRANSFERENCIA DE RECURSOS PARA LAS ADECUACIONES LOCATIVAS DE AFECTACIONES EN CUBIERTAS DE COCINA Y SALONES DE CLASES EN LA SEDE PRINCIPAL DE LA INSTITUCION EDUCATIVA ANTONIO NARIÑO;</t>
  </si>
  <si>
    <t>ORDENAR LA TRANSFERENCIA DE RECURSOS AL FONDO DE SERVICIOS EDUCATIVOS DE LAS INSTITUCIONES EDUCATIVAS DEL MUNICIPIO DE IBAGUE PARA EL FORTALECIMIENTO DE LA GESTION ESCOLAR;</t>
  </si>
  <si>
    <t>PAGO DE LA ARL DE LOS ESTUDIANTES DE LOS MESES DE MARZO A AGOSTO DE 2024 DE LAS INSTITUCIONES EDUCATIVAS OFICIALES DE IBAGUE, SEGUN DECRETO 055 DE 2015.;</t>
  </si>
  <si>
    <t>ORDENAR TRANSFERENCIA DE RECURSOS PROPIOS DEL PRESUPUESTO MUNICIPAL DE RENTAS Y RECURSOS DE CAPITAL DE GASTOS DE LA VIGENCIA 2024, A LOSFONDOS DE SERVICIOS EDUCATIVOS DE LAS INSTITUCIONES EDUCATIVAS OFICIALES DE IBAGUE CON DESTINO A DOTACION TECNOLOGICA;</t>
  </si>
  <si>
    <t>ORDENAR LA TRANSFERENCIA DE RECURSOS PARA LA INSTALACION DE RED DE GAS NATURAL EN LAS INSTITUCIONES EDUCATIVAS OFICIALES ALBERTO SANTOFIMIO CAICEDO Y FERNANDO VILLALOBOS ;</t>
  </si>
  <si>
    <t>NOMINA SEPTIEMBRE 2024 DIRECTIVOS DOCENTES;</t>
  </si>
  <si>
    <t>NOMINA SEPTIEMBRE 2024 DOCENTES;</t>
  </si>
  <si>
    <t>NOMINA DE SEPTIEMBRE 2024 ADMINISTRATIVOS COLEGIOS;</t>
  </si>
  <si>
    <t>NOMINA SEPTIEMBRE DEL 2024 ADMINISTRATIVOS MODERNIZACION ;</t>
  </si>
  <si>
    <t>objeto</t>
  </si>
  <si>
    <t>valor</t>
  </si>
  <si>
    <t>META DE RESULTADO  No.  Aumentar Promedio Naturales saber 11</t>
  </si>
  <si>
    <t>META DE RESULTADO  No. Aumentar Promedio Ingles Saber 11</t>
  </si>
  <si>
    <t>META DE RESULTADO  No.  Aumentar Cobertura escolar bruta en básica secundaria</t>
  </si>
  <si>
    <t>META DE RESULTADO  No. Aumentar Numero de IE Oficiales Categoría Muy Superior Saber 11</t>
  </si>
  <si>
    <t>META DE RESULTADO  No. Aumentar Cobertura escolar neta en transición</t>
  </si>
  <si>
    <t>META DE RESULTADO  No. Aumentar Cobertura escolar neta en básica primaria</t>
  </si>
  <si>
    <t>META DE RESULTADO  No. Disminuir Tasa de repitencia en básica secundaria</t>
  </si>
  <si>
    <t>META DE RESULTADO  No. Aumentar Promedio Lectura Saber 11</t>
  </si>
  <si>
    <t>META DE RESULTADO  No. Disminuir Tasa de deserción en básica primaria</t>
  </si>
  <si>
    <t>META DE RESULTADO  No. Disminuir Tasa de deserción en básica secundaria</t>
  </si>
  <si>
    <t>META DE RESULTADO  No. Aumentar Tasa cobertura educación superior</t>
  </si>
  <si>
    <t>META DE RESULTADO  No.  Aumentar Cobertura escolar neta en básica secundaria</t>
  </si>
  <si>
    <t>META DE RESULTADO  No. Aumentar Cobertura escolar bruta en básica media</t>
  </si>
  <si>
    <t>META DE RESULTADO  No. Aumentar Cobertura escolar neta en básica media</t>
  </si>
  <si>
    <t>META DE RESULTADO  No. Disminuir Tasa de repitencia en básica primaria</t>
  </si>
  <si>
    <r>
      <t xml:space="preserve">META DE RESULTADO  No.  </t>
    </r>
    <r>
      <rPr>
        <sz val="12"/>
        <rFont val="Arial"/>
        <family val="2"/>
      </rPr>
      <t xml:space="preserve">Aumentar </t>
    </r>
    <r>
      <rPr>
        <b/>
        <sz val="12"/>
        <rFont val="Arial"/>
        <family val="2"/>
      </rPr>
      <t>Cobertura global neta</t>
    </r>
  </si>
  <si>
    <t>META DE RESULTADO  No. Aumentar Cobertura global bruta</t>
  </si>
  <si>
    <t>META DE RESULTADO  No.  Disminuir Tasa de deserción global</t>
  </si>
  <si>
    <t>2024730010106 - 2020730010070</t>
  </si>
  <si>
    <t>2024730010049 - 2020730010064</t>
  </si>
  <si>
    <t>2024730010025 - 2020730010063</t>
  </si>
  <si>
    <t>2024730010109 - 2020730010066</t>
  </si>
  <si>
    <t>2024730010050 - 2020730010065</t>
  </si>
  <si>
    <t>2024730010103 - 2020730010067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</si>
</sst>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43" formatCode="_-* #,##0.00_-;\-* #,##0.00_-;_-* &quot;-&quot;??_-;_-@_-"/>
    <numFmt numFmtId="164" formatCode="_(&quot;$&quot;\ * #,##0.00_);_(&quot;$&quot;\ * \(#,##0.00\);_(&quot;$&quot;\ * &quot;-&quot;??_);_(@_)"/>
    <numFmt numFmtId="165" formatCode="_-&quot;$&quot;* #,##0_-;\-&quot;$&quot;* #,##0_-;_-&quot;$&quot;* &quot;-&quot;_-;_-@_-"/>
    <numFmt numFmtId="166" formatCode="_-&quot;$&quot;* #,##0.00_-;\-&quot;$&quot;* #,##0.00_-;_-&quot;$&quot;* &quot;-&quot;??_-;_-@_-"/>
    <numFmt numFmtId="167" formatCode="_ &quot;$&quot;\ * #,##0.00_ ;_ &quot;$&quot;\ * \-#,##0.00_ ;_ &quot;$&quot;\ * &quot;-&quot;??_ ;_ @_ "/>
    <numFmt numFmtId="168" formatCode="&quot;$&quot;\ #,##0"/>
    <numFmt numFmtId="169" formatCode="0.0%"/>
    <numFmt numFmtId="170" formatCode="#,##0.0_);\(#,##0.0\)"/>
    <numFmt numFmtId="171" formatCode="#,##0.000_);\(#,##0.000\)"/>
    <numFmt numFmtId="172" formatCode="_ &quot;$&quot;\ * #,##0_ ;_ &quot;$&quot;\ * \-#,##0_ ;_ &quot;$&quot;\ * &quot;-&quot;??_ ;_ @_ "/>
    <numFmt numFmtId="173" formatCode="_ * #,##0.00_ ;_ * \-#,##0.00_ ;_ * &quot;-&quot;??_ ;_ @_ "/>
    <numFmt numFmtId="174" formatCode="_-* #,##0_-;\-* #,##0_-;_-* &quot;-&quot;??_-;_-@_-"/>
    <numFmt numFmtId="175" formatCode="_(* #,##0_);_(* \(#,##0\);_(* &quot;-&quot;??_);_(@_)"/>
    <numFmt numFmtId="176" formatCode="_(&quot;$&quot;\ * #,##0_);_(&quot;$&quot;\ * \(#,##0\);_(&quot;$&quot;\ * &quot;-&quot;??_);_(@_)"/>
  </numFmts>
  <fonts count="27">
    <font>
      <sz val="11"/>
      <color theme="1"/>
      <name val="Calibri"/>
      <family val="2"/>
      <scheme val="minor"/>
    </font>
    <font>
      <sz val="12"/>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2"/>
      <color theme="1"/>
      <name val="Arial"/>
      <family val="2"/>
    </font>
    <font>
      <b/>
      <sz val="9"/>
      <color rgb="FF000000"/>
      <name val="Tahoma"/>
      <family val="2"/>
    </font>
    <font>
      <sz val="9"/>
      <color rgb="FF000000"/>
      <name val="Tahoma"/>
      <family val="2"/>
    </font>
    <font>
      <sz val="10"/>
      <color rgb="FF000000"/>
      <name val="Tahoma"/>
      <family val="2"/>
    </font>
    <font>
      <sz val="16"/>
      <color theme="1"/>
      <name val="Arial"/>
      <family val="2"/>
    </font>
    <font>
      <sz val="14"/>
      <name val="Arial"/>
      <family val="2"/>
    </font>
    <font>
      <b/>
      <sz val="11"/>
      <color theme="1"/>
      <name val="Calibri"/>
      <family val="2"/>
      <scheme val="minor"/>
    </font>
    <font>
      <b/>
      <sz val="11"/>
      <color rgb="FF000000"/>
      <name val="Calibri"/>
      <family val="2"/>
    </font>
    <font>
      <sz val="11"/>
      <color rgb="FF000000"/>
      <name val="Calibri"/>
      <family val="2"/>
    </font>
    <font>
      <sz val="10"/>
      <color rgb="FF000000"/>
      <name val="Calibri"/>
      <family val="2"/>
    </font>
    <font>
      <b/>
      <sz val="10"/>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gradientFill degree="90">
        <stop position="0">
          <color rgb="FFA0A0A0"/>
        </stop>
        <stop position="1">
          <color rgb="FFFFFFFF"/>
        </stop>
      </gradientFill>
    </fill>
    <fill>
      <patternFill patternType="solid">
        <fgColor theme="4"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8"/>
      </left>
      <right/>
      <top style="thin">
        <color indexed="8"/>
      </top>
      <bottom/>
      <diagonal/>
    </border>
    <border>
      <left style="thin">
        <color indexed="8"/>
      </left>
      <right/>
      <top style="thin">
        <color indexed="65"/>
      </top>
      <bottom/>
      <diagonal/>
    </border>
    <border>
      <left/>
      <right/>
      <top style="thin">
        <color indexed="65"/>
      </top>
      <bottom/>
      <diagonal/>
    </border>
    <border>
      <left style="thin">
        <color rgb="FF999999"/>
      </left>
      <right/>
      <top style="thin">
        <color rgb="FF999999"/>
      </top>
      <bottom/>
      <diagonal/>
    </border>
    <border>
      <left style="thin">
        <color rgb="FF999999"/>
      </left>
      <right/>
      <top style="thin">
        <color indexed="65"/>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s>
  <cellStyleXfs count="10">
    <xf numFmtId="0" fontId="0" fillId="0" borderId="0"/>
    <xf numFmtId="0" fontId="2" fillId="0" borderId="0"/>
    <xf numFmtId="9" fontId="2" fillId="0" borderId="0" applyFont="0" applyFill="0" applyBorder="0" applyAlignment="0" applyProtection="0"/>
    <xf numFmtId="167" fontId="2" fillId="0" borderId="0" applyFont="0" applyFill="0" applyBorder="0" applyAlignment="0" applyProtection="0"/>
    <xf numFmtId="173" fontId="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cellStyleXfs>
  <cellXfs count="302">
    <xf numFmtId="0" fontId="0" fillId="0" borderId="0" xfId="0"/>
    <xf numFmtId="0" fontId="3" fillId="0" borderId="0" xfId="1" applyFont="1"/>
    <xf numFmtId="10" fontId="4" fillId="0" borderId="0" xfId="2" applyNumberFormat="1" applyFont="1"/>
    <xf numFmtId="0" fontId="4" fillId="0" borderId="0" xfId="1" applyFont="1"/>
    <xf numFmtId="167" fontId="4" fillId="0" borderId="0" xfId="3" applyFont="1" applyFill="1" applyBorder="1" applyAlignment="1" applyProtection="1">
      <alignment vertical="center"/>
    </xf>
    <xf numFmtId="0" fontId="3" fillId="0" borderId="0" xfId="1" applyFont="1" applyAlignment="1">
      <alignment wrapText="1"/>
    </xf>
    <xf numFmtId="167" fontId="3" fillId="0" borderId="0" xfId="3" applyFont="1" applyBorder="1"/>
    <xf numFmtId="167" fontId="4" fillId="0" borderId="0" xfId="3" applyFont="1" applyBorder="1"/>
    <xf numFmtId="0" fontId="4" fillId="0" borderId="0" xfId="1" applyFont="1" applyAlignment="1">
      <alignment wrapText="1"/>
    </xf>
    <xf numFmtId="167" fontId="4" fillId="0" borderId="0" xfId="3" applyFont="1" applyBorder="1" applyAlignment="1" applyProtection="1">
      <alignment vertical="center"/>
    </xf>
    <xf numFmtId="0" fontId="4" fillId="0" borderId="0" xfId="1" applyFont="1" applyAlignment="1">
      <alignment horizontal="left" wrapText="1"/>
    </xf>
    <xf numFmtId="10" fontId="4" fillId="0" borderId="0" xfId="2" applyNumberFormat="1" applyFont="1" applyBorder="1"/>
    <xf numFmtId="0" fontId="5" fillId="0" borderId="1" xfId="1" applyFont="1" applyBorder="1" applyAlignment="1">
      <alignment horizontal="left" vertical="center"/>
    </xf>
    <xf numFmtId="39" fontId="4" fillId="0" borderId="0" xfId="1" applyNumberFormat="1" applyFont="1"/>
    <xf numFmtId="39" fontId="4" fillId="0" borderId="8" xfId="1" applyNumberFormat="1" applyFont="1" applyBorder="1"/>
    <xf numFmtId="170" fontId="3" fillId="0" borderId="0" xfId="1" applyNumberFormat="1" applyFont="1"/>
    <xf numFmtId="10" fontId="4" fillId="0" borderId="0" xfId="2" applyNumberFormat="1" applyFont="1" applyBorder="1" applyProtection="1"/>
    <xf numFmtId="2" fontId="4" fillId="0" borderId="0" xfId="1" applyNumberFormat="1" applyFont="1"/>
    <xf numFmtId="0" fontId="3" fillId="0" borderId="0" xfId="1" applyFont="1" applyAlignment="1">
      <alignment horizontal="left" vertical="center"/>
    </xf>
    <xf numFmtId="0" fontId="3" fillId="0" borderId="9" xfId="1" applyFont="1" applyBorder="1"/>
    <xf numFmtId="39" fontId="4" fillId="0" borderId="1" xfId="1" applyNumberFormat="1" applyFont="1" applyBorder="1" applyAlignment="1">
      <alignment vertical="center"/>
    </xf>
    <xf numFmtId="2" fontId="4" fillId="0" borderId="1" xfId="1" applyNumberFormat="1" applyFont="1" applyBorder="1" applyAlignment="1">
      <alignment vertical="center"/>
    </xf>
    <xf numFmtId="172" fontId="4" fillId="0" borderId="1" xfId="3" applyNumberFormat="1" applyFont="1" applyBorder="1" applyAlignment="1" applyProtection="1">
      <alignment vertical="center"/>
    </xf>
    <xf numFmtId="0" fontId="4" fillId="0" borderId="1" xfId="1" applyFont="1" applyBorder="1" applyAlignment="1">
      <alignment horizontal="center" vertical="center" wrapText="1"/>
    </xf>
    <xf numFmtId="2" fontId="3" fillId="0" borderId="1" xfId="1" applyNumberFormat="1" applyFont="1" applyBorder="1" applyAlignment="1">
      <alignment vertical="center"/>
    </xf>
    <xf numFmtId="172" fontId="4" fillId="0" borderId="1" xfId="3" applyNumberFormat="1" applyFont="1" applyBorder="1" applyAlignment="1">
      <alignment horizontal="center" vertical="center" wrapText="1"/>
    </xf>
    <xf numFmtId="2" fontId="4" fillId="0" borderId="1" xfId="2" applyNumberFormat="1" applyFont="1" applyBorder="1" applyAlignment="1" applyProtection="1">
      <alignment vertical="center"/>
    </xf>
    <xf numFmtId="174" fontId="4" fillId="0" borderId="1" xfId="4" applyNumberFormat="1" applyFont="1" applyBorder="1" applyAlignment="1" applyProtection="1">
      <alignment vertical="center"/>
    </xf>
    <xf numFmtId="14" fontId="3" fillId="0" borderId="10" xfId="1" applyNumberFormat="1" applyFont="1" applyBorder="1" applyAlignment="1">
      <alignment horizontal="center" vertical="center"/>
    </xf>
    <xf numFmtId="1" fontId="4" fillId="0" borderId="1" xfId="1" applyNumberFormat="1" applyFont="1" applyBorder="1" applyAlignment="1">
      <alignment horizontal="center" vertical="center" wrapText="1"/>
    </xf>
    <xf numFmtId="166" fontId="3" fillId="0" borderId="0" xfId="1" applyNumberFormat="1" applyFont="1"/>
    <xf numFmtId="2" fontId="4" fillId="0" borderId="1" xfId="1" applyNumberFormat="1" applyFont="1" applyBorder="1" applyAlignment="1">
      <alignment horizontal="center" vertical="center" wrapText="1"/>
    </xf>
    <xf numFmtId="167" fontId="3" fillId="0" borderId="0" xfId="1" applyNumberFormat="1" applyFont="1"/>
    <xf numFmtId="2" fontId="3" fillId="0" borderId="0" xfId="1" applyNumberFormat="1" applyFont="1"/>
    <xf numFmtId="14" fontId="3" fillId="0" borderId="1" xfId="1" applyNumberFormat="1" applyFont="1" applyBorder="1" applyAlignment="1">
      <alignment horizontal="center"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8" fillId="0" borderId="0" xfId="1" applyFont="1"/>
    <xf numFmtId="166" fontId="8" fillId="0" borderId="0" xfId="1" applyNumberFormat="1" applyFont="1"/>
    <xf numFmtId="167" fontId="8" fillId="0" borderId="0" xfId="3" applyFont="1" applyBorder="1"/>
    <xf numFmtId="2" fontId="8" fillId="0" borderId="0" xfId="1" applyNumberFormat="1" applyFont="1"/>
    <xf numFmtId="0" fontId="9" fillId="0" borderId="0" xfId="1" applyFont="1" applyAlignment="1">
      <alignment wrapText="1"/>
    </xf>
    <xf numFmtId="167" fontId="9" fillId="0" borderId="0" xfId="3" applyFont="1" applyBorder="1" applyAlignment="1" applyProtection="1">
      <alignment vertical="center"/>
    </xf>
    <xf numFmtId="2" fontId="9" fillId="0" borderId="0" xfId="1" applyNumberFormat="1" applyFont="1" applyAlignment="1">
      <alignment horizontal="left" vertical="center" wrapText="1"/>
    </xf>
    <xf numFmtId="2" fontId="9" fillId="0" borderId="0" xfId="1" applyNumberFormat="1" applyFont="1" applyAlignment="1">
      <alignment vertical="center"/>
    </xf>
    <xf numFmtId="2" fontId="10" fillId="0" borderId="0" xfId="1" applyNumberFormat="1" applyFont="1" applyAlignment="1">
      <alignment vertical="center"/>
    </xf>
    <xf numFmtId="172" fontId="8" fillId="2" borderId="1" xfId="3" applyNumberFormat="1" applyFont="1" applyFill="1" applyBorder="1" applyAlignment="1">
      <alignment horizontal="center" vertical="center"/>
    </xf>
    <xf numFmtId="0" fontId="8" fillId="2" borderId="1" xfId="1" applyFont="1" applyFill="1" applyBorder="1" applyAlignment="1">
      <alignment horizontal="center" vertical="center"/>
    </xf>
    <xf numFmtId="2" fontId="9" fillId="0" borderId="0" xfId="1" applyNumberFormat="1" applyFont="1" applyAlignment="1">
      <alignment vertical="center" wrapText="1"/>
    </xf>
    <xf numFmtId="168" fontId="8" fillId="2" borderId="1" xfId="1" applyNumberFormat="1" applyFont="1" applyFill="1" applyBorder="1" applyAlignment="1">
      <alignment horizontal="center" vertical="center" wrapText="1"/>
    </xf>
    <xf numFmtId="3" fontId="8" fillId="2" borderId="1" xfId="1" applyNumberFormat="1" applyFont="1" applyFill="1" applyBorder="1" applyAlignment="1">
      <alignment horizontal="center" vertical="center"/>
    </xf>
    <xf numFmtId="168" fontId="8" fillId="0" borderId="1" xfId="1" applyNumberFormat="1" applyFont="1" applyBorder="1" applyAlignment="1">
      <alignment horizontal="center" vertical="center" wrapText="1"/>
    </xf>
    <xf numFmtId="0" fontId="8" fillId="0" borderId="1" xfId="1" applyFont="1" applyBorder="1" applyAlignment="1">
      <alignment horizontal="center" vertical="center"/>
    </xf>
    <xf numFmtId="0" fontId="8" fillId="0" borderId="0" xfId="1" applyFont="1" applyAlignment="1">
      <alignment horizontal="center"/>
    </xf>
    <xf numFmtId="2" fontId="10" fillId="0" borderId="0" xfId="1" applyNumberFormat="1" applyFont="1" applyAlignment="1">
      <alignment horizontal="center" vertical="center"/>
    </xf>
    <xf numFmtId="0" fontId="8" fillId="0" borderId="8" xfId="1" applyFont="1" applyBorder="1"/>
    <xf numFmtId="10" fontId="8" fillId="0" borderId="1" xfId="2" applyNumberFormat="1" applyFont="1" applyBorder="1"/>
    <xf numFmtId="2" fontId="10" fillId="0" borderId="0" xfId="1" applyNumberFormat="1" applyFont="1" applyAlignment="1">
      <alignment horizontal="center" vertical="center" wrapText="1"/>
    </xf>
    <xf numFmtId="0" fontId="10" fillId="0" borderId="0" xfId="1" applyFont="1"/>
    <xf numFmtId="2" fontId="4" fillId="0" borderId="0" xfId="1" applyNumberFormat="1" applyFont="1" applyAlignment="1">
      <alignment horizontal="left" vertical="top" wrapText="1"/>
    </xf>
    <xf numFmtId="0" fontId="11" fillId="0" borderId="1" xfId="1" applyFont="1" applyBorder="1"/>
    <xf numFmtId="0" fontId="5" fillId="0" borderId="1" xfId="1" applyFont="1" applyBorder="1" applyAlignment="1">
      <alignment horizontal="center" vertical="center"/>
    </xf>
    <xf numFmtId="170" fontId="6" fillId="0" borderId="1" xfId="1" applyNumberFormat="1" applyFont="1" applyBorder="1" applyAlignment="1">
      <alignment horizontal="left" vertical="top"/>
    </xf>
    <xf numFmtId="39" fontId="6" fillId="0" borderId="1" xfId="1" applyNumberFormat="1" applyFont="1" applyBorder="1" applyAlignment="1">
      <alignment horizontal="left" vertical="top"/>
    </xf>
    <xf numFmtId="171" fontId="6" fillId="0" borderId="1" xfId="1" applyNumberFormat="1" applyFont="1" applyBorder="1" applyAlignment="1">
      <alignment horizontal="left" vertical="top"/>
    </xf>
    <xf numFmtId="0" fontId="6" fillId="2" borderId="1" xfId="1" applyFont="1" applyFill="1" applyBorder="1" applyAlignment="1">
      <alignment horizontal="center" vertical="center"/>
    </xf>
    <xf numFmtId="10" fontId="6" fillId="2" borderId="1" xfId="2" applyNumberFormat="1" applyFont="1" applyFill="1" applyBorder="1" applyAlignment="1">
      <alignment horizontal="center" vertical="center"/>
    </xf>
    <xf numFmtId="1" fontId="6" fillId="0" borderId="1" xfId="1" applyNumberFormat="1" applyFont="1" applyBorder="1" applyAlignment="1">
      <alignment horizontal="center" vertical="center" wrapText="1"/>
    </xf>
    <xf numFmtId="174" fontId="6" fillId="0" borderId="1" xfId="4" applyNumberFormat="1" applyFont="1" applyBorder="1" applyAlignment="1" applyProtection="1">
      <alignment vertical="center"/>
    </xf>
    <xf numFmtId="170" fontId="6" fillId="0" borderId="1" xfId="1" applyNumberFormat="1" applyFont="1" applyBorder="1" applyAlignment="1">
      <alignment vertical="top" wrapText="1"/>
    </xf>
    <xf numFmtId="0" fontId="11" fillId="0" borderId="13" xfId="1" applyFont="1" applyBorder="1" applyAlignment="1">
      <alignment vertical="center"/>
    </xf>
    <xf numFmtId="0" fontId="11" fillId="0" borderId="12" xfId="1" applyFont="1" applyBorder="1" applyAlignment="1">
      <alignment vertical="center"/>
    </xf>
    <xf numFmtId="2" fontId="11" fillId="0" borderId="1" xfId="1" applyNumberFormat="1" applyFont="1" applyBorder="1" applyAlignment="1">
      <alignment horizontal="center" vertical="center"/>
    </xf>
    <xf numFmtId="0" fontId="5" fillId="0" borderId="1" xfId="1" applyFont="1" applyBorder="1" applyAlignment="1">
      <alignment horizontal="left" vertical="top"/>
    </xf>
    <xf numFmtId="17" fontId="11" fillId="0" borderId="1" xfId="1" applyNumberFormat="1" applyFont="1" applyBorder="1"/>
    <xf numFmtId="9" fontId="6" fillId="0" borderId="1" xfId="5" applyFont="1" applyBorder="1" applyAlignment="1" applyProtection="1">
      <alignment horizontal="left" vertical="top"/>
    </xf>
    <xf numFmtId="169" fontId="6" fillId="0" borderId="1" xfId="5" applyNumberFormat="1" applyFont="1" applyBorder="1" applyAlignment="1" applyProtection="1">
      <alignment horizontal="left" vertical="top"/>
    </xf>
    <xf numFmtId="10" fontId="6" fillId="0" borderId="1" xfId="5" applyNumberFormat="1" applyFont="1" applyBorder="1" applyAlignment="1" applyProtection="1">
      <alignment horizontal="left" vertical="top"/>
    </xf>
    <xf numFmtId="165" fontId="6" fillId="0" borderId="1" xfId="8" applyFont="1" applyBorder="1" applyAlignment="1" applyProtection="1">
      <alignment vertical="center"/>
    </xf>
    <xf numFmtId="165" fontId="4" fillId="0" borderId="1" xfId="8" applyFont="1" applyBorder="1" applyAlignment="1" applyProtection="1">
      <alignment vertical="center"/>
    </xf>
    <xf numFmtId="165" fontId="3" fillId="0" borderId="1" xfId="8" applyFont="1" applyBorder="1" applyAlignment="1">
      <alignment vertical="center"/>
    </xf>
    <xf numFmtId="165" fontId="4" fillId="0" borderId="1" xfId="8" applyFont="1" applyBorder="1" applyAlignment="1">
      <alignment vertical="center"/>
    </xf>
    <xf numFmtId="165" fontId="1" fillId="0" borderId="18" xfId="8" applyFont="1" applyBorder="1"/>
    <xf numFmtId="165" fontId="3" fillId="0" borderId="1" xfId="8" applyFont="1" applyBorder="1" applyAlignment="1" applyProtection="1">
      <alignment vertical="center"/>
    </xf>
    <xf numFmtId="165" fontId="16" fillId="0" borderId="17" xfId="8" applyFont="1" applyBorder="1"/>
    <xf numFmtId="165" fontId="16" fillId="0" borderId="16" xfId="8" applyFont="1" applyBorder="1"/>
    <xf numFmtId="165" fontId="3" fillId="0" borderId="1" xfId="8" applyFont="1" applyBorder="1" applyAlignment="1">
      <alignment horizontal="center" vertical="center" wrapText="1"/>
    </xf>
    <xf numFmtId="41" fontId="4" fillId="0" borderId="0" xfId="7" applyFont="1"/>
    <xf numFmtId="37" fontId="6" fillId="0" borderId="1" xfId="1" applyNumberFormat="1" applyFont="1" applyBorder="1" applyAlignment="1">
      <alignment horizontal="left" vertical="top"/>
    </xf>
    <xf numFmtId="37" fontId="6" fillId="0" borderId="1" xfId="1" applyNumberFormat="1" applyFont="1" applyBorder="1" applyAlignment="1">
      <alignment horizontal="left" vertical="top"/>
    </xf>
    <xf numFmtId="174" fontId="0" fillId="0" borderId="0" xfId="0" applyNumberFormat="1"/>
    <xf numFmtId="172" fontId="3" fillId="0" borderId="0" xfId="1" applyNumberFormat="1" applyFont="1" applyAlignment="1">
      <alignment horizontal="left" vertical="center"/>
    </xf>
    <xf numFmtId="165" fontId="16" fillId="0" borderId="19" xfId="8" applyFont="1" applyBorder="1"/>
    <xf numFmtId="165" fontId="16" fillId="0" borderId="20" xfId="8" applyFont="1" applyBorder="1"/>
    <xf numFmtId="165" fontId="16" fillId="0" borderId="18" xfId="8" applyFont="1" applyBorder="1"/>
    <xf numFmtId="165" fontId="16" fillId="0" borderId="21" xfId="8" applyFont="1" applyBorder="1"/>
    <xf numFmtId="174" fontId="0" fillId="0" borderId="0" xfId="6" applyNumberFormat="1" applyFont="1"/>
    <xf numFmtId="165" fontId="1" fillId="0" borderId="21" xfId="8" applyFont="1" applyBorder="1"/>
    <xf numFmtId="165" fontId="4" fillId="0" borderId="21" xfId="8" applyFont="1" applyBorder="1" applyAlignment="1" applyProtection="1">
      <alignment vertical="center"/>
    </xf>
    <xf numFmtId="165" fontId="1" fillId="0" borderId="19" xfId="8" applyFont="1" applyBorder="1"/>
    <xf numFmtId="165" fontId="22" fillId="0" borderId="28" xfId="8" applyFont="1" applyBorder="1"/>
    <xf numFmtId="165" fontId="0" fillId="0" borderId="0" xfId="8" applyFont="1"/>
    <xf numFmtId="165" fontId="0" fillId="4" borderId="0" xfId="8" applyFont="1" applyFill="1"/>
    <xf numFmtId="9" fontId="0" fillId="0" borderId="0" xfId="5" applyFont="1"/>
    <xf numFmtId="0" fontId="23" fillId="5" borderId="29" xfId="0" applyFont="1" applyFill="1" applyBorder="1" applyAlignment="1">
      <alignment horizontal="center"/>
    </xf>
    <xf numFmtId="0" fontId="23" fillId="5" borderId="30" xfId="0" applyFont="1" applyFill="1" applyBorder="1" applyAlignment="1">
      <alignment horizontal="center"/>
    </xf>
    <xf numFmtId="175" fontId="23" fillId="5" borderId="30" xfId="6" applyNumberFormat="1" applyFont="1" applyFill="1" applyBorder="1" applyAlignment="1">
      <alignment horizontal="center"/>
    </xf>
    <xf numFmtId="0" fontId="23" fillId="0" borderId="0" xfId="0" applyFont="1" applyAlignment="1">
      <alignment horizontal="center"/>
    </xf>
    <xf numFmtId="0" fontId="25" fillId="0" borderId="0" xfId="0" applyFont="1" applyAlignment="1">
      <alignment horizontal="left"/>
    </xf>
    <xf numFmtId="175" fontId="0" fillId="0" borderId="0" xfId="6" applyNumberFormat="1" applyFont="1" applyAlignment="1">
      <alignment horizontal="right"/>
    </xf>
    <xf numFmtId="0" fontId="24" fillId="0" borderId="0" xfId="0" applyFont="1" applyAlignment="1">
      <alignment horizontal="center"/>
    </xf>
    <xf numFmtId="0" fontId="24" fillId="0" borderId="0" xfId="0" applyFont="1"/>
    <xf numFmtId="0" fontId="24" fillId="3" borderId="0" xfId="0" applyFont="1" applyFill="1"/>
    <xf numFmtId="0" fontId="24" fillId="6" borderId="0" xfId="0" applyFont="1" applyFill="1"/>
    <xf numFmtId="0" fontId="25" fillId="6" borderId="0" xfId="0" applyFont="1" applyFill="1" applyAlignment="1">
      <alignment horizontal="left"/>
    </xf>
    <xf numFmtId="0" fontId="0" fillId="6" borderId="0" xfId="0" applyFill="1"/>
    <xf numFmtId="175" fontId="0" fillId="6" borderId="0" xfId="6" applyNumberFormat="1" applyFont="1" applyFill="1" applyAlignment="1">
      <alignment horizontal="right"/>
    </xf>
    <xf numFmtId="0" fontId="24" fillId="6" borderId="0" xfId="0" applyFont="1" applyFill="1" applyAlignment="1">
      <alignment horizontal="center"/>
    </xf>
    <xf numFmtId="0" fontId="26" fillId="0" borderId="0" xfId="0" applyFont="1" applyAlignment="1">
      <alignment horizontal="left"/>
    </xf>
    <xf numFmtId="0" fontId="25" fillId="0" borderId="0" xfId="0" applyFont="1" applyAlignment="1">
      <alignment horizontal="left" wrapText="1"/>
    </xf>
    <xf numFmtId="174" fontId="3" fillId="0" borderId="1" xfId="6" applyNumberFormat="1" applyFont="1" applyBorder="1" applyAlignment="1" applyProtection="1">
      <alignment vertical="center"/>
    </xf>
    <xf numFmtId="174" fontId="3" fillId="0" borderId="1" xfId="6" applyNumberFormat="1" applyFont="1" applyBorder="1" applyAlignment="1">
      <alignment vertical="center"/>
    </xf>
    <xf numFmtId="174" fontId="16" fillId="0" borderId="20" xfId="6" applyNumberFormat="1" applyFont="1" applyBorder="1"/>
    <xf numFmtId="174" fontId="16" fillId="0" borderId="18" xfId="6" applyNumberFormat="1" applyFont="1" applyBorder="1"/>
    <xf numFmtId="174" fontId="16" fillId="0" borderId="19" xfId="6" applyNumberFormat="1" applyFont="1" applyBorder="1"/>
    <xf numFmtId="176" fontId="0" fillId="0" borderId="31" xfId="9" applyNumberFormat="1" applyFont="1" applyFill="1" applyBorder="1"/>
    <xf numFmtId="174" fontId="3" fillId="0" borderId="0" xfId="1" applyNumberFormat="1" applyFont="1"/>
    <xf numFmtId="2" fontId="10" fillId="0" borderId="0" xfId="1" applyNumberFormat="1" applyFont="1" applyAlignment="1">
      <alignment horizontal="center" vertical="center" wrapText="1"/>
    </xf>
    <xf numFmtId="0" fontId="11" fillId="0" borderId="13" xfId="1" applyFont="1" applyBorder="1" applyAlignment="1">
      <alignment horizontal="left" vertical="center"/>
    </xf>
    <xf numFmtId="0" fontId="11" fillId="0" borderId="11" xfId="1" applyFont="1" applyBorder="1" applyAlignment="1">
      <alignment horizontal="left" vertical="center"/>
    </xf>
    <xf numFmtId="0" fontId="8" fillId="0" borderId="12" xfId="1" applyFont="1" applyBorder="1" applyAlignment="1">
      <alignment horizontal="left" vertical="center"/>
    </xf>
    <xf numFmtId="0" fontId="8" fillId="0" borderId="11" xfId="1" applyFont="1" applyBorder="1" applyAlignment="1">
      <alignment horizontal="left" vertical="center"/>
    </xf>
    <xf numFmtId="2" fontId="11" fillId="0" borderId="1" xfId="1" applyNumberFormat="1" applyFont="1" applyBorder="1" applyAlignment="1">
      <alignment horizontal="center" vertical="center"/>
    </xf>
    <xf numFmtId="0" fontId="11" fillId="0" borderId="13" xfId="1" applyFont="1" applyBorder="1" applyAlignment="1">
      <alignment horizontal="left" vertical="center" wrapText="1"/>
    </xf>
    <xf numFmtId="0" fontId="11" fillId="0" borderId="11" xfId="1" applyFont="1" applyBorder="1" applyAlignment="1">
      <alignment horizontal="left" vertical="center" wrapText="1"/>
    </xf>
    <xf numFmtId="0" fontId="8" fillId="0" borderId="12" xfId="1" applyFont="1" applyBorder="1" applyAlignment="1">
      <alignment horizontal="left" vertical="center" wrapText="1"/>
    </xf>
    <xf numFmtId="0" fontId="8" fillId="0" borderId="11" xfId="1" applyFont="1" applyBorder="1" applyAlignment="1">
      <alignment horizontal="left" vertical="center" wrapText="1"/>
    </xf>
    <xf numFmtId="10" fontId="8" fillId="0" borderId="13" xfId="2" applyNumberFormat="1" applyFont="1" applyBorder="1" applyAlignment="1">
      <alignment horizontal="center"/>
    </xf>
    <xf numFmtId="10" fontId="8" fillId="0" borderId="12" xfId="2" applyNumberFormat="1" applyFont="1" applyBorder="1" applyAlignment="1">
      <alignment horizontal="center"/>
    </xf>
    <xf numFmtId="10" fontId="8" fillId="0" borderId="11" xfId="2" applyNumberFormat="1" applyFont="1" applyBorder="1" applyAlignment="1">
      <alignment horizontal="center"/>
    </xf>
    <xf numFmtId="2" fontId="10" fillId="0" borderId="0" xfId="1" applyNumberFormat="1" applyFont="1" applyAlignment="1">
      <alignment horizontal="center" vertical="center"/>
    </xf>
    <xf numFmtId="0" fontId="8" fillId="0" borderId="1" xfId="1" applyFont="1" applyBorder="1" applyAlignment="1">
      <alignment horizontal="center"/>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11" fillId="3" borderId="13" xfId="1" applyFont="1" applyFill="1" applyBorder="1" applyAlignment="1">
      <alignment horizontal="left"/>
    </xf>
    <xf numFmtId="0" fontId="11" fillId="3" borderId="12" xfId="1" applyFont="1" applyFill="1" applyBorder="1" applyAlignment="1">
      <alignment horizontal="left"/>
    </xf>
    <xf numFmtId="0" fontId="11" fillId="3" borderId="11" xfId="1" applyFont="1" applyFill="1" applyBorder="1" applyAlignment="1">
      <alignment horizontal="left"/>
    </xf>
    <xf numFmtId="0" fontId="8" fillId="0" borderId="7" xfId="1" applyFont="1" applyBorder="1" applyAlignment="1">
      <alignment horizontal="center"/>
    </xf>
    <xf numFmtId="0" fontId="8" fillId="0" borderId="5" xfId="1" applyFont="1" applyBorder="1" applyAlignment="1">
      <alignment horizontal="center"/>
    </xf>
    <xf numFmtId="0" fontId="8" fillId="0" borderId="9" xfId="1" applyFont="1" applyBorder="1" applyAlignment="1">
      <alignment horizontal="center"/>
    </xf>
    <xf numFmtId="0" fontId="8" fillId="0" borderId="8" xfId="1" applyFont="1" applyBorder="1" applyAlignment="1">
      <alignment horizontal="center"/>
    </xf>
    <xf numFmtId="0" fontId="8" fillId="0" borderId="4" xfId="1" applyFont="1" applyBorder="1" applyAlignment="1">
      <alignment horizontal="center"/>
    </xf>
    <xf numFmtId="0" fontId="8" fillId="0" borderId="2" xfId="1" applyFont="1" applyBorder="1" applyAlignment="1">
      <alignment horizontal="center"/>
    </xf>
    <xf numFmtId="0" fontId="8" fillId="0" borderId="0" xfId="1" applyFont="1" applyAlignment="1">
      <alignment horizontal="center"/>
    </xf>
    <xf numFmtId="0" fontId="11" fillId="0" borderId="13" xfId="1" applyFont="1" applyBorder="1" applyAlignment="1">
      <alignment horizontal="left"/>
    </xf>
    <xf numFmtId="0" fontId="11" fillId="0" borderId="12" xfId="1" applyFont="1" applyBorder="1" applyAlignment="1">
      <alignment horizontal="left"/>
    </xf>
    <xf numFmtId="0" fontId="11" fillId="0" borderId="11" xfId="1" applyFont="1" applyBorder="1" applyAlignment="1">
      <alignment horizontal="left"/>
    </xf>
    <xf numFmtId="0" fontId="11" fillId="0" borderId="6" xfId="1" applyFont="1" applyBorder="1" applyAlignment="1">
      <alignment horizontal="left"/>
    </xf>
    <xf numFmtId="0" fontId="11" fillId="0" borderId="7" xfId="1" applyFont="1" applyBorder="1" applyAlignment="1">
      <alignment horizontal="left" vertical="top" wrapText="1"/>
    </xf>
    <xf numFmtId="0" fontId="11" fillId="0" borderId="6" xfId="1" applyFont="1" applyBorder="1" applyAlignment="1">
      <alignment horizontal="left" vertical="top" wrapText="1"/>
    </xf>
    <xf numFmtId="0" fontId="11" fillId="0" borderId="5" xfId="1" applyFont="1" applyBorder="1" applyAlignment="1">
      <alignment horizontal="left" vertical="top" wrapText="1"/>
    </xf>
    <xf numFmtId="0" fontId="11" fillId="0" borderId="9" xfId="1" applyFont="1" applyBorder="1" applyAlignment="1">
      <alignment horizontal="left" vertical="top" wrapText="1"/>
    </xf>
    <xf numFmtId="0" fontId="11" fillId="0" borderId="0" xfId="1" applyFont="1" applyAlignment="1">
      <alignment horizontal="left" vertical="top" wrapText="1"/>
    </xf>
    <xf numFmtId="0" fontId="11" fillId="0" borderId="8" xfId="1" applyFont="1" applyBorder="1" applyAlignment="1">
      <alignment horizontal="left" vertical="top" wrapText="1"/>
    </xf>
    <xf numFmtId="0" fontId="11" fillId="0" borderId="4" xfId="1" applyFont="1" applyBorder="1" applyAlignment="1">
      <alignment horizontal="left" vertical="top" wrapText="1"/>
    </xf>
    <xf numFmtId="0" fontId="11" fillId="0" borderId="3" xfId="1" applyFont="1" applyBorder="1" applyAlignment="1">
      <alignment horizontal="left" vertical="top" wrapText="1"/>
    </xf>
    <xf numFmtId="0" fontId="11" fillId="0" borderId="2" xfId="1" applyFont="1" applyBorder="1" applyAlignment="1">
      <alignment horizontal="left" vertical="top" wrapText="1"/>
    </xf>
    <xf numFmtId="2" fontId="11" fillId="0" borderId="13" xfId="1" applyNumberFormat="1" applyFont="1" applyBorder="1" applyAlignment="1">
      <alignment horizontal="center" vertical="center" wrapText="1"/>
    </xf>
    <xf numFmtId="2" fontId="11" fillId="0" borderId="12" xfId="1" applyNumberFormat="1" applyFont="1" applyBorder="1" applyAlignment="1">
      <alignment horizontal="center" vertical="center" wrapText="1"/>
    </xf>
    <xf numFmtId="2" fontId="11" fillId="0" borderId="11" xfId="1" applyNumberFormat="1" applyFont="1" applyBorder="1" applyAlignment="1">
      <alignment horizontal="center" vertical="center" wrapText="1"/>
    </xf>
    <xf numFmtId="0" fontId="11" fillId="0" borderId="13" xfId="1" applyFont="1" applyBorder="1" applyAlignment="1">
      <alignment horizontal="left" vertical="top" wrapText="1"/>
    </xf>
    <xf numFmtId="0" fontId="11" fillId="0" borderId="11" xfId="1" applyFont="1" applyBorder="1" applyAlignment="1">
      <alignment horizontal="left" vertical="top"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2" fontId="9" fillId="0" borderId="0" xfId="1" applyNumberFormat="1" applyFont="1" applyAlignment="1">
      <alignment horizontal="left" vertical="center" wrapText="1"/>
    </xf>
    <xf numFmtId="0" fontId="11" fillId="0" borderId="13" xfId="1" applyFont="1" applyBorder="1" applyAlignment="1">
      <alignment horizontal="left" vertical="top"/>
    </xf>
    <xf numFmtId="0" fontId="11" fillId="0" borderId="11" xfId="1" applyFont="1" applyBorder="1" applyAlignment="1">
      <alignment horizontal="left" vertical="top"/>
    </xf>
    <xf numFmtId="1" fontId="8" fillId="0" borderId="13" xfId="1" applyNumberFormat="1" applyFont="1" applyBorder="1" applyAlignment="1">
      <alignment horizontal="left" vertical="center"/>
    </xf>
    <xf numFmtId="1" fontId="8" fillId="0" borderId="12" xfId="1" applyNumberFormat="1" applyFont="1" applyBorder="1" applyAlignment="1">
      <alignment horizontal="left" vertical="center"/>
    </xf>
    <xf numFmtId="1" fontId="8" fillId="0" borderId="11" xfId="1" applyNumberFormat="1" applyFont="1" applyBorder="1" applyAlignment="1">
      <alignment horizontal="left" vertical="center"/>
    </xf>
    <xf numFmtId="2" fontId="8" fillId="0" borderId="13" xfId="1" applyNumberFormat="1" applyFont="1" applyBorder="1" applyAlignment="1">
      <alignment horizontal="left" vertical="center" wrapText="1"/>
    </xf>
    <xf numFmtId="2" fontId="8" fillId="0" borderId="12" xfId="1" applyNumberFormat="1" applyFont="1" applyBorder="1" applyAlignment="1">
      <alignment horizontal="left" vertical="center" wrapText="1"/>
    </xf>
    <xf numFmtId="2" fontId="8" fillId="0" borderId="11" xfId="1" applyNumberFormat="1" applyFont="1" applyBorder="1" applyAlignment="1">
      <alignment horizontal="left" vertical="center" wrapText="1"/>
    </xf>
    <xf numFmtId="0" fontId="11" fillId="0" borderId="12" xfId="1" applyFont="1" applyBorder="1" applyAlignment="1">
      <alignment horizontal="left" vertical="center" wrapText="1"/>
    </xf>
    <xf numFmtId="0" fontId="11" fillId="0" borderId="12" xfId="1" applyFont="1" applyBorder="1" applyAlignment="1">
      <alignment horizontal="left" vertical="center"/>
    </xf>
    <xf numFmtId="2" fontId="8" fillId="0" borderId="13" xfId="1" applyNumberFormat="1" applyFont="1" applyBorder="1" applyAlignment="1">
      <alignment horizontal="center" vertical="center" wrapText="1"/>
    </xf>
    <xf numFmtId="2" fontId="8" fillId="0" borderId="12" xfId="1" applyNumberFormat="1" applyFont="1" applyBorder="1" applyAlignment="1">
      <alignment horizontal="center" vertical="center" wrapText="1"/>
    </xf>
    <xf numFmtId="2" fontId="8" fillId="0" borderId="11" xfId="1" applyNumberFormat="1" applyFont="1" applyBorder="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 xfId="1" applyFont="1" applyBorder="1" applyAlignment="1">
      <alignment horizontal="center"/>
    </xf>
    <xf numFmtId="2" fontId="4" fillId="0" borderId="0" xfId="1" applyNumberFormat="1" applyFont="1" applyAlignment="1">
      <alignment horizontal="left" vertical="top" wrapText="1"/>
    </xf>
    <xf numFmtId="0" fontId="3" fillId="0" borderId="1" xfId="1" applyFont="1" applyBorder="1" applyAlignment="1">
      <alignment horizontal="left" vertical="top" wrapText="1"/>
    </xf>
    <xf numFmtId="0" fontId="3" fillId="0" borderId="12" xfId="1" applyFont="1" applyBorder="1" applyAlignment="1">
      <alignment horizontal="left" vertical="center" wrapText="1"/>
    </xf>
    <xf numFmtId="0" fontId="4" fillId="0" borderId="14" xfId="1" applyFont="1" applyBorder="1" applyAlignment="1">
      <alignment horizontal="center" vertical="center" wrapText="1"/>
    </xf>
    <xf numFmtId="0" fontId="4" fillId="0" borderId="10" xfId="1" applyFont="1" applyBorder="1" applyAlignment="1">
      <alignment horizontal="center" vertical="center" wrapText="1"/>
    </xf>
    <xf numFmtId="9" fontId="4" fillId="0" borderId="1" xfId="5" applyFont="1" applyBorder="1" applyAlignment="1" applyProtection="1">
      <alignment horizontal="center" vertical="center"/>
    </xf>
    <xf numFmtId="9" fontId="3" fillId="0" borderId="1" xfId="5" applyFont="1" applyBorder="1" applyAlignment="1">
      <alignment horizontal="center" vertical="center"/>
    </xf>
    <xf numFmtId="0" fontId="3" fillId="0" borderId="3" xfId="1" applyFont="1" applyBorder="1" applyAlignment="1">
      <alignment horizontal="left" vertical="center" wrapText="1"/>
    </xf>
    <xf numFmtId="0" fontId="4" fillId="0" borderId="15" xfId="1" applyFont="1" applyBorder="1" applyAlignment="1">
      <alignment horizontal="center" vertical="center" wrapText="1"/>
    </xf>
    <xf numFmtId="0" fontId="6" fillId="0" borderId="7" xfId="1" applyFont="1" applyBorder="1" applyAlignment="1">
      <alignment horizontal="left" vertical="top"/>
    </xf>
    <xf numFmtId="0" fontId="6" fillId="0" borderId="5" xfId="1" applyFont="1" applyBorder="1" applyAlignment="1">
      <alignment horizontal="left" vertical="top"/>
    </xf>
    <xf numFmtId="0" fontId="6" fillId="0" borderId="4" xfId="1" applyFont="1" applyBorder="1" applyAlignment="1">
      <alignment horizontal="left" vertical="top"/>
    </xf>
    <xf numFmtId="0" fontId="6" fillId="0" borderId="2" xfId="1" applyFont="1" applyBorder="1" applyAlignment="1">
      <alignment horizontal="left" vertical="top"/>
    </xf>
    <xf numFmtId="0" fontId="5" fillId="0" borderId="7" xfId="1" applyFont="1" applyBorder="1" applyAlignment="1">
      <alignment horizontal="left" vertical="top"/>
    </xf>
    <xf numFmtId="0" fontId="5" fillId="0" borderId="6" xfId="1" applyFont="1" applyBorder="1" applyAlignment="1">
      <alignment horizontal="left" vertical="top"/>
    </xf>
    <xf numFmtId="0" fontId="5" fillId="0" borderId="5" xfId="1" applyFont="1" applyBorder="1" applyAlignment="1">
      <alignment horizontal="left" vertical="top"/>
    </xf>
    <xf numFmtId="0" fontId="5" fillId="0" borderId="4" xfId="1" applyFont="1" applyBorder="1" applyAlignment="1">
      <alignment horizontal="left" vertical="top"/>
    </xf>
    <xf numFmtId="0" fontId="5" fillId="0" borderId="3" xfId="1" applyFont="1" applyBorder="1" applyAlignment="1">
      <alignment horizontal="left" vertical="top"/>
    </xf>
    <xf numFmtId="0" fontId="5" fillId="0" borderId="2" xfId="1" applyFont="1" applyBorder="1" applyAlignment="1">
      <alignment horizontal="left" vertical="top"/>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3" fillId="0" borderId="1" xfId="1" applyFont="1" applyBorder="1" applyAlignment="1">
      <alignment horizontal="center"/>
    </xf>
    <xf numFmtId="0" fontId="6" fillId="0" borderId="13" xfId="1" applyFont="1" applyBorder="1" applyAlignment="1">
      <alignment horizontal="center" vertical="center"/>
    </xf>
    <xf numFmtId="0" fontId="4" fillId="0" borderId="0" xfId="1" applyFont="1" applyAlignment="1">
      <alignment horizontal="left" vertical="top" wrapText="1"/>
    </xf>
    <xf numFmtId="0" fontId="4" fillId="0" borderId="3" xfId="1" applyFont="1" applyBorder="1" applyAlignment="1">
      <alignment horizontal="left" vertical="top" wrapText="1"/>
    </xf>
    <xf numFmtId="170" fontId="6" fillId="0" borderId="1" xfId="1" applyNumberFormat="1" applyFont="1" applyBorder="1" applyAlignment="1">
      <alignment horizontal="left" vertical="center"/>
    </xf>
    <xf numFmtId="170" fontId="6" fillId="0" borderId="1" xfId="1" applyNumberFormat="1" applyFont="1" applyBorder="1" applyAlignment="1">
      <alignment horizontal="center" vertical="top"/>
    </xf>
    <xf numFmtId="2" fontId="6" fillId="0" borderId="11" xfId="1" applyNumberFormat="1" applyFont="1" applyBorder="1" applyAlignment="1">
      <alignment horizontal="left" vertical="center"/>
    </xf>
    <xf numFmtId="2" fontId="6" fillId="0" borderId="1" xfId="1" applyNumberFormat="1" applyFont="1" applyBorder="1" applyAlignment="1">
      <alignment horizontal="left" vertical="center"/>
    </xf>
    <xf numFmtId="0" fontId="6" fillId="0" borderId="7" xfId="1" applyFont="1" applyBorder="1" applyAlignment="1">
      <alignment horizontal="left" vertical="top" wrapText="1"/>
    </xf>
    <xf numFmtId="0" fontId="6" fillId="0" borderId="5" xfId="1" applyFont="1" applyBorder="1" applyAlignment="1">
      <alignment horizontal="left" vertical="top" wrapText="1"/>
    </xf>
    <xf numFmtId="0" fontId="6" fillId="0" borderId="4" xfId="1" applyFont="1" applyBorder="1" applyAlignment="1">
      <alignment horizontal="left" vertical="top" wrapText="1"/>
    </xf>
    <xf numFmtId="0" fontId="6" fillId="0" borderId="2" xfId="1" applyFont="1" applyBorder="1" applyAlignment="1">
      <alignment horizontal="left" vertical="top" wrapText="1"/>
    </xf>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39" fontId="4" fillId="0" borderId="1" xfId="1" applyNumberFormat="1" applyFont="1" applyBorder="1" applyAlignment="1">
      <alignment horizontal="center" vertical="center"/>
    </xf>
    <xf numFmtId="169" fontId="5" fillId="0" borderId="1" xfId="1" applyNumberFormat="1" applyFont="1" applyBorder="1" applyAlignment="1">
      <alignment horizontal="left" vertical="top"/>
    </xf>
    <xf numFmtId="0" fontId="5" fillId="0" borderId="9" xfId="1" applyFont="1" applyBorder="1" applyAlignment="1">
      <alignment horizontal="left" vertical="top"/>
    </xf>
    <xf numFmtId="0" fontId="5" fillId="0" borderId="0" xfId="1" applyFont="1" applyAlignment="1">
      <alignment horizontal="left" vertical="top"/>
    </xf>
    <xf numFmtId="0" fontId="5" fillId="0" borderId="8" xfId="1" applyFont="1" applyBorder="1" applyAlignment="1">
      <alignment horizontal="left" vertical="top"/>
    </xf>
    <xf numFmtId="0" fontId="5" fillId="0" borderId="1" xfId="1" applyFont="1" applyBorder="1" applyAlignment="1">
      <alignment horizontal="left" vertical="top"/>
    </xf>
    <xf numFmtId="0" fontId="6" fillId="0" borderId="6" xfId="1" applyFont="1" applyBorder="1" applyAlignment="1">
      <alignment horizontal="left" vertical="top" wrapText="1"/>
    </xf>
    <xf numFmtId="0" fontId="6" fillId="0" borderId="3" xfId="1" applyFont="1" applyBorder="1" applyAlignment="1">
      <alignment horizontal="left" vertical="top" wrapText="1"/>
    </xf>
    <xf numFmtId="9" fontId="4" fillId="0" borderId="14" xfId="5" applyFont="1" applyBorder="1" applyAlignment="1" applyProtection="1">
      <alignment horizontal="center" vertical="center"/>
    </xf>
    <xf numFmtId="9" fontId="4" fillId="0" borderId="10" xfId="5" applyFont="1" applyBorder="1" applyAlignment="1" applyProtection="1">
      <alignment horizontal="center" vertical="center"/>
    </xf>
    <xf numFmtId="9" fontId="3" fillId="0" borderId="14" xfId="5" applyFont="1" applyBorder="1" applyAlignment="1">
      <alignment horizontal="center" vertical="center"/>
    </xf>
    <xf numFmtId="9" fontId="3" fillId="0" borderId="10" xfId="5" applyFont="1" applyBorder="1" applyAlignment="1">
      <alignment horizontal="center" vertical="center"/>
    </xf>
    <xf numFmtId="0" fontId="3" fillId="0" borderId="1" xfId="1" applyFont="1" applyBorder="1" applyAlignment="1">
      <alignment horizontal="left" vertical="center" wrapText="1"/>
    </xf>
    <xf numFmtId="0" fontId="3" fillId="0" borderId="14" xfId="1" applyFont="1" applyBorder="1" applyAlignment="1">
      <alignment horizontal="left" vertical="center"/>
    </xf>
    <xf numFmtId="0" fontId="3" fillId="0" borderId="10" xfId="1" applyFont="1" applyBorder="1" applyAlignment="1">
      <alignment horizontal="left" vertical="center"/>
    </xf>
    <xf numFmtId="0" fontId="3" fillId="0" borderId="14" xfId="1" applyFont="1" applyBorder="1" applyAlignment="1">
      <alignment horizontal="left" vertical="center" wrapText="1"/>
    </xf>
    <xf numFmtId="0" fontId="3" fillId="0" borderId="10" xfId="1" applyFont="1" applyBorder="1" applyAlignment="1">
      <alignment horizontal="left" vertical="center" wrapText="1"/>
    </xf>
    <xf numFmtId="0" fontId="3" fillId="0" borderId="1" xfId="1" applyFont="1" applyBorder="1" applyAlignment="1">
      <alignment horizontal="center" vertical="center" wrapText="1"/>
    </xf>
    <xf numFmtId="0" fontId="6" fillId="0" borderId="1" xfId="1" applyFont="1" applyBorder="1" applyAlignment="1">
      <alignment horizontal="left" vertical="top"/>
    </xf>
    <xf numFmtId="0" fontId="11" fillId="0" borderId="12" xfId="1" applyFont="1" applyBorder="1" applyAlignment="1">
      <alignment horizontal="left" vertical="top" wrapText="1"/>
    </xf>
    <xf numFmtId="0" fontId="11" fillId="0" borderId="12" xfId="1" applyFont="1" applyBorder="1" applyAlignment="1">
      <alignment horizontal="left" vertical="top"/>
    </xf>
    <xf numFmtId="0" fontId="3" fillId="0" borderId="14" xfId="1" applyFont="1" applyBorder="1" applyAlignment="1">
      <alignment horizontal="left" vertical="top" wrapText="1"/>
    </xf>
    <xf numFmtId="0" fontId="3" fillId="0" borderId="15" xfId="1" applyFont="1" applyBorder="1" applyAlignment="1">
      <alignment horizontal="left" vertical="top" wrapText="1"/>
    </xf>
    <xf numFmtId="0" fontId="3" fillId="0" borderId="1" xfId="1" applyFont="1" applyBorder="1" applyAlignment="1">
      <alignment vertical="top" wrapText="1"/>
    </xf>
    <xf numFmtId="0" fontId="3" fillId="0" borderId="14" xfId="1" applyFont="1" applyBorder="1" applyAlignment="1">
      <alignment horizontal="center" vertical="center" wrapText="1"/>
    </xf>
    <xf numFmtId="0" fontId="3" fillId="0" borderId="10" xfId="1" applyFont="1" applyBorder="1" applyAlignment="1">
      <alignment horizontal="center" vertical="center" wrapText="1"/>
    </xf>
    <xf numFmtId="0" fontId="16" fillId="2" borderId="14" xfId="0" applyFont="1" applyFill="1" applyBorder="1" applyAlignment="1">
      <alignment vertical="center" wrapText="1"/>
    </xf>
    <xf numFmtId="0" fontId="16" fillId="2" borderId="10" xfId="0" applyFont="1" applyFill="1" applyBorder="1" applyAlignment="1">
      <alignment vertical="center" wrapText="1"/>
    </xf>
    <xf numFmtId="0" fontId="16" fillId="2" borderId="14"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20" fillId="2" borderId="14" xfId="0" applyFont="1" applyFill="1" applyBorder="1" applyAlignment="1">
      <alignment vertical="center" wrapText="1"/>
    </xf>
    <xf numFmtId="0" fontId="20" fillId="2" borderId="10" xfId="0" applyFont="1" applyFill="1" applyBorder="1" applyAlignment="1">
      <alignment vertical="center" wrapText="1"/>
    </xf>
    <xf numFmtId="0" fontId="8" fillId="2" borderId="14" xfId="1" applyFont="1" applyFill="1" applyBorder="1" applyAlignment="1">
      <alignment vertical="center" wrapText="1"/>
    </xf>
    <xf numFmtId="0" fontId="8" fillId="2" borderId="10" xfId="1" applyFont="1" applyFill="1" applyBorder="1" applyAlignment="1">
      <alignment vertical="center" wrapText="1"/>
    </xf>
    <xf numFmtId="0" fontId="8" fillId="0" borderId="14" xfId="1" applyFont="1" applyBorder="1" applyAlignment="1">
      <alignment horizontal="left" vertical="center" wrapText="1"/>
    </xf>
    <xf numFmtId="0" fontId="8" fillId="0" borderId="10" xfId="1" applyFont="1" applyBorder="1" applyAlignment="1">
      <alignment horizontal="left" vertical="center" wrapText="1"/>
    </xf>
    <xf numFmtId="0" fontId="3" fillId="2" borderId="14" xfId="1" applyFont="1" applyFill="1" applyBorder="1" applyAlignment="1">
      <alignment vertical="center" wrapText="1"/>
    </xf>
    <xf numFmtId="0" fontId="3" fillId="2" borderId="10" xfId="1" applyFont="1" applyFill="1" applyBorder="1" applyAlignment="1">
      <alignment vertical="center" wrapText="1"/>
    </xf>
    <xf numFmtId="0" fontId="3" fillId="0" borderId="5" xfId="1" applyFont="1" applyBorder="1" applyAlignment="1">
      <alignment vertical="center" wrapText="1"/>
    </xf>
    <xf numFmtId="0" fontId="3" fillId="0" borderId="2" xfId="1" applyFont="1" applyBorder="1" applyAlignment="1">
      <alignment vertical="center" wrapText="1"/>
    </xf>
    <xf numFmtId="0" fontId="20" fillId="2" borderId="14"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8" fillId="0" borderId="23" xfId="1" applyFont="1" applyBorder="1" applyAlignment="1">
      <alignment vertical="center" wrapText="1"/>
    </xf>
    <xf numFmtId="0" fontId="8" fillId="0" borderId="24" xfId="1" applyFont="1" applyBorder="1" applyAlignment="1">
      <alignment vertical="center" wrapText="1"/>
    </xf>
    <xf numFmtId="0" fontId="21" fillId="0" borderId="21" xfId="1" applyFont="1" applyBorder="1" applyAlignment="1">
      <alignment horizontal="center" vertical="center" wrapText="1"/>
    </xf>
    <xf numFmtId="0" fontId="21" fillId="0" borderId="26" xfId="1" applyFont="1" applyBorder="1" applyAlignment="1">
      <alignment horizontal="center" vertical="center" wrapText="1"/>
    </xf>
    <xf numFmtId="0" fontId="8" fillId="0" borderId="1" xfId="1" applyFont="1" applyBorder="1" applyAlignment="1">
      <alignment horizontal="left" vertical="top" wrapText="1"/>
    </xf>
    <xf numFmtId="0" fontId="8" fillId="0" borderId="1" xfId="1" applyFont="1" applyBorder="1" applyAlignment="1">
      <alignment horizontal="left" vertical="top"/>
    </xf>
    <xf numFmtId="3" fontId="20" fillId="0" borderId="22" xfId="0" applyNumberFormat="1" applyFont="1" applyBorder="1" applyAlignment="1">
      <alignment vertical="center" wrapText="1"/>
    </xf>
    <xf numFmtId="3" fontId="20" fillId="0" borderId="23" xfId="0" applyNumberFormat="1" applyFont="1" applyBorder="1" applyAlignment="1">
      <alignment vertical="center" wrapText="1"/>
    </xf>
    <xf numFmtId="0" fontId="21" fillId="0" borderId="25" xfId="1" applyFont="1" applyBorder="1" applyAlignment="1">
      <alignment horizontal="center" vertical="center" wrapText="1"/>
    </xf>
    <xf numFmtId="0" fontId="8" fillId="0" borderId="14" xfId="1" applyFont="1" applyBorder="1" applyAlignment="1">
      <alignment horizontal="left" vertical="top"/>
    </xf>
    <xf numFmtId="0" fontId="8" fillId="0" borderId="15" xfId="1" applyFont="1" applyBorder="1" applyAlignment="1">
      <alignment horizontal="left" vertical="top"/>
    </xf>
    <xf numFmtId="0" fontId="3" fillId="0" borderId="1" xfId="1" applyFont="1" applyBorder="1" applyAlignment="1">
      <alignment horizontal="left" vertical="top"/>
    </xf>
    <xf numFmtId="0" fontId="16" fillId="0" borderId="27" xfId="0" applyFont="1" applyBorder="1" applyAlignment="1">
      <alignment horizontal="left" vertical="center" wrapText="1"/>
    </xf>
    <xf numFmtId="0" fontId="16" fillId="0" borderId="10" xfId="0" applyFont="1" applyBorder="1" applyAlignment="1">
      <alignment horizontal="left" vertical="center" wrapText="1"/>
    </xf>
    <xf numFmtId="0" fontId="3" fillId="0" borderId="15" xfId="1" applyFont="1" applyBorder="1" applyAlignment="1">
      <alignment horizontal="center" vertical="center" wrapText="1"/>
    </xf>
    <xf numFmtId="0" fontId="3" fillId="0" borderId="27" xfId="1" applyFont="1" applyBorder="1" applyAlignment="1">
      <alignment horizontal="center" vertical="center" wrapText="1"/>
    </xf>
    <xf numFmtId="0" fontId="22" fillId="0" borderId="0" xfId="0" applyFont="1" applyAlignment="1">
      <alignment horizontal="center"/>
    </xf>
    <xf numFmtId="0" fontId="22" fillId="4" borderId="0" xfId="0" applyFont="1" applyFill="1" applyAlignment="1">
      <alignment horizontal="center"/>
    </xf>
  </cellXfs>
  <cellStyles count="10">
    <cellStyle name="Millares" xfId="6" builtinId="3"/>
    <cellStyle name="Millares [0]" xfId="7" builtinId="6"/>
    <cellStyle name="Millares 2" xfId="4"/>
    <cellStyle name="Moneda" xfId="9" builtinId="4"/>
    <cellStyle name="Moneda [0]" xfId="8" builtinId="7"/>
    <cellStyle name="Moneda 2" xfId="3"/>
    <cellStyle name="Normal" xfId="0" builtinId="0"/>
    <cellStyle name="Normal 2"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2 Imagen" descr="Membretes_2024_2-01">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2 Imagen" descr="Membretes_2024_2-01">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2 Imagen" descr="Membretes_2024_2-01">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3812268</xdr:colOff>
      <xdr:row>4</xdr:row>
      <xdr:rowOff>412750</xdr:rowOff>
    </xdr:to>
    <xdr:pic>
      <xdr:nvPicPr>
        <xdr:cNvPr id="3" name="2 Imagen" descr="Membretes_2024_2-01">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2 Imagen" descr="Membretes_2024_2-01">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4" name="3 Imagen" descr="Membretes_2024_2-01">
          <a:extLst>
            <a:ext uri="{FF2B5EF4-FFF2-40B4-BE49-F238E27FC236}">
              <a16:creationId xmlns:a16="http://schemas.microsoft.com/office/drawing/2014/main" id="{00000000-0008-0000-05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93"/>
  <sheetViews>
    <sheetView tabSelected="1" topLeftCell="I1" zoomScale="80" zoomScaleNormal="80" workbookViewId="0">
      <selection activeCell="Q22" sqref="Q22:Q23"/>
    </sheetView>
  </sheetViews>
  <sheetFormatPr baseColWidth="10" defaultColWidth="12.42578125" defaultRowHeight="15"/>
  <cols>
    <col min="1" max="1" width="1.140625" style="1" customWidth="1"/>
    <col min="2" max="2" width="45.42578125" style="1" customWidth="1"/>
    <col min="3" max="3" width="74.4257812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8.7109375" style="1" customWidth="1"/>
    <col min="10" max="10" width="20.85546875" style="3" customWidth="1"/>
    <col min="11" max="11" width="16.710937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42578125" style="1"/>
    <col min="20" max="20" width="14.42578125" style="1" customWidth="1"/>
    <col min="21" max="21" width="18.42578125" style="1" customWidth="1"/>
    <col min="22" max="22" width="33.85546875" style="1" customWidth="1"/>
    <col min="23" max="23" width="12.42578125" style="1" hidden="1" customWidth="1"/>
    <col min="24" max="24" width="24.28515625" style="1" customWidth="1"/>
    <col min="25" max="25" width="22.42578125" style="1" customWidth="1"/>
    <col min="26" max="27" width="12.42578125" style="1"/>
    <col min="28" max="28" width="16.85546875" style="1" customWidth="1"/>
    <col min="29" max="29" width="12.42578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42578125" style="1"/>
  </cols>
  <sheetData>
    <row r="1" spans="2:251" ht="22.5" customHeight="1"/>
    <row r="2" spans="2:251" s="37" customFormat="1" ht="37.5" customHeight="1">
      <c r="B2" s="141"/>
      <c r="C2" s="141"/>
      <c r="D2" s="142" t="s">
        <v>33</v>
      </c>
      <c r="E2" s="143"/>
      <c r="F2" s="143"/>
      <c r="G2" s="143"/>
      <c r="H2" s="143"/>
      <c r="I2" s="143"/>
      <c r="J2" s="143"/>
      <c r="K2" s="144"/>
      <c r="L2" s="148" t="s">
        <v>37</v>
      </c>
      <c r="M2" s="149"/>
      <c r="N2" s="149"/>
      <c r="O2" s="150"/>
      <c r="P2" s="151"/>
      <c r="Q2" s="152"/>
      <c r="R2" s="58"/>
    </row>
    <row r="3" spans="2:251" s="37" customFormat="1" ht="37.5" customHeight="1">
      <c r="B3" s="141"/>
      <c r="C3" s="141"/>
      <c r="D3" s="145"/>
      <c r="E3" s="146"/>
      <c r="F3" s="146"/>
      <c r="G3" s="146"/>
      <c r="H3" s="146"/>
      <c r="I3" s="146"/>
      <c r="J3" s="146"/>
      <c r="K3" s="147"/>
      <c r="L3" s="148" t="s">
        <v>34</v>
      </c>
      <c r="M3" s="149"/>
      <c r="N3" s="149"/>
      <c r="O3" s="150"/>
      <c r="P3" s="153"/>
      <c r="Q3" s="154"/>
      <c r="R3" s="58"/>
    </row>
    <row r="4" spans="2:251" s="37" customFormat="1" ht="33.75" customHeight="1">
      <c r="B4" s="141"/>
      <c r="C4" s="141"/>
      <c r="D4" s="142" t="s">
        <v>32</v>
      </c>
      <c r="E4" s="143"/>
      <c r="F4" s="143"/>
      <c r="G4" s="143"/>
      <c r="H4" s="143"/>
      <c r="I4" s="143"/>
      <c r="J4" s="143"/>
      <c r="K4" s="144"/>
      <c r="L4" s="148" t="s">
        <v>35</v>
      </c>
      <c r="M4" s="149"/>
      <c r="N4" s="149"/>
      <c r="O4" s="150"/>
      <c r="P4" s="153"/>
      <c r="Q4" s="154"/>
      <c r="R4" s="58"/>
    </row>
    <row r="5" spans="2:251" s="37" customFormat="1" ht="38.25" customHeight="1">
      <c r="B5" s="141"/>
      <c r="C5" s="141"/>
      <c r="D5" s="145"/>
      <c r="E5" s="146"/>
      <c r="F5" s="146"/>
      <c r="G5" s="146"/>
      <c r="H5" s="146"/>
      <c r="I5" s="146"/>
      <c r="J5" s="146"/>
      <c r="K5" s="147"/>
      <c r="L5" s="148" t="s">
        <v>36</v>
      </c>
      <c r="M5" s="149"/>
      <c r="N5" s="149"/>
      <c r="O5" s="150"/>
      <c r="P5" s="155"/>
      <c r="Q5" s="156"/>
      <c r="R5" s="58"/>
    </row>
    <row r="6" spans="2:251" s="37" customFormat="1" ht="23.25" customHeight="1">
      <c r="C6" s="157"/>
      <c r="D6" s="157"/>
      <c r="E6" s="157"/>
      <c r="F6" s="157"/>
      <c r="G6" s="157"/>
      <c r="H6" s="157"/>
      <c r="I6" s="157"/>
      <c r="J6" s="157"/>
      <c r="K6" s="157"/>
      <c r="L6" s="157"/>
      <c r="M6" s="157"/>
      <c r="N6" s="157"/>
      <c r="O6" s="157"/>
      <c r="P6" s="157"/>
      <c r="Q6" s="157"/>
      <c r="R6" s="58"/>
    </row>
    <row r="7" spans="2:251" s="37" customFormat="1" ht="31.5" customHeight="1">
      <c r="B7" s="60" t="s">
        <v>42</v>
      </c>
      <c r="C7" s="60" t="s">
        <v>52</v>
      </c>
      <c r="D7" s="158" t="s">
        <v>58</v>
      </c>
      <c r="E7" s="159"/>
      <c r="F7" s="159"/>
      <c r="G7" s="159"/>
      <c r="H7" s="159"/>
      <c r="I7" s="159"/>
      <c r="J7" s="159"/>
      <c r="K7" s="159"/>
      <c r="L7" s="159"/>
      <c r="M7" s="159"/>
      <c r="N7" s="159"/>
      <c r="O7" s="159"/>
      <c r="P7" s="159"/>
      <c r="Q7" s="160"/>
      <c r="R7" s="58"/>
    </row>
    <row r="8" spans="2:251" s="37" customFormat="1" ht="36" customHeight="1">
      <c r="B8" s="60" t="s">
        <v>31</v>
      </c>
      <c r="C8" s="74">
        <v>45474</v>
      </c>
      <c r="D8" s="161" t="s">
        <v>59</v>
      </c>
      <c r="E8" s="161"/>
      <c r="F8" s="161"/>
      <c r="G8" s="161"/>
      <c r="H8" s="161"/>
      <c r="I8" s="161"/>
      <c r="J8" s="161"/>
      <c r="K8" s="161"/>
      <c r="L8" s="161"/>
      <c r="M8" s="161"/>
      <c r="N8" s="161"/>
      <c r="O8" s="161"/>
      <c r="P8" s="161"/>
      <c r="Q8" s="161"/>
    </row>
    <row r="9" spans="2:251" s="37" customFormat="1" ht="36" customHeight="1">
      <c r="B9" s="128" t="s">
        <v>53</v>
      </c>
      <c r="C9" s="129"/>
      <c r="D9" s="130" t="s">
        <v>54</v>
      </c>
      <c r="E9" s="130"/>
      <c r="F9" s="130"/>
      <c r="G9" s="130"/>
      <c r="H9" s="130"/>
      <c r="I9" s="131"/>
      <c r="J9" s="162" t="s">
        <v>30</v>
      </c>
      <c r="K9" s="163"/>
      <c r="L9" s="164"/>
      <c r="M9" s="171" t="s">
        <v>29</v>
      </c>
      <c r="N9" s="172"/>
      <c r="O9" s="172"/>
      <c r="P9" s="172"/>
      <c r="Q9" s="173"/>
      <c r="R9" s="45"/>
      <c r="T9" s="127"/>
      <c r="U9" s="127"/>
      <c r="V9" s="127"/>
      <c r="W9" s="127"/>
      <c r="X9" s="127"/>
    </row>
    <row r="10" spans="2:251" s="37" customFormat="1" ht="36" customHeight="1">
      <c r="B10" s="128" t="s">
        <v>28</v>
      </c>
      <c r="C10" s="129"/>
      <c r="D10" s="130" t="s">
        <v>55</v>
      </c>
      <c r="E10" s="130"/>
      <c r="F10" s="130"/>
      <c r="G10" s="130"/>
      <c r="H10" s="130"/>
      <c r="I10" s="131"/>
      <c r="J10" s="165"/>
      <c r="K10" s="166"/>
      <c r="L10" s="167"/>
      <c r="M10" s="72" t="s">
        <v>27</v>
      </c>
      <c r="N10" s="132" t="s">
        <v>26</v>
      </c>
      <c r="O10" s="132"/>
      <c r="P10" s="132"/>
      <c r="Q10" s="72" t="s">
        <v>25</v>
      </c>
      <c r="R10" s="45"/>
      <c r="T10" s="57"/>
      <c r="U10" s="57"/>
      <c r="V10" s="57"/>
      <c r="W10" s="57"/>
      <c r="X10" s="57"/>
    </row>
    <row r="11" spans="2:251" s="37" customFormat="1" ht="43.35" customHeight="1">
      <c r="B11" s="133" t="s">
        <v>24</v>
      </c>
      <c r="C11" s="134"/>
      <c r="D11" s="135" t="s">
        <v>56</v>
      </c>
      <c r="E11" s="135"/>
      <c r="F11" s="135"/>
      <c r="G11" s="135"/>
      <c r="H11" s="135"/>
      <c r="I11" s="136"/>
      <c r="J11" s="165"/>
      <c r="K11" s="166"/>
      <c r="L11" s="167"/>
      <c r="M11" s="56"/>
      <c r="N11" s="137"/>
      <c r="O11" s="138"/>
      <c r="P11" s="139"/>
      <c r="Q11" s="55"/>
      <c r="R11" s="45"/>
      <c r="T11" s="54"/>
      <c r="U11" s="140"/>
      <c r="V11" s="140"/>
      <c r="W11" s="140"/>
      <c r="X11" s="54"/>
      <c r="Z11" s="53"/>
      <c r="AA11" s="53"/>
    </row>
    <row r="12" spans="2:251" s="37" customFormat="1" ht="74.25" customHeight="1">
      <c r="B12" s="174" t="s">
        <v>23</v>
      </c>
      <c r="C12" s="175"/>
      <c r="D12" s="135" t="s">
        <v>57</v>
      </c>
      <c r="E12" s="135"/>
      <c r="F12" s="135"/>
      <c r="G12" s="135"/>
      <c r="H12" s="135"/>
      <c r="I12" s="136"/>
      <c r="J12" s="165"/>
      <c r="K12" s="166"/>
      <c r="L12" s="167"/>
      <c r="M12" s="52"/>
      <c r="N12" s="193"/>
      <c r="O12" s="194"/>
      <c r="P12" s="195"/>
      <c r="Q12" s="51"/>
      <c r="R12" s="45"/>
      <c r="T12" s="48"/>
      <c r="U12" s="182"/>
      <c r="V12" s="182"/>
      <c r="W12" s="182"/>
      <c r="X12" s="42"/>
      <c r="Z12" s="40"/>
      <c r="AA12" s="39"/>
      <c r="AB12" s="38"/>
    </row>
    <row r="13" spans="2:251" s="37" customFormat="1" ht="74.25" customHeight="1">
      <c r="B13" s="183" t="s">
        <v>22</v>
      </c>
      <c r="C13" s="184"/>
      <c r="D13" s="185" t="s">
        <v>430</v>
      </c>
      <c r="E13" s="186"/>
      <c r="F13" s="186"/>
      <c r="G13" s="186"/>
      <c r="H13" s="186"/>
      <c r="I13" s="187"/>
      <c r="J13" s="165"/>
      <c r="K13" s="166"/>
      <c r="L13" s="167"/>
      <c r="M13" s="50"/>
      <c r="N13" s="188"/>
      <c r="O13" s="189"/>
      <c r="P13" s="190"/>
      <c r="Q13" s="49"/>
      <c r="R13" s="45"/>
      <c r="T13" s="48"/>
      <c r="U13" s="182"/>
      <c r="V13" s="182"/>
      <c r="W13" s="182"/>
      <c r="X13" s="42"/>
      <c r="Z13" s="40"/>
      <c r="AA13" s="39"/>
      <c r="AB13" s="38"/>
    </row>
    <row r="14" spans="2:251" s="37" customFormat="1" ht="28.5" customHeight="1">
      <c r="B14" s="70" t="s">
        <v>51</v>
      </c>
      <c r="C14" s="71"/>
      <c r="D14" s="191" t="s">
        <v>60</v>
      </c>
      <c r="E14" s="192"/>
      <c r="F14" s="192"/>
      <c r="G14" s="192"/>
      <c r="H14" s="192"/>
      <c r="I14" s="129"/>
      <c r="J14" s="168"/>
      <c r="K14" s="169"/>
      <c r="L14" s="170"/>
      <c r="M14" s="47"/>
      <c r="N14" s="188"/>
      <c r="O14" s="189"/>
      <c r="P14" s="190"/>
      <c r="Q14" s="46"/>
      <c r="R14" s="45"/>
      <c r="T14" s="44"/>
      <c r="U14" s="182"/>
      <c r="V14" s="182"/>
      <c r="W14" s="43"/>
      <c r="X14" s="42"/>
      <c r="Y14" s="41"/>
      <c r="Z14" s="40"/>
      <c r="AA14" s="39"/>
      <c r="AB14" s="38"/>
    </row>
    <row r="15" spans="2:251" ht="28.5" customHeight="1">
      <c r="B15" s="176" t="s">
        <v>40</v>
      </c>
      <c r="C15" s="179" t="s">
        <v>38</v>
      </c>
      <c r="D15" s="180" t="s">
        <v>44</v>
      </c>
      <c r="E15" s="180" t="s">
        <v>21</v>
      </c>
      <c r="F15" s="180" t="s">
        <v>50</v>
      </c>
      <c r="G15" s="181" t="s">
        <v>46</v>
      </c>
      <c r="H15" s="180" t="s">
        <v>41</v>
      </c>
      <c r="I15" s="196" t="s">
        <v>39</v>
      </c>
      <c r="J15" s="197"/>
      <c r="K15" s="197"/>
      <c r="L15" s="198"/>
      <c r="M15" s="180" t="s">
        <v>20</v>
      </c>
      <c r="N15" s="180"/>
      <c r="O15" s="202" t="s">
        <v>19</v>
      </c>
      <c r="P15" s="202"/>
      <c r="Q15" s="202"/>
      <c r="R15" s="3"/>
      <c r="S15" s="3"/>
      <c r="T15" s="10"/>
      <c r="U15" s="203"/>
      <c r="V15" s="20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77"/>
      <c r="C16" s="179"/>
      <c r="D16" s="180"/>
      <c r="E16" s="180"/>
      <c r="F16" s="180"/>
      <c r="G16" s="180"/>
      <c r="H16" s="180"/>
      <c r="I16" s="199"/>
      <c r="J16" s="200"/>
      <c r="K16" s="200"/>
      <c r="L16" s="201"/>
      <c r="M16" s="180"/>
      <c r="N16" s="180"/>
      <c r="O16" s="180" t="s">
        <v>18</v>
      </c>
      <c r="P16" s="180" t="s">
        <v>17</v>
      </c>
      <c r="Q16" s="179" t="s">
        <v>16</v>
      </c>
      <c r="R16" s="3"/>
      <c r="S16" s="3"/>
      <c r="T16" s="8"/>
      <c r="U16" s="203"/>
      <c r="V16" s="20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78"/>
      <c r="C17" s="179"/>
      <c r="D17" s="180"/>
      <c r="E17" s="180"/>
      <c r="F17" s="180"/>
      <c r="G17" s="180"/>
      <c r="H17" s="180"/>
      <c r="I17" s="65" t="s">
        <v>15</v>
      </c>
      <c r="J17" s="65" t="s">
        <v>14</v>
      </c>
      <c r="K17" s="65" t="s">
        <v>13</v>
      </c>
      <c r="L17" s="66" t="s">
        <v>12</v>
      </c>
      <c r="M17" s="36" t="s">
        <v>11</v>
      </c>
      <c r="N17" s="35" t="s">
        <v>10</v>
      </c>
      <c r="O17" s="180"/>
      <c r="P17" s="180"/>
      <c r="Q17" s="179"/>
      <c r="R17" s="3"/>
      <c r="S17" s="3"/>
      <c r="T17" s="5"/>
      <c r="U17" s="203"/>
      <c r="V17" s="20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04" t="s">
        <v>70</v>
      </c>
      <c r="C18" s="210" t="s">
        <v>114</v>
      </c>
      <c r="D18" s="61" t="s">
        <v>43</v>
      </c>
      <c r="E18" s="206" t="s">
        <v>115</v>
      </c>
      <c r="F18" s="67">
        <v>21</v>
      </c>
      <c r="G18" s="61" t="s">
        <v>43</v>
      </c>
      <c r="H18" s="78">
        <f>SUM(I18:L18)</f>
        <v>190000000</v>
      </c>
      <c r="I18" s="79"/>
      <c r="J18" s="80">
        <v>190000000</v>
      </c>
      <c r="K18" s="79"/>
      <c r="L18" s="80"/>
      <c r="M18" s="34">
        <v>45292</v>
      </c>
      <c r="N18" s="34">
        <v>45656</v>
      </c>
      <c r="O18" s="208">
        <f>+F19/F18</f>
        <v>1</v>
      </c>
      <c r="P18" s="208">
        <f>+H19/H18</f>
        <v>1</v>
      </c>
      <c r="Q18" s="209">
        <f>+(O18*O18)/P18</f>
        <v>1</v>
      </c>
      <c r="T18" s="5"/>
      <c r="U18" s="203"/>
      <c r="V18" s="203"/>
      <c r="X18" s="4"/>
      <c r="Z18" s="33"/>
      <c r="AA18" s="6"/>
      <c r="AB18" s="30"/>
    </row>
    <row r="19" spans="2:251" ht="37.5" customHeight="1">
      <c r="B19" s="204"/>
      <c r="C19" s="210"/>
      <c r="D19" s="61" t="s">
        <v>2</v>
      </c>
      <c r="E19" s="211"/>
      <c r="F19" s="67">
        <v>21</v>
      </c>
      <c r="G19" s="61" t="s">
        <v>45</v>
      </c>
      <c r="H19" s="78">
        <f t="shared" ref="H19:H39" si="0">SUM(I19:L19)</f>
        <v>190000000</v>
      </c>
      <c r="I19" s="82"/>
      <c r="J19" s="80">
        <v>190000000</v>
      </c>
      <c r="K19" s="79"/>
      <c r="L19" s="80"/>
      <c r="M19" s="34">
        <v>45292</v>
      </c>
      <c r="N19" s="34">
        <v>45656</v>
      </c>
      <c r="O19" s="208"/>
      <c r="P19" s="208"/>
      <c r="Q19" s="209"/>
      <c r="T19" s="5"/>
      <c r="U19" s="59"/>
      <c r="V19" s="59"/>
      <c r="X19" s="4"/>
      <c r="Z19" s="33"/>
      <c r="AA19" s="6"/>
      <c r="AB19" s="30"/>
    </row>
    <row r="20" spans="2:251" ht="37.5" customHeight="1">
      <c r="B20" s="204"/>
      <c r="C20" s="210" t="s">
        <v>116</v>
      </c>
      <c r="D20" s="61" t="s">
        <v>43</v>
      </c>
      <c r="E20" s="206" t="s">
        <v>117</v>
      </c>
      <c r="F20" s="67">
        <v>4</v>
      </c>
      <c r="G20" s="61" t="s">
        <v>43</v>
      </c>
      <c r="H20" s="78">
        <f t="shared" si="0"/>
        <v>78000000</v>
      </c>
      <c r="I20" s="79"/>
      <c r="J20" s="80">
        <v>78000000</v>
      </c>
      <c r="K20" s="79"/>
      <c r="L20" s="80"/>
      <c r="M20" s="34">
        <v>45292</v>
      </c>
      <c r="N20" s="34">
        <v>45656</v>
      </c>
      <c r="O20" s="208">
        <f>+F21/F20</f>
        <v>1</v>
      </c>
      <c r="P20" s="208">
        <f>+H21/H20</f>
        <v>1</v>
      </c>
      <c r="Q20" s="209">
        <f>+(O20*O20)/P20</f>
        <v>1</v>
      </c>
      <c r="T20" s="5"/>
      <c r="U20" s="59"/>
      <c r="V20" s="59"/>
      <c r="X20" s="4"/>
      <c r="Z20" s="33"/>
      <c r="AA20" s="6"/>
      <c r="AB20" s="30"/>
    </row>
    <row r="21" spans="2:251" ht="37.5" customHeight="1">
      <c r="B21" s="204"/>
      <c r="C21" s="210"/>
      <c r="D21" s="61" t="s">
        <v>2</v>
      </c>
      <c r="E21" s="211"/>
      <c r="F21" s="67">
        <v>4</v>
      </c>
      <c r="G21" s="61" t="s">
        <v>45</v>
      </c>
      <c r="H21" s="78">
        <f t="shared" si="0"/>
        <v>78000000</v>
      </c>
      <c r="I21" s="82"/>
      <c r="J21" s="80">
        <v>78000000</v>
      </c>
      <c r="K21" s="79"/>
      <c r="L21" s="80"/>
      <c r="M21" s="34">
        <v>45292</v>
      </c>
      <c r="N21" s="34">
        <v>45656</v>
      </c>
      <c r="O21" s="208"/>
      <c r="P21" s="208"/>
      <c r="Q21" s="209"/>
      <c r="T21" s="5"/>
      <c r="U21" s="59"/>
      <c r="V21" s="59"/>
      <c r="X21" s="4"/>
      <c r="Z21" s="33"/>
      <c r="AA21" s="6"/>
      <c r="AB21" s="30"/>
    </row>
    <row r="22" spans="2:251" ht="27" customHeight="1">
      <c r="B22" s="204"/>
      <c r="C22" s="210" t="s">
        <v>118</v>
      </c>
      <c r="D22" s="61" t="s">
        <v>3</v>
      </c>
      <c r="E22" s="206" t="s">
        <v>119</v>
      </c>
      <c r="F22" s="29">
        <v>56</v>
      </c>
      <c r="G22" s="61" t="s">
        <v>3</v>
      </c>
      <c r="H22" s="78">
        <f t="shared" si="0"/>
        <v>8184833815</v>
      </c>
      <c r="I22" s="83"/>
      <c r="J22" s="80">
        <v>8184833815</v>
      </c>
      <c r="K22" s="83"/>
      <c r="L22" s="80"/>
      <c r="M22" s="34">
        <v>45292</v>
      </c>
      <c r="N22" s="34">
        <v>45656</v>
      </c>
      <c r="O22" s="208">
        <f>+F23/F22</f>
        <v>1</v>
      </c>
      <c r="P22" s="208">
        <f>+H23/H22</f>
        <v>0</v>
      </c>
      <c r="Q22" s="209">
        <v>0</v>
      </c>
      <c r="X22" s="32"/>
      <c r="Z22" s="33"/>
      <c r="AA22" s="6"/>
      <c r="AB22" s="30"/>
    </row>
    <row r="23" spans="2:251" ht="27" customHeight="1">
      <c r="B23" s="204"/>
      <c r="C23" s="205"/>
      <c r="D23" s="61" t="s">
        <v>2</v>
      </c>
      <c r="E23" s="207"/>
      <c r="F23" s="29">
        <v>56</v>
      </c>
      <c r="G23" s="61" t="s">
        <v>45</v>
      </c>
      <c r="H23" s="78">
        <f t="shared" si="0"/>
        <v>0</v>
      </c>
      <c r="I23" s="83"/>
      <c r="J23" s="80"/>
      <c r="K23" s="83"/>
      <c r="L23" s="80"/>
      <c r="M23" s="34">
        <v>45292</v>
      </c>
      <c r="N23" s="34">
        <v>45656</v>
      </c>
      <c r="O23" s="208"/>
      <c r="P23" s="208"/>
      <c r="Q23" s="209"/>
      <c r="X23" s="32"/>
      <c r="Z23" s="33"/>
      <c r="AA23" s="6"/>
      <c r="AB23" s="30"/>
    </row>
    <row r="24" spans="2:251" ht="27" customHeight="1">
      <c r="B24" s="204" t="s">
        <v>71</v>
      </c>
      <c r="C24" s="210" t="s">
        <v>120</v>
      </c>
      <c r="D24" s="61" t="s">
        <v>43</v>
      </c>
      <c r="E24" s="206" t="s">
        <v>121</v>
      </c>
      <c r="F24" s="67">
        <v>1</v>
      </c>
      <c r="G24" s="61" t="s">
        <v>43</v>
      </c>
      <c r="H24" s="78">
        <f t="shared" si="0"/>
        <v>30000000</v>
      </c>
      <c r="I24" s="83">
        <v>30000000</v>
      </c>
      <c r="J24" s="80"/>
      <c r="K24" s="83"/>
      <c r="L24" s="80"/>
      <c r="M24" s="34">
        <v>45292</v>
      </c>
      <c r="N24" s="34">
        <v>45656</v>
      </c>
      <c r="O24" s="208">
        <f>+F25/F24</f>
        <v>0</v>
      </c>
      <c r="P24" s="208">
        <f>+H25/H24</f>
        <v>0.92666666666666664</v>
      </c>
      <c r="Q24" s="209">
        <f>+(O24*O24)/P24</f>
        <v>0</v>
      </c>
      <c r="X24" s="32"/>
      <c r="Z24" s="33"/>
      <c r="AA24" s="6"/>
      <c r="AB24" s="30"/>
    </row>
    <row r="25" spans="2:251" ht="27" customHeight="1">
      <c r="B25" s="204"/>
      <c r="C25" s="210"/>
      <c r="D25" s="61" t="s">
        <v>2</v>
      </c>
      <c r="E25" s="211"/>
      <c r="F25" s="67"/>
      <c r="G25" s="61" t="s">
        <v>45</v>
      </c>
      <c r="H25" s="78">
        <f t="shared" si="0"/>
        <v>27800000</v>
      </c>
      <c r="I25" s="84">
        <v>27800000</v>
      </c>
      <c r="J25" s="80"/>
      <c r="K25" s="83"/>
      <c r="L25" s="80"/>
      <c r="M25" s="34">
        <v>45292</v>
      </c>
      <c r="N25" s="34">
        <v>45656</v>
      </c>
      <c r="O25" s="208"/>
      <c r="P25" s="208"/>
      <c r="Q25" s="209"/>
      <c r="X25" s="32"/>
      <c r="Z25" s="33"/>
      <c r="AA25" s="6"/>
      <c r="AB25" s="30"/>
    </row>
    <row r="26" spans="2:251" ht="27" customHeight="1">
      <c r="B26" s="204" t="s">
        <v>72</v>
      </c>
      <c r="C26" s="210" t="s">
        <v>123</v>
      </c>
      <c r="D26" s="61" t="s">
        <v>43</v>
      </c>
      <c r="E26" s="206" t="s">
        <v>122</v>
      </c>
      <c r="F26" s="67">
        <v>25</v>
      </c>
      <c r="G26" s="61" t="s">
        <v>43</v>
      </c>
      <c r="H26" s="78">
        <f t="shared" si="0"/>
        <v>200000000</v>
      </c>
      <c r="I26" s="83">
        <v>200000000</v>
      </c>
      <c r="J26" s="80"/>
      <c r="K26" s="83"/>
      <c r="L26" s="80"/>
      <c r="M26" s="34">
        <v>45292</v>
      </c>
      <c r="N26" s="34">
        <v>45656</v>
      </c>
      <c r="O26" s="208">
        <f>+F27/F26</f>
        <v>1</v>
      </c>
      <c r="P26" s="208">
        <f>+H27/H26</f>
        <v>0.64</v>
      </c>
      <c r="Q26" s="209">
        <f>+(O26*O26)/P26</f>
        <v>1.5625</v>
      </c>
      <c r="X26" s="32"/>
      <c r="Z26" s="33"/>
      <c r="AA26" s="6"/>
      <c r="AB26" s="30"/>
    </row>
    <row r="27" spans="2:251" ht="27" customHeight="1">
      <c r="B27" s="204"/>
      <c r="C27" s="210"/>
      <c r="D27" s="61" t="s">
        <v>2</v>
      </c>
      <c r="E27" s="211"/>
      <c r="F27" s="67">
        <v>25</v>
      </c>
      <c r="G27" s="61" t="s">
        <v>45</v>
      </c>
      <c r="H27" s="78">
        <f t="shared" si="0"/>
        <v>128000000</v>
      </c>
      <c r="I27" s="84">
        <v>128000000</v>
      </c>
      <c r="J27" s="80"/>
      <c r="K27" s="83"/>
      <c r="L27" s="80"/>
      <c r="M27" s="34">
        <v>45292</v>
      </c>
      <c r="N27" s="34">
        <v>45656</v>
      </c>
      <c r="O27" s="208"/>
      <c r="P27" s="208"/>
      <c r="Q27" s="209"/>
      <c r="X27" s="32"/>
      <c r="Z27" s="33"/>
      <c r="AA27" s="6"/>
      <c r="AB27" s="30"/>
    </row>
    <row r="28" spans="2:251" ht="27" customHeight="1">
      <c r="B28" s="204" t="s">
        <v>73</v>
      </c>
      <c r="C28" s="210" t="s">
        <v>124</v>
      </c>
      <c r="D28" s="61" t="s">
        <v>43</v>
      </c>
      <c r="E28" s="206" t="s">
        <v>125</v>
      </c>
      <c r="F28" s="67">
        <v>250</v>
      </c>
      <c r="G28" s="61" t="s">
        <v>43</v>
      </c>
      <c r="H28" s="78">
        <f t="shared" si="0"/>
        <v>100000000</v>
      </c>
      <c r="I28" s="83">
        <v>100000000</v>
      </c>
      <c r="J28" s="80"/>
      <c r="K28" s="83"/>
      <c r="L28" s="80"/>
      <c r="M28" s="34">
        <v>45292</v>
      </c>
      <c r="N28" s="34">
        <v>45656</v>
      </c>
      <c r="O28" s="208">
        <f>+F29/F28</f>
        <v>1</v>
      </c>
      <c r="P28" s="208">
        <f>+H29/H28</f>
        <v>0.46350000000000002</v>
      </c>
      <c r="Q28" s="209">
        <f>+(O28*O28)/P28</f>
        <v>2.1574973031283711</v>
      </c>
      <c r="X28" s="32"/>
      <c r="Z28" s="33"/>
      <c r="AA28" s="6"/>
      <c r="AB28" s="30"/>
    </row>
    <row r="29" spans="2:251" ht="27" customHeight="1">
      <c r="B29" s="204"/>
      <c r="C29" s="210"/>
      <c r="D29" s="61" t="s">
        <v>2</v>
      </c>
      <c r="E29" s="211"/>
      <c r="F29" s="67">
        <v>250</v>
      </c>
      <c r="G29" s="61" t="s">
        <v>45</v>
      </c>
      <c r="H29" s="78">
        <f t="shared" si="0"/>
        <v>46350000</v>
      </c>
      <c r="I29" s="84">
        <v>46350000</v>
      </c>
      <c r="J29" s="80"/>
      <c r="K29" s="83"/>
      <c r="L29" s="80"/>
      <c r="M29" s="34">
        <v>45292</v>
      </c>
      <c r="N29" s="34">
        <v>45656</v>
      </c>
      <c r="O29" s="208"/>
      <c r="P29" s="208"/>
      <c r="Q29" s="209"/>
      <c r="X29" s="32"/>
      <c r="Z29" s="33"/>
      <c r="AA29" s="6"/>
      <c r="AB29" s="30"/>
    </row>
    <row r="30" spans="2:251" ht="27" customHeight="1">
      <c r="B30" s="204" t="s">
        <v>74</v>
      </c>
      <c r="C30" s="210" t="s">
        <v>127</v>
      </c>
      <c r="D30" s="61" t="s">
        <v>43</v>
      </c>
      <c r="E30" s="206" t="s">
        <v>126</v>
      </c>
      <c r="F30" s="67">
        <v>3</v>
      </c>
      <c r="G30" s="61" t="s">
        <v>43</v>
      </c>
      <c r="H30" s="78">
        <f t="shared" si="0"/>
        <v>100000000</v>
      </c>
      <c r="I30" s="83">
        <v>100000000</v>
      </c>
      <c r="J30" s="80"/>
      <c r="K30" s="83"/>
      <c r="L30" s="80"/>
      <c r="M30" s="34">
        <v>45292</v>
      </c>
      <c r="N30" s="34">
        <v>45656</v>
      </c>
      <c r="O30" s="208">
        <f>+F31/F30</f>
        <v>1</v>
      </c>
      <c r="P30" s="208">
        <f>+H31/H30</f>
        <v>0.62250000000000005</v>
      </c>
      <c r="Q30" s="209">
        <f>+(O30*O30)/P30</f>
        <v>1.6064257028112447</v>
      </c>
      <c r="X30" s="32"/>
      <c r="Z30" s="33"/>
      <c r="AA30" s="6"/>
      <c r="AB30" s="30"/>
    </row>
    <row r="31" spans="2:251" ht="27" customHeight="1">
      <c r="B31" s="204"/>
      <c r="C31" s="210"/>
      <c r="D31" s="61" t="s">
        <v>2</v>
      </c>
      <c r="E31" s="211"/>
      <c r="F31" s="67">
        <v>3</v>
      </c>
      <c r="G31" s="61" t="s">
        <v>45</v>
      </c>
      <c r="H31" s="78">
        <f t="shared" si="0"/>
        <v>62250000</v>
      </c>
      <c r="I31" s="84">
        <v>62250000</v>
      </c>
      <c r="J31" s="84"/>
      <c r="K31" s="83"/>
      <c r="L31" s="80"/>
      <c r="M31" s="34">
        <v>45292</v>
      </c>
      <c r="N31" s="34">
        <v>45656</v>
      </c>
      <c r="O31" s="208"/>
      <c r="P31" s="208"/>
      <c r="Q31" s="209"/>
      <c r="X31" s="32"/>
      <c r="Z31" s="33"/>
      <c r="AA31" s="6"/>
      <c r="AB31" s="30"/>
    </row>
    <row r="32" spans="2:251" ht="27" customHeight="1">
      <c r="B32" s="204" t="s">
        <v>75</v>
      </c>
      <c r="C32" s="210" t="s">
        <v>131</v>
      </c>
      <c r="D32" s="61" t="s">
        <v>43</v>
      </c>
      <c r="E32" s="206" t="s">
        <v>128</v>
      </c>
      <c r="F32" s="67">
        <v>1</v>
      </c>
      <c r="G32" s="61" t="s">
        <v>43</v>
      </c>
      <c r="H32" s="78">
        <f t="shared" si="0"/>
        <v>150000000</v>
      </c>
      <c r="I32" s="83">
        <v>150000000</v>
      </c>
      <c r="J32" s="80"/>
      <c r="K32" s="83"/>
      <c r="L32" s="80"/>
      <c r="M32" s="34">
        <v>45292</v>
      </c>
      <c r="N32" s="34">
        <v>45656</v>
      </c>
      <c r="O32" s="208">
        <f>+F33/F32</f>
        <v>1</v>
      </c>
      <c r="P32" s="208">
        <f>+H33/H32</f>
        <v>0.24533333333333332</v>
      </c>
      <c r="Q32" s="209">
        <f>+(O32*O32)/P32</f>
        <v>4.0760869565217392</v>
      </c>
      <c r="X32" s="32"/>
      <c r="Z32" s="33"/>
      <c r="AA32" s="6"/>
      <c r="AB32" s="30"/>
    </row>
    <row r="33" spans="2:28" ht="27" customHeight="1">
      <c r="B33" s="204"/>
      <c r="C33" s="210"/>
      <c r="D33" s="61" t="s">
        <v>2</v>
      </c>
      <c r="E33" s="211"/>
      <c r="F33" s="67">
        <v>1</v>
      </c>
      <c r="G33" s="61" t="s">
        <v>45</v>
      </c>
      <c r="H33" s="78">
        <f t="shared" si="0"/>
        <v>36800000</v>
      </c>
      <c r="I33" s="84">
        <v>36800000</v>
      </c>
      <c r="J33" s="80"/>
      <c r="K33" s="83"/>
      <c r="L33" s="80"/>
      <c r="M33" s="34">
        <v>45292</v>
      </c>
      <c r="N33" s="34">
        <v>45656</v>
      </c>
      <c r="O33" s="208"/>
      <c r="P33" s="208"/>
      <c r="Q33" s="209"/>
      <c r="X33" s="32"/>
      <c r="Z33" s="33"/>
      <c r="AA33" s="6"/>
      <c r="AB33" s="30"/>
    </row>
    <row r="34" spans="2:28" ht="21" customHeight="1">
      <c r="B34" s="204" t="s">
        <v>76</v>
      </c>
      <c r="C34" s="205" t="s">
        <v>129</v>
      </c>
      <c r="D34" s="61" t="s">
        <v>3</v>
      </c>
      <c r="E34" s="206" t="s">
        <v>130</v>
      </c>
      <c r="F34" s="29">
        <v>1</v>
      </c>
      <c r="G34" s="61" t="s">
        <v>3</v>
      </c>
      <c r="H34" s="78">
        <f t="shared" si="0"/>
        <v>90000000</v>
      </c>
      <c r="I34" s="83">
        <v>90000000</v>
      </c>
      <c r="J34" s="80"/>
      <c r="K34" s="83"/>
      <c r="L34" s="80"/>
      <c r="M34" s="34">
        <v>45292</v>
      </c>
      <c r="N34" s="34">
        <v>45656</v>
      </c>
      <c r="O34" s="208">
        <f>+F35/F34</f>
        <v>1</v>
      </c>
      <c r="P34" s="208">
        <f>+H35/H34</f>
        <v>0.54777777777777781</v>
      </c>
      <c r="Q34" s="209">
        <f>+(O34*O34)/P34</f>
        <v>1.8255578093306286</v>
      </c>
      <c r="X34" s="32"/>
    </row>
    <row r="35" spans="2:28" ht="19.5" customHeight="1">
      <c r="B35" s="204"/>
      <c r="C35" s="205"/>
      <c r="D35" s="61" t="s">
        <v>2</v>
      </c>
      <c r="E35" s="207"/>
      <c r="F35" s="31">
        <v>1</v>
      </c>
      <c r="G35" s="61" t="s">
        <v>45</v>
      </c>
      <c r="H35" s="78">
        <f t="shared" si="0"/>
        <v>49300000</v>
      </c>
      <c r="I35" s="84">
        <v>49300000</v>
      </c>
      <c r="J35" s="80"/>
      <c r="K35" s="83"/>
      <c r="L35" s="80"/>
      <c r="M35" s="34">
        <v>45292</v>
      </c>
      <c r="N35" s="34">
        <v>45656</v>
      </c>
      <c r="O35" s="208"/>
      <c r="P35" s="208"/>
      <c r="Q35" s="209"/>
      <c r="AB35" s="30"/>
    </row>
    <row r="36" spans="2:28" ht="18" customHeight="1">
      <c r="B36" s="204" t="s">
        <v>77</v>
      </c>
      <c r="C36" s="226" t="s">
        <v>132</v>
      </c>
      <c r="D36" s="61" t="s">
        <v>3</v>
      </c>
      <c r="E36" s="206" t="s">
        <v>133</v>
      </c>
      <c r="F36" s="23">
        <v>500</v>
      </c>
      <c r="G36" s="61" t="s">
        <v>3</v>
      </c>
      <c r="H36" s="78">
        <f t="shared" si="0"/>
        <v>80000000</v>
      </c>
      <c r="I36" s="80">
        <v>80000000</v>
      </c>
      <c r="J36" s="80"/>
      <c r="K36" s="83"/>
      <c r="L36" s="80"/>
      <c r="M36" s="34">
        <v>45292</v>
      </c>
      <c r="N36" s="34">
        <v>45656</v>
      </c>
      <c r="O36" s="208">
        <f>+F37/F36</f>
        <v>1</v>
      </c>
      <c r="P36" s="208">
        <f>+H37/H36</f>
        <v>0.97624999999999995</v>
      </c>
      <c r="Q36" s="209">
        <f>+(O36*O36)/P36</f>
        <v>1.0243277848911652</v>
      </c>
    </row>
    <row r="37" spans="2:28" ht="15.75">
      <c r="B37" s="204"/>
      <c r="C37" s="227"/>
      <c r="D37" s="61" t="s">
        <v>2</v>
      </c>
      <c r="E37" s="207"/>
      <c r="F37" s="23">
        <v>500</v>
      </c>
      <c r="G37" s="61" t="s">
        <v>45</v>
      </c>
      <c r="H37" s="78">
        <f t="shared" si="0"/>
        <v>78100000</v>
      </c>
      <c r="I37" s="85">
        <f>83800000-5700000</f>
        <v>78100000</v>
      </c>
      <c r="J37" s="80"/>
      <c r="K37" s="83"/>
      <c r="L37" s="80"/>
      <c r="M37" s="34">
        <v>45292</v>
      </c>
      <c r="N37" s="34">
        <v>45656</v>
      </c>
      <c r="O37" s="208"/>
      <c r="P37" s="208"/>
      <c r="Q37" s="209"/>
    </row>
    <row r="38" spans="2:28" ht="15.75">
      <c r="B38" s="224"/>
      <c r="C38" s="225" t="s">
        <v>9</v>
      </c>
      <c r="D38" s="61" t="s">
        <v>3</v>
      </c>
      <c r="E38" s="206"/>
      <c r="F38" s="23"/>
      <c r="G38" s="61" t="s">
        <v>3</v>
      </c>
      <c r="H38" s="78">
        <f t="shared" si="0"/>
        <v>9202833815</v>
      </c>
      <c r="I38" s="86">
        <f>+I18+I20+I22+I24+I26+I28+I30+I32+I34+I36</f>
        <v>750000000</v>
      </c>
      <c r="J38" s="86">
        <f t="shared" ref="J38:L38" si="1">+J18+J20+J22+J24+J26+J28+J30+J32+J34+J36</f>
        <v>8452833815</v>
      </c>
      <c r="K38" s="86">
        <f t="shared" si="1"/>
        <v>0</v>
      </c>
      <c r="L38" s="86">
        <f t="shared" si="1"/>
        <v>0</v>
      </c>
      <c r="M38" s="24"/>
      <c r="N38" s="20"/>
      <c r="O38" s="242"/>
      <c r="P38" s="242"/>
      <c r="Q38" s="224"/>
    </row>
    <row r="39" spans="2:28" ht="15.75">
      <c r="B39" s="224"/>
      <c r="C39" s="225"/>
      <c r="D39" s="61" t="s">
        <v>2</v>
      </c>
      <c r="E39" s="207"/>
      <c r="F39" s="23"/>
      <c r="G39" s="61" t="s">
        <v>45</v>
      </c>
      <c r="H39" s="68">
        <f t="shared" si="0"/>
        <v>696600000</v>
      </c>
      <c r="I39" s="25">
        <f>+I19+I21+I23+I25+I27+I29+I31+I33+I35+I37</f>
        <v>428600000</v>
      </c>
      <c r="J39" s="25">
        <f t="shared" ref="J39:L39" si="2">+J19+J21+J23+J25+J27+J29+J31+J33+J35+J37</f>
        <v>268000000</v>
      </c>
      <c r="K39" s="25">
        <f t="shared" si="2"/>
        <v>0</v>
      </c>
      <c r="L39" s="25">
        <f t="shared" si="2"/>
        <v>0</v>
      </c>
      <c r="M39" s="21"/>
      <c r="N39" s="20"/>
      <c r="O39" s="242"/>
      <c r="P39" s="242"/>
      <c r="Q39" s="224"/>
    </row>
    <row r="40" spans="2:28">
      <c r="D40" s="19"/>
      <c r="H40" s="18"/>
      <c r="I40" s="15"/>
      <c r="J40" s="87"/>
      <c r="K40" s="17"/>
      <c r="L40" s="17"/>
      <c r="M40" s="16"/>
      <c r="N40" s="16"/>
      <c r="O40" s="15"/>
      <c r="P40" s="13"/>
      <c r="Q40" s="14"/>
      <c r="R40" s="13"/>
    </row>
    <row r="41" spans="2:28" ht="31.5">
      <c r="B41" s="228" t="s">
        <v>47</v>
      </c>
      <c r="C41" s="228"/>
      <c r="D41" s="229" t="s">
        <v>8</v>
      </c>
      <c r="E41" s="229"/>
      <c r="F41" s="229"/>
      <c r="G41" s="229"/>
      <c r="H41" s="229"/>
      <c r="I41" s="229"/>
      <c r="J41" s="69" t="s">
        <v>48</v>
      </c>
      <c r="K41" s="229" t="s">
        <v>49</v>
      </c>
      <c r="L41" s="229"/>
      <c r="M41" s="230" t="s">
        <v>7</v>
      </c>
      <c r="N41" s="231"/>
      <c r="O41" s="231"/>
      <c r="P41" s="231"/>
      <c r="Q41" s="231"/>
    </row>
    <row r="42" spans="2:28" ht="26.25" customHeight="1">
      <c r="B42" s="232" t="s">
        <v>79</v>
      </c>
      <c r="C42" s="233"/>
      <c r="D42" s="236" t="s">
        <v>410</v>
      </c>
      <c r="E42" s="237"/>
      <c r="F42" s="237"/>
      <c r="G42" s="237"/>
      <c r="H42" s="237"/>
      <c r="I42" s="238"/>
      <c r="J42" s="222" t="s">
        <v>87</v>
      </c>
      <c r="K42" s="12" t="s">
        <v>3</v>
      </c>
      <c r="L42" s="88">
        <v>51</v>
      </c>
      <c r="M42" s="216" t="s">
        <v>90</v>
      </c>
      <c r="N42" s="217"/>
      <c r="O42" s="217"/>
      <c r="P42" s="217"/>
      <c r="Q42" s="218"/>
    </row>
    <row r="43" spans="2:28" ht="18" customHeight="1">
      <c r="B43" s="234"/>
      <c r="C43" s="235"/>
      <c r="D43" s="239"/>
      <c r="E43" s="240"/>
      <c r="F43" s="240"/>
      <c r="G43" s="240"/>
      <c r="H43" s="240"/>
      <c r="I43" s="241"/>
      <c r="J43" s="222"/>
      <c r="K43" s="12" t="s">
        <v>2</v>
      </c>
      <c r="L43" s="62"/>
      <c r="M43" s="244"/>
      <c r="N43" s="245"/>
      <c r="O43" s="245"/>
      <c r="P43" s="245"/>
      <c r="Q43" s="246"/>
    </row>
    <row r="44" spans="2:28" ht="18" customHeight="1">
      <c r="B44" s="212" t="s">
        <v>80</v>
      </c>
      <c r="C44" s="213"/>
      <c r="D44" s="216" t="s">
        <v>411</v>
      </c>
      <c r="E44" s="217"/>
      <c r="F44" s="217"/>
      <c r="G44" s="217"/>
      <c r="H44" s="217"/>
      <c r="I44" s="218"/>
      <c r="J44" s="222" t="s">
        <v>87</v>
      </c>
      <c r="K44" s="12" t="s">
        <v>3</v>
      </c>
      <c r="L44" s="62">
        <v>51</v>
      </c>
      <c r="M44" s="244"/>
      <c r="N44" s="245"/>
      <c r="O44" s="245"/>
      <c r="P44" s="245"/>
      <c r="Q44" s="246"/>
    </row>
    <row r="45" spans="2:28" ht="18" customHeight="1">
      <c r="B45" s="214"/>
      <c r="C45" s="215"/>
      <c r="D45" s="219"/>
      <c r="E45" s="220"/>
      <c r="F45" s="220"/>
      <c r="G45" s="220"/>
      <c r="H45" s="220"/>
      <c r="I45" s="221"/>
      <c r="J45" s="222"/>
      <c r="K45" s="12" t="s">
        <v>2</v>
      </c>
      <c r="L45" s="62"/>
      <c r="M45" s="219"/>
      <c r="N45" s="220"/>
      <c r="O45" s="220"/>
      <c r="P45" s="220"/>
      <c r="Q45" s="221"/>
    </row>
    <row r="46" spans="2:28" ht="18" customHeight="1">
      <c r="B46" s="212" t="s">
        <v>81</v>
      </c>
      <c r="C46" s="213"/>
      <c r="D46" s="216" t="s">
        <v>412</v>
      </c>
      <c r="E46" s="217"/>
      <c r="F46" s="217"/>
      <c r="G46" s="217"/>
      <c r="H46" s="217"/>
      <c r="I46" s="218"/>
      <c r="J46" s="223" t="s">
        <v>88</v>
      </c>
      <c r="K46" s="12" t="s">
        <v>3</v>
      </c>
      <c r="L46" s="75">
        <v>1.26</v>
      </c>
      <c r="M46" s="243" t="s">
        <v>4</v>
      </c>
      <c r="N46" s="243"/>
      <c r="O46" s="243"/>
      <c r="P46" s="243"/>
      <c r="Q46" s="243"/>
    </row>
    <row r="47" spans="2:28" ht="18" customHeight="1">
      <c r="B47" s="214"/>
      <c r="C47" s="215"/>
      <c r="D47" s="219"/>
      <c r="E47" s="220"/>
      <c r="F47" s="220"/>
      <c r="G47" s="220"/>
      <c r="H47" s="220"/>
      <c r="I47" s="221"/>
      <c r="J47" s="223"/>
      <c r="K47" s="12" t="s">
        <v>2</v>
      </c>
      <c r="L47" s="62"/>
      <c r="M47" s="243"/>
      <c r="N47" s="243"/>
      <c r="O47" s="243"/>
      <c r="P47" s="243"/>
      <c r="Q47" s="243"/>
    </row>
    <row r="48" spans="2:28" ht="18" customHeight="1">
      <c r="B48" s="212" t="s">
        <v>82</v>
      </c>
      <c r="C48" s="213"/>
      <c r="D48" s="216" t="s">
        <v>413</v>
      </c>
      <c r="E48" s="217"/>
      <c r="F48" s="217"/>
      <c r="G48" s="217"/>
      <c r="H48" s="217"/>
      <c r="I48" s="218"/>
      <c r="J48" s="223" t="s">
        <v>89</v>
      </c>
      <c r="K48" s="12" t="s">
        <v>3</v>
      </c>
      <c r="L48" s="89">
        <v>4</v>
      </c>
      <c r="M48" s="243"/>
      <c r="N48" s="243"/>
      <c r="O48" s="243"/>
      <c r="P48" s="243"/>
      <c r="Q48" s="243"/>
    </row>
    <row r="49" spans="2:53" ht="18" customHeight="1">
      <c r="B49" s="214"/>
      <c r="C49" s="215"/>
      <c r="D49" s="219"/>
      <c r="E49" s="220"/>
      <c r="F49" s="220"/>
      <c r="G49" s="220"/>
      <c r="H49" s="220"/>
      <c r="I49" s="221"/>
      <c r="J49" s="223"/>
      <c r="K49" s="12" t="s">
        <v>2</v>
      </c>
      <c r="L49" s="62"/>
      <c r="M49" s="243"/>
      <c r="N49" s="243"/>
      <c r="O49" s="243"/>
      <c r="P49" s="243"/>
      <c r="Q49" s="243"/>
    </row>
    <row r="50" spans="2:53" ht="18" customHeight="1">
      <c r="B50" s="212" t="s">
        <v>83</v>
      </c>
      <c r="C50" s="213"/>
      <c r="D50" s="216" t="s">
        <v>414</v>
      </c>
      <c r="E50" s="217"/>
      <c r="F50" s="217"/>
      <c r="G50" s="217"/>
      <c r="H50" s="217"/>
      <c r="I50" s="218"/>
      <c r="J50" s="223" t="s">
        <v>88</v>
      </c>
      <c r="K50" s="12" t="s">
        <v>3</v>
      </c>
      <c r="L50" s="75">
        <v>0.84</v>
      </c>
      <c r="M50" s="247" t="s">
        <v>78</v>
      </c>
      <c r="N50" s="247"/>
      <c r="O50" s="247"/>
      <c r="P50" s="247"/>
      <c r="Q50" s="247"/>
    </row>
    <row r="51" spans="2:53" ht="18" customHeight="1">
      <c r="B51" s="214"/>
      <c r="C51" s="215"/>
      <c r="D51" s="219"/>
      <c r="E51" s="220"/>
      <c r="F51" s="220"/>
      <c r="G51" s="220"/>
      <c r="H51" s="220"/>
      <c r="I51" s="221"/>
      <c r="J51" s="223"/>
      <c r="K51" s="12" t="s">
        <v>2</v>
      </c>
      <c r="L51" s="62"/>
      <c r="M51" s="247" t="s">
        <v>91</v>
      </c>
      <c r="N51" s="247"/>
      <c r="O51" s="247"/>
      <c r="P51" s="247"/>
      <c r="Q51" s="247"/>
    </row>
    <row r="52" spans="2:53" ht="18" customHeight="1">
      <c r="B52" s="212" t="s">
        <v>84</v>
      </c>
      <c r="C52" s="213"/>
      <c r="D52" s="216" t="s">
        <v>415</v>
      </c>
      <c r="E52" s="217"/>
      <c r="F52" s="217"/>
      <c r="G52" s="217"/>
      <c r="H52" s="217"/>
      <c r="I52" s="218"/>
      <c r="J52" s="223" t="s">
        <v>88</v>
      </c>
      <c r="K52" s="12" t="s">
        <v>3</v>
      </c>
      <c r="L52" s="75">
        <v>1.08</v>
      </c>
      <c r="M52" s="247"/>
      <c r="N52" s="247"/>
      <c r="O52" s="247"/>
      <c r="P52" s="247"/>
      <c r="Q52" s="247"/>
    </row>
    <row r="53" spans="2:53" ht="18" customHeight="1">
      <c r="B53" s="214"/>
      <c r="C53" s="215"/>
      <c r="D53" s="219"/>
      <c r="E53" s="220"/>
      <c r="F53" s="220"/>
      <c r="G53" s="220"/>
      <c r="H53" s="220"/>
      <c r="I53" s="221"/>
      <c r="J53" s="223"/>
      <c r="K53" s="12" t="s">
        <v>2</v>
      </c>
      <c r="L53" s="62"/>
      <c r="M53" s="247"/>
      <c r="N53" s="247"/>
      <c r="O53" s="247"/>
      <c r="P53" s="247"/>
      <c r="Q53" s="247"/>
    </row>
    <row r="54" spans="2:53" ht="18.75" customHeight="1">
      <c r="B54" s="212" t="s">
        <v>85</v>
      </c>
      <c r="C54" s="213"/>
      <c r="D54" s="216" t="s">
        <v>416</v>
      </c>
      <c r="E54" s="217"/>
      <c r="F54" s="217"/>
      <c r="G54" s="217"/>
      <c r="H54" s="217"/>
      <c r="I54" s="218"/>
      <c r="J54" s="223" t="s">
        <v>88</v>
      </c>
      <c r="K54" s="12" t="s">
        <v>3</v>
      </c>
      <c r="L54" s="75">
        <v>0.1</v>
      </c>
      <c r="M54" s="247"/>
      <c r="N54" s="247"/>
      <c r="O54" s="247"/>
      <c r="P54" s="247"/>
      <c r="Q54" s="247"/>
    </row>
    <row r="55" spans="2:53" ht="14.25" customHeight="1">
      <c r="B55" s="214"/>
      <c r="C55" s="215"/>
      <c r="D55" s="219"/>
      <c r="E55" s="220"/>
      <c r="F55" s="220"/>
      <c r="G55" s="220"/>
      <c r="H55" s="220"/>
      <c r="I55" s="221"/>
      <c r="J55" s="223"/>
      <c r="K55" s="12" t="s">
        <v>2</v>
      </c>
      <c r="L55" s="62"/>
      <c r="M55" s="247"/>
      <c r="N55" s="247"/>
      <c r="O55" s="247"/>
      <c r="P55" s="247"/>
      <c r="Q55" s="247"/>
    </row>
    <row r="56" spans="2:53" ht="15.75">
      <c r="B56" s="212" t="s">
        <v>86</v>
      </c>
      <c r="C56" s="213"/>
      <c r="D56" s="216" t="s">
        <v>417</v>
      </c>
      <c r="E56" s="217"/>
      <c r="F56" s="217"/>
      <c r="G56" s="217"/>
      <c r="H56" s="217"/>
      <c r="I56" s="218"/>
      <c r="J56" s="223" t="s">
        <v>87</v>
      </c>
      <c r="K56" s="12" t="s">
        <v>3</v>
      </c>
      <c r="L56" s="89">
        <v>53</v>
      </c>
      <c r="M56" s="243" t="s">
        <v>0</v>
      </c>
      <c r="N56" s="243"/>
      <c r="O56" s="243"/>
      <c r="P56" s="243"/>
      <c r="Q56" s="243"/>
    </row>
    <row r="57" spans="2:53" ht="15.75">
      <c r="B57" s="214"/>
      <c r="C57" s="215"/>
      <c r="D57" s="219"/>
      <c r="E57" s="220"/>
      <c r="F57" s="220"/>
      <c r="G57" s="220"/>
      <c r="H57" s="220"/>
      <c r="I57" s="221"/>
      <c r="J57" s="223"/>
      <c r="K57" s="12" t="s">
        <v>2</v>
      </c>
      <c r="L57" s="62"/>
      <c r="M57" s="243"/>
      <c r="N57" s="243"/>
      <c r="O57" s="243"/>
      <c r="P57" s="243"/>
      <c r="Q57" s="243"/>
    </row>
    <row r="58" spans="2:53" ht="15" customHeight="1">
      <c r="B58" s="232" t="s">
        <v>1</v>
      </c>
      <c r="C58" s="248"/>
      <c r="D58" s="248"/>
      <c r="E58" s="248"/>
      <c r="F58" s="248"/>
      <c r="G58" s="248"/>
      <c r="H58" s="248"/>
      <c r="I58" s="248"/>
      <c r="J58" s="248"/>
      <c r="K58" s="248"/>
      <c r="L58" s="233"/>
      <c r="M58" s="243"/>
      <c r="N58" s="243"/>
      <c r="O58" s="243"/>
      <c r="P58" s="243"/>
      <c r="Q58" s="243"/>
    </row>
    <row r="59" spans="2:53" ht="29.25" customHeight="1">
      <c r="B59" s="234"/>
      <c r="C59" s="249"/>
      <c r="D59" s="249"/>
      <c r="E59" s="249"/>
      <c r="F59" s="249"/>
      <c r="G59" s="249"/>
      <c r="H59" s="249"/>
      <c r="I59" s="249"/>
      <c r="J59" s="249"/>
      <c r="K59" s="249"/>
      <c r="L59" s="235"/>
      <c r="M59" s="243"/>
      <c r="N59" s="243"/>
      <c r="O59" s="243"/>
      <c r="P59" s="243"/>
      <c r="Q59" s="243"/>
    </row>
    <row r="60" spans="2:53">
      <c r="M60" s="11"/>
      <c r="N60" s="11"/>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row r="86" spans="18:53" ht="15.75">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row>
    <row r="87" spans="18:53" ht="15.75">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row>
    <row r="88" spans="18:53" ht="15.75">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row>
    <row r="89" spans="18:53" ht="15.75">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row>
    <row r="90" spans="18:53" ht="15.75">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row>
    <row r="91" spans="18:53" ht="15.75">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row>
    <row r="92" spans="18:53" ht="15.75">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row>
    <row r="93" spans="18:53" ht="15.75">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row>
  </sheetData>
  <mergeCells count="149">
    <mergeCell ref="B30:B31"/>
    <mergeCell ref="C30:C31"/>
    <mergeCell ref="E30:E31"/>
    <mergeCell ref="M56:Q59"/>
    <mergeCell ref="B52:C53"/>
    <mergeCell ref="D52:I53"/>
    <mergeCell ref="J52:J53"/>
    <mergeCell ref="M42:Q45"/>
    <mergeCell ref="M46:Q49"/>
    <mergeCell ref="M50:Q50"/>
    <mergeCell ref="M51:Q55"/>
    <mergeCell ref="B48:C49"/>
    <mergeCell ref="D48:I49"/>
    <mergeCell ref="J48:J49"/>
    <mergeCell ref="B50:C51"/>
    <mergeCell ref="D50:I51"/>
    <mergeCell ref="J50:J51"/>
    <mergeCell ref="B58:L59"/>
    <mergeCell ref="B54:C55"/>
    <mergeCell ref="D54:I55"/>
    <mergeCell ref="J54:J55"/>
    <mergeCell ref="B56:C57"/>
    <mergeCell ref="D56:I57"/>
    <mergeCell ref="J56:J57"/>
    <mergeCell ref="O32:O33"/>
    <mergeCell ref="P32:P33"/>
    <mergeCell ref="Q32:Q33"/>
    <mergeCell ref="B41:C41"/>
    <mergeCell ref="D41:I41"/>
    <mergeCell ref="K41:L41"/>
    <mergeCell ref="M41:Q41"/>
    <mergeCell ref="B42:C43"/>
    <mergeCell ref="D42:I43"/>
    <mergeCell ref="J42:J43"/>
    <mergeCell ref="O38:O39"/>
    <mergeCell ref="P38:P39"/>
    <mergeCell ref="Q38:Q39"/>
    <mergeCell ref="O36:O37"/>
    <mergeCell ref="P36:P37"/>
    <mergeCell ref="Q36:Q37"/>
    <mergeCell ref="B44:C45"/>
    <mergeCell ref="D44:I45"/>
    <mergeCell ref="J44:J45"/>
    <mergeCell ref="B46:C47"/>
    <mergeCell ref="D46:I47"/>
    <mergeCell ref="J46:J47"/>
    <mergeCell ref="B32:B33"/>
    <mergeCell ref="C32:C33"/>
    <mergeCell ref="E32:E33"/>
    <mergeCell ref="B38:B39"/>
    <mergeCell ref="C38:C39"/>
    <mergeCell ref="E38:E39"/>
    <mergeCell ref="B36:B37"/>
    <mergeCell ref="C36:C37"/>
    <mergeCell ref="E36:E37"/>
    <mergeCell ref="B28:B29"/>
    <mergeCell ref="C28:C29"/>
    <mergeCell ref="E28:E29"/>
    <mergeCell ref="O28:O29"/>
    <mergeCell ref="P28:P29"/>
    <mergeCell ref="B26:B27"/>
    <mergeCell ref="C26:C27"/>
    <mergeCell ref="E26:E27"/>
    <mergeCell ref="O26:O27"/>
    <mergeCell ref="P26:P27"/>
    <mergeCell ref="P24:P25"/>
    <mergeCell ref="Q24:Q25"/>
    <mergeCell ref="U18:V18"/>
    <mergeCell ref="C22:C23"/>
    <mergeCell ref="E22:E23"/>
    <mergeCell ref="O22:O23"/>
    <mergeCell ref="P22:P23"/>
    <mergeCell ref="Q22:Q23"/>
    <mergeCell ref="O30:O31"/>
    <mergeCell ref="P30:P31"/>
    <mergeCell ref="Q28:Q29"/>
    <mergeCell ref="Q30:Q31"/>
    <mergeCell ref="U16:V16"/>
    <mergeCell ref="U17:V17"/>
    <mergeCell ref="B34:B35"/>
    <mergeCell ref="C34:C35"/>
    <mergeCell ref="E34:E35"/>
    <mergeCell ref="O34:O35"/>
    <mergeCell ref="P34:P35"/>
    <mergeCell ref="Q34:Q35"/>
    <mergeCell ref="C18:C19"/>
    <mergeCell ref="E18:E19"/>
    <mergeCell ref="O18:O19"/>
    <mergeCell ref="P18:P19"/>
    <mergeCell ref="Q18:Q19"/>
    <mergeCell ref="C20:C21"/>
    <mergeCell ref="E20:E21"/>
    <mergeCell ref="O20:O21"/>
    <mergeCell ref="P20:P21"/>
    <mergeCell ref="Q20:Q21"/>
    <mergeCell ref="B18:B23"/>
    <mergeCell ref="Q26:Q27"/>
    <mergeCell ref="B24:B25"/>
    <mergeCell ref="C24:C25"/>
    <mergeCell ref="E24:E25"/>
    <mergeCell ref="O24:O25"/>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D12:I12"/>
    <mergeCell ref="N12:P12"/>
    <mergeCell ref="H15:H17"/>
    <mergeCell ref="I15:L16"/>
    <mergeCell ref="M15:N16"/>
    <mergeCell ref="O15:Q15"/>
    <mergeCell ref="U15:V15"/>
    <mergeCell ref="O16:O17"/>
    <mergeCell ref="P16:P17"/>
    <mergeCell ref="Q16:Q17"/>
    <mergeCell ref="T9:X9"/>
    <mergeCell ref="B10:C10"/>
    <mergeCell ref="D10:I10"/>
    <mergeCell ref="N10:P10"/>
    <mergeCell ref="B11:C11"/>
    <mergeCell ref="D11:I11"/>
    <mergeCell ref="N11:P11"/>
    <mergeCell ref="U11:W11"/>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3"/>
  <sheetViews>
    <sheetView topLeftCell="E1" zoomScale="90" zoomScaleNormal="90" workbookViewId="0">
      <selection activeCell="D13" sqref="D13:I13"/>
    </sheetView>
  </sheetViews>
  <sheetFormatPr baseColWidth="10" defaultColWidth="12.42578125" defaultRowHeight="15"/>
  <cols>
    <col min="1" max="1" width="6.7109375" style="1" customWidth="1"/>
    <col min="2" max="2" width="45.42578125" style="1" customWidth="1"/>
    <col min="3" max="3" width="66.14062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9.42578125" style="1" customWidth="1"/>
    <col min="10" max="10" width="20.85546875" style="3" customWidth="1"/>
    <col min="11" max="11" width="13.42578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42578125" style="1"/>
    <col min="20" max="20" width="14.42578125" style="1" customWidth="1"/>
    <col min="21" max="21" width="18.42578125" style="1" customWidth="1"/>
    <col min="22" max="22" width="33.85546875" style="1" customWidth="1"/>
    <col min="23" max="23" width="12.42578125" style="1" hidden="1" customWidth="1"/>
    <col min="24" max="24" width="24.28515625" style="1" customWidth="1"/>
    <col min="25" max="25" width="22.42578125" style="1" customWidth="1"/>
    <col min="26" max="27" width="12.42578125" style="1"/>
    <col min="28" max="28" width="16.85546875" style="1" customWidth="1"/>
    <col min="29" max="29" width="12.42578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42578125" style="1"/>
  </cols>
  <sheetData>
    <row r="1" spans="2:251" ht="22.5" customHeight="1"/>
    <row r="2" spans="2:251" s="37" customFormat="1" ht="37.5" customHeight="1">
      <c r="B2" s="141"/>
      <c r="C2" s="141"/>
      <c r="D2" s="142" t="s">
        <v>33</v>
      </c>
      <c r="E2" s="143"/>
      <c r="F2" s="143"/>
      <c r="G2" s="143"/>
      <c r="H2" s="143"/>
      <c r="I2" s="143"/>
      <c r="J2" s="143"/>
      <c r="K2" s="144"/>
      <c r="L2" s="148" t="s">
        <v>37</v>
      </c>
      <c r="M2" s="149"/>
      <c r="N2" s="149"/>
      <c r="O2" s="150"/>
      <c r="P2" s="151"/>
      <c r="Q2" s="152"/>
      <c r="R2" s="58"/>
    </row>
    <row r="3" spans="2:251" s="37" customFormat="1" ht="37.5" customHeight="1">
      <c r="B3" s="141"/>
      <c r="C3" s="141"/>
      <c r="D3" s="145"/>
      <c r="E3" s="146"/>
      <c r="F3" s="146"/>
      <c r="G3" s="146"/>
      <c r="H3" s="146"/>
      <c r="I3" s="146"/>
      <c r="J3" s="146"/>
      <c r="K3" s="147"/>
      <c r="L3" s="148" t="s">
        <v>34</v>
      </c>
      <c r="M3" s="149"/>
      <c r="N3" s="149"/>
      <c r="O3" s="150"/>
      <c r="P3" s="153"/>
      <c r="Q3" s="154"/>
      <c r="R3" s="58"/>
    </row>
    <row r="4" spans="2:251" s="37" customFormat="1" ht="33.75" customHeight="1">
      <c r="B4" s="141"/>
      <c r="C4" s="141"/>
      <c r="D4" s="142" t="s">
        <v>32</v>
      </c>
      <c r="E4" s="143"/>
      <c r="F4" s="143"/>
      <c r="G4" s="143"/>
      <c r="H4" s="143"/>
      <c r="I4" s="143"/>
      <c r="J4" s="143"/>
      <c r="K4" s="144"/>
      <c r="L4" s="148" t="s">
        <v>35</v>
      </c>
      <c r="M4" s="149"/>
      <c r="N4" s="149"/>
      <c r="O4" s="150"/>
      <c r="P4" s="153"/>
      <c r="Q4" s="154"/>
      <c r="R4" s="58"/>
    </row>
    <row r="5" spans="2:251" s="37" customFormat="1" ht="38.25" customHeight="1">
      <c r="B5" s="141"/>
      <c r="C5" s="141"/>
      <c r="D5" s="145"/>
      <c r="E5" s="146"/>
      <c r="F5" s="146"/>
      <c r="G5" s="146"/>
      <c r="H5" s="146"/>
      <c r="I5" s="146"/>
      <c r="J5" s="146"/>
      <c r="K5" s="147"/>
      <c r="L5" s="148" t="s">
        <v>36</v>
      </c>
      <c r="M5" s="149"/>
      <c r="N5" s="149"/>
      <c r="O5" s="150"/>
      <c r="P5" s="155"/>
      <c r="Q5" s="156"/>
      <c r="R5" s="58"/>
    </row>
    <row r="6" spans="2:251" s="37" customFormat="1" ht="23.25" customHeight="1">
      <c r="C6" s="157"/>
      <c r="D6" s="157"/>
      <c r="E6" s="157"/>
      <c r="F6" s="157"/>
      <c r="G6" s="157"/>
      <c r="H6" s="157"/>
      <c r="I6" s="157"/>
      <c r="J6" s="157"/>
      <c r="K6" s="157"/>
      <c r="L6" s="157"/>
      <c r="M6" s="157"/>
      <c r="N6" s="157"/>
      <c r="O6" s="157"/>
      <c r="P6" s="157"/>
      <c r="Q6" s="157"/>
      <c r="R6" s="58"/>
    </row>
    <row r="7" spans="2:251" s="37" customFormat="1" ht="31.5" customHeight="1">
      <c r="B7" s="60" t="s">
        <v>42</v>
      </c>
      <c r="C7" s="60" t="s">
        <v>52</v>
      </c>
      <c r="D7" s="158" t="s">
        <v>106</v>
      </c>
      <c r="E7" s="159"/>
      <c r="F7" s="159"/>
      <c r="G7" s="159"/>
      <c r="H7" s="159"/>
      <c r="I7" s="159"/>
      <c r="J7" s="159"/>
      <c r="K7" s="159"/>
      <c r="L7" s="159"/>
      <c r="M7" s="159"/>
      <c r="N7" s="159"/>
      <c r="O7" s="159"/>
      <c r="P7" s="159"/>
      <c r="Q7" s="160"/>
      <c r="R7" s="58"/>
    </row>
    <row r="8" spans="2:251" s="37" customFormat="1" ht="36" customHeight="1">
      <c r="B8" s="60" t="s">
        <v>31</v>
      </c>
      <c r="C8" s="74">
        <v>45474</v>
      </c>
      <c r="D8" s="161" t="s">
        <v>59</v>
      </c>
      <c r="E8" s="161"/>
      <c r="F8" s="161"/>
      <c r="G8" s="161"/>
      <c r="H8" s="161"/>
      <c r="I8" s="161"/>
      <c r="J8" s="161"/>
      <c r="K8" s="161"/>
      <c r="L8" s="161"/>
      <c r="M8" s="161"/>
      <c r="N8" s="161"/>
      <c r="O8" s="161"/>
      <c r="P8" s="161"/>
      <c r="Q8" s="161"/>
    </row>
    <row r="9" spans="2:251" s="37" customFormat="1" ht="36" customHeight="1">
      <c r="B9" s="128" t="s">
        <v>53</v>
      </c>
      <c r="C9" s="129"/>
      <c r="D9" s="130" t="s">
        <v>54</v>
      </c>
      <c r="E9" s="130"/>
      <c r="F9" s="130"/>
      <c r="G9" s="130"/>
      <c r="H9" s="130"/>
      <c r="I9" s="131"/>
      <c r="J9" s="162" t="s">
        <v>30</v>
      </c>
      <c r="K9" s="163"/>
      <c r="L9" s="164"/>
      <c r="M9" s="171" t="s">
        <v>29</v>
      </c>
      <c r="N9" s="172"/>
      <c r="O9" s="172"/>
      <c r="P9" s="172"/>
      <c r="Q9" s="173"/>
      <c r="R9" s="45"/>
      <c r="T9" s="127"/>
      <c r="U9" s="127"/>
      <c r="V9" s="127"/>
      <c r="W9" s="127"/>
      <c r="X9" s="127"/>
    </row>
    <row r="10" spans="2:251" s="37" customFormat="1" ht="36" customHeight="1">
      <c r="B10" s="128" t="s">
        <v>28</v>
      </c>
      <c r="C10" s="129"/>
      <c r="D10" s="130" t="s">
        <v>55</v>
      </c>
      <c r="E10" s="130"/>
      <c r="F10" s="130"/>
      <c r="G10" s="130"/>
      <c r="H10" s="130"/>
      <c r="I10" s="131"/>
      <c r="J10" s="165"/>
      <c r="K10" s="166"/>
      <c r="L10" s="167"/>
      <c r="M10" s="72" t="s">
        <v>27</v>
      </c>
      <c r="N10" s="132" t="s">
        <v>26</v>
      </c>
      <c r="O10" s="132"/>
      <c r="P10" s="132"/>
      <c r="Q10" s="72" t="s">
        <v>25</v>
      </c>
      <c r="R10" s="45"/>
      <c r="T10" s="57"/>
      <c r="U10" s="57"/>
      <c r="V10" s="57"/>
      <c r="W10" s="57"/>
      <c r="X10" s="57"/>
    </row>
    <row r="11" spans="2:251" s="37" customFormat="1" ht="31.5" customHeight="1">
      <c r="B11" s="133" t="s">
        <v>24</v>
      </c>
      <c r="C11" s="134"/>
      <c r="D11" s="135" t="s">
        <v>56</v>
      </c>
      <c r="E11" s="135"/>
      <c r="F11" s="135"/>
      <c r="G11" s="135"/>
      <c r="H11" s="135"/>
      <c r="I11" s="136"/>
      <c r="J11" s="165"/>
      <c r="K11" s="166"/>
      <c r="L11" s="167"/>
      <c r="M11" s="56"/>
      <c r="N11" s="137"/>
      <c r="O11" s="138"/>
      <c r="P11" s="139"/>
      <c r="Q11" s="55"/>
      <c r="R11" s="45"/>
      <c r="T11" s="54"/>
      <c r="U11" s="140"/>
      <c r="V11" s="140"/>
      <c r="W11" s="140"/>
      <c r="X11" s="54"/>
      <c r="Z11" s="53"/>
      <c r="AA11" s="53"/>
    </row>
    <row r="12" spans="2:251" s="37" customFormat="1" ht="74.25" customHeight="1">
      <c r="B12" s="174" t="s">
        <v>23</v>
      </c>
      <c r="C12" s="175"/>
      <c r="D12" s="135" t="s">
        <v>61</v>
      </c>
      <c r="E12" s="135"/>
      <c r="F12" s="135"/>
      <c r="G12" s="135"/>
      <c r="H12" s="135"/>
      <c r="I12" s="136"/>
      <c r="J12" s="165"/>
      <c r="K12" s="166"/>
      <c r="L12" s="167"/>
      <c r="M12" s="52"/>
      <c r="N12" s="193"/>
      <c r="O12" s="194"/>
      <c r="P12" s="195"/>
      <c r="Q12" s="51"/>
      <c r="R12" s="45"/>
      <c r="T12" s="48"/>
      <c r="U12" s="182"/>
      <c r="V12" s="182"/>
      <c r="W12" s="182"/>
      <c r="X12" s="42"/>
      <c r="Z12" s="40"/>
      <c r="AA12" s="39"/>
      <c r="AB12" s="38"/>
    </row>
    <row r="13" spans="2:251" s="37" customFormat="1" ht="74.25" customHeight="1">
      <c r="B13" s="183" t="s">
        <v>22</v>
      </c>
      <c r="C13" s="184"/>
      <c r="D13" s="185" t="s">
        <v>429</v>
      </c>
      <c r="E13" s="186"/>
      <c r="F13" s="186"/>
      <c r="G13" s="186"/>
      <c r="H13" s="186"/>
      <c r="I13" s="187"/>
      <c r="J13" s="165"/>
      <c r="K13" s="166"/>
      <c r="L13" s="167"/>
      <c r="M13" s="50"/>
      <c r="N13" s="188"/>
      <c r="O13" s="189"/>
      <c r="P13" s="190"/>
      <c r="Q13" s="49"/>
      <c r="R13" s="45"/>
      <c r="T13" s="48"/>
      <c r="U13" s="182"/>
      <c r="V13" s="182"/>
      <c r="W13" s="182"/>
      <c r="X13" s="42"/>
      <c r="Z13" s="40"/>
      <c r="AA13" s="39"/>
      <c r="AB13" s="38"/>
    </row>
    <row r="14" spans="2:251" s="37" customFormat="1" ht="43.35" customHeight="1">
      <c r="B14" s="70" t="s">
        <v>51</v>
      </c>
      <c r="C14" s="71"/>
      <c r="D14" s="191" t="s">
        <v>60</v>
      </c>
      <c r="E14" s="192"/>
      <c r="F14" s="192"/>
      <c r="G14" s="192"/>
      <c r="H14" s="192"/>
      <c r="I14" s="129"/>
      <c r="J14" s="168"/>
      <c r="K14" s="169"/>
      <c r="L14" s="170"/>
      <c r="M14" s="47"/>
      <c r="N14" s="188"/>
      <c r="O14" s="189"/>
      <c r="P14" s="190"/>
      <c r="Q14" s="46"/>
      <c r="R14" s="45"/>
      <c r="T14" s="44"/>
      <c r="U14" s="182"/>
      <c r="V14" s="182"/>
      <c r="W14" s="43"/>
      <c r="X14" s="42"/>
      <c r="Y14" s="41"/>
      <c r="Z14" s="40"/>
      <c r="AA14" s="39"/>
      <c r="AB14" s="38"/>
    </row>
    <row r="15" spans="2:251" ht="28.5" customHeight="1">
      <c r="B15" s="176" t="s">
        <v>40</v>
      </c>
      <c r="C15" s="179" t="s">
        <v>38</v>
      </c>
      <c r="D15" s="180" t="s">
        <v>44</v>
      </c>
      <c r="E15" s="180" t="s">
        <v>21</v>
      </c>
      <c r="F15" s="180" t="s">
        <v>50</v>
      </c>
      <c r="G15" s="181" t="s">
        <v>46</v>
      </c>
      <c r="H15" s="180" t="s">
        <v>41</v>
      </c>
      <c r="I15" s="196" t="s">
        <v>39</v>
      </c>
      <c r="J15" s="197"/>
      <c r="K15" s="197"/>
      <c r="L15" s="198"/>
      <c r="M15" s="180" t="s">
        <v>20</v>
      </c>
      <c r="N15" s="180"/>
      <c r="O15" s="202" t="s">
        <v>19</v>
      </c>
      <c r="P15" s="202"/>
      <c r="Q15" s="202"/>
      <c r="R15" s="3"/>
      <c r="S15" s="3"/>
      <c r="T15" s="10"/>
      <c r="U15" s="203"/>
      <c r="V15" s="20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77"/>
      <c r="C16" s="179"/>
      <c r="D16" s="180"/>
      <c r="E16" s="180"/>
      <c r="F16" s="180"/>
      <c r="G16" s="180"/>
      <c r="H16" s="180"/>
      <c r="I16" s="199"/>
      <c r="J16" s="200"/>
      <c r="K16" s="200"/>
      <c r="L16" s="201"/>
      <c r="M16" s="180"/>
      <c r="N16" s="180"/>
      <c r="O16" s="180" t="s">
        <v>18</v>
      </c>
      <c r="P16" s="180" t="s">
        <v>17</v>
      </c>
      <c r="Q16" s="179" t="s">
        <v>16</v>
      </c>
      <c r="R16" s="3"/>
      <c r="S16" s="3"/>
      <c r="T16" s="8"/>
      <c r="U16" s="203"/>
      <c r="V16" s="20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78"/>
      <c r="C17" s="179"/>
      <c r="D17" s="180"/>
      <c r="E17" s="180"/>
      <c r="F17" s="180"/>
      <c r="G17" s="180"/>
      <c r="H17" s="180"/>
      <c r="I17" s="65" t="s">
        <v>15</v>
      </c>
      <c r="J17" s="65" t="s">
        <v>14</v>
      </c>
      <c r="K17" s="65" t="s">
        <v>13</v>
      </c>
      <c r="L17" s="66" t="s">
        <v>12</v>
      </c>
      <c r="M17" s="36" t="s">
        <v>11</v>
      </c>
      <c r="N17" s="35" t="s">
        <v>10</v>
      </c>
      <c r="O17" s="180"/>
      <c r="P17" s="180"/>
      <c r="Q17" s="179"/>
      <c r="R17" s="3"/>
      <c r="S17" s="3"/>
      <c r="T17" s="5"/>
      <c r="U17" s="203"/>
      <c r="V17" s="20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54" t="s">
        <v>92</v>
      </c>
      <c r="C18" s="255" t="s">
        <v>134</v>
      </c>
      <c r="D18" s="61" t="s">
        <v>43</v>
      </c>
      <c r="E18" s="206" t="s">
        <v>135</v>
      </c>
      <c r="F18" s="67">
        <v>1</v>
      </c>
      <c r="G18" s="61" t="s">
        <v>43</v>
      </c>
      <c r="H18" s="68">
        <f>SUM(I18:L18)</f>
        <v>300000000</v>
      </c>
      <c r="I18" s="83">
        <v>300000000</v>
      </c>
      <c r="J18" s="80"/>
      <c r="K18" s="83"/>
      <c r="L18" s="80"/>
      <c r="M18" s="34">
        <v>45292</v>
      </c>
      <c r="N18" s="34">
        <v>45656</v>
      </c>
      <c r="O18" s="250">
        <f>+F19/F18</f>
        <v>1</v>
      </c>
      <c r="P18" s="250">
        <f>+H19/H18</f>
        <v>0.35649999999999998</v>
      </c>
      <c r="Q18" s="252">
        <f>+(O18*O18)/P18</f>
        <v>2.8050490883590462</v>
      </c>
      <c r="T18" s="5"/>
      <c r="U18" s="203"/>
      <c r="V18" s="203"/>
      <c r="X18" s="4"/>
      <c r="Z18" s="33"/>
      <c r="AA18" s="6"/>
      <c r="AB18" s="30"/>
    </row>
    <row r="19" spans="2:251" ht="33" customHeight="1">
      <c r="B19" s="254"/>
      <c r="C19" s="256"/>
      <c r="D19" s="61" t="s">
        <v>2</v>
      </c>
      <c r="E19" s="211"/>
      <c r="F19" s="67">
        <v>1</v>
      </c>
      <c r="G19" s="61" t="s">
        <v>45</v>
      </c>
      <c r="H19" s="68">
        <f>SUM(I19:L19)</f>
        <v>106950000</v>
      </c>
      <c r="I19" s="92">
        <f>119650000-12700000</f>
        <v>106950000</v>
      </c>
      <c r="J19" s="80"/>
      <c r="K19" s="83"/>
      <c r="L19" s="80"/>
      <c r="M19" s="34">
        <v>45292</v>
      </c>
      <c r="N19" s="34">
        <v>45656</v>
      </c>
      <c r="O19" s="251"/>
      <c r="P19" s="251"/>
      <c r="Q19" s="253"/>
      <c r="T19" s="5"/>
      <c r="U19" s="59"/>
      <c r="V19" s="59"/>
      <c r="X19" s="4"/>
      <c r="Z19" s="33"/>
      <c r="AA19" s="6"/>
      <c r="AB19" s="30"/>
    </row>
    <row r="20" spans="2:251" ht="33" customHeight="1">
      <c r="B20" s="254"/>
      <c r="C20" s="257" t="s">
        <v>137</v>
      </c>
      <c r="D20" s="61" t="s">
        <v>3</v>
      </c>
      <c r="E20" s="211" t="s">
        <v>138</v>
      </c>
      <c r="F20" s="67">
        <v>56</v>
      </c>
      <c r="G20" s="61" t="s">
        <v>43</v>
      </c>
      <c r="H20" s="68">
        <f>SUM(I20:L20)</f>
        <v>3366902170</v>
      </c>
      <c r="I20" s="83">
        <v>2113008333</v>
      </c>
      <c r="J20" s="95">
        <v>1253893837</v>
      </c>
      <c r="K20" s="83"/>
      <c r="L20" s="80"/>
      <c r="M20" s="34">
        <v>45292</v>
      </c>
      <c r="N20" s="34">
        <v>45656</v>
      </c>
      <c r="O20" s="250">
        <f t="shared" ref="O20:O24" si="0">+F21/F20</f>
        <v>1</v>
      </c>
      <c r="P20" s="250">
        <f>+H21/H20</f>
        <v>0.66856412403571563</v>
      </c>
      <c r="Q20" s="252">
        <f t="shared" ref="Q20:Q24" si="1">+(O20*O20)/P20</f>
        <v>1.4957428375959021</v>
      </c>
      <c r="T20" s="5"/>
      <c r="U20" s="59"/>
      <c r="V20" s="59"/>
      <c r="X20" s="4"/>
      <c r="Z20" s="33"/>
      <c r="AA20" s="6"/>
      <c r="AB20" s="30"/>
    </row>
    <row r="21" spans="2:251" ht="37.5" customHeight="1">
      <c r="B21" s="254"/>
      <c r="C21" s="258"/>
      <c r="D21" s="61" t="s">
        <v>2</v>
      </c>
      <c r="E21" s="207"/>
      <c r="F21" s="67">
        <v>56</v>
      </c>
      <c r="G21" s="61" t="s">
        <v>45</v>
      </c>
      <c r="H21" s="68">
        <f t="shared" ref="H21:H29" si="2">SUM(I21:L21)</f>
        <v>2250990000</v>
      </c>
      <c r="I21" s="93">
        <v>2250990000</v>
      </c>
      <c r="J21" s="95"/>
      <c r="K21" s="83"/>
      <c r="L21" s="80"/>
      <c r="M21" s="34">
        <v>45292</v>
      </c>
      <c r="N21" s="34">
        <v>45656</v>
      </c>
      <c r="O21" s="251"/>
      <c r="P21" s="251"/>
      <c r="Q21" s="253"/>
      <c r="T21" s="5"/>
      <c r="U21" s="59"/>
      <c r="V21" s="59"/>
      <c r="X21" s="4"/>
      <c r="Z21" s="33"/>
      <c r="AA21" s="6"/>
      <c r="AB21" s="30"/>
    </row>
    <row r="22" spans="2:251" ht="27" customHeight="1">
      <c r="B22" s="254"/>
      <c r="C22" s="210" t="s">
        <v>139</v>
      </c>
      <c r="D22" s="61" t="s">
        <v>3</v>
      </c>
      <c r="E22" s="206" t="s">
        <v>140</v>
      </c>
      <c r="F22" s="29">
        <v>1</v>
      </c>
      <c r="G22" s="61" t="s">
        <v>3</v>
      </c>
      <c r="H22" s="68">
        <f t="shared" si="2"/>
        <v>500000000</v>
      </c>
      <c r="I22" s="83">
        <v>500000000</v>
      </c>
      <c r="J22" s="80"/>
      <c r="K22" s="83"/>
      <c r="L22" s="80"/>
      <c r="M22" s="34">
        <v>45292</v>
      </c>
      <c r="N22" s="34">
        <v>45656</v>
      </c>
      <c r="O22" s="250">
        <f t="shared" si="0"/>
        <v>1</v>
      </c>
      <c r="P22" s="250">
        <f t="shared" ref="P22:P24" si="3">+H23/H22</f>
        <v>0.32376438800000001</v>
      </c>
      <c r="Q22" s="252">
        <f t="shared" si="1"/>
        <v>3.0886658232467492</v>
      </c>
      <c r="X22" s="32"/>
      <c r="Z22" s="33"/>
      <c r="AA22" s="6"/>
      <c r="AB22" s="30"/>
    </row>
    <row r="23" spans="2:251" ht="27" customHeight="1">
      <c r="B23" s="254"/>
      <c r="C23" s="205"/>
      <c r="D23" s="61" t="s">
        <v>2</v>
      </c>
      <c r="E23" s="207"/>
      <c r="F23" s="31">
        <v>1</v>
      </c>
      <c r="G23" s="61" t="s">
        <v>45</v>
      </c>
      <c r="H23" s="68">
        <f t="shared" si="2"/>
        <v>161882194</v>
      </c>
      <c r="I23" s="93">
        <v>161882194</v>
      </c>
      <c r="J23" s="80"/>
      <c r="K23" s="83"/>
      <c r="L23" s="80"/>
      <c r="M23" s="34">
        <v>45292</v>
      </c>
      <c r="N23" s="34">
        <v>45656</v>
      </c>
      <c r="O23" s="251"/>
      <c r="P23" s="251"/>
      <c r="Q23" s="253"/>
      <c r="X23" s="32"/>
      <c r="Z23" s="33"/>
      <c r="AA23" s="6"/>
      <c r="AB23" s="30"/>
    </row>
    <row r="24" spans="2:251" ht="21" customHeight="1">
      <c r="B24" s="259" t="s">
        <v>93</v>
      </c>
      <c r="C24" s="257" t="s">
        <v>136</v>
      </c>
      <c r="D24" s="61" t="s">
        <v>3</v>
      </c>
      <c r="E24" s="211" t="s">
        <v>133</v>
      </c>
      <c r="F24" s="29">
        <v>2000</v>
      </c>
      <c r="G24" s="61" t="s">
        <v>3</v>
      </c>
      <c r="H24" s="68">
        <f t="shared" si="2"/>
        <v>900000000</v>
      </c>
      <c r="I24" s="83">
        <v>700000000</v>
      </c>
      <c r="J24" s="80">
        <v>200000000</v>
      </c>
      <c r="K24" s="83"/>
      <c r="L24" s="80"/>
      <c r="M24" s="34">
        <v>45292</v>
      </c>
      <c r="N24" s="34">
        <v>45656</v>
      </c>
      <c r="O24" s="250">
        <f t="shared" si="0"/>
        <v>1</v>
      </c>
      <c r="P24" s="250">
        <f t="shared" si="3"/>
        <v>0.50800000000000001</v>
      </c>
      <c r="Q24" s="252">
        <f t="shared" si="1"/>
        <v>1.9685039370078741</v>
      </c>
      <c r="X24" s="32"/>
    </row>
    <row r="25" spans="2:251" ht="19.5" customHeight="1">
      <c r="B25" s="259"/>
      <c r="C25" s="258"/>
      <c r="D25" s="61" t="s">
        <v>2</v>
      </c>
      <c r="E25" s="207"/>
      <c r="F25" s="29">
        <v>2000</v>
      </c>
      <c r="G25" s="61" t="s">
        <v>45</v>
      </c>
      <c r="H25" s="68">
        <f t="shared" ref="H25" si="4">SUM(I25:L25)</f>
        <v>457200000</v>
      </c>
      <c r="I25" s="93">
        <v>384400000</v>
      </c>
      <c r="J25" s="94">
        <v>72800000</v>
      </c>
      <c r="K25" s="83"/>
      <c r="L25" s="80"/>
      <c r="M25" s="34">
        <v>45292</v>
      </c>
      <c r="N25" s="34">
        <v>45656</v>
      </c>
      <c r="O25" s="251"/>
      <c r="P25" s="251"/>
      <c r="Q25" s="253"/>
      <c r="AB25" s="30"/>
    </row>
    <row r="26" spans="2:251" ht="25.5" customHeight="1">
      <c r="B26" s="259"/>
      <c r="C26" s="205"/>
      <c r="D26" s="61" t="s">
        <v>3</v>
      </c>
      <c r="E26" s="206"/>
      <c r="F26" s="29"/>
      <c r="G26" s="61" t="s">
        <v>3</v>
      </c>
      <c r="H26" s="68">
        <f t="shared" si="2"/>
        <v>0</v>
      </c>
      <c r="I26" s="83"/>
      <c r="J26" s="80"/>
      <c r="K26" s="83"/>
      <c r="L26" s="80"/>
      <c r="M26" s="28"/>
      <c r="N26" s="28"/>
      <c r="O26" s="242"/>
      <c r="P26" s="242"/>
      <c r="Q26" s="224"/>
    </row>
    <row r="27" spans="2:251" ht="24" customHeight="1">
      <c r="B27" s="259"/>
      <c r="C27" s="205"/>
      <c r="D27" s="61" t="s">
        <v>2</v>
      </c>
      <c r="E27" s="207"/>
      <c r="F27" s="23"/>
      <c r="G27" s="61" t="s">
        <v>45</v>
      </c>
      <c r="H27" s="68">
        <f t="shared" si="2"/>
        <v>0</v>
      </c>
      <c r="I27" s="80"/>
      <c r="J27" s="80"/>
      <c r="K27" s="83"/>
      <c r="L27" s="80"/>
      <c r="M27" s="24"/>
      <c r="N27" s="20"/>
      <c r="O27" s="242"/>
      <c r="P27" s="242"/>
      <c r="Q27" s="224"/>
    </row>
    <row r="28" spans="2:251" ht="15.75">
      <c r="B28" s="224"/>
      <c r="C28" s="225" t="s">
        <v>9</v>
      </c>
      <c r="D28" s="61" t="s">
        <v>3</v>
      </c>
      <c r="E28" s="206"/>
      <c r="F28" s="23"/>
      <c r="G28" s="61" t="s">
        <v>3</v>
      </c>
      <c r="H28" s="68">
        <f t="shared" si="2"/>
        <v>5066902170</v>
      </c>
      <c r="I28" s="25">
        <f>+I18+I22+I24+I26+I20</f>
        <v>3613008333</v>
      </c>
      <c r="J28" s="25">
        <f>+J18+J22+J24+J26+J20</f>
        <v>1453893837</v>
      </c>
      <c r="K28" s="25">
        <f>+K18+K22+K24+K26</f>
        <v>0</v>
      </c>
      <c r="L28" s="25">
        <f>+L18+L22+L24+L26</f>
        <v>0</v>
      </c>
      <c r="M28" s="24"/>
      <c r="N28" s="20"/>
      <c r="O28" s="242"/>
      <c r="P28" s="242"/>
      <c r="Q28" s="224"/>
    </row>
    <row r="29" spans="2:251" ht="15.75">
      <c r="B29" s="224"/>
      <c r="C29" s="225"/>
      <c r="D29" s="61" t="s">
        <v>2</v>
      </c>
      <c r="E29" s="207"/>
      <c r="F29" s="23"/>
      <c r="G29" s="61" t="s">
        <v>45</v>
      </c>
      <c r="H29" s="68">
        <f t="shared" si="2"/>
        <v>2977022194</v>
      </c>
      <c r="I29" s="25">
        <f>+I21+I23+I25+I27+I19</f>
        <v>2904222194</v>
      </c>
      <c r="J29" s="25">
        <f t="shared" ref="J29:L29" si="5">+J21+J23+J25+J27</f>
        <v>72800000</v>
      </c>
      <c r="K29" s="25">
        <f t="shared" si="5"/>
        <v>0</v>
      </c>
      <c r="L29" s="25">
        <f t="shared" si="5"/>
        <v>0</v>
      </c>
      <c r="M29" s="21"/>
      <c r="N29" s="20"/>
      <c r="O29" s="242"/>
      <c r="P29" s="242"/>
      <c r="Q29" s="224"/>
    </row>
    <row r="30" spans="2:251" ht="15.75">
      <c r="D30" s="19"/>
      <c r="H30" s="91"/>
      <c r="I30" s="15"/>
      <c r="J30" s="90"/>
      <c r="K30" s="17"/>
      <c r="L30" s="17"/>
      <c r="M30" s="16"/>
      <c r="N30" s="16"/>
      <c r="O30" s="15"/>
      <c r="P30" s="13"/>
      <c r="Q30" s="14"/>
      <c r="R30" s="13"/>
    </row>
    <row r="31" spans="2:251" ht="31.5">
      <c r="B31" s="228" t="s">
        <v>47</v>
      </c>
      <c r="C31" s="228"/>
      <c r="D31" s="229" t="s">
        <v>8</v>
      </c>
      <c r="E31" s="229"/>
      <c r="F31" s="229"/>
      <c r="G31" s="229"/>
      <c r="H31" s="229"/>
      <c r="I31" s="229"/>
      <c r="J31" s="69" t="s">
        <v>48</v>
      </c>
      <c r="K31" s="229" t="s">
        <v>49</v>
      </c>
      <c r="L31" s="229"/>
      <c r="M31" s="230" t="s">
        <v>7</v>
      </c>
      <c r="N31" s="231"/>
      <c r="O31" s="231"/>
      <c r="P31" s="231"/>
      <c r="Q31" s="231"/>
    </row>
    <row r="32" spans="2:251" ht="26.25" customHeight="1">
      <c r="B32" s="232" t="s">
        <v>94</v>
      </c>
      <c r="C32" s="233"/>
      <c r="D32" s="236" t="s">
        <v>418</v>
      </c>
      <c r="E32" s="237"/>
      <c r="F32" s="237"/>
      <c r="G32" s="237"/>
      <c r="H32" s="237"/>
      <c r="I32" s="238"/>
      <c r="J32" s="222" t="s">
        <v>88</v>
      </c>
      <c r="K32" s="12" t="s">
        <v>3</v>
      </c>
      <c r="L32" s="77">
        <v>2.5000000000000001E-2</v>
      </c>
      <c r="M32" s="247" t="s">
        <v>5</v>
      </c>
      <c r="N32" s="247"/>
      <c r="O32" s="247"/>
      <c r="P32" s="247"/>
      <c r="Q32" s="247"/>
    </row>
    <row r="33" spans="2:53" ht="18" customHeight="1">
      <c r="B33" s="234"/>
      <c r="C33" s="235"/>
      <c r="D33" s="239"/>
      <c r="E33" s="240"/>
      <c r="F33" s="240"/>
      <c r="G33" s="240"/>
      <c r="H33" s="240"/>
      <c r="I33" s="241"/>
      <c r="J33" s="222"/>
      <c r="K33" s="12" t="s">
        <v>2</v>
      </c>
      <c r="L33" s="62"/>
      <c r="M33" s="247"/>
      <c r="N33" s="247"/>
      <c r="O33" s="247"/>
      <c r="P33" s="247"/>
      <c r="Q33" s="247"/>
    </row>
    <row r="34" spans="2:53" ht="18.75" customHeight="1">
      <c r="B34" s="212" t="s">
        <v>95</v>
      </c>
      <c r="C34" s="213"/>
      <c r="D34" s="216" t="s">
        <v>419</v>
      </c>
      <c r="E34" s="217"/>
      <c r="F34" s="217"/>
      <c r="G34" s="217"/>
      <c r="H34" s="217"/>
      <c r="I34" s="218"/>
      <c r="J34" s="222" t="s">
        <v>88</v>
      </c>
      <c r="K34" s="12" t="s">
        <v>3</v>
      </c>
      <c r="L34" s="76">
        <v>3.6999999999999998E-2</v>
      </c>
      <c r="M34" s="243" t="s">
        <v>4</v>
      </c>
      <c r="N34" s="243"/>
      <c r="O34" s="243"/>
      <c r="P34" s="243"/>
      <c r="Q34" s="243"/>
    </row>
    <row r="35" spans="2:53" ht="14.25" customHeight="1">
      <c r="B35" s="214"/>
      <c r="C35" s="215"/>
      <c r="D35" s="219"/>
      <c r="E35" s="220"/>
      <c r="F35" s="220"/>
      <c r="G35" s="220"/>
      <c r="H35" s="220"/>
      <c r="I35" s="221"/>
      <c r="J35" s="222"/>
      <c r="K35" s="12" t="s">
        <v>2</v>
      </c>
      <c r="L35" s="62"/>
      <c r="M35" s="243"/>
      <c r="N35" s="243"/>
      <c r="O35" s="243"/>
      <c r="P35" s="243"/>
      <c r="Q35" s="243"/>
    </row>
    <row r="36" spans="2:53" ht="15.75">
      <c r="B36" s="212"/>
      <c r="C36" s="213"/>
      <c r="D36" s="216" t="s">
        <v>6</v>
      </c>
      <c r="E36" s="217"/>
      <c r="F36" s="217"/>
      <c r="G36" s="217"/>
      <c r="H36" s="217"/>
      <c r="I36" s="218"/>
      <c r="J36" s="223"/>
      <c r="K36" s="12" t="s">
        <v>3</v>
      </c>
      <c r="L36" s="62"/>
      <c r="M36" s="260"/>
      <c r="N36" s="260"/>
      <c r="O36" s="260"/>
      <c r="P36" s="260"/>
      <c r="Q36" s="260"/>
    </row>
    <row r="37" spans="2:53" ht="15.75">
      <c r="B37" s="214"/>
      <c r="C37" s="215"/>
      <c r="D37" s="219"/>
      <c r="E37" s="220"/>
      <c r="F37" s="220"/>
      <c r="G37" s="220"/>
      <c r="H37" s="220"/>
      <c r="I37" s="221"/>
      <c r="J37" s="223"/>
      <c r="K37" s="12" t="s">
        <v>2</v>
      </c>
      <c r="L37" s="62"/>
      <c r="M37" s="260"/>
      <c r="N37" s="260"/>
      <c r="O37" s="260"/>
      <c r="P37" s="260"/>
      <c r="Q37" s="260"/>
    </row>
    <row r="38" spans="2:53" ht="15" customHeight="1">
      <c r="B38" s="232" t="s">
        <v>1</v>
      </c>
      <c r="C38" s="248"/>
      <c r="D38" s="248"/>
      <c r="E38" s="248"/>
      <c r="F38" s="248"/>
      <c r="G38" s="248"/>
      <c r="H38" s="248"/>
      <c r="I38" s="248"/>
      <c r="J38" s="248"/>
      <c r="K38" s="248"/>
      <c r="L38" s="233"/>
      <c r="M38" s="243" t="s">
        <v>0</v>
      </c>
      <c r="N38" s="243"/>
      <c r="O38" s="243"/>
      <c r="P38" s="243"/>
      <c r="Q38" s="243"/>
    </row>
    <row r="39" spans="2:53" ht="29.25" customHeight="1">
      <c r="B39" s="234"/>
      <c r="C39" s="249"/>
      <c r="D39" s="249"/>
      <c r="E39" s="249"/>
      <c r="F39" s="249"/>
      <c r="G39" s="249"/>
      <c r="H39" s="249"/>
      <c r="I39" s="249"/>
      <c r="J39" s="249"/>
      <c r="K39" s="249"/>
      <c r="L39" s="235"/>
      <c r="M39" s="243"/>
      <c r="N39" s="243"/>
      <c r="O39" s="243"/>
      <c r="P39" s="243"/>
      <c r="Q39" s="243"/>
    </row>
    <row r="40" spans="2:53">
      <c r="M40" s="11"/>
      <c r="N40" s="11"/>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sheetData>
  <mergeCells count="102">
    <mergeCell ref="Q28:Q29"/>
    <mergeCell ref="B38:L39"/>
    <mergeCell ref="M38:Q39"/>
    <mergeCell ref="B34:C35"/>
    <mergeCell ref="D34:I35"/>
    <mergeCell ref="J34:J35"/>
    <mergeCell ref="M34:Q35"/>
    <mergeCell ref="B36:C37"/>
    <mergeCell ref="D36:I37"/>
    <mergeCell ref="J36:J37"/>
    <mergeCell ref="M36:Q37"/>
    <mergeCell ref="B28:B29"/>
    <mergeCell ref="C28:C29"/>
    <mergeCell ref="E28:E29"/>
    <mergeCell ref="O28:O29"/>
    <mergeCell ref="P28:P29"/>
    <mergeCell ref="B31:C31"/>
    <mergeCell ref="D31:I31"/>
    <mergeCell ref="K31:L31"/>
    <mergeCell ref="M31:Q31"/>
    <mergeCell ref="B32:C33"/>
    <mergeCell ref="D32:I33"/>
    <mergeCell ref="J32:J33"/>
    <mergeCell ref="M32:Q33"/>
    <mergeCell ref="Q26:Q27"/>
    <mergeCell ref="B24:B27"/>
    <mergeCell ref="C24:C25"/>
    <mergeCell ref="E24:E25"/>
    <mergeCell ref="O24:O25"/>
    <mergeCell ref="P24:P25"/>
    <mergeCell ref="Q24:Q25"/>
    <mergeCell ref="C26:C27"/>
    <mergeCell ref="E26:E27"/>
    <mergeCell ref="O26:O27"/>
    <mergeCell ref="P26:P27"/>
    <mergeCell ref="B18:B23"/>
    <mergeCell ref="C18:C19"/>
    <mergeCell ref="C20:C21"/>
    <mergeCell ref="E18:E19"/>
    <mergeCell ref="E20:E21"/>
    <mergeCell ref="O18:O19"/>
    <mergeCell ref="P18:P19"/>
    <mergeCell ref="O20:O21"/>
    <mergeCell ref="P20:P21"/>
    <mergeCell ref="U18:V18"/>
    <mergeCell ref="C22:C23"/>
    <mergeCell ref="E22:E23"/>
    <mergeCell ref="O22:O23"/>
    <mergeCell ref="P22:P23"/>
    <mergeCell ref="Q22:Q23"/>
    <mergeCell ref="Q18:Q19"/>
    <mergeCell ref="Q20:Q21"/>
    <mergeCell ref="G15:G17"/>
    <mergeCell ref="H15:H17"/>
    <mergeCell ref="I15:L16"/>
    <mergeCell ref="M15:N16"/>
    <mergeCell ref="O15:Q15"/>
    <mergeCell ref="U15:V15"/>
    <mergeCell ref="O16:O17"/>
    <mergeCell ref="P16:P17"/>
    <mergeCell ref="B15:B17"/>
    <mergeCell ref="C15:C17"/>
    <mergeCell ref="D15:D17"/>
    <mergeCell ref="E15:E17"/>
    <mergeCell ref="F15:F17"/>
    <mergeCell ref="Q16:Q17"/>
    <mergeCell ref="U16:V16"/>
    <mergeCell ref="U17:V17"/>
    <mergeCell ref="D12:I12"/>
    <mergeCell ref="N12:P12"/>
    <mergeCell ref="U12:W12"/>
    <mergeCell ref="B13:C13"/>
    <mergeCell ref="D13:I13"/>
    <mergeCell ref="N13:P13"/>
    <mergeCell ref="U13:W13"/>
    <mergeCell ref="D14:I14"/>
    <mergeCell ref="N14:P14"/>
    <mergeCell ref="U14:V14"/>
    <mergeCell ref="T9:X9"/>
    <mergeCell ref="B10:C10"/>
    <mergeCell ref="D10:I10"/>
    <mergeCell ref="N10:P10"/>
    <mergeCell ref="B11:C11"/>
    <mergeCell ref="D11:I11"/>
    <mergeCell ref="N11:P11"/>
    <mergeCell ref="U11:W11"/>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B1:IQ65"/>
  <sheetViews>
    <sheetView topLeftCell="G4" zoomScale="80" zoomScaleNormal="80" workbookViewId="0">
      <selection activeCell="Q20" sqref="Q20:Q21"/>
    </sheetView>
  </sheetViews>
  <sheetFormatPr baseColWidth="10" defaultColWidth="12.42578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8.140625" style="1" customWidth="1"/>
    <col min="10" max="10" width="20.85546875" style="3" customWidth="1"/>
    <col min="11" max="11" width="13.42578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42578125" style="1"/>
    <col min="20" max="20" width="14.42578125" style="1" customWidth="1"/>
    <col min="21" max="21" width="18.42578125" style="1" customWidth="1"/>
    <col min="22" max="22" width="33.85546875" style="1" customWidth="1"/>
    <col min="23" max="23" width="12.42578125" style="1" hidden="1" customWidth="1"/>
    <col min="24" max="24" width="24.28515625" style="1" customWidth="1"/>
    <col min="25" max="25" width="22.42578125" style="1" customWidth="1"/>
    <col min="26" max="27" width="12.42578125" style="1"/>
    <col min="28" max="28" width="16.85546875" style="1" customWidth="1"/>
    <col min="29" max="29" width="12.42578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42578125" style="1"/>
  </cols>
  <sheetData>
    <row r="1" spans="2:251" ht="22.5" customHeight="1"/>
    <row r="2" spans="2:251" s="37" customFormat="1" ht="37.5" customHeight="1">
      <c r="B2" s="141"/>
      <c r="C2" s="141"/>
      <c r="D2" s="142" t="s">
        <v>33</v>
      </c>
      <c r="E2" s="143"/>
      <c r="F2" s="143"/>
      <c r="G2" s="143"/>
      <c r="H2" s="143"/>
      <c r="I2" s="143"/>
      <c r="J2" s="143"/>
      <c r="K2" s="144"/>
      <c r="L2" s="148" t="s">
        <v>37</v>
      </c>
      <c r="M2" s="149"/>
      <c r="N2" s="149"/>
      <c r="O2" s="150"/>
      <c r="P2" s="151"/>
      <c r="Q2" s="152"/>
      <c r="R2" s="58"/>
    </row>
    <row r="3" spans="2:251" s="37" customFormat="1" ht="37.5" customHeight="1">
      <c r="B3" s="141"/>
      <c r="C3" s="141"/>
      <c r="D3" s="145"/>
      <c r="E3" s="146"/>
      <c r="F3" s="146"/>
      <c r="G3" s="146"/>
      <c r="H3" s="146"/>
      <c r="I3" s="146"/>
      <c r="J3" s="146"/>
      <c r="K3" s="147"/>
      <c r="L3" s="148" t="s">
        <v>34</v>
      </c>
      <c r="M3" s="149"/>
      <c r="N3" s="149"/>
      <c r="O3" s="150"/>
      <c r="P3" s="153"/>
      <c r="Q3" s="154"/>
      <c r="R3" s="58"/>
    </row>
    <row r="4" spans="2:251" s="37" customFormat="1" ht="33.75" customHeight="1">
      <c r="B4" s="141"/>
      <c r="C4" s="141"/>
      <c r="D4" s="142" t="s">
        <v>32</v>
      </c>
      <c r="E4" s="143"/>
      <c r="F4" s="143"/>
      <c r="G4" s="143"/>
      <c r="H4" s="143"/>
      <c r="I4" s="143"/>
      <c r="J4" s="143"/>
      <c r="K4" s="144"/>
      <c r="L4" s="148" t="s">
        <v>35</v>
      </c>
      <c r="M4" s="149"/>
      <c r="N4" s="149"/>
      <c r="O4" s="150"/>
      <c r="P4" s="153"/>
      <c r="Q4" s="154"/>
      <c r="R4" s="58"/>
    </row>
    <row r="5" spans="2:251" s="37" customFormat="1" ht="38.25" customHeight="1">
      <c r="B5" s="141"/>
      <c r="C5" s="141"/>
      <c r="D5" s="145"/>
      <c r="E5" s="146"/>
      <c r="F5" s="146"/>
      <c r="G5" s="146"/>
      <c r="H5" s="146"/>
      <c r="I5" s="146"/>
      <c r="J5" s="146"/>
      <c r="K5" s="147"/>
      <c r="L5" s="148" t="s">
        <v>36</v>
      </c>
      <c r="M5" s="149"/>
      <c r="N5" s="149"/>
      <c r="O5" s="150"/>
      <c r="P5" s="155"/>
      <c r="Q5" s="156"/>
      <c r="R5" s="58"/>
    </row>
    <row r="6" spans="2:251" s="37" customFormat="1" ht="23.25" customHeight="1">
      <c r="C6" s="157"/>
      <c r="D6" s="157"/>
      <c r="E6" s="157"/>
      <c r="F6" s="157"/>
      <c r="G6" s="157"/>
      <c r="H6" s="157"/>
      <c r="I6" s="157"/>
      <c r="J6" s="157"/>
      <c r="K6" s="157"/>
      <c r="L6" s="157"/>
      <c r="M6" s="157"/>
      <c r="N6" s="157"/>
      <c r="O6" s="157"/>
      <c r="P6" s="157"/>
      <c r="Q6" s="157"/>
      <c r="R6" s="58"/>
    </row>
    <row r="7" spans="2:251" s="37" customFormat="1" ht="31.5" customHeight="1">
      <c r="B7" s="60" t="s">
        <v>42</v>
      </c>
      <c r="C7" s="60" t="s">
        <v>52</v>
      </c>
      <c r="D7" s="158" t="s">
        <v>58</v>
      </c>
      <c r="E7" s="159"/>
      <c r="F7" s="159"/>
      <c r="G7" s="159"/>
      <c r="H7" s="159"/>
      <c r="I7" s="159"/>
      <c r="J7" s="159"/>
      <c r="K7" s="159"/>
      <c r="L7" s="159"/>
      <c r="M7" s="159"/>
      <c r="N7" s="159"/>
      <c r="O7" s="159"/>
      <c r="P7" s="159"/>
      <c r="Q7" s="160"/>
      <c r="R7" s="58"/>
    </row>
    <row r="8" spans="2:251" s="37" customFormat="1" ht="36" customHeight="1">
      <c r="B8" s="60" t="s">
        <v>31</v>
      </c>
      <c r="C8" s="74">
        <v>45474</v>
      </c>
      <c r="D8" s="161" t="s">
        <v>59</v>
      </c>
      <c r="E8" s="161"/>
      <c r="F8" s="161"/>
      <c r="G8" s="161"/>
      <c r="H8" s="161"/>
      <c r="I8" s="161"/>
      <c r="J8" s="161"/>
      <c r="K8" s="161"/>
      <c r="L8" s="161"/>
      <c r="M8" s="161"/>
      <c r="N8" s="161"/>
      <c r="O8" s="161"/>
      <c r="P8" s="161"/>
      <c r="Q8" s="161"/>
    </row>
    <row r="9" spans="2:251" s="37" customFormat="1" ht="36" customHeight="1">
      <c r="B9" s="128" t="s">
        <v>53</v>
      </c>
      <c r="C9" s="129"/>
      <c r="D9" s="130" t="s">
        <v>54</v>
      </c>
      <c r="E9" s="130"/>
      <c r="F9" s="130"/>
      <c r="G9" s="130"/>
      <c r="H9" s="130"/>
      <c r="I9" s="131"/>
      <c r="J9" s="162" t="s">
        <v>30</v>
      </c>
      <c r="K9" s="163"/>
      <c r="L9" s="164"/>
      <c r="M9" s="171" t="s">
        <v>29</v>
      </c>
      <c r="N9" s="172"/>
      <c r="O9" s="172"/>
      <c r="P9" s="172"/>
      <c r="Q9" s="173"/>
      <c r="R9" s="45"/>
      <c r="T9" s="127"/>
      <c r="U9" s="127"/>
      <c r="V9" s="127"/>
      <c r="W9" s="127"/>
      <c r="X9" s="127"/>
    </row>
    <row r="10" spans="2:251" s="37" customFormat="1" ht="36" customHeight="1">
      <c r="B10" s="128" t="s">
        <v>28</v>
      </c>
      <c r="C10" s="129"/>
      <c r="D10" s="130" t="s">
        <v>55</v>
      </c>
      <c r="E10" s="130"/>
      <c r="F10" s="130"/>
      <c r="G10" s="130"/>
      <c r="H10" s="130"/>
      <c r="I10" s="131"/>
      <c r="J10" s="165"/>
      <c r="K10" s="166"/>
      <c r="L10" s="167"/>
      <c r="M10" s="72" t="s">
        <v>27</v>
      </c>
      <c r="N10" s="132" t="s">
        <v>26</v>
      </c>
      <c r="O10" s="132"/>
      <c r="P10" s="132"/>
      <c r="Q10" s="72" t="s">
        <v>25</v>
      </c>
      <c r="R10" s="45"/>
      <c r="T10" s="57"/>
      <c r="U10" s="57"/>
      <c r="V10" s="57"/>
      <c r="W10" s="57"/>
      <c r="X10" s="57"/>
    </row>
    <row r="11" spans="2:251" s="37" customFormat="1" ht="31.5" customHeight="1">
      <c r="B11" s="133" t="s">
        <v>24</v>
      </c>
      <c r="C11" s="134"/>
      <c r="D11" s="135" t="s">
        <v>62</v>
      </c>
      <c r="E11" s="135"/>
      <c r="F11" s="135"/>
      <c r="G11" s="135"/>
      <c r="H11" s="135"/>
      <c r="I11" s="136"/>
      <c r="J11" s="165"/>
      <c r="K11" s="166"/>
      <c r="L11" s="167"/>
      <c r="M11" s="56"/>
      <c r="N11" s="137"/>
      <c r="O11" s="138"/>
      <c r="P11" s="139"/>
      <c r="Q11" s="55"/>
      <c r="R11" s="45"/>
      <c r="T11" s="54"/>
      <c r="U11" s="140"/>
      <c r="V11" s="140"/>
      <c r="W11" s="140"/>
      <c r="X11" s="54"/>
      <c r="Z11" s="53"/>
      <c r="AA11" s="53"/>
    </row>
    <row r="12" spans="2:251" s="37" customFormat="1" ht="74.25" customHeight="1">
      <c r="B12" s="174" t="s">
        <v>23</v>
      </c>
      <c r="C12" s="175"/>
      <c r="D12" s="135" t="s">
        <v>63</v>
      </c>
      <c r="E12" s="135"/>
      <c r="F12" s="135"/>
      <c r="G12" s="135"/>
      <c r="H12" s="135"/>
      <c r="I12" s="136"/>
      <c r="J12" s="165"/>
      <c r="K12" s="166"/>
      <c r="L12" s="167"/>
      <c r="M12" s="52"/>
      <c r="N12" s="193"/>
      <c r="O12" s="194"/>
      <c r="P12" s="195"/>
      <c r="Q12" s="51"/>
      <c r="R12" s="45"/>
      <c r="T12" s="48"/>
      <c r="U12" s="182"/>
      <c r="V12" s="182"/>
      <c r="W12" s="182"/>
      <c r="X12" s="42"/>
      <c r="Z12" s="40"/>
      <c r="AA12" s="39"/>
      <c r="AB12" s="38"/>
    </row>
    <row r="13" spans="2:251" s="37" customFormat="1" ht="74.25" customHeight="1">
      <c r="B13" s="183" t="s">
        <v>22</v>
      </c>
      <c r="C13" s="184"/>
      <c r="D13" s="185" t="s">
        <v>432</v>
      </c>
      <c r="E13" s="186"/>
      <c r="F13" s="186"/>
      <c r="G13" s="186"/>
      <c r="H13" s="186"/>
      <c r="I13" s="187"/>
      <c r="J13" s="165"/>
      <c r="K13" s="166"/>
      <c r="L13" s="167"/>
      <c r="M13" s="50"/>
      <c r="N13" s="188"/>
      <c r="O13" s="189"/>
      <c r="P13" s="190"/>
      <c r="Q13" s="49"/>
      <c r="R13" s="45"/>
      <c r="T13" s="48"/>
      <c r="U13" s="182"/>
      <c r="V13" s="182"/>
      <c r="W13" s="182"/>
      <c r="X13" s="42"/>
      <c r="Z13" s="40"/>
      <c r="AA13" s="39"/>
      <c r="AB13" s="38"/>
    </row>
    <row r="14" spans="2:251" s="37" customFormat="1" ht="28.5" customHeight="1">
      <c r="B14" s="70" t="s">
        <v>51</v>
      </c>
      <c r="C14" s="71"/>
      <c r="D14" s="261" t="s">
        <v>64</v>
      </c>
      <c r="E14" s="262"/>
      <c r="F14" s="262"/>
      <c r="G14" s="262"/>
      <c r="H14" s="262"/>
      <c r="I14" s="184"/>
      <c r="J14" s="168"/>
      <c r="K14" s="169"/>
      <c r="L14" s="170"/>
      <c r="M14" s="47"/>
      <c r="N14" s="188"/>
      <c r="O14" s="189"/>
      <c r="P14" s="190"/>
      <c r="Q14" s="46"/>
      <c r="R14" s="45"/>
      <c r="T14" s="44"/>
      <c r="U14" s="182"/>
      <c r="V14" s="182"/>
      <c r="W14" s="43"/>
      <c r="X14" s="42"/>
      <c r="Y14" s="41"/>
      <c r="Z14" s="40"/>
      <c r="AA14" s="39"/>
      <c r="AB14" s="38"/>
    </row>
    <row r="15" spans="2:251" ht="28.5" customHeight="1">
      <c r="B15" s="176" t="s">
        <v>40</v>
      </c>
      <c r="C15" s="179" t="s">
        <v>38</v>
      </c>
      <c r="D15" s="180" t="s">
        <v>44</v>
      </c>
      <c r="E15" s="180" t="s">
        <v>21</v>
      </c>
      <c r="F15" s="180" t="s">
        <v>50</v>
      </c>
      <c r="G15" s="181" t="s">
        <v>46</v>
      </c>
      <c r="H15" s="180" t="s">
        <v>41</v>
      </c>
      <c r="I15" s="196" t="s">
        <v>39</v>
      </c>
      <c r="J15" s="197"/>
      <c r="K15" s="197"/>
      <c r="L15" s="198"/>
      <c r="M15" s="180" t="s">
        <v>20</v>
      </c>
      <c r="N15" s="180"/>
      <c r="O15" s="202" t="s">
        <v>19</v>
      </c>
      <c r="P15" s="202"/>
      <c r="Q15" s="202"/>
      <c r="R15" s="3"/>
      <c r="S15" s="3"/>
      <c r="T15" s="10"/>
      <c r="U15" s="203"/>
      <c r="V15" s="20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77"/>
      <c r="C16" s="179"/>
      <c r="D16" s="180"/>
      <c r="E16" s="180"/>
      <c r="F16" s="180"/>
      <c r="G16" s="180"/>
      <c r="H16" s="180"/>
      <c r="I16" s="199"/>
      <c r="J16" s="200"/>
      <c r="K16" s="200"/>
      <c r="L16" s="201"/>
      <c r="M16" s="180"/>
      <c r="N16" s="180"/>
      <c r="O16" s="180" t="s">
        <v>18</v>
      </c>
      <c r="P16" s="180" t="s">
        <v>17</v>
      </c>
      <c r="Q16" s="179" t="s">
        <v>16</v>
      </c>
      <c r="R16" s="3"/>
      <c r="S16" s="3"/>
      <c r="T16" s="8"/>
      <c r="U16" s="203"/>
      <c r="V16" s="20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78"/>
      <c r="C17" s="179"/>
      <c r="D17" s="180"/>
      <c r="E17" s="180"/>
      <c r="F17" s="180"/>
      <c r="G17" s="180"/>
      <c r="H17" s="180"/>
      <c r="I17" s="65" t="s">
        <v>15</v>
      </c>
      <c r="J17" s="65" t="s">
        <v>14</v>
      </c>
      <c r="K17" s="65" t="s">
        <v>13</v>
      </c>
      <c r="L17" s="66" t="s">
        <v>12</v>
      </c>
      <c r="M17" s="36" t="s">
        <v>11</v>
      </c>
      <c r="N17" s="35" t="s">
        <v>10</v>
      </c>
      <c r="O17" s="180"/>
      <c r="P17" s="180"/>
      <c r="Q17" s="179"/>
      <c r="R17" s="3"/>
      <c r="S17" s="3"/>
      <c r="T17" s="5"/>
      <c r="U17" s="203"/>
      <c r="V17" s="20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63" t="s">
        <v>97</v>
      </c>
      <c r="C18" s="210" t="s">
        <v>141</v>
      </c>
      <c r="D18" s="61" t="s">
        <v>43</v>
      </c>
      <c r="E18" s="206" t="s">
        <v>142</v>
      </c>
      <c r="F18" s="67">
        <v>250</v>
      </c>
      <c r="G18" s="61" t="s">
        <v>43</v>
      </c>
      <c r="H18" s="68">
        <f>SUM(I18:L18)</f>
        <v>535981667</v>
      </c>
      <c r="I18" s="90">
        <v>535981667</v>
      </c>
      <c r="J18" s="24"/>
      <c r="K18" s="26"/>
      <c r="L18" s="24"/>
      <c r="M18" s="34"/>
      <c r="N18" s="34"/>
      <c r="O18" s="208">
        <f>+F19/F18</f>
        <v>1</v>
      </c>
      <c r="P18" s="208">
        <f>+H19/H18</f>
        <v>0</v>
      </c>
      <c r="Q18" s="209">
        <v>0</v>
      </c>
      <c r="T18" s="5"/>
      <c r="U18" s="203"/>
      <c r="V18" s="203"/>
      <c r="X18" s="4"/>
      <c r="Z18" s="33"/>
      <c r="AA18" s="6"/>
      <c r="AB18" s="30"/>
    </row>
    <row r="19" spans="2:251" ht="37.5" customHeight="1">
      <c r="B19" s="264"/>
      <c r="C19" s="210"/>
      <c r="D19" s="61" t="s">
        <v>2</v>
      </c>
      <c r="E19" s="211"/>
      <c r="F19" s="67">
        <v>250</v>
      </c>
      <c r="G19" s="61" t="s">
        <v>45</v>
      </c>
      <c r="H19" s="68">
        <f>SUM(I19:L19)</f>
        <v>0</v>
      </c>
      <c r="I19" s="27"/>
      <c r="J19" s="24"/>
      <c r="K19" s="26"/>
      <c r="L19" s="24"/>
      <c r="M19" s="34"/>
      <c r="N19" s="34"/>
      <c r="O19" s="208"/>
      <c r="P19" s="208"/>
      <c r="Q19" s="209"/>
      <c r="T19" s="5"/>
      <c r="U19" s="59"/>
      <c r="V19" s="59"/>
      <c r="X19" s="4"/>
      <c r="Z19" s="33"/>
      <c r="AA19" s="6"/>
      <c r="AB19" s="30"/>
    </row>
    <row r="20" spans="2:251" ht="15.75">
      <c r="B20" s="224"/>
      <c r="C20" s="225" t="s">
        <v>9</v>
      </c>
      <c r="D20" s="61" t="s">
        <v>3</v>
      </c>
      <c r="E20" s="206"/>
      <c r="F20" s="23"/>
      <c r="G20" s="61" t="s">
        <v>3</v>
      </c>
      <c r="H20" s="68">
        <f>SUM(I20:L20)</f>
        <v>535981667</v>
      </c>
      <c r="I20" s="25">
        <f>+I18</f>
        <v>535981667</v>
      </c>
      <c r="J20" s="25">
        <f t="shared" ref="J20:L20" si="0">+J18</f>
        <v>0</v>
      </c>
      <c r="K20" s="25">
        <f t="shared" si="0"/>
        <v>0</v>
      </c>
      <c r="L20" s="25">
        <f t="shared" si="0"/>
        <v>0</v>
      </c>
      <c r="M20" s="24"/>
      <c r="N20" s="20"/>
      <c r="O20" s="242"/>
      <c r="P20" s="242"/>
      <c r="Q20" s="224"/>
    </row>
    <row r="21" spans="2:251" ht="15.75">
      <c r="B21" s="224"/>
      <c r="C21" s="225"/>
      <c r="D21" s="61" t="s">
        <v>2</v>
      </c>
      <c r="E21" s="207"/>
      <c r="F21" s="23"/>
      <c r="G21" s="61" t="s">
        <v>45</v>
      </c>
      <c r="H21" s="68">
        <f>SUM(I21:L21)</f>
        <v>0</v>
      </c>
      <c r="I21" s="21">
        <f>+I19</f>
        <v>0</v>
      </c>
      <c r="J21" s="21">
        <f t="shared" ref="J21:L21" si="1">+J19</f>
        <v>0</v>
      </c>
      <c r="K21" s="21">
        <f t="shared" si="1"/>
        <v>0</v>
      </c>
      <c r="L21" s="21">
        <f t="shared" si="1"/>
        <v>0</v>
      </c>
      <c r="M21" s="21"/>
      <c r="N21" s="20"/>
      <c r="O21" s="242"/>
      <c r="P21" s="242"/>
      <c r="Q21" s="224"/>
    </row>
    <row r="22" spans="2:251">
      <c r="D22" s="19"/>
      <c r="H22" s="18"/>
      <c r="I22" s="15"/>
      <c r="J22" s="17"/>
      <c r="K22" s="17"/>
      <c r="L22" s="17"/>
      <c r="M22" s="16"/>
      <c r="N22" s="16"/>
      <c r="O22" s="15"/>
      <c r="P22" s="13"/>
      <c r="Q22" s="14"/>
      <c r="R22" s="13"/>
    </row>
    <row r="23" spans="2:251" ht="31.5">
      <c r="B23" s="228" t="s">
        <v>47</v>
      </c>
      <c r="C23" s="228"/>
      <c r="D23" s="229" t="s">
        <v>8</v>
      </c>
      <c r="E23" s="229"/>
      <c r="F23" s="229"/>
      <c r="G23" s="229"/>
      <c r="H23" s="229"/>
      <c r="I23" s="229"/>
      <c r="J23" s="69" t="s">
        <v>48</v>
      </c>
      <c r="K23" s="229" t="s">
        <v>49</v>
      </c>
      <c r="L23" s="229"/>
      <c r="M23" s="230" t="s">
        <v>7</v>
      </c>
      <c r="N23" s="231"/>
      <c r="O23" s="231"/>
      <c r="P23" s="231"/>
      <c r="Q23" s="231"/>
    </row>
    <row r="24" spans="2:251" ht="26.25" customHeight="1">
      <c r="B24" s="232" t="s">
        <v>96</v>
      </c>
      <c r="C24" s="233"/>
      <c r="D24" s="236" t="s">
        <v>420</v>
      </c>
      <c r="E24" s="237"/>
      <c r="F24" s="237"/>
      <c r="G24" s="237"/>
      <c r="H24" s="237"/>
      <c r="I24" s="238"/>
      <c r="J24" s="222" t="s">
        <v>88</v>
      </c>
      <c r="K24" s="12" t="s">
        <v>3</v>
      </c>
      <c r="L24" s="63">
        <v>21</v>
      </c>
      <c r="M24" s="216" t="s">
        <v>90</v>
      </c>
      <c r="N24" s="217"/>
      <c r="O24" s="217"/>
      <c r="P24" s="217"/>
      <c r="Q24" s="218"/>
    </row>
    <row r="25" spans="2:251" ht="18" customHeight="1">
      <c r="B25" s="234"/>
      <c r="C25" s="235"/>
      <c r="D25" s="239"/>
      <c r="E25" s="240"/>
      <c r="F25" s="240"/>
      <c r="G25" s="240"/>
      <c r="H25" s="240"/>
      <c r="I25" s="241"/>
      <c r="J25" s="222"/>
      <c r="K25" s="12" t="s">
        <v>2</v>
      </c>
      <c r="L25" s="62"/>
      <c r="M25" s="244"/>
      <c r="N25" s="245"/>
      <c r="O25" s="245"/>
      <c r="P25" s="245"/>
      <c r="Q25" s="246"/>
    </row>
    <row r="26" spans="2:251" ht="18.75" customHeight="1">
      <c r="B26" s="212"/>
      <c r="C26" s="213"/>
      <c r="D26" s="216" t="s">
        <v>6</v>
      </c>
      <c r="E26" s="217"/>
      <c r="F26" s="217"/>
      <c r="G26" s="217"/>
      <c r="H26" s="217"/>
      <c r="I26" s="218"/>
      <c r="J26" s="223"/>
      <c r="K26" s="12" t="s">
        <v>3</v>
      </c>
      <c r="L26" s="64"/>
      <c r="M26" s="244"/>
      <c r="N26" s="245"/>
      <c r="O26" s="245"/>
      <c r="P26" s="245"/>
      <c r="Q26" s="246"/>
    </row>
    <row r="27" spans="2:251" ht="14.25" customHeight="1">
      <c r="B27" s="214"/>
      <c r="C27" s="215"/>
      <c r="D27" s="219"/>
      <c r="E27" s="220"/>
      <c r="F27" s="220"/>
      <c r="G27" s="220"/>
      <c r="H27" s="220"/>
      <c r="I27" s="221"/>
      <c r="J27" s="223"/>
      <c r="K27" s="12" t="s">
        <v>2</v>
      </c>
      <c r="L27" s="62"/>
      <c r="M27" s="219"/>
      <c r="N27" s="220"/>
      <c r="O27" s="220"/>
      <c r="P27" s="220"/>
      <c r="Q27" s="221"/>
    </row>
    <row r="28" spans="2:251" ht="15.75">
      <c r="B28" s="212"/>
      <c r="C28" s="213"/>
      <c r="D28" s="216" t="s">
        <v>6</v>
      </c>
      <c r="E28" s="217"/>
      <c r="F28" s="217"/>
      <c r="G28" s="217"/>
      <c r="H28" s="217"/>
      <c r="I28" s="218"/>
      <c r="J28" s="223"/>
      <c r="K28" s="12" t="s">
        <v>3</v>
      </c>
      <c r="L28" s="62"/>
      <c r="M28" s="243" t="s">
        <v>4</v>
      </c>
      <c r="N28" s="243"/>
      <c r="O28" s="243"/>
      <c r="P28" s="243"/>
      <c r="Q28" s="243"/>
    </row>
    <row r="29" spans="2:251" ht="15.75">
      <c r="B29" s="214"/>
      <c r="C29" s="215"/>
      <c r="D29" s="219"/>
      <c r="E29" s="220"/>
      <c r="F29" s="220"/>
      <c r="G29" s="220"/>
      <c r="H29" s="220"/>
      <c r="I29" s="221"/>
      <c r="J29" s="223"/>
      <c r="K29" s="12" t="s">
        <v>2</v>
      </c>
      <c r="L29" s="62"/>
      <c r="M29" s="243"/>
      <c r="N29" s="243"/>
      <c r="O29" s="243"/>
      <c r="P29" s="243"/>
      <c r="Q29" s="243"/>
    </row>
    <row r="30" spans="2:251" ht="15" customHeight="1">
      <c r="B30" s="232" t="s">
        <v>1</v>
      </c>
      <c r="C30" s="248"/>
      <c r="D30" s="248"/>
      <c r="E30" s="248"/>
      <c r="F30" s="248"/>
      <c r="G30" s="248"/>
      <c r="H30" s="248"/>
      <c r="I30" s="248"/>
      <c r="J30" s="248"/>
      <c r="K30" s="248"/>
      <c r="L30" s="233"/>
      <c r="M30" s="243"/>
      <c r="N30" s="243"/>
      <c r="O30" s="243"/>
      <c r="P30" s="243"/>
      <c r="Q30" s="243"/>
    </row>
    <row r="31" spans="2:251" ht="29.25" customHeight="1">
      <c r="B31" s="234"/>
      <c r="C31" s="249"/>
      <c r="D31" s="249"/>
      <c r="E31" s="249"/>
      <c r="F31" s="249"/>
      <c r="G31" s="249"/>
      <c r="H31" s="249"/>
      <c r="I31" s="249"/>
      <c r="J31" s="249"/>
      <c r="K31" s="249"/>
      <c r="L31" s="235"/>
      <c r="M31" s="243"/>
      <c r="N31" s="243"/>
      <c r="O31" s="243"/>
      <c r="P31" s="243"/>
      <c r="Q31" s="243"/>
    </row>
    <row r="32" spans="2:251">
      <c r="M32" s="11"/>
      <c r="N32" s="11"/>
    </row>
    <row r="33" spans="18:53" ht="15.75">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row>
    <row r="34" spans="18:53" ht="15.75">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row>
    <row r="35" spans="18:53" ht="15.7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row>
    <row r="36" spans="18:53" ht="15.75">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18:53" ht="15.75">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18:53" ht="15.75">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18: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18: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8: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8: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18: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18: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18: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18: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18: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18: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sheetData>
  <mergeCells count="79">
    <mergeCell ref="Q20:Q21"/>
    <mergeCell ref="B30:L31"/>
    <mergeCell ref="B26:C27"/>
    <mergeCell ref="D26:I27"/>
    <mergeCell ref="J26:J27"/>
    <mergeCell ref="B28:C29"/>
    <mergeCell ref="D28:I29"/>
    <mergeCell ref="J28:J29"/>
    <mergeCell ref="M24:Q27"/>
    <mergeCell ref="M28:Q31"/>
    <mergeCell ref="B20:B21"/>
    <mergeCell ref="C20:C21"/>
    <mergeCell ref="E20:E21"/>
    <mergeCell ref="O20:O21"/>
    <mergeCell ref="P20:P21"/>
    <mergeCell ref="B23:C23"/>
    <mergeCell ref="D23:I23"/>
    <mergeCell ref="K23:L23"/>
    <mergeCell ref="M23:Q23"/>
    <mergeCell ref="B24:C25"/>
    <mergeCell ref="D24:I25"/>
    <mergeCell ref="J24:J25"/>
    <mergeCell ref="B18:B19"/>
    <mergeCell ref="C18:C19"/>
    <mergeCell ref="E18:E19"/>
    <mergeCell ref="O18:O19"/>
    <mergeCell ref="P18:P19"/>
    <mergeCell ref="Q16:Q17"/>
    <mergeCell ref="U16:V16"/>
    <mergeCell ref="U17:V17"/>
    <mergeCell ref="U18:V18"/>
    <mergeCell ref="Q18:Q19"/>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B15:B17"/>
    <mergeCell ref="C15:C17"/>
    <mergeCell ref="D15:D17"/>
    <mergeCell ref="E15:E17"/>
    <mergeCell ref="F15:F17"/>
    <mergeCell ref="C6:Q6"/>
    <mergeCell ref="D7:Q7"/>
    <mergeCell ref="D8:Q8"/>
    <mergeCell ref="B9:C9"/>
    <mergeCell ref="D9:I9"/>
    <mergeCell ref="J9:L14"/>
    <mergeCell ref="M9:Q9"/>
    <mergeCell ref="B12:C12"/>
    <mergeCell ref="D12:I12"/>
    <mergeCell ref="N12:P12"/>
    <mergeCell ref="T9:X9"/>
    <mergeCell ref="B10:C10"/>
    <mergeCell ref="D10:I10"/>
    <mergeCell ref="N10:P10"/>
    <mergeCell ref="B11:C11"/>
    <mergeCell ref="D11:I11"/>
    <mergeCell ref="N11:P11"/>
    <mergeCell ref="U11:W11"/>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83"/>
  <sheetViews>
    <sheetView topLeftCell="E1" zoomScale="80" zoomScaleNormal="80" workbookViewId="0">
      <selection activeCell="A49" sqref="A49"/>
    </sheetView>
  </sheetViews>
  <sheetFormatPr baseColWidth="10" defaultColWidth="12.42578125" defaultRowHeight="15"/>
  <cols>
    <col min="1" max="1" width="6.7109375" style="1" customWidth="1"/>
    <col min="2" max="2" width="38.140625" style="1" customWidth="1"/>
    <col min="3" max="3" width="65" style="1" customWidth="1"/>
    <col min="4" max="4" width="10.85546875" style="1" customWidth="1"/>
    <col min="5" max="5" width="20.28515625" style="1" customWidth="1"/>
    <col min="6" max="6" width="16.7109375" style="1" customWidth="1"/>
    <col min="7" max="7" width="18" style="1" customWidth="1"/>
    <col min="8" max="8" width="22.85546875" style="1" customWidth="1"/>
    <col min="9" max="9" width="19.140625" style="1" customWidth="1"/>
    <col min="10" max="10" width="24.140625" style="3" customWidth="1"/>
    <col min="11" max="11" width="13.42578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42578125" style="1"/>
    <col min="20" max="20" width="14.42578125" style="1" customWidth="1"/>
    <col min="21" max="21" width="18.42578125" style="1" customWidth="1"/>
    <col min="22" max="22" width="33.85546875" style="1" customWidth="1"/>
    <col min="23" max="23" width="12.42578125" style="1" hidden="1" customWidth="1"/>
    <col min="24" max="24" width="24.28515625" style="1" customWidth="1"/>
    <col min="25" max="25" width="22.42578125" style="1" customWidth="1"/>
    <col min="26" max="27" width="12.42578125" style="1"/>
    <col min="28" max="28" width="16.85546875" style="1" customWidth="1"/>
    <col min="29" max="29" width="12.42578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42578125" style="1"/>
  </cols>
  <sheetData>
    <row r="1" spans="2:251" ht="22.5" customHeight="1"/>
    <row r="2" spans="2:251" s="37" customFormat="1" ht="37.5" customHeight="1">
      <c r="B2" s="141"/>
      <c r="C2" s="141"/>
      <c r="D2" s="142" t="s">
        <v>33</v>
      </c>
      <c r="E2" s="143"/>
      <c r="F2" s="143"/>
      <c r="G2" s="143"/>
      <c r="H2" s="143"/>
      <c r="I2" s="143"/>
      <c r="J2" s="143"/>
      <c r="K2" s="144"/>
      <c r="L2" s="148" t="s">
        <v>37</v>
      </c>
      <c r="M2" s="149"/>
      <c r="N2" s="149"/>
      <c r="O2" s="150"/>
      <c r="P2" s="151"/>
      <c r="Q2" s="152"/>
      <c r="R2" s="58"/>
    </row>
    <row r="3" spans="2:251" s="37" customFormat="1" ht="37.5" customHeight="1">
      <c r="B3" s="141"/>
      <c r="C3" s="141"/>
      <c r="D3" s="145"/>
      <c r="E3" s="146"/>
      <c r="F3" s="146"/>
      <c r="G3" s="146"/>
      <c r="H3" s="146"/>
      <c r="I3" s="146"/>
      <c r="J3" s="146"/>
      <c r="K3" s="147"/>
      <c r="L3" s="148" t="s">
        <v>34</v>
      </c>
      <c r="M3" s="149"/>
      <c r="N3" s="149"/>
      <c r="O3" s="150"/>
      <c r="P3" s="153"/>
      <c r="Q3" s="154"/>
      <c r="R3" s="58"/>
    </row>
    <row r="4" spans="2:251" s="37" customFormat="1" ht="33.75" customHeight="1">
      <c r="B4" s="141"/>
      <c r="C4" s="141"/>
      <c r="D4" s="142" t="s">
        <v>32</v>
      </c>
      <c r="E4" s="143"/>
      <c r="F4" s="143"/>
      <c r="G4" s="143"/>
      <c r="H4" s="143"/>
      <c r="I4" s="143"/>
      <c r="J4" s="143"/>
      <c r="K4" s="144"/>
      <c r="L4" s="148" t="s">
        <v>35</v>
      </c>
      <c r="M4" s="149"/>
      <c r="N4" s="149"/>
      <c r="O4" s="150"/>
      <c r="P4" s="153"/>
      <c r="Q4" s="154"/>
      <c r="R4" s="58"/>
    </row>
    <row r="5" spans="2:251" s="37" customFormat="1" ht="38.25" customHeight="1">
      <c r="B5" s="141"/>
      <c r="C5" s="141"/>
      <c r="D5" s="145"/>
      <c r="E5" s="146"/>
      <c r="F5" s="146"/>
      <c r="G5" s="146"/>
      <c r="H5" s="146"/>
      <c r="I5" s="146"/>
      <c r="J5" s="146"/>
      <c r="K5" s="147"/>
      <c r="L5" s="148" t="s">
        <v>36</v>
      </c>
      <c r="M5" s="149"/>
      <c r="N5" s="149"/>
      <c r="O5" s="150"/>
      <c r="P5" s="155"/>
      <c r="Q5" s="156"/>
      <c r="R5" s="58"/>
    </row>
    <row r="6" spans="2:251" s="37" customFormat="1" ht="23.25" customHeight="1">
      <c r="C6" s="157"/>
      <c r="D6" s="157"/>
      <c r="E6" s="157"/>
      <c r="F6" s="157"/>
      <c r="G6" s="157"/>
      <c r="H6" s="157"/>
      <c r="I6" s="157"/>
      <c r="J6" s="157"/>
      <c r="K6" s="157"/>
      <c r="L6" s="157"/>
      <c r="M6" s="157"/>
      <c r="N6" s="157"/>
      <c r="O6" s="157"/>
      <c r="P6" s="157"/>
      <c r="Q6" s="157"/>
      <c r="R6" s="58"/>
    </row>
    <row r="7" spans="2:251" s="37" customFormat="1" ht="31.5" customHeight="1">
      <c r="B7" s="60" t="s">
        <v>42</v>
      </c>
      <c r="C7" s="60" t="s">
        <v>52</v>
      </c>
      <c r="D7" s="158" t="s">
        <v>107</v>
      </c>
      <c r="E7" s="159"/>
      <c r="F7" s="159"/>
      <c r="G7" s="159"/>
      <c r="H7" s="159"/>
      <c r="I7" s="159"/>
      <c r="J7" s="159"/>
      <c r="K7" s="159"/>
      <c r="L7" s="159"/>
      <c r="M7" s="159"/>
      <c r="N7" s="159"/>
      <c r="O7" s="159"/>
      <c r="P7" s="159"/>
      <c r="Q7" s="160"/>
      <c r="R7" s="58"/>
    </row>
    <row r="8" spans="2:251" s="37" customFormat="1" ht="36" customHeight="1">
      <c r="B8" s="60" t="s">
        <v>31</v>
      </c>
      <c r="C8" s="74">
        <v>45474</v>
      </c>
      <c r="D8" s="161" t="s">
        <v>59</v>
      </c>
      <c r="E8" s="161"/>
      <c r="F8" s="161"/>
      <c r="G8" s="161"/>
      <c r="H8" s="161"/>
      <c r="I8" s="161"/>
      <c r="J8" s="161"/>
      <c r="K8" s="161"/>
      <c r="L8" s="161"/>
      <c r="M8" s="161"/>
      <c r="N8" s="161"/>
      <c r="O8" s="161"/>
      <c r="P8" s="161"/>
      <c r="Q8" s="161"/>
    </row>
    <row r="9" spans="2:251" s="37" customFormat="1" ht="36" customHeight="1">
      <c r="B9" s="128" t="s">
        <v>53</v>
      </c>
      <c r="C9" s="129"/>
      <c r="D9" s="130" t="s">
        <v>54</v>
      </c>
      <c r="E9" s="130"/>
      <c r="F9" s="130"/>
      <c r="G9" s="130"/>
      <c r="H9" s="130"/>
      <c r="I9" s="131"/>
      <c r="J9" s="162" t="s">
        <v>30</v>
      </c>
      <c r="K9" s="163"/>
      <c r="L9" s="164"/>
      <c r="M9" s="171" t="s">
        <v>29</v>
      </c>
      <c r="N9" s="172"/>
      <c r="O9" s="172"/>
      <c r="P9" s="172"/>
      <c r="Q9" s="173"/>
      <c r="R9" s="45"/>
      <c r="T9" s="127"/>
      <c r="U9" s="127"/>
      <c r="V9" s="127"/>
      <c r="W9" s="127"/>
      <c r="X9" s="127"/>
    </row>
    <row r="10" spans="2:251" s="37" customFormat="1" ht="36" customHeight="1">
      <c r="B10" s="128" t="s">
        <v>28</v>
      </c>
      <c r="C10" s="129"/>
      <c r="D10" s="130" t="s">
        <v>55</v>
      </c>
      <c r="E10" s="130"/>
      <c r="F10" s="130"/>
      <c r="G10" s="130"/>
      <c r="H10" s="130"/>
      <c r="I10" s="131"/>
      <c r="J10" s="165"/>
      <c r="K10" s="166"/>
      <c r="L10" s="167"/>
      <c r="M10" s="72" t="s">
        <v>27</v>
      </c>
      <c r="N10" s="132" t="s">
        <v>26</v>
      </c>
      <c r="O10" s="132"/>
      <c r="P10" s="132"/>
      <c r="Q10" s="72" t="s">
        <v>25</v>
      </c>
      <c r="R10" s="45"/>
      <c r="T10" s="57"/>
      <c r="U10" s="57"/>
      <c r="V10" s="57"/>
      <c r="W10" s="57"/>
      <c r="X10" s="57"/>
    </row>
    <row r="11" spans="2:251" s="37" customFormat="1" ht="31.5" customHeight="1">
      <c r="B11" s="133" t="s">
        <v>24</v>
      </c>
      <c r="C11" s="134"/>
      <c r="D11" s="135" t="s">
        <v>56</v>
      </c>
      <c r="E11" s="135"/>
      <c r="F11" s="135"/>
      <c r="G11" s="135"/>
      <c r="H11" s="135"/>
      <c r="I11" s="136"/>
      <c r="J11" s="165"/>
      <c r="K11" s="166"/>
      <c r="L11" s="167"/>
      <c r="M11" s="56"/>
      <c r="N11" s="137"/>
      <c r="O11" s="138"/>
      <c r="P11" s="139"/>
      <c r="Q11" s="55"/>
      <c r="R11" s="45"/>
      <c r="T11" s="54"/>
      <c r="U11" s="140"/>
      <c r="V11" s="140"/>
      <c r="W11" s="140"/>
      <c r="X11" s="54"/>
      <c r="Z11" s="53"/>
      <c r="AA11" s="53"/>
    </row>
    <row r="12" spans="2:251" s="37" customFormat="1" ht="74.25" customHeight="1">
      <c r="B12" s="174" t="s">
        <v>23</v>
      </c>
      <c r="C12" s="175"/>
      <c r="D12" s="135" t="s">
        <v>65</v>
      </c>
      <c r="E12" s="135"/>
      <c r="F12" s="135"/>
      <c r="G12" s="135"/>
      <c r="H12" s="135"/>
      <c r="I12" s="136"/>
      <c r="J12" s="165"/>
      <c r="K12" s="166"/>
      <c r="L12" s="167"/>
      <c r="M12" s="52"/>
      <c r="N12" s="193"/>
      <c r="O12" s="194"/>
      <c r="P12" s="195"/>
      <c r="Q12" s="51"/>
      <c r="R12" s="45"/>
      <c r="T12" s="48"/>
      <c r="U12" s="182"/>
      <c r="V12" s="182"/>
      <c r="W12" s="182"/>
      <c r="X12" s="42"/>
      <c r="Z12" s="40"/>
      <c r="AA12" s="39"/>
      <c r="AB12" s="38"/>
    </row>
    <row r="13" spans="2:251" s="37" customFormat="1" ht="74.25" customHeight="1">
      <c r="B13" s="183" t="s">
        <v>22</v>
      </c>
      <c r="C13" s="184"/>
      <c r="D13" s="185" t="s">
        <v>433</v>
      </c>
      <c r="E13" s="186"/>
      <c r="F13" s="186"/>
      <c r="G13" s="186"/>
      <c r="H13" s="186"/>
      <c r="I13" s="187"/>
      <c r="J13" s="165"/>
      <c r="K13" s="166"/>
      <c r="L13" s="167"/>
      <c r="M13" s="50"/>
      <c r="N13" s="188"/>
      <c r="O13" s="189"/>
      <c r="P13" s="190"/>
      <c r="Q13" s="49"/>
      <c r="R13" s="45"/>
      <c r="T13" s="48"/>
      <c r="U13" s="182"/>
      <c r="V13" s="182"/>
      <c r="W13" s="182"/>
      <c r="X13" s="42"/>
      <c r="Z13" s="40"/>
      <c r="AA13" s="39"/>
      <c r="AB13" s="38"/>
    </row>
    <row r="14" spans="2:251" s="37" customFormat="1" ht="28.5" customHeight="1">
      <c r="B14" s="70" t="s">
        <v>51</v>
      </c>
      <c r="C14" s="71"/>
      <c r="D14" s="191" t="s">
        <v>60</v>
      </c>
      <c r="E14" s="192"/>
      <c r="F14" s="192"/>
      <c r="G14" s="192"/>
      <c r="H14" s="192"/>
      <c r="I14" s="129"/>
      <c r="J14" s="168"/>
      <c r="K14" s="169"/>
      <c r="L14" s="170"/>
      <c r="M14" s="47"/>
      <c r="N14" s="188"/>
      <c r="O14" s="189"/>
      <c r="P14" s="190"/>
      <c r="Q14" s="46"/>
      <c r="R14" s="45"/>
      <c r="T14" s="44"/>
      <c r="U14" s="182"/>
      <c r="V14" s="182"/>
      <c r="W14" s="43"/>
      <c r="X14" s="42"/>
      <c r="Y14" s="41"/>
      <c r="Z14" s="40"/>
      <c r="AA14" s="39"/>
      <c r="AB14" s="38"/>
    </row>
    <row r="15" spans="2:251" ht="28.5" customHeight="1">
      <c r="B15" s="176" t="s">
        <v>40</v>
      </c>
      <c r="C15" s="179" t="s">
        <v>38</v>
      </c>
      <c r="D15" s="180" t="s">
        <v>44</v>
      </c>
      <c r="E15" s="180" t="s">
        <v>21</v>
      </c>
      <c r="F15" s="180" t="s">
        <v>50</v>
      </c>
      <c r="G15" s="181" t="s">
        <v>46</v>
      </c>
      <c r="H15" s="180" t="s">
        <v>41</v>
      </c>
      <c r="I15" s="196" t="s">
        <v>39</v>
      </c>
      <c r="J15" s="197"/>
      <c r="K15" s="197"/>
      <c r="L15" s="198"/>
      <c r="M15" s="180" t="s">
        <v>20</v>
      </c>
      <c r="N15" s="180"/>
      <c r="O15" s="202" t="s">
        <v>19</v>
      </c>
      <c r="P15" s="202"/>
      <c r="Q15" s="202"/>
      <c r="R15" s="3"/>
      <c r="S15" s="3"/>
      <c r="T15" s="10"/>
      <c r="U15" s="203"/>
      <c r="V15" s="20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77"/>
      <c r="C16" s="179"/>
      <c r="D16" s="180"/>
      <c r="E16" s="180"/>
      <c r="F16" s="180"/>
      <c r="G16" s="180"/>
      <c r="H16" s="180"/>
      <c r="I16" s="199"/>
      <c r="J16" s="200"/>
      <c r="K16" s="200"/>
      <c r="L16" s="201"/>
      <c r="M16" s="180"/>
      <c r="N16" s="180"/>
      <c r="O16" s="180" t="s">
        <v>18</v>
      </c>
      <c r="P16" s="180" t="s">
        <v>17</v>
      </c>
      <c r="Q16" s="179" t="s">
        <v>16</v>
      </c>
      <c r="R16" s="3"/>
      <c r="S16" s="3"/>
      <c r="T16" s="8"/>
      <c r="U16" s="203"/>
      <c r="V16" s="20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78"/>
      <c r="C17" s="179"/>
      <c r="D17" s="180"/>
      <c r="E17" s="180"/>
      <c r="F17" s="180"/>
      <c r="G17" s="180"/>
      <c r="H17" s="180"/>
      <c r="I17" s="65" t="s">
        <v>15</v>
      </c>
      <c r="J17" s="65" t="s">
        <v>14</v>
      </c>
      <c r="K17" s="65" t="s">
        <v>13</v>
      </c>
      <c r="L17" s="66" t="s">
        <v>12</v>
      </c>
      <c r="M17" s="36" t="s">
        <v>11</v>
      </c>
      <c r="N17" s="35" t="s">
        <v>10</v>
      </c>
      <c r="O17" s="180"/>
      <c r="P17" s="180"/>
      <c r="Q17" s="179"/>
      <c r="R17" s="3"/>
      <c r="S17" s="3"/>
      <c r="T17" s="5"/>
      <c r="U17" s="203"/>
      <c r="V17" s="20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65" t="s">
        <v>98</v>
      </c>
      <c r="C18" s="268" t="s">
        <v>148</v>
      </c>
      <c r="D18" s="61" t="s">
        <v>43</v>
      </c>
      <c r="E18" s="206" t="s">
        <v>151</v>
      </c>
      <c r="F18" s="67">
        <v>1</v>
      </c>
      <c r="G18" s="61" t="s">
        <v>43</v>
      </c>
      <c r="H18" s="68">
        <f>SUM(I18:L18)</f>
        <v>110000000</v>
      </c>
      <c r="I18" s="120">
        <v>110000000</v>
      </c>
      <c r="J18" s="121"/>
      <c r="K18" s="120"/>
      <c r="L18" s="121"/>
      <c r="M18" s="34">
        <v>45292</v>
      </c>
      <c r="N18" s="34">
        <v>45656</v>
      </c>
      <c r="O18" s="208">
        <f>+F19/F18</f>
        <v>0</v>
      </c>
      <c r="P18" s="208">
        <f>+H19/H18</f>
        <v>0</v>
      </c>
      <c r="Q18" s="209">
        <v>0</v>
      </c>
      <c r="T18" s="5"/>
      <c r="U18" s="203"/>
      <c r="V18" s="203"/>
      <c r="X18" s="4"/>
      <c r="Z18" s="33"/>
      <c r="AA18" s="6"/>
      <c r="AB18" s="30"/>
    </row>
    <row r="19" spans="2:251" ht="37.5" customHeight="1">
      <c r="B19" s="265"/>
      <c r="C19" s="269"/>
      <c r="D19" s="61" t="s">
        <v>2</v>
      </c>
      <c r="E19" s="211"/>
      <c r="F19" s="67"/>
      <c r="G19" s="61" t="s">
        <v>45</v>
      </c>
      <c r="H19" s="68">
        <f t="shared" ref="H19:H37" si="0">SUM(I19:L19)</f>
        <v>0</v>
      </c>
      <c r="I19" s="120"/>
      <c r="J19" s="121"/>
      <c r="K19" s="120"/>
      <c r="L19" s="121"/>
      <c r="M19" s="34">
        <v>45292</v>
      </c>
      <c r="N19" s="34">
        <v>45656</v>
      </c>
      <c r="O19" s="208"/>
      <c r="P19" s="208"/>
      <c r="Q19" s="209"/>
      <c r="T19" s="5"/>
      <c r="U19" s="59"/>
      <c r="V19" s="59"/>
      <c r="X19" s="4"/>
      <c r="Z19" s="33"/>
      <c r="AA19" s="6"/>
      <c r="AB19" s="30"/>
    </row>
    <row r="20" spans="2:251" ht="27" customHeight="1">
      <c r="B20" s="265" t="s">
        <v>99</v>
      </c>
      <c r="C20" s="210" t="s">
        <v>152</v>
      </c>
      <c r="D20" s="61" t="s">
        <v>43</v>
      </c>
      <c r="E20" s="206" t="s">
        <v>153</v>
      </c>
      <c r="F20" s="67">
        <v>57</v>
      </c>
      <c r="G20" s="61" t="s">
        <v>43</v>
      </c>
      <c r="H20" s="68">
        <f t="shared" si="0"/>
        <v>867000000</v>
      </c>
      <c r="I20" s="120"/>
      <c r="J20" s="121">
        <v>867000000</v>
      </c>
      <c r="K20" s="120"/>
      <c r="L20" s="121"/>
      <c r="M20" s="34">
        <v>45292</v>
      </c>
      <c r="N20" s="34">
        <v>45656</v>
      </c>
      <c r="O20" s="208">
        <f t="shared" ref="O20" si="1">+F21/F20</f>
        <v>1</v>
      </c>
      <c r="P20" s="208">
        <f t="shared" ref="P20" si="2">+H21/H20</f>
        <v>0</v>
      </c>
      <c r="Q20" s="209">
        <v>0</v>
      </c>
      <c r="X20" s="32"/>
      <c r="Z20" s="33"/>
      <c r="AA20" s="6"/>
      <c r="AB20" s="30"/>
    </row>
    <row r="21" spans="2:251" ht="27" customHeight="1">
      <c r="B21" s="265"/>
      <c r="C21" s="210"/>
      <c r="D21" s="61" t="s">
        <v>2</v>
      </c>
      <c r="E21" s="211"/>
      <c r="F21" s="67">
        <v>57</v>
      </c>
      <c r="G21" s="61" t="s">
        <v>45</v>
      </c>
      <c r="H21" s="68">
        <f t="shared" si="0"/>
        <v>0</v>
      </c>
      <c r="I21" s="120"/>
      <c r="J21" s="121"/>
      <c r="K21" s="120"/>
      <c r="L21" s="121"/>
      <c r="M21" s="34">
        <v>45292</v>
      </c>
      <c r="N21" s="34">
        <v>45656</v>
      </c>
      <c r="O21" s="208"/>
      <c r="P21" s="208"/>
      <c r="Q21" s="209"/>
      <c r="X21" s="32"/>
      <c r="Z21" s="33"/>
      <c r="AA21" s="6"/>
      <c r="AB21" s="30"/>
    </row>
    <row r="22" spans="2:251" ht="21" customHeight="1">
      <c r="B22" s="254" t="s">
        <v>100</v>
      </c>
      <c r="C22" s="270" t="s">
        <v>144</v>
      </c>
      <c r="D22" s="61" t="s">
        <v>3</v>
      </c>
      <c r="E22" s="266" t="s">
        <v>154</v>
      </c>
      <c r="F22" s="29">
        <v>12</v>
      </c>
      <c r="G22" s="61" t="s">
        <v>3</v>
      </c>
      <c r="H22" s="68">
        <f t="shared" si="0"/>
        <v>367439401661</v>
      </c>
      <c r="I22" s="120">
        <v>1000000000</v>
      </c>
      <c r="J22" s="121">
        <f>367519400060-1079998399</f>
        <v>366439401661</v>
      </c>
      <c r="K22" s="120"/>
      <c r="L22" s="121"/>
      <c r="M22" s="34">
        <v>45292</v>
      </c>
      <c r="N22" s="34">
        <v>45656</v>
      </c>
      <c r="O22" s="208">
        <f t="shared" ref="O22" si="3">+F23/F22</f>
        <v>0.75</v>
      </c>
      <c r="P22" s="208">
        <f t="shared" ref="P22" si="4">+H23/H22</f>
        <v>0.57302604597167239</v>
      </c>
      <c r="Q22" s="209">
        <f t="shared" ref="Q22" si="5">+(O22*O22)/P22</f>
        <v>0.98163077220369011</v>
      </c>
      <c r="X22" s="32"/>
    </row>
    <row r="23" spans="2:251" ht="19.5" customHeight="1">
      <c r="B23" s="254"/>
      <c r="C23" s="271"/>
      <c r="D23" s="61" t="s">
        <v>2</v>
      </c>
      <c r="E23" s="267"/>
      <c r="F23" s="29">
        <v>9</v>
      </c>
      <c r="G23" s="61" t="s">
        <v>45</v>
      </c>
      <c r="H23" s="68">
        <f t="shared" si="0"/>
        <v>210552347468</v>
      </c>
      <c r="I23" s="122">
        <v>817569000</v>
      </c>
      <c r="J23" s="123">
        <f>210565623610-830845142</f>
        <v>209734778468</v>
      </c>
      <c r="K23" s="120"/>
      <c r="L23" s="121"/>
      <c r="M23" s="34">
        <v>45292</v>
      </c>
      <c r="N23" s="34">
        <v>45656</v>
      </c>
      <c r="O23" s="208"/>
      <c r="P23" s="208"/>
      <c r="Q23" s="209"/>
      <c r="AB23" s="30"/>
    </row>
    <row r="24" spans="2:251" ht="19.5" customHeight="1">
      <c r="B24" s="254"/>
      <c r="C24" s="268" t="s">
        <v>145</v>
      </c>
      <c r="D24" s="61" t="s">
        <v>3</v>
      </c>
      <c r="E24" s="266" t="s">
        <v>155</v>
      </c>
      <c r="F24" s="29">
        <v>57</v>
      </c>
      <c r="G24" s="61" t="s">
        <v>3</v>
      </c>
      <c r="H24" s="68">
        <f t="shared" ref="H24:H25" si="6">SUM(I24:L24)</f>
        <v>3000000000</v>
      </c>
      <c r="I24" s="120"/>
      <c r="J24" s="121">
        <v>3000000000</v>
      </c>
      <c r="K24" s="120"/>
      <c r="L24" s="121"/>
      <c r="M24" s="34">
        <v>45292</v>
      </c>
      <c r="N24" s="34">
        <v>45656</v>
      </c>
      <c r="O24" s="208">
        <f t="shared" ref="O24" si="7">+F25/F24</f>
        <v>1</v>
      </c>
      <c r="P24" s="208">
        <f t="shared" ref="P24" si="8">+H25/H24</f>
        <v>0.87700033066666672</v>
      </c>
      <c r="Q24" s="209">
        <f t="shared" ref="Q24" si="9">+(O24*O24)/P24</f>
        <v>1.1402504252647578</v>
      </c>
      <c r="AB24" s="30"/>
    </row>
    <row r="25" spans="2:251" ht="19.5" customHeight="1">
      <c r="B25" s="254"/>
      <c r="C25" s="269"/>
      <c r="D25" s="61" t="s">
        <v>2</v>
      </c>
      <c r="E25" s="267"/>
      <c r="F25" s="29">
        <v>57</v>
      </c>
      <c r="G25" s="61" t="s">
        <v>45</v>
      </c>
      <c r="H25" s="68">
        <f t="shared" si="6"/>
        <v>2631000992</v>
      </c>
      <c r="I25" s="123"/>
      <c r="J25" s="123">
        <v>2631000992</v>
      </c>
      <c r="K25" s="120"/>
      <c r="L25" s="121"/>
      <c r="M25" s="34">
        <v>45292</v>
      </c>
      <c r="N25" s="34">
        <v>45656</v>
      </c>
      <c r="O25" s="208"/>
      <c r="P25" s="208"/>
      <c r="Q25" s="209"/>
      <c r="AB25" s="30"/>
    </row>
    <row r="26" spans="2:251" ht="19.5" customHeight="1">
      <c r="B26" s="254"/>
      <c r="C26" s="268" t="s">
        <v>146</v>
      </c>
      <c r="D26" s="61" t="s">
        <v>3</v>
      </c>
      <c r="E26" s="266" t="s">
        <v>156</v>
      </c>
      <c r="F26" s="29">
        <v>57</v>
      </c>
      <c r="G26" s="61" t="s">
        <v>3</v>
      </c>
      <c r="H26" s="68">
        <f t="shared" ref="H26:H27" si="10">SUM(I26:L26)</f>
        <v>3000000000</v>
      </c>
      <c r="I26" s="120">
        <v>3000000000</v>
      </c>
      <c r="J26" s="121"/>
      <c r="K26" s="120"/>
      <c r="L26" s="121"/>
      <c r="M26" s="34">
        <v>45292</v>
      </c>
      <c r="N26" s="34">
        <v>45656</v>
      </c>
      <c r="O26" s="208">
        <f t="shared" ref="O26" si="11">+F27/F26</f>
        <v>1</v>
      </c>
      <c r="P26" s="208">
        <f t="shared" ref="P26" si="12">+H27/H26</f>
        <v>0.68454888533333336</v>
      </c>
      <c r="Q26" s="209">
        <f t="shared" ref="Q26" si="13">+(O26*O26)/P26</f>
        <v>1.4608160518924245</v>
      </c>
      <c r="AB26" s="30"/>
    </row>
    <row r="27" spans="2:251" ht="19.5" customHeight="1">
      <c r="B27" s="254"/>
      <c r="C27" s="269"/>
      <c r="D27" s="61" t="s">
        <v>2</v>
      </c>
      <c r="E27" s="267"/>
      <c r="F27" s="29">
        <v>57</v>
      </c>
      <c r="G27" s="61" t="s">
        <v>45</v>
      </c>
      <c r="H27" s="68">
        <f t="shared" si="10"/>
        <v>2053646656</v>
      </c>
      <c r="I27" s="124">
        <v>2053646656</v>
      </c>
      <c r="J27" s="121"/>
      <c r="K27" s="120"/>
      <c r="L27" s="121"/>
      <c r="M27" s="34">
        <v>45292</v>
      </c>
      <c r="N27" s="34">
        <v>45656</v>
      </c>
      <c r="O27" s="208"/>
      <c r="P27" s="208"/>
      <c r="Q27" s="209"/>
      <c r="AB27" s="30"/>
    </row>
    <row r="28" spans="2:251" ht="19.5" customHeight="1">
      <c r="B28" s="254"/>
      <c r="C28" s="268" t="s">
        <v>147</v>
      </c>
      <c r="D28" s="61" t="s">
        <v>3</v>
      </c>
      <c r="E28" s="266" t="s">
        <v>157</v>
      </c>
      <c r="F28" s="29">
        <v>1</v>
      </c>
      <c r="G28" s="61" t="s">
        <v>3</v>
      </c>
      <c r="H28" s="68">
        <f t="shared" ref="H28:H29" si="14">SUM(I28:L28)</f>
        <v>575000000</v>
      </c>
      <c r="I28" s="120">
        <v>575000000</v>
      </c>
      <c r="J28" s="121"/>
      <c r="K28" s="120"/>
      <c r="L28" s="121"/>
      <c r="M28" s="34">
        <v>45292</v>
      </c>
      <c r="N28" s="34">
        <v>45656</v>
      </c>
      <c r="O28" s="208">
        <f t="shared" ref="O28" si="15">+F29/F28</f>
        <v>1</v>
      </c>
      <c r="P28" s="208">
        <f t="shared" ref="P28" si="16">+H29/H28</f>
        <v>0.42262608695652176</v>
      </c>
      <c r="Q28" s="209">
        <f t="shared" ref="Q28" si="17">+(O28*O28)/P28</f>
        <v>2.366157771285132</v>
      </c>
      <c r="AB28" s="30"/>
    </row>
    <row r="29" spans="2:251" ht="19.5" customHeight="1">
      <c r="B29" s="254"/>
      <c r="C29" s="269"/>
      <c r="D29" s="61" t="s">
        <v>2</v>
      </c>
      <c r="E29" s="267"/>
      <c r="F29" s="29">
        <v>1</v>
      </c>
      <c r="G29" s="61" t="s">
        <v>45</v>
      </c>
      <c r="H29" s="68">
        <f t="shared" si="14"/>
        <v>243010000</v>
      </c>
      <c r="I29" s="122">
        <v>243010000</v>
      </c>
      <c r="J29" s="121"/>
      <c r="K29" s="120"/>
      <c r="L29" s="121"/>
      <c r="M29" s="34">
        <v>45292</v>
      </c>
      <c r="N29" s="34">
        <v>45656</v>
      </c>
      <c r="O29" s="208"/>
      <c r="P29" s="208"/>
      <c r="Q29" s="209"/>
      <c r="AB29" s="30"/>
    </row>
    <row r="30" spans="2:251" ht="19.5" customHeight="1">
      <c r="B30" s="254"/>
      <c r="C30" s="278" t="s">
        <v>149</v>
      </c>
      <c r="D30" s="61" t="s">
        <v>3</v>
      </c>
      <c r="E30" s="266" t="s">
        <v>158</v>
      </c>
      <c r="F30" s="29">
        <v>6</v>
      </c>
      <c r="G30" s="61" t="s">
        <v>3</v>
      </c>
      <c r="H30" s="68">
        <f t="shared" ref="H30:H31" si="18">SUM(I30:L30)</f>
        <v>200000000</v>
      </c>
      <c r="I30" s="120">
        <v>200000000</v>
      </c>
      <c r="J30" s="121"/>
      <c r="K30" s="120"/>
      <c r="L30" s="121"/>
      <c r="M30" s="34">
        <v>45292</v>
      </c>
      <c r="N30" s="34">
        <v>45656</v>
      </c>
      <c r="O30" s="208">
        <f t="shared" ref="O30" si="19">+F31/F30</f>
        <v>1</v>
      </c>
      <c r="P30" s="208">
        <f t="shared" ref="P30" si="20">+H31/H30</f>
        <v>0.92728778999999995</v>
      </c>
      <c r="Q30" s="209">
        <f t="shared" ref="Q30" si="21">+(O30*O30)/P30</f>
        <v>1.0784138546674922</v>
      </c>
      <c r="AB30" s="30"/>
    </row>
    <row r="31" spans="2:251" ht="19.5" customHeight="1">
      <c r="B31" s="254"/>
      <c r="C31" s="279"/>
      <c r="D31" s="61" t="s">
        <v>2</v>
      </c>
      <c r="E31" s="267"/>
      <c r="F31" s="29">
        <v>6</v>
      </c>
      <c r="G31" s="61" t="s">
        <v>45</v>
      </c>
      <c r="H31" s="68">
        <f t="shared" si="18"/>
        <v>185457558</v>
      </c>
      <c r="I31" s="122">
        <v>185457558</v>
      </c>
      <c r="J31" s="121"/>
      <c r="K31" s="120"/>
      <c r="L31" s="121"/>
      <c r="M31" s="34">
        <v>45292</v>
      </c>
      <c r="N31" s="34">
        <v>45656</v>
      </c>
      <c r="O31" s="208"/>
      <c r="P31" s="208"/>
      <c r="Q31" s="209"/>
      <c r="AB31" s="30"/>
    </row>
    <row r="32" spans="2:251" ht="25.5" customHeight="1">
      <c r="B32" s="254"/>
      <c r="C32" s="257" t="s">
        <v>150</v>
      </c>
      <c r="D32" s="61" t="s">
        <v>3</v>
      </c>
      <c r="E32" s="266" t="s">
        <v>159</v>
      </c>
      <c r="F32" s="29">
        <v>1</v>
      </c>
      <c r="G32" s="61" t="s">
        <v>3</v>
      </c>
      <c r="H32" s="68">
        <f t="shared" si="0"/>
        <v>15000000</v>
      </c>
      <c r="I32" s="120">
        <v>15000000</v>
      </c>
      <c r="J32" s="121"/>
      <c r="K32" s="120"/>
      <c r="L32" s="121"/>
      <c r="M32" s="34">
        <v>45292</v>
      </c>
      <c r="N32" s="34">
        <v>45656</v>
      </c>
      <c r="O32" s="208">
        <f t="shared" ref="O32" si="22">+F33/F32</f>
        <v>1</v>
      </c>
      <c r="P32" s="208">
        <f t="shared" ref="P32" si="23">+H33/H32</f>
        <v>0.98474766666666669</v>
      </c>
      <c r="Q32" s="209">
        <f t="shared" ref="Q32" si="24">+(O32*O32)/P32</f>
        <v>1.0154885701683984</v>
      </c>
    </row>
    <row r="33" spans="2:18" ht="24" customHeight="1">
      <c r="B33" s="254"/>
      <c r="C33" s="258"/>
      <c r="D33" s="61" t="s">
        <v>2</v>
      </c>
      <c r="E33" s="267"/>
      <c r="F33" s="29">
        <v>1</v>
      </c>
      <c r="G33" s="61" t="s">
        <v>45</v>
      </c>
      <c r="H33" s="68">
        <f t="shared" si="0"/>
        <v>14771215</v>
      </c>
      <c r="I33" s="122">
        <v>14771215</v>
      </c>
      <c r="J33" s="121"/>
      <c r="K33" s="120"/>
      <c r="L33" s="121"/>
      <c r="M33" s="34">
        <v>45292</v>
      </c>
      <c r="N33" s="34">
        <v>45656</v>
      </c>
      <c r="O33" s="208"/>
      <c r="P33" s="208"/>
      <c r="Q33" s="209"/>
    </row>
    <row r="34" spans="2:18" ht="18" customHeight="1">
      <c r="B34" s="265" t="s">
        <v>101</v>
      </c>
      <c r="C34" s="280" t="s">
        <v>143</v>
      </c>
      <c r="D34" s="61" t="s">
        <v>3</v>
      </c>
      <c r="E34" s="266" t="s">
        <v>160</v>
      </c>
      <c r="F34" s="29">
        <v>14</v>
      </c>
      <c r="G34" s="61" t="s">
        <v>3</v>
      </c>
      <c r="H34" s="68">
        <f t="shared" si="0"/>
        <v>600000000</v>
      </c>
      <c r="I34" s="121">
        <v>600000000</v>
      </c>
      <c r="J34" s="121"/>
      <c r="K34" s="120"/>
      <c r="L34" s="121"/>
      <c r="M34" s="34">
        <v>45292</v>
      </c>
      <c r="N34" s="34">
        <v>45656</v>
      </c>
      <c r="O34" s="208">
        <f t="shared" ref="O34" si="25">+F35/F34</f>
        <v>0</v>
      </c>
      <c r="P34" s="208">
        <f t="shared" ref="P34" si="26">+H35/H34</f>
        <v>0</v>
      </c>
      <c r="Q34" s="209">
        <v>0</v>
      </c>
    </row>
    <row r="35" spans="2:18" ht="15.75">
      <c r="B35" s="265"/>
      <c r="C35" s="281"/>
      <c r="D35" s="61" t="s">
        <v>2</v>
      </c>
      <c r="E35" s="267"/>
      <c r="F35" s="29"/>
      <c r="G35" s="61" t="s">
        <v>45</v>
      </c>
      <c r="H35" s="68">
        <f t="shared" si="0"/>
        <v>0</v>
      </c>
      <c r="I35" s="121"/>
      <c r="J35" s="121"/>
      <c r="K35" s="120"/>
      <c r="L35" s="121"/>
      <c r="M35" s="34">
        <v>45292</v>
      </c>
      <c r="N35" s="34">
        <v>45656</v>
      </c>
      <c r="O35" s="208"/>
      <c r="P35" s="208"/>
      <c r="Q35" s="209"/>
    </row>
    <row r="36" spans="2:18" ht="15.75">
      <c r="B36" s="224"/>
      <c r="C36" s="225" t="s">
        <v>9</v>
      </c>
      <c r="D36" s="61" t="s">
        <v>3</v>
      </c>
      <c r="E36" s="206"/>
      <c r="F36" s="23"/>
      <c r="G36" s="61" t="s">
        <v>3</v>
      </c>
      <c r="H36" s="68">
        <f t="shared" si="0"/>
        <v>375806401661</v>
      </c>
      <c r="I36" s="25">
        <f>+I18+I20+I22+I24+I26+I28+I30+I32+I34</f>
        <v>5500000000</v>
      </c>
      <c r="J36" s="25">
        <f t="shared" ref="J36:L37" si="27">+J18+J20+J22+J24+J26+J28+J30+J32+J34</f>
        <v>370306401661</v>
      </c>
      <c r="K36" s="25">
        <f t="shared" si="27"/>
        <v>0</v>
      </c>
      <c r="L36" s="25">
        <f t="shared" si="27"/>
        <v>0</v>
      </c>
      <c r="M36" s="24"/>
      <c r="N36" s="20"/>
      <c r="O36" s="208"/>
      <c r="P36" s="208"/>
      <c r="Q36" s="209"/>
    </row>
    <row r="37" spans="2:18" ht="15.75">
      <c r="B37" s="224"/>
      <c r="C37" s="225"/>
      <c r="D37" s="61" t="s">
        <v>2</v>
      </c>
      <c r="E37" s="207"/>
      <c r="F37" s="23"/>
      <c r="G37" s="61" t="s">
        <v>45</v>
      </c>
      <c r="H37" s="68">
        <f t="shared" si="0"/>
        <v>215680233889</v>
      </c>
      <c r="I37" s="25">
        <f>+I19+I21+I23+I25+I27+I29+I31+I33+I35</f>
        <v>3314454429</v>
      </c>
      <c r="J37" s="25">
        <f t="shared" si="27"/>
        <v>212365779460</v>
      </c>
      <c r="K37" s="25">
        <f t="shared" si="27"/>
        <v>0</v>
      </c>
      <c r="L37" s="25">
        <f t="shared" si="27"/>
        <v>0</v>
      </c>
      <c r="M37" s="21"/>
      <c r="N37" s="20"/>
      <c r="O37" s="208"/>
      <c r="P37" s="208"/>
      <c r="Q37" s="209"/>
    </row>
    <row r="38" spans="2:18" ht="15.75">
      <c r="D38" s="19"/>
      <c r="G38" s="126"/>
      <c r="H38" s="125"/>
      <c r="I38" s="15"/>
      <c r="J38" s="17"/>
      <c r="K38" s="17"/>
      <c r="L38" s="17"/>
      <c r="M38" s="16"/>
      <c r="N38" s="16"/>
      <c r="O38" s="15"/>
      <c r="P38" s="13"/>
      <c r="Q38" s="14"/>
      <c r="R38" s="13"/>
    </row>
    <row r="39" spans="2:18" ht="15.75">
      <c r="B39" s="228" t="s">
        <v>47</v>
      </c>
      <c r="C39" s="228"/>
      <c r="D39" s="229" t="s">
        <v>8</v>
      </c>
      <c r="E39" s="229"/>
      <c r="F39" s="229"/>
      <c r="G39" s="229"/>
      <c r="H39" s="229"/>
      <c r="I39" s="229"/>
      <c r="J39" s="69" t="s">
        <v>48</v>
      </c>
      <c r="K39" s="229" t="s">
        <v>49</v>
      </c>
      <c r="L39" s="229"/>
      <c r="M39" s="230" t="s">
        <v>7</v>
      </c>
      <c r="N39" s="231"/>
      <c r="O39" s="231"/>
      <c r="P39" s="231"/>
      <c r="Q39" s="231"/>
    </row>
    <row r="40" spans="2:18" ht="26.25" customHeight="1">
      <c r="B40" s="232" t="s">
        <v>102</v>
      </c>
      <c r="C40" s="233"/>
      <c r="D40" s="236" t="s">
        <v>421</v>
      </c>
      <c r="E40" s="237"/>
      <c r="F40" s="237"/>
      <c r="G40" s="237"/>
      <c r="H40" s="237"/>
      <c r="I40" s="238"/>
      <c r="J40" s="222" t="s">
        <v>88</v>
      </c>
      <c r="K40" s="12" t="s">
        <v>3</v>
      </c>
      <c r="L40" s="76">
        <v>0.94499999999999995</v>
      </c>
      <c r="M40" s="247" t="s">
        <v>90</v>
      </c>
      <c r="N40" s="247"/>
      <c r="O40" s="247"/>
      <c r="P40" s="247"/>
      <c r="Q40" s="247"/>
    </row>
    <row r="41" spans="2:18" ht="18" customHeight="1">
      <c r="B41" s="234"/>
      <c r="C41" s="235"/>
      <c r="D41" s="239"/>
      <c r="E41" s="240"/>
      <c r="F41" s="240"/>
      <c r="G41" s="240"/>
      <c r="H41" s="240"/>
      <c r="I41" s="241"/>
      <c r="J41" s="222"/>
      <c r="K41" s="12" t="s">
        <v>2</v>
      </c>
      <c r="L41" s="62"/>
      <c r="M41" s="247"/>
      <c r="N41" s="247"/>
      <c r="O41" s="247"/>
      <c r="P41" s="247"/>
      <c r="Q41" s="247"/>
    </row>
    <row r="42" spans="2:18" ht="18" customHeight="1">
      <c r="B42" s="212" t="s">
        <v>103</v>
      </c>
      <c r="C42" s="213"/>
      <c r="D42" s="216" t="s">
        <v>422</v>
      </c>
      <c r="E42" s="217"/>
      <c r="F42" s="217"/>
      <c r="G42" s="217"/>
      <c r="H42" s="217"/>
      <c r="I42" s="218"/>
      <c r="J42" s="222" t="s">
        <v>88</v>
      </c>
      <c r="K42" s="12" t="s">
        <v>3</v>
      </c>
      <c r="L42" s="75">
        <v>1.01</v>
      </c>
      <c r="M42" s="73"/>
      <c r="N42" s="73"/>
      <c r="O42" s="73"/>
      <c r="P42" s="73"/>
      <c r="Q42" s="73"/>
    </row>
    <row r="43" spans="2:18" ht="18" customHeight="1">
      <c r="B43" s="214"/>
      <c r="C43" s="215"/>
      <c r="D43" s="219"/>
      <c r="E43" s="220"/>
      <c r="F43" s="220"/>
      <c r="G43" s="220"/>
      <c r="H43" s="220"/>
      <c r="I43" s="221"/>
      <c r="J43" s="222"/>
      <c r="K43" s="12" t="s">
        <v>2</v>
      </c>
      <c r="L43" s="62"/>
      <c r="M43" s="73"/>
      <c r="N43" s="73"/>
      <c r="O43" s="73"/>
      <c r="P43" s="73"/>
      <c r="Q43" s="73"/>
    </row>
    <row r="44" spans="2:18" ht="18.75" customHeight="1">
      <c r="B44" s="212" t="s">
        <v>104</v>
      </c>
      <c r="C44" s="213"/>
      <c r="D44" s="216" t="s">
        <v>423</v>
      </c>
      <c r="E44" s="217"/>
      <c r="F44" s="217"/>
      <c r="G44" s="217"/>
      <c r="H44" s="217"/>
      <c r="I44" s="218"/>
      <c r="J44" s="222" t="s">
        <v>88</v>
      </c>
      <c r="K44" s="12" t="s">
        <v>3</v>
      </c>
      <c r="L44" s="76">
        <v>0.61499999999999999</v>
      </c>
      <c r="M44" s="243" t="s">
        <v>4</v>
      </c>
      <c r="N44" s="243"/>
      <c r="O44" s="243"/>
      <c r="P44" s="243"/>
      <c r="Q44" s="243"/>
    </row>
    <row r="45" spans="2:18" ht="14.25" customHeight="1">
      <c r="B45" s="214"/>
      <c r="C45" s="215"/>
      <c r="D45" s="219"/>
      <c r="E45" s="220"/>
      <c r="F45" s="220"/>
      <c r="G45" s="220"/>
      <c r="H45" s="220"/>
      <c r="I45" s="221"/>
      <c r="J45" s="222"/>
      <c r="K45" s="12" t="s">
        <v>2</v>
      </c>
      <c r="L45" s="62"/>
      <c r="M45" s="243"/>
      <c r="N45" s="243"/>
      <c r="O45" s="243"/>
      <c r="P45" s="243"/>
      <c r="Q45" s="243"/>
    </row>
    <row r="46" spans="2:18" ht="15.75">
      <c r="B46" s="212" t="s">
        <v>105</v>
      </c>
      <c r="C46" s="213"/>
      <c r="D46" s="216" t="s">
        <v>424</v>
      </c>
      <c r="E46" s="217"/>
      <c r="F46" s="217"/>
      <c r="G46" s="217"/>
      <c r="H46" s="217"/>
      <c r="I46" s="218"/>
      <c r="J46" s="222" t="s">
        <v>88</v>
      </c>
      <c r="K46" s="12" t="s">
        <v>3</v>
      </c>
      <c r="L46" s="77">
        <v>8.3000000000000004E-2</v>
      </c>
      <c r="M46" s="260"/>
      <c r="N46" s="260"/>
      <c r="O46" s="260"/>
      <c r="P46" s="260"/>
      <c r="Q46" s="260"/>
    </row>
    <row r="47" spans="2:18" ht="15.75">
      <c r="B47" s="214"/>
      <c r="C47" s="215"/>
      <c r="D47" s="219"/>
      <c r="E47" s="220"/>
      <c r="F47" s="220"/>
      <c r="G47" s="220"/>
      <c r="H47" s="220"/>
      <c r="I47" s="221"/>
      <c r="J47" s="222"/>
      <c r="K47" s="12" t="s">
        <v>2</v>
      </c>
      <c r="L47" s="62"/>
      <c r="M47" s="260"/>
      <c r="N47" s="260"/>
      <c r="O47" s="260"/>
      <c r="P47" s="260"/>
      <c r="Q47" s="260"/>
    </row>
    <row r="48" spans="2:18" ht="15" customHeight="1">
      <c r="B48" s="232" t="s">
        <v>1</v>
      </c>
      <c r="C48" s="248"/>
      <c r="D48" s="248"/>
      <c r="E48" s="248"/>
      <c r="F48" s="248"/>
      <c r="G48" s="248"/>
      <c r="H48" s="248"/>
      <c r="I48" s="248"/>
      <c r="J48" s="248"/>
      <c r="K48" s="248"/>
      <c r="L48" s="233"/>
      <c r="M48" s="243"/>
      <c r="N48" s="243"/>
      <c r="O48" s="243"/>
      <c r="P48" s="243"/>
      <c r="Q48" s="243"/>
    </row>
    <row r="49" spans="2:53" ht="29.25" customHeight="1">
      <c r="B49" s="234"/>
      <c r="C49" s="249"/>
      <c r="D49" s="249"/>
      <c r="E49" s="249"/>
      <c r="F49" s="249"/>
      <c r="G49" s="249"/>
      <c r="H49" s="249"/>
      <c r="I49" s="249"/>
      <c r="J49" s="249"/>
      <c r="K49" s="249"/>
      <c r="L49" s="235"/>
      <c r="M49" s="243"/>
      <c r="N49" s="243"/>
      <c r="O49" s="243"/>
      <c r="P49" s="243"/>
      <c r="Q49" s="243"/>
    </row>
    <row r="50" spans="2:53">
      <c r="M50" s="11"/>
      <c r="N50" s="11"/>
    </row>
    <row r="51" spans="2: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2: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2: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5.75">
      <c r="C60" s="282" t="s">
        <v>144</v>
      </c>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5.75">
      <c r="C61" s="283"/>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C62" s="272" t="s">
        <v>145</v>
      </c>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C63" s="27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C64" s="272" t="s">
        <v>146</v>
      </c>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3:53" ht="15.75">
      <c r="C65" s="273"/>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3:53" ht="15.75">
      <c r="C66" s="272" t="s">
        <v>147</v>
      </c>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3:53" ht="15.75">
      <c r="C67" s="273"/>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3:53" ht="15.75">
      <c r="C68" s="272"/>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3:53" ht="15.75">
      <c r="C69" s="273"/>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3:53" ht="15.75">
      <c r="C70" s="274" t="s">
        <v>149</v>
      </c>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3:53" ht="15.75">
      <c r="C71" s="2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3:53" ht="15.75">
      <c r="C72" s="274"/>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3:53" ht="15.75">
      <c r="C73" s="2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3:53" ht="15.75">
      <c r="C74" s="2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3:53" ht="15.75">
      <c r="C75" s="2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3:53" ht="15.75">
      <c r="C76" s="276" t="s">
        <v>150</v>
      </c>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3:53" ht="15.75">
      <c r="C77" s="2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3: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3: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3: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sheetData>
  <mergeCells count="136">
    <mergeCell ref="C76:C77"/>
    <mergeCell ref="C24:C25"/>
    <mergeCell ref="E24:E25"/>
    <mergeCell ref="O24:O25"/>
    <mergeCell ref="P24:P25"/>
    <mergeCell ref="Q24:Q25"/>
    <mergeCell ref="C26:C27"/>
    <mergeCell ref="E26:E27"/>
    <mergeCell ref="O26:O27"/>
    <mergeCell ref="P26:P27"/>
    <mergeCell ref="Q26:Q27"/>
    <mergeCell ref="C28:C29"/>
    <mergeCell ref="E28:E29"/>
    <mergeCell ref="O28:O29"/>
    <mergeCell ref="P28:P29"/>
    <mergeCell ref="Q28:Q29"/>
    <mergeCell ref="C30:C31"/>
    <mergeCell ref="E30:E31"/>
    <mergeCell ref="O30:O31"/>
    <mergeCell ref="P30:P31"/>
    <mergeCell ref="Q30:Q31"/>
    <mergeCell ref="C34:C35"/>
    <mergeCell ref="C60:C61"/>
    <mergeCell ref="C62:C63"/>
    <mergeCell ref="C64:C65"/>
    <mergeCell ref="C66:C67"/>
    <mergeCell ref="C68:C69"/>
    <mergeCell ref="C70:C71"/>
    <mergeCell ref="C72:C73"/>
    <mergeCell ref="C74:C75"/>
    <mergeCell ref="B48:L49"/>
    <mergeCell ref="M48:Q49"/>
    <mergeCell ref="B44:C45"/>
    <mergeCell ref="D44:I45"/>
    <mergeCell ref="J44:J45"/>
    <mergeCell ref="M44:Q45"/>
    <mergeCell ref="B46:C47"/>
    <mergeCell ref="D46:I47"/>
    <mergeCell ref="J46:J47"/>
    <mergeCell ref="M46:Q47"/>
    <mergeCell ref="B39:C39"/>
    <mergeCell ref="D39:I39"/>
    <mergeCell ref="K39:L39"/>
    <mergeCell ref="M39:Q39"/>
    <mergeCell ref="B40:C41"/>
    <mergeCell ref="D40:I41"/>
    <mergeCell ref="J40:J41"/>
    <mergeCell ref="M40:Q41"/>
    <mergeCell ref="B36:B37"/>
    <mergeCell ref="C36:C37"/>
    <mergeCell ref="E36:E37"/>
    <mergeCell ref="O36:O37"/>
    <mergeCell ref="P36:P37"/>
    <mergeCell ref="Q36:Q37"/>
    <mergeCell ref="P34:P35"/>
    <mergeCell ref="Q34:Q35"/>
    <mergeCell ref="B22:B33"/>
    <mergeCell ref="C22:C23"/>
    <mergeCell ref="E22:E23"/>
    <mergeCell ref="O22:O23"/>
    <mergeCell ref="P22:P23"/>
    <mergeCell ref="Q22:Q23"/>
    <mergeCell ref="C32:C33"/>
    <mergeCell ref="E32:E33"/>
    <mergeCell ref="O32:O33"/>
    <mergeCell ref="P32:P33"/>
    <mergeCell ref="U18:V18"/>
    <mergeCell ref="B18:B19"/>
    <mergeCell ref="C18:C19"/>
    <mergeCell ref="E18:E19"/>
    <mergeCell ref="O18:O19"/>
    <mergeCell ref="P18:P19"/>
    <mergeCell ref="Q18:Q19"/>
    <mergeCell ref="D15:D17"/>
    <mergeCell ref="E15:E17"/>
    <mergeCell ref="F15:F17"/>
    <mergeCell ref="G15:G17"/>
    <mergeCell ref="U14:V14"/>
    <mergeCell ref="H15:H17"/>
    <mergeCell ref="I15:L16"/>
    <mergeCell ref="M15:N16"/>
    <mergeCell ref="O15:Q15"/>
    <mergeCell ref="U15:V15"/>
    <mergeCell ref="O16:O17"/>
    <mergeCell ref="P16:P17"/>
    <mergeCell ref="Q16:Q17"/>
    <mergeCell ref="U16:V16"/>
    <mergeCell ref="U17:V17"/>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B42:C43"/>
    <mergeCell ref="D42:I43"/>
    <mergeCell ref="J42:J43"/>
    <mergeCell ref="B2:C5"/>
    <mergeCell ref="D2:K3"/>
    <mergeCell ref="L2:O2"/>
    <mergeCell ref="P2:Q5"/>
    <mergeCell ref="L3:O3"/>
    <mergeCell ref="D4:K5"/>
    <mergeCell ref="L4:O4"/>
    <mergeCell ref="L5:O5"/>
    <mergeCell ref="B20:B21"/>
    <mergeCell ref="C20:C21"/>
    <mergeCell ref="E20:E21"/>
    <mergeCell ref="O20:O21"/>
    <mergeCell ref="P20:P21"/>
    <mergeCell ref="Q20:Q21"/>
    <mergeCell ref="B15:B17"/>
    <mergeCell ref="C15:C17"/>
    <mergeCell ref="N14:P14"/>
    <mergeCell ref="Q32:Q33"/>
    <mergeCell ref="B34:B35"/>
    <mergeCell ref="E34:E35"/>
    <mergeCell ref="O34:O3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69"/>
  <sheetViews>
    <sheetView topLeftCell="E1" zoomScale="80" zoomScaleNormal="80" workbookViewId="0">
      <selection activeCell="M20" sqref="M20"/>
    </sheetView>
  </sheetViews>
  <sheetFormatPr baseColWidth="10" defaultColWidth="12.42578125" defaultRowHeight="15"/>
  <cols>
    <col min="1" max="1" width="6.7109375" style="1" customWidth="1"/>
    <col min="2" max="2" width="45.42578125" style="1" customWidth="1"/>
    <col min="3" max="3" width="80.14062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8.140625" style="1" customWidth="1"/>
    <col min="10" max="10" width="20.85546875" style="3" customWidth="1"/>
    <col min="11" max="11" width="13.42578125" style="1" customWidth="1"/>
    <col min="12" max="12" width="19.7109375" style="1" customWidth="1"/>
    <col min="13" max="13" width="14.85546875" style="2" customWidth="1"/>
    <col min="14" max="14" width="21.140625" style="2" customWidth="1"/>
    <col min="15" max="17" width="16.85546875" style="1" customWidth="1"/>
    <col min="18" max="18" width="16.42578125" style="1" customWidth="1"/>
    <col min="19" max="19" width="12.42578125" style="1"/>
    <col min="20" max="20" width="14.42578125" style="1" customWidth="1"/>
    <col min="21" max="21" width="18.42578125" style="1" customWidth="1"/>
    <col min="22" max="22" width="33.85546875" style="1" customWidth="1"/>
    <col min="23" max="23" width="12.42578125" style="1" hidden="1" customWidth="1"/>
    <col min="24" max="24" width="24.28515625" style="1" customWidth="1"/>
    <col min="25" max="25" width="22.42578125" style="1" customWidth="1"/>
    <col min="26" max="27" width="12.42578125" style="1"/>
    <col min="28" max="28" width="16.85546875" style="1" customWidth="1"/>
    <col min="29" max="29" width="12.42578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42578125" style="1"/>
  </cols>
  <sheetData>
    <row r="1" spans="2:251" ht="22.5" customHeight="1"/>
    <row r="2" spans="2:251" s="37" customFormat="1" ht="37.5" customHeight="1">
      <c r="B2" s="141"/>
      <c r="C2" s="141"/>
      <c r="D2" s="142" t="s">
        <v>33</v>
      </c>
      <c r="E2" s="143"/>
      <c r="F2" s="143"/>
      <c r="G2" s="143"/>
      <c r="H2" s="143"/>
      <c r="I2" s="143"/>
      <c r="J2" s="143"/>
      <c r="K2" s="144"/>
      <c r="L2" s="148" t="s">
        <v>37</v>
      </c>
      <c r="M2" s="149"/>
      <c r="N2" s="149"/>
      <c r="O2" s="150"/>
      <c r="P2" s="151"/>
      <c r="Q2" s="152"/>
      <c r="R2" s="58"/>
    </row>
    <row r="3" spans="2:251" s="37" customFormat="1" ht="37.5" customHeight="1">
      <c r="B3" s="141"/>
      <c r="C3" s="141"/>
      <c r="D3" s="145"/>
      <c r="E3" s="146"/>
      <c r="F3" s="146"/>
      <c r="G3" s="146"/>
      <c r="H3" s="146"/>
      <c r="I3" s="146"/>
      <c r="J3" s="146"/>
      <c r="K3" s="147"/>
      <c r="L3" s="148" t="s">
        <v>34</v>
      </c>
      <c r="M3" s="149"/>
      <c r="N3" s="149"/>
      <c r="O3" s="150"/>
      <c r="P3" s="153"/>
      <c r="Q3" s="154"/>
      <c r="R3" s="58"/>
    </row>
    <row r="4" spans="2:251" s="37" customFormat="1" ht="33.75" customHeight="1">
      <c r="B4" s="141"/>
      <c r="C4" s="141"/>
      <c r="D4" s="142" t="s">
        <v>32</v>
      </c>
      <c r="E4" s="143"/>
      <c r="F4" s="143"/>
      <c r="G4" s="143"/>
      <c r="H4" s="143"/>
      <c r="I4" s="143"/>
      <c r="J4" s="143"/>
      <c r="K4" s="144"/>
      <c r="L4" s="148" t="s">
        <v>35</v>
      </c>
      <c r="M4" s="149"/>
      <c r="N4" s="149"/>
      <c r="O4" s="150"/>
      <c r="P4" s="153"/>
      <c r="Q4" s="154"/>
      <c r="R4" s="58"/>
    </row>
    <row r="5" spans="2:251" s="37" customFormat="1" ht="38.25" customHeight="1">
      <c r="B5" s="141"/>
      <c r="C5" s="141"/>
      <c r="D5" s="145"/>
      <c r="E5" s="146"/>
      <c r="F5" s="146"/>
      <c r="G5" s="146"/>
      <c r="H5" s="146"/>
      <c r="I5" s="146"/>
      <c r="J5" s="146"/>
      <c r="K5" s="147"/>
      <c r="L5" s="148" t="s">
        <v>36</v>
      </c>
      <c r="M5" s="149"/>
      <c r="N5" s="149"/>
      <c r="O5" s="150"/>
      <c r="P5" s="155"/>
      <c r="Q5" s="156"/>
      <c r="R5" s="58"/>
    </row>
    <row r="6" spans="2:251" s="37" customFormat="1" ht="23.25" customHeight="1">
      <c r="C6" s="157"/>
      <c r="D6" s="157"/>
      <c r="E6" s="157"/>
      <c r="F6" s="157"/>
      <c r="G6" s="157"/>
      <c r="H6" s="157"/>
      <c r="I6" s="157"/>
      <c r="J6" s="157"/>
      <c r="K6" s="157"/>
      <c r="L6" s="157"/>
      <c r="M6" s="157"/>
      <c r="N6" s="157"/>
      <c r="O6" s="157"/>
      <c r="P6" s="157"/>
      <c r="Q6" s="157"/>
      <c r="R6" s="58"/>
    </row>
    <row r="7" spans="2:251" s="37" customFormat="1" ht="31.5" customHeight="1">
      <c r="B7" s="60" t="s">
        <v>42</v>
      </c>
      <c r="C7" s="60" t="s">
        <v>52</v>
      </c>
      <c r="D7" s="158" t="s">
        <v>106</v>
      </c>
      <c r="E7" s="159"/>
      <c r="F7" s="159"/>
      <c r="G7" s="159"/>
      <c r="H7" s="159"/>
      <c r="I7" s="159"/>
      <c r="J7" s="159"/>
      <c r="K7" s="159"/>
      <c r="L7" s="159"/>
      <c r="M7" s="159"/>
      <c r="N7" s="159"/>
      <c r="O7" s="159"/>
      <c r="P7" s="159"/>
      <c r="Q7" s="160"/>
      <c r="R7" s="58"/>
    </row>
    <row r="8" spans="2:251" s="37" customFormat="1" ht="36" customHeight="1">
      <c r="B8" s="60" t="s">
        <v>31</v>
      </c>
      <c r="C8" s="74">
        <v>45474</v>
      </c>
      <c r="D8" s="161" t="s">
        <v>59</v>
      </c>
      <c r="E8" s="161"/>
      <c r="F8" s="161"/>
      <c r="G8" s="161"/>
      <c r="H8" s="161"/>
      <c r="I8" s="161"/>
      <c r="J8" s="161"/>
      <c r="K8" s="161"/>
      <c r="L8" s="161"/>
      <c r="M8" s="161"/>
      <c r="N8" s="161"/>
      <c r="O8" s="161"/>
      <c r="P8" s="161"/>
      <c r="Q8" s="161"/>
    </row>
    <row r="9" spans="2:251" s="37" customFormat="1" ht="36" customHeight="1">
      <c r="B9" s="128" t="s">
        <v>53</v>
      </c>
      <c r="C9" s="129"/>
      <c r="D9" s="130" t="s">
        <v>54</v>
      </c>
      <c r="E9" s="130"/>
      <c r="F9" s="130"/>
      <c r="G9" s="130"/>
      <c r="H9" s="130"/>
      <c r="I9" s="131"/>
      <c r="J9" s="162" t="s">
        <v>30</v>
      </c>
      <c r="K9" s="163"/>
      <c r="L9" s="164"/>
      <c r="M9" s="171" t="s">
        <v>29</v>
      </c>
      <c r="N9" s="172"/>
      <c r="O9" s="172"/>
      <c r="P9" s="172"/>
      <c r="Q9" s="173"/>
      <c r="R9" s="45"/>
      <c r="T9" s="127"/>
      <c r="U9" s="127"/>
      <c r="V9" s="127"/>
      <c r="W9" s="127"/>
      <c r="X9" s="127"/>
    </row>
    <row r="10" spans="2:251" s="37" customFormat="1" ht="36" customHeight="1">
      <c r="B10" s="128" t="s">
        <v>28</v>
      </c>
      <c r="C10" s="129"/>
      <c r="D10" s="130" t="s">
        <v>55</v>
      </c>
      <c r="E10" s="130"/>
      <c r="F10" s="130"/>
      <c r="G10" s="130"/>
      <c r="H10" s="130"/>
      <c r="I10" s="131"/>
      <c r="J10" s="165"/>
      <c r="K10" s="166"/>
      <c r="L10" s="167"/>
      <c r="M10" s="72" t="s">
        <v>27</v>
      </c>
      <c r="N10" s="132" t="s">
        <v>26</v>
      </c>
      <c r="O10" s="132"/>
      <c r="P10" s="132"/>
      <c r="Q10" s="72" t="s">
        <v>25</v>
      </c>
      <c r="R10" s="45"/>
      <c r="T10" s="57"/>
      <c r="U10" s="57"/>
      <c r="V10" s="57"/>
      <c r="W10" s="57"/>
      <c r="X10" s="57"/>
    </row>
    <row r="11" spans="2:251" s="37" customFormat="1" ht="42" customHeight="1">
      <c r="B11" s="133" t="s">
        <v>24</v>
      </c>
      <c r="C11" s="134"/>
      <c r="D11" s="135" t="s">
        <v>56</v>
      </c>
      <c r="E11" s="135"/>
      <c r="F11" s="135"/>
      <c r="G11" s="135"/>
      <c r="H11" s="135"/>
      <c r="I11" s="136"/>
      <c r="J11" s="165"/>
      <c r="K11" s="166"/>
      <c r="L11" s="167"/>
      <c r="M11" s="56"/>
      <c r="N11" s="137"/>
      <c r="O11" s="138"/>
      <c r="P11" s="139"/>
      <c r="Q11" s="55"/>
      <c r="R11" s="45"/>
      <c r="T11" s="54"/>
      <c r="U11" s="140"/>
      <c r="V11" s="140"/>
      <c r="W11" s="140"/>
      <c r="X11" s="54"/>
      <c r="Z11" s="53"/>
      <c r="AA11" s="53"/>
    </row>
    <row r="12" spans="2:251" s="37" customFormat="1" ht="74.25" customHeight="1">
      <c r="B12" s="174" t="s">
        <v>23</v>
      </c>
      <c r="C12" s="175"/>
      <c r="D12" s="135" t="s">
        <v>66</v>
      </c>
      <c r="E12" s="135"/>
      <c r="F12" s="135"/>
      <c r="G12" s="135"/>
      <c r="H12" s="135"/>
      <c r="I12" s="136"/>
      <c r="J12" s="165"/>
      <c r="K12" s="166"/>
      <c r="L12" s="167"/>
      <c r="M12" s="52"/>
      <c r="N12" s="193"/>
      <c r="O12" s="194"/>
      <c r="P12" s="195"/>
      <c r="Q12" s="51"/>
      <c r="R12" s="45"/>
      <c r="T12" s="48"/>
      <c r="U12" s="182"/>
      <c r="V12" s="182"/>
      <c r="W12" s="182"/>
      <c r="X12" s="42"/>
      <c r="Z12" s="40"/>
      <c r="AA12" s="39"/>
      <c r="AB12" s="38"/>
    </row>
    <row r="13" spans="2:251" s="37" customFormat="1" ht="74.25" customHeight="1">
      <c r="B13" s="183" t="s">
        <v>22</v>
      </c>
      <c r="C13" s="184"/>
      <c r="D13" s="185" t="s">
        <v>428</v>
      </c>
      <c r="E13" s="186"/>
      <c r="F13" s="186"/>
      <c r="G13" s="186"/>
      <c r="H13" s="186"/>
      <c r="I13" s="187"/>
      <c r="J13" s="165"/>
      <c r="K13" s="166"/>
      <c r="L13" s="167"/>
      <c r="M13" s="50"/>
      <c r="N13" s="188"/>
      <c r="O13" s="189"/>
      <c r="P13" s="190"/>
      <c r="Q13" s="49"/>
      <c r="R13" s="45"/>
      <c r="T13" s="48"/>
      <c r="U13" s="182"/>
      <c r="V13" s="182"/>
      <c r="W13" s="182"/>
      <c r="X13" s="42"/>
      <c r="Z13" s="40"/>
      <c r="AA13" s="39"/>
      <c r="AB13" s="38"/>
    </row>
    <row r="14" spans="2:251" s="37" customFormat="1" ht="38.450000000000003" customHeight="1">
      <c r="B14" s="70" t="s">
        <v>51</v>
      </c>
      <c r="C14" s="71"/>
      <c r="D14" s="191" t="s">
        <v>67</v>
      </c>
      <c r="E14" s="192"/>
      <c r="F14" s="192"/>
      <c r="G14" s="192"/>
      <c r="H14" s="192"/>
      <c r="I14" s="129"/>
      <c r="J14" s="168"/>
      <c r="K14" s="169"/>
      <c r="L14" s="170"/>
      <c r="M14" s="47"/>
      <c r="N14" s="188"/>
      <c r="O14" s="189"/>
      <c r="P14" s="190"/>
      <c r="Q14" s="46"/>
      <c r="R14" s="45"/>
      <c r="T14" s="44"/>
      <c r="U14" s="182"/>
      <c r="V14" s="182"/>
      <c r="W14" s="43"/>
      <c r="X14" s="42"/>
      <c r="Y14" s="41"/>
      <c r="Z14" s="40"/>
      <c r="AA14" s="39"/>
      <c r="AB14" s="38"/>
    </row>
    <row r="15" spans="2:251" ht="28.5" customHeight="1">
      <c r="B15" s="176" t="s">
        <v>40</v>
      </c>
      <c r="C15" s="179" t="s">
        <v>38</v>
      </c>
      <c r="D15" s="180" t="s">
        <v>44</v>
      </c>
      <c r="E15" s="180" t="s">
        <v>21</v>
      </c>
      <c r="F15" s="180" t="s">
        <v>50</v>
      </c>
      <c r="G15" s="181" t="s">
        <v>46</v>
      </c>
      <c r="H15" s="180" t="s">
        <v>41</v>
      </c>
      <c r="I15" s="196" t="s">
        <v>39</v>
      </c>
      <c r="J15" s="197"/>
      <c r="K15" s="197"/>
      <c r="L15" s="198"/>
      <c r="M15" s="180" t="s">
        <v>20</v>
      </c>
      <c r="N15" s="180"/>
      <c r="O15" s="202" t="s">
        <v>19</v>
      </c>
      <c r="P15" s="202"/>
      <c r="Q15" s="202"/>
      <c r="R15" s="3"/>
      <c r="S15" s="3"/>
      <c r="T15" s="10"/>
      <c r="U15" s="203"/>
      <c r="V15" s="20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77"/>
      <c r="C16" s="179"/>
      <c r="D16" s="180"/>
      <c r="E16" s="180"/>
      <c r="F16" s="180"/>
      <c r="G16" s="180"/>
      <c r="H16" s="180"/>
      <c r="I16" s="199"/>
      <c r="J16" s="200"/>
      <c r="K16" s="200"/>
      <c r="L16" s="201"/>
      <c r="M16" s="180"/>
      <c r="N16" s="180"/>
      <c r="O16" s="180" t="s">
        <v>18</v>
      </c>
      <c r="P16" s="180" t="s">
        <v>17</v>
      </c>
      <c r="Q16" s="179" t="s">
        <v>16</v>
      </c>
      <c r="R16" s="3"/>
      <c r="S16" s="3"/>
      <c r="T16" s="8"/>
      <c r="U16" s="203"/>
      <c r="V16" s="20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thickBot="1">
      <c r="B17" s="178"/>
      <c r="C17" s="179"/>
      <c r="D17" s="180"/>
      <c r="E17" s="180"/>
      <c r="F17" s="180"/>
      <c r="G17" s="180"/>
      <c r="H17" s="180"/>
      <c r="I17" s="65" t="s">
        <v>15</v>
      </c>
      <c r="J17" s="65" t="s">
        <v>14</v>
      </c>
      <c r="K17" s="65" t="s">
        <v>13</v>
      </c>
      <c r="L17" s="66" t="s">
        <v>12</v>
      </c>
      <c r="M17" s="36" t="s">
        <v>11</v>
      </c>
      <c r="N17" s="35" t="s">
        <v>10</v>
      </c>
      <c r="O17" s="180"/>
      <c r="P17" s="180"/>
      <c r="Q17" s="179"/>
      <c r="R17" s="3"/>
      <c r="S17" s="3"/>
      <c r="T17" s="5"/>
      <c r="U17" s="203"/>
      <c r="V17" s="20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88" t="s">
        <v>108</v>
      </c>
      <c r="C18" s="290" t="s">
        <v>161</v>
      </c>
      <c r="D18" s="61" t="s">
        <v>43</v>
      </c>
      <c r="E18" s="292" t="s">
        <v>164</v>
      </c>
      <c r="F18" s="67">
        <v>14</v>
      </c>
      <c r="G18" s="61" t="s">
        <v>43</v>
      </c>
      <c r="H18" s="68">
        <f>SUM(I18:L18)</f>
        <v>670000000</v>
      </c>
      <c r="I18" s="92">
        <v>670000000</v>
      </c>
      <c r="J18" s="80"/>
      <c r="K18" s="83"/>
      <c r="L18" s="80"/>
      <c r="M18" s="34">
        <v>45292</v>
      </c>
      <c r="N18" s="34">
        <v>45656</v>
      </c>
      <c r="O18" s="208">
        <f>+F19/F18</f>
        <v>1</v>
      </c>
      <c r="P18" s="208">
        <f>+H19/H18</f>
        <v>0.43682157014925371</v>
      </c>
      <c r="Q18" s="209">
        <f>+(O18*O18)/P18</f>
        <v>2.2892642404502115</v>
      </c>
      <c r="T18" s="5"/>
      <c r="U18" s="203"/>
      <c r="V18" s="203"/>
      <c r="X18" s="4"/>
      <c r="Z18" s="33"/>
      <c r="AA18" s="6"/>
      <c r="AB18" s="30"/>
    </row>
    <row r="19" spans="2:251" ht="37.5" customHeight="1">
      <c r="B19" s="289"/>
      <c r="C19" s="291"/>
      <c r="D19" s="61" t="s">
        <v>2</v>
      </c>
      <c r="E19" s="286"/>
      <c r="F19" s="67">
        <v>14</v>
      </c>
      <c r="G19" s="61" t="s">
        <v>45</v>
      </c>
      <c r="H19" s="68">
        <f t="shared" ref="H19:H25" si="0">SUM(I19:L19)</f>
        <v>292670452</v>
      </c>
      <c r="I19" s="92">
        <v>292670452</v>
      </c>
      <c r="J19" s="80"/>
      <c r="K19" s="83"/>
      <c r="L19" s="80"/>
      <c r="M19" s="34">
        <v>45292</v>
      </c>
      <c r="N19" s="34">
        <v>45656</v>
      </c>
      <c r="O19" s="208"/>
      <c r="P19" s="208"/>
      <c r="Q19" s="209"/>
      <c r="T19" s="5"/>
      <c r="U19" s="59"/>
      <c r="V19" s="59"/>
      <c r="X19" s="4"/>
      <c r="Z19" s="33"/>
      <c r="AA19" s="6"/>
      <c r="AB19" s="30"/>
    </row>
    <row r="20" spans="2:251" ht="27" customHeight="1">
      <c r="B20" s="289"/>
      <c r="C20" s="284" t="s">
        <v>163</v>
      </c>
      <c r="D20" s="61" t="s">
        <v>3</v>
      </c>
      <c r="E20" s="286" t="s">
        <v>166</v>
      </c>
      <c r="F20" s="29">
        <v>14</v>
      </c>
      <c r="G20" s="61" t="s">
        <v>3</v>
      </c>
      <c r="H20" s="68">
        <f t="shared" si="0"/>
        <v>200000000</v>
      </c>
      <c r="I20" s="83">
        <v>200000000</v>
      </c>
      <c r="J20" s="80"/>
      <c r="K20" s="83"/>
      <c r="L20" s="80"/>
      <c r="M20" s="34">
        <v>45292</v>
      </c>
      <c r="N20" s="34">
        <v>45656</v>
      </c>
      <c r="O20" s="208">
        <f>+F21/F20</f>
        <v>1</v>
      </c>
      <c r="P20" s="208">
        <f>+H21/H20</f>
        <v>0.93149999999999999</v>
      </c>
      <c r="Q20" s="209">
        <f>+(O20*O20)/P20</f>
        <v>1.0735373054213635</v>
      </c>
      <c r="X20" s="32"/>
      <c r="Z20" s="33"/>
      <c r="AA20" s="6"/>
      <c r="AB20" s="30"/>
    </row>
    <row r="21" spans="2:251" ht="27" customHeight="1" thickBot="1">
      <c r="B21" s="289"/>
      <c r="C21" s="285"/>
      <c r="D21" s="61" t="s">
        <v>2</v>
      </c>
      <c r="E21" s="287"/>
      <c r="F21" s="31">
        <v>14</v>
      </c>
      <c r="G21" s="61" t="s">
        <v>45</v>
      </c>
      <c r="H21" s="68">
        <f t="shared" si="0"/>
        <v>186300000</v>
      </c>
      <c r="I21" s="93">
        <f>189400000-3100000</f>
        <v>186300000</v>
      </c>
      <c r="J21" s="80"/>
      <c r="K21" s="83"/>
      <c r="L21" s="80"/>
      <c r="M21" s="34">
        <v>45292</v>
      </c>
      <c r="N21" s="34">
        <v>45656</v>
      </c>
      <c r="O21" s="208"/>
      <c r="P21" s="208"/>
      <c r="Q21" s="209"/>
      <c r="X21" s="32"/>
      <c r="Z21" s="33"/>
      <c r="AA21" s="6"/>
      <c r="AB21" s="30"/>
    </row>
    <row r="22" spans="2:251" ht="21" customHeight="1">
      <c r="B22" s="293" t="s">
        <v>109</v>
      </c>
      <c r="C22" s="291" t="s">
        <v>162</v>
      </c>
      <c r="D22" s="61" t="s">
        <v>3</v>
      </c>
      <c r="E22" s="286" t="s">
        <v>165</v>
      </c>
      <c r="F22" s="29">
        <v>2</v>
      </c>
      <c r="G22" s="61" t="s">
        <v>3</v>
      </c>
      <c r="H22" s="68">
        <f t="shared" si="0"/>
        <v>5061813504</v>
      </c>
      <c r="I22" s="83"/>
      <c r="J22" s="80"/>
      <c r="K22" s="83"/>
      <c r="L22" s="80">
        <v>5061813504</v>
      </c>
      <c r="M22" s="34">
        <v>45292</v>
      </c>
      <c r="N22" s="34">
        <v>45656</v>
      </c>
      <c r="O22" s="208">
        <f>+F23/F22</f>
        <v>0</v>
      </c>
      <c r="P22" s="208">
        <f>+H23/H22</f>
        <v>0</v>
      </c>
      <c r="Q22" s="209">
        <v>0</v>
      </c>
      <c r="X22" s="32"/>
    </row>
    <row r="23" spans="2:251" ht="19.5" customHeight="1">
      <c r="B23" s="294"/>
      <c r="C23" s="291"/>
      <c r="D23" s="61" t="s">
        <v>2</v>
      </c>
      <c r="E23" s="286"/>
      <c r="F23" s="31"/>
      <c r="G23" s="61" t="s">
        <v>45</v>
      </c>
      <c r="H23" s="68">
        <f t="shared" si="0"/>
        <v>0</v>
      </c>
      <c r="I23" s="22"/>
      <c r="J23" s="24"/>
      <c r="K23" s="26"/>
      <c r="L23" s="24"/>
      <c r="M23" s="34">
        <v>45292</v>
      </c>
      <c r="N23" s="34">
        <v>45656</v>
      </c>
      <c r="O23" s="208"/>
      <c r="P23" s="208"/>
      <c r="Q23" s="209"/>
      <c r="AB23" s="30"/>
    </row>
    <row r="24" spans="2:251" ht="15.75">
      <c r="B24" s="224"/>
      <c r="C24" s="225" t="s">
        <v>9</v>
      </c>
      <c r="D24" s="61" t="s">
        <v>3</v>
      </c>
      <c r="E24" s="206"/>
      <c r="F24" s="23"/>
      <c r="G24" s="61" t="s">
        <v>3</v>
      </c>
      <c r="H24" s="68">
        <f t="shared" si="0"/>
        <v>5931813504</v>
      </c>
      <c r="I24" s="25">
        <f>+I18+I20+I22</f>
        <v>870000000</v>
      </c>
      <c r="J24" s="25">
        <f t="shared" ref="J24:L25" si="1">+J18+J20+J22</f>
        <v>0</v>
      </c>
      <c r="K24" s="25">
        <f t="shared" si="1"/>
        <v>0</v>
      </c>
      <c r="L24" s="25">
        <f t="shared" si="1"/>
        <v>5061813504</v>
      </c>
      <c r="M24" s="24"/>
      <c r="N24" s="20"/>
      <c r="O24" s="242"/>
      <c r="P24" s="242"/>
      <c r="Q24" s="224"/>
    </row>
    <row r="25" spans="2:251" ht="15.75">
      <c r="B25" s="224"/>
      <c r="C25" s="225"/>
      <c r="D25" s="61" t="s">
        <v>2</v>
      </c>
      <c r="E25" s="207"/>
      <c r="F25" s="23"/>
      <c r="G25" s="61" t="s">
        <v>45</v>
      </c>
      <c r="H25" s="68">
        <f t="shared" si="0"/>
        <v>478970452</v>
      </c>
      <c r="I25" s="25">
        <f>+I19+I21+I23</f>
        <v>478970452</v>
      </c>
      <c r="J25" s="25">
        <f t="shared" si="1"/>
        <v>0</v>
      </c>
      <c r="K25" s="25">
        <f t="shared" si="1"/>
        <v>0</v>
      </c>
      <c r="L25" s="25">
        <f t="shared" si="1"/>
        <v>0</v>
      </c>
      <c r="M25" s="21"/>
      <c r="N25" s="20"/>
      <c r="O25" s="242"/>
      <c r="P25" s="242"/>
      <c r="Q25" s="224"/>
    </row>
    <row r="26" spans="2:251">
      <c r="D26" s="19"/>
      <c r="H26" s="18"/>
      <c r="I26" s="15"/>
      <c r="J26" s="17"/>
      <c r="K26" s="17"/>
      <c r="L26" s="17"/>
      <c r="M26" s="16"/>
      <c r="N26" s="16"/>
      <c r="O26" s="15"/>
      <c r="P26" s="13"/>
      <c r="Q26" s="14"/>
      <c r="R26" s="13"/>
    </row>
    <row r="27" spans="2:251" ht="31.5">
      <c r="B27" s="228" t="s">
        <v>47</v>
      </c>
      <c r="C27" s="228"/>
      <c r="D27" s="229" t="s">
        <v>8</v>
      </c>
      <c r="E27" s="229"/>
      <c r="F27" s="229"/>
      <c r="G27" s="229"/>
      <c r="H27" s="229"/>
      <c r="I27" s="229"/>
      <c r="J27" s="69" t="s">
        <v>48</v>
      </c>
      <c r="K27" s="229" t="s">
        <v>49</v>
      </c>
      <c r="L27" s="229"/>
      <c r="M27" s="230" t="s">
        <v>7</v>
      </c>
      <c r="N27" s="231"/>
      <c r="O27" s="231"/>
      <c r="P27" s="231"/>
      <c r="Q27" s="231"/>
    </row>
    <row r="28" spans="2:251" ht="26.25" customHeight="1">
      <c r="B28" s="232" t="s">
        <v>110</v>
      </c>
      <c r="C28" s="233"/>
      <c r="D28" s="236" t="s">
        <v>425</v>
      </c>
      <c r="E28" s="237"/>
      <c r="F28" s="237"/>
      <c r="G28" s="237"/>
      <c r="H28" s="237"/>
      <c r="I28" s="238"/>
      <c r="J28" s="222" t="s">
        <v>88</v>
      </c>
      <c r="K28" s="12" t="s">
        <v>3</v>
      </c>
      <c r="L28" s="75">
        <v>0.93089999999999995</v>
      </c>
      <c r="M28" s="247" t="s">
        <v>90</v>
      </c>
      <c r="N28" s="247"/>
      <c r="O28" s="247"/>
      <c r="P28" s="247"/>
      <c r="Q28" s="247"/>
    </row>
    <row r="29" spans="2:251" ht="18" customHeight="1">
      <c r="B29" s="234"/>
      <c r="C29" s="235"/>
      <c r="D29" s="239"/>
      <c r="E29" s="240"/>
      <c r="F29" s="240"/>
      <c r="G29" s="240"/>
      <c r="H29" s="240"/>
      <c r="I29" s="241"/>
      <c r="J29" s="222"/>
      <c r="K29" s="12" t="s">
        <v>2</v>
      </c>
      <c r="L29" s="75"/>
      <c r="M29" s="247"/>
      <c r="N29" s="247"/>
      <c r="O29" s="247"/>
      <c r="P29" s="247"/>
      <c r="Q29" s="247"/>
    </row>
    <row r="30" spans="2:251" ht="18.75" customHeight="1">
      <c r="B30" s="212" t="s">
        <v>111</v>
      </c>
      <c r="C30" s="213"/>
      <c r="D30" s="216" t="s">
        <v>426</v>
      </c>
      <c r="E30" s="217"/>
      <c r="F30" s="217"/>
      <c r="G30" s="217"/>
      <c r="H30" s="217"/>
      <c r="I30" s="218"/>
      <c r="J30" s="222" t="s">
        <v>88</v>
      </c>
      <c r="K30" s="12" t="s">
        <v>3</v>
      </c>
      <c r="L30" s="75">
        <v>1.19</v>
      </c>
      <c r="M30" s="243" t="s">
        <v>4</v>
      </c>
      <c r="N30" s="243"/>
      <c r="O30" s="243"/>
      <c r="P30" s="243"/>
      <c r="Q30" s="243"/>
    </row>
    <row r="31" spans="2:251" ht="14.25" customHeight="1">
      <c r="B31" s="214"/>
      <c r="C31" s="215"/>
      <c r="D31" s="219"/>
      <c r="E31" s="220"/>
      <c r="F31" s="220"/>
      <c r="G31" s="220"/>
      <c r="H31" s="220"/>
      <c r="I31" s="221"/>
      <c r="J31" s="222"/>
      <c r="K31" s="12" t="s">
        <v>2</v>
      </c>
      <c r="L31" s="75"/>
      <c r="M31" s="243"/>
      <c r="N31" s="243"/>
      <c r="O31" s="243"/>
      <c r="P31" s="243"/>
      <c r="Q31" s="243"/>
    </row>
    <row r="32" spans="2:251" ht="15.75">
      <c r="B32" s="212"/>
      <c r="C32" s="213"/>
      <c r="D32" s="216" t="s">
        <v>6</v>
      </c>
      <c r="E32" s="217"/>
      <c r="F32" s="217"/>
      <c r="G32" s="217"/>
      <c r="H32" s="217"/>
      <c r="I32" s="218"/>
      <c r="J32" s="223"/>
      <c r="K32" s="12" t="s">
        <v>3</v>
      </c>
      <c r="L32" s="62"/>
      <c r="M32" s="260"/>
      <c r="N32" s="260"/>
      <c r="O32" s="260"/>
      <c r="P32" s="260"/>
      <c r="Q32" s="260"/>
    </row>
    <row r="33" spans="2:53" ht="15.75">
      <c r="B33" s="214"/>
      <c r="C33" s="215"/>
      <c r="D33" s="219"/>
      <c r="E33" s="220"/>
      <c r="F33" s="220"/>
      <c r="G33" s="220"/>
      <c r="H33" s="220"/>
      <c r="I33" s="221"/>
      <c r="J33" s="223"/>
      <c r="K33" s="12" t="s">
        <v>2</v>
      </c>
      <c r="L33" s="62"/>
      <c r="M33" s="260"/>
      <c r="N33" s="260"/>
      <c r="O33" s="260"/>
      <c r="P33" s="260"/>
      <c r="Q33" s="260"/>
    </row>
    <row r="34" spans="2:53" ht="15" customHeight="1">
      <c r="B34" s="232" t="s">
        <v>1</v>
      </c>
      <c r="C34" s="248"/>
      <c r="D34" s="248"/>
      <c r="E34" s="248"/>
      <c r="F34" s="248"/>
      <c r="G34" s="248"/>
      <c r="H34" s="248"/>
      <c r="I34" s="248"/>
      <c r="J34" s="248"/>
      <c r="K34" s="248"/>
      <c r="L34" s="233"/>
      <c r="M34" s="243" t="s">
        <v>0</v>
      </c>
      <c r="N34" s="243"/>
      <c r="O34" s="243"/>
      <c r="P34" s="243"/>
      <c r="Q34" s="243"/>
    </row>
    <row r="35" spans="2:53" ht="29.25" customHeight="1">
      <c r="B35" s="234"/>
      <c r="C35" s="249"/>
      <c r="D35" s="249"/>
      <c r="E35" s="249"/>
      <c r="F35" s="249"/>
      <c r="G35" s="249"/>
      <c r="H35" s="249"/>
      <c r="I35" s="249"/>
      <c r="J35" s="249"/>
      <c r="K35" s="249"/>
      <c r="L35" s="235"/>
      <c r="M35" s="243"/>
      <c r="N35" s="243"/>
      <c r="O35" s="243"/>
      <c r="P35" s="243"/>
      <c r="Q35" s="243"/>
    </row>
    <row r="36" spans="2:53">
      <c r="M36" s="11"/>
      <c r="N36" s="11"/>
    </row>
    <row r="37" spans="2:53" ht="15.75">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2:53" ht="15.75">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2: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sheetData>
  <mergeCells count="92">
    <mergeCell ref="Q24:Q25"/>
    <mergeCell ref="B34:L35"/>
    <mergeCell ref="M34:Q35"/>
    <mergeCell ref="B30:C31"/>
    <mergeCell ref="D30:I31"/>
    <mergeCell ref="J30:J31"/>
    <mergeCell ref="M30:Q31"/>
    <mergeCell ref="B32:C33"/>
    <mergeCell ref="D32:I33"/>
    <mergeCell ref="J32:J33"/>
    <mergeCell ref="M32:Q33"/>
    <mergeCell ref="B24:B25"/>
    <mergeCell ref="C24:C25"/>
    <mergeCell ref="E24:E25"/>
    <mergeCell ref="O24:O25"/>
    <mergeCell ref="P24:P25"/>
    <mergeCell ref="M27:Q27"/>
    <mergeCell ref="B28:C29"/>
    <mergeCell ref="D28:I29"/>
    <mergeCell ref="J28:J29"/>
    <mergeCell ref="M28:Q29"/>
    <mergeCell ref="D15:D17"/>
    <mergeCell ref="E15:E17"/>
    <mergeCell ref="B27:C27"/>
    <mergeCell ref="D27:I27"/>
    <mergeCell ref="K27:L27"/>
    <mergeCell ref="F15:F17"/>
    <mergeCell ref="G15:G17"/>
    <mergeCell ref="B15:B17"/>
    <mergeCell ref="C15:C17"/>
    <mergeCell ref="Q22:Q23"/>
    <mergeCell ref="B18:B21"/>
    <mergeCell ref="C18:C19"/>
    <mergeCell ref="E18:E19"/>
    <mergeCell ref="O18:O19"/>
    <mergeCell ref="P18:P19"/>
    <mergeCell ref="B22:B23"/>
    <mergeCell ref="C22:C23"/>
    <mergeCell ref="E22:E23"/>
    <mergeCell ref="O22:O23"/>
    <mergeCell ref="P22:P23"/>
    <mergeCell ref="U18:V18"/>
    <mergeCell ref="C20:C21"/>
    <mergeCell ref="E20:E21"/>
    <mergeCell ref="O20:O21"/>
    <mergeCell ref="P20:P21"/>
    <mergeCell ref="Q20:Q21"/>
    <mergeCell ref="Q18:Q19"/>
    <mergeCell ref="U12:W12"/>
    <mergeCell ref="B13:C13"/>
    <mergeCell ref="D13:I13"/>
    <mergeCell ref="N13:P13"/>
    <mergeCell ref="U13:W13"/>
    <mergeCell ref="U14:V14"/>
    <mergeCell ref="H15:H17"/>
    <mergeCell ref="I15:L16"/>
    <mergeCell ref="M15:N16"/>
    <mergeCell ref="O15:Q15"/>
    <mergeCell ref="U15:V15"/>
    <mergeCell ref="O16:O17"/>
    <mergeCell ref="P16:P17"/>
    <mergeCell ref="Q16:Q17"/>
    <mergeCell ref="U16:V16"/>
    <mergeCell ref="U17:V17"/>
    <mergeCell ref="C6:Q6"/>
    <mergeCell ref="D7:Q7"/>
    <mergeCell ref="D8:Q8"/>
    <mergeCell ref="B9:C9"/>
    <mergeCell ref="D9:I9"/>
    <mergeCell ref="J9:L14"/>
    <mergeCell ref="M9:Q9"/>
    <mergeCell ref="B12:C12"/>
    <mergeCell ref="D12:I12"/>
    <mergeCell ref="N12:P12"/>
    <mergeCell ref="D14:I14"/>
    <mergeCell ref="N14:P14"/>
    <mergeCell ref="T9:X9"/>
    <mergeCell ref="B10:C10"/>
    <mergeCell ref="D10:I10"/>
    <mergeCell ref="N10:P10"/>
    <mergeCell ref="B11:C11"/>
    <mergeCell ref="D11:I11"/>
    <mergeCell ref="N11:P11"/>
    <mergeCell ref="U11:W11"/>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B1:IQ67"/>
  <sheetViews>
    <sheetView topLeftCell="A16" zoomScale="75" zoomScaleNormal="75" workbookViewId="0">
      <selection activeCell="D13" sqref="D13:I13"/>
    </sheetView>
  </sheetViews>
  <sheetFormatPr baseColWidth="10" defaultColWidth="12.42578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8.28515625" style="1" bestFit="1" customWidth="1"/>
    <col min="10" max="10" width="20.85546875" style="3" customWidth="1"/>
    <col min="11" max="11" width="13.42578125" style="1" customWidth="1"/>
    <col min="12" max="12" width="18.7109375" style="1" customWidth="1"/>
    <col min="13" max="13" width="14.85546875" style="2" customWidth="1"/>
    <col min="14" max="14" width="21.140625" style="2" customWidth="1"/>
    <col min="15" max="17" width="16.85546875" style="1" customWidth="1"/>
    <col min="18" max="18" width="16.42578125" style="1" customWidth="1"/>
    <col min="19" max="19" width="12.42578125" style="1"/>
    <col min="20" max="20" width="14.42578125" style="1" customWidth="1"/>
    <col min="21" max="21" width="18.42578125" style="1" customWidth="1"/>
    <col min="22" max="22" width="33.85546875" style="1" customWidth="1"/>
    <col min="23" max="23" width="12.42578125" style="1" hidden="1" customWidth="1"/>
    <col min="24" max="24" width="24.28515625" style="1" customWidth="1"/>
    <col min="25" max="25" width="22.42578125" style="1" customWidth="1"/>
    <col min="26" max="27" width="12.42578125" style="1"/>
    <col min="28" max="28" width="16.85546875" style="1" customWidth="1"/>
    <col min="29" max="29" width="12.42578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42578125" style="1"/>
  </cols>
  <sheetData>
    <row r="1" spans="2:251" ht="22.5" customHeight="1"/>
    <row r="2" spans="2:251" s="37" customFormat="1" ht="37.5" customHeight="1">
      <c r="B2" s="141"/>
      <c r="C2" s="141"/>
      <c r="D2" s="142" t="s">
        <v>33</v>
      </c>
      <c r="E2" s="143"/>
      <c r="F2" s="143"/>
      <c r="G2" s="143"/>
      <c r="H2" s="143"/>
      <c r="I2" s="143"/>
      <c r="J2" s="143"/>
      <c r="K2" s="144"/>
      <c r="L2" s="148" t="s">
        <v>37</v>
      </c>
      <c r="M2" s="149"/>
      <c r="N2" s="149"/>
      <c r="O2" s="150"/>
      <c r="P2" s="151"/>
      <c r="Q2" s="152"/>
      <c r="R2" s="58"/>
    </row>
    <row r="3" spans="2:251" s="37" customFormat="1" ht="37.5" customHeight="1">
      <c r="B3" s="141"/>
      <c r="C3" s="141"/>
      <c r="D3" s="145"/>
      <c r="E3" s="146"/>
      <c r="F3" s="146"/>
      <c r="G3" s="146"/>
      <c r="H3" s="146"/>
      <c r="I3" s="146"/>
      <c r="J3" s="146"/>
      <c r="K3" s="147"/>
      <c r="L3" s="148" t="s">
        <v>34</v>
      </c>
      <c r="M3" s="149"/>
      <c r="N3" s="149"/>
      <c r="O3" s="150"/>
      <c r="P3" s="153"/>
      <c r="Q3" s="154"/>
      <c r="R3" s="58"/>
    </row>
    <row r="4" spans="2:251" s="37" customFormat="1" ht="33.75" customHeight="1">
      <c r="B4" s="141"/>
      <c r="C4" s="141"/>
      <c r="D4" s="142" t="s">
        <v>32</v>
      </c>
      <c r="E4" s="143"/>
      <c r="F4" s="143"/>
      <c r="G4" s="143"/>
      <c r="H4" s="143"/>
      <c r="I4" s="143"/>
      <c r="J4" s="143"/>
      <c r="K4" s="144"/>
      <c r="L4" s="148" t="s">
        <v>35</v>
      </c>
      <c r="M4" s="149"/>
      <c r="N4" s="149"/>
      <c r="O4" s="150"/>
      <c r="P4" s="153"/>
      <c r="Q4" s="154"/>
      <c r="R4" s="58"/>
    </row>
    <row r="5" spans="2:251" s="37" customFormat="1" ht="38.25" customHeight="1">
      <c r="B5" s="141"/>
      <c r="C5" s="141"/>
      <c r="D5" s="145"/>
      <c r="E5" s="146"/>
      <c r="F5" s="146"/>
      <c r="G5" s="146"/>
      <c r="H5" s="146"/>
      <c r="I5" s="146"/>
      <c r="J5" s="146"/>
      <c r="K5" s="147"/>
      <c r="L5" s="148" t="s">
        <v>36</v>
      </c>
      <c r="M5" s="149"/>
      <c r="N5" s="149"/>
      <c r="O5" s="150"/>
      <c r="P5" s="155"/>
      <c r="Q5" s="156"/>
      <c r="R5" s="58"/>
    </row>
    <row r="6" spans="2:251" s="37" customFormat="1" ht="23.25" customHeight="1">
      <c r="C6" s="157"/>
      <c r="D6" s="157"/>
      <c r="E6" s="157"/>
      <c r="F6" s="157"/>
      <c r="G6" s="157"/>
      <c r="H6" s="157"/>
      <c r="I6" s="157"/>
      <c r="J6" s="157"/>
      <c r="K6" s="157"/>
      <c r="L6" s="157"/>
      <c r="M6" s="157"/>
      <c r="N6" s="157"/>
      <c r="O6" s="157"/>
      <c r="P6" s="157"/>
      <c r="Q6" s="157"/>
      <c r="R6" s="58"/>
    </row>
    <row r="7" spans="2:251" s="37" customFormat="1" ht="31.5" customHeight="1">
      <c r="B7" s="60" t="s">
        <v>42</v>
      </c>
      <c r="C7" s="60" t="s">
        <v>52</v>
      </c>
      <c r="D7" s="158" t="s">
        <v>106</v>
      </c>
      <c r="E7" s="159"/>
      <c r="F7" s="159"/>
      <c r="G7" s="159"/>
      <c r="H7" s="159"/>
      <c r="I7" s="159"/>
      <c r="J7" s="159"/>
      <c r="K7" s="159"/>
      <c r="L7" s="159"/>
      <c r="M7" s="159"/>
      <c r="N7" s="159"/>
      <c r="O7" s="159"/>
      <c r="P7" s="159"/>
      <c r="Q7" s="160"/>
      <c r="R7" s="58"/>
    </row>
    <row r="8" spans="2:251" s="37" customFormat="1" ht="36" customHeight="1">
      <c r="B8" s="60" t="s">
        <v>31</v>
      </c>
      <c r="C8" s="74">
        <v>45474</v>
      </c>
      <c r="D8" s="161" t="s">
        <v>59</v>
      </c>
      <c r="E8" s="161"/>
      <c r="F8" s="161"/>
      <c r="G8" s="161"/>
      <c r="H8" s="161"/>
      <c r="I8" s="161"/>
      <c r="J8" s="161"/>
      <c r="K8" s="161"/>
      <c r="L8" s="161"/>
      <c r="M8" s="161"/>
      <c r="N8" s="161"/>
      <c r="O8" s="161"/>
      <c r="P8" s="161"/>
      <c r="Q8" s="161"/>
    </row>
    <row r="9" spans="2:251" s="37" customFormat="1" ht="36" customHeight="1">
      <c r="B9" s="128" t="s">
        <v>53</v>
      </c>
      <c r="C9" s="129"/>
      <c r="D9" s="130" t="s">
        <v>54</v>
      </c>
      <c r="E9" s="130"/>
      <c r="F9" s="130"/>
      <c r="G9" s="130"/>
      <c r="H9" s="130"/>
      <c r="I9" s="131"/>
      <c r="J9" s="162" t="s">
        <v>30</v>
      </c>
      <c r="K9" s="163"/>
      <c r="L9" s="164"/>
      <c r="M9" s="171" t="s">
        <v>29</v>
      </c>
      <c r="N9" s="172"/>
      <c r="O9" s="172"/>
      <c r="P9" s="172"/>
      <c r="Q9" s="173"/>
      <c r="R9" s="45"/>
      <c r="T9" s="127"/>
      <c r="U9" s="127"/>
      <c r="V9" s="127"/>
      <c r="W9" s="127"/>
      <c r="X9" s="127"/>
    </row>
    <row r="10" spans="2:251" s="37" customFormat="1" ht="36" customHeight="1">
      <c r="B10" s="128" t="s">
        <v>28</v>
      </c>
      <c r="C10" s="129"/>
      <c r="D10" s="130" t="s">
        <v>55</v>
      </c>
      <c r="E10" s="130"/>
      <c r="F10" s="130"/>
      <c r="G10" s="130"/>
      <c r="H10" s="130"/>
      <c r="I10" s="131"/>
      <c r="J10" s="165"/>
      <c r="K10" s="166"/>
      <c r="L10" s="167"/>
      <c r="M10" s="72" t="s">
        <v>27</v>
      </c>
      <c r="N10" s="132" t="s">
        <v>26</v>
      </c>
      <c r="O10" s="132"/>
      <c r="P10" s="132"/>
      <c r="Q10" s="72" t="s">
        <v>25</v>
      </c>
      <c r="R10" s="45"/>
      <c r="T10" s="57"/>
      <c r="U10" s="57"/>
      <c r="V10" s="57"/>
      <c r="W10" s="57"/>
      <c r="X10" s="57"/>
    </row>
    <row r="11" spans="2:251" s="37" customFormat="1" ht="31.5" customHeight="1">
      <c r="B11" s="133" t="s">
        <v>24</v>
      </c>
      <c r="C11" s="134"/>
      <c r="D11" s="135" t="s">
        <v>56</v>
      </c>
      <c r="E11" s="135"/>
      <c r="F11" s="135"/>
      <c r="G11" s="135"/>
      <c r="H11" s="135"/>
      <c r="I11" s="136"/>
      <c r="J11" s="165"/>
      <c r="K11" s="166"/>
      <c r="L11" s="167"/>
      <c r="M11" s="56"/>
      <c r="N11" s="137"/>
      <c r="O11" s="138"/>
      <c r="P11" s="139"/>
      <c r="Q11" s="55"/>
      <c r="R11" s="45"/>
      <c r="T11" s="54"/>
      <c r="U11" s="140"/>
      <c r="V11" s="140"/>
      <c r="W11" s="140"/>
      <c r="X11" s="54"/>
      <c r="Z11" s="53"/>
      <c r="AA11" s="53"/>
    </row>
    <row r="12" spans="2:251" s="37" customFormat="1" ht="74.25" customHeight="1">
      <c r="B12" s="174" t="s">
        <v>23</v>
      </c>
      <c r="C12" s="175"/>
      <c r="D12" s="135" t="s">
        <v>69</v>
      </c>
      <c r="E12" s="135"/>
      <c r="F12" s="135"/>
      <c r="G12" s="135"/>
      <c r="H12" s="135"/>
      <c r="I12" s="136"/>
      <c r="J12" s="165"/>
      <c r="K12" s="166"/>
      <c r="L12" s="167"/>
      <c r="M12" s="52"/>
      <c r="N12" s="193"/>
      <c r="O12" s="194"/>
      <c r="P12" s="195"/>
      <c r="Q12" s="51"/>
      <c r="R12" s="45"/>
      <c r="T12" s="48"/>
      <c r="U12" s="182"/>
      <c r="V12" s="182"/>
      <c r="W12" s="182"/>
      <c r="X12" s="42"/>
      <c r="Z12" s="40"/>
      <c r="AA12" s="39"/>
      <c r="AB12" s="38"/>
    </row>
    <row r="13" spans="2:251" s="37" customFormat="1" ht="74.25" customHeight="1">
      <c r="B13" s="183" t="s">
        <v>22</v>
      </c>
      <c r="C13" s="184"/>
      <c r="D13" s="185" t="s">
        <v>431</v>
      </c>
      <c r="E13" s="186"/>
      <c r="F13" s="186"/>
      <c r="G13" s="186"/>
      <c r="H13" s="186"/>
      <c r="I13" s="187"/>
      <c r="J13" s="165"/>
      <c r="K13" s="166"/>
      <c r="L13" s="167"/>
      <c r="M13" s="50"/>
      <c r="N13" s="188"/>
      <c r="O13" s="189"/>
      <c r="P13" s="190"/>
      <c r="Q13" s="49"/>
      <c r="R13" s="45"/>
      <c r="T13" s="48"/>
      <c r="U13" s="182"/>
      <c r="V13" s="182"/>
      <c r="W13" s="182"/>
      <c r="X13" s="42"/>
      <c r="Z13" s="40"/>
      <c r="AA13" s="39"/>
      <c r="AB13" s="38"/>
    </row>
    <row r="14" spans="2:251" s="37" customFormat="1" ht="28.5" customHeight="1">
      <c r="B14" s="70" t="s">
        <v>51</v>
      </c>
      <c r="C14" s="71"/>
      <c r="D14" s="191" t="s">
        <v>68</v>
      </c>
      <c r="E14" s="192"/>
      <c r="F14" s="192"/>
      <c r="G14" s="192"/>
      <c r="H14" s="192"/>
      <c r="I14" s="129"/>
      <c r="J14" s="168"/>
      <c r="K14" s="169"/>
      <c r="L14" s="170"/>
      <c r="M14" s="47"/>
      <c r="N14" s="188"/>
      <c r="O14" s="189"/>
      <c r="P14" s="190"/>
      <c r="Q14" s="46"/>
      <c r="R14" s="45"/>
      <c r="T14" s="44"/>
      <c r="U14" s="182"/>
      <c r="V14" s="182"/>
      <c r="W14" s="43"/>
      <c r="X14" s="42"/>
      <c r="Y14" s="41"/>
      <c r="Z14" s="40"/>
      <c r="AA14" s="39"/>
      <c r="AB14" s="38"/>
    </row>
    <row r="15" spans="2:251" ht="28.5" customHeight="1">
      <c r="B15" s="176" t="s">
        <v>40</v>
      </c>
      <c r="C15" s="179" t="s">
        <v>38</v>
      </c>
      <c r="D15" s="180" t="s">
        <v>44</v>
      </c>
      <c r="E15" s="180" t="s">
        <v>21</v>
      </c>
      <c r="F15" s="180" t="s">
        <v>50</v>
      </c>
      <c r="G15" s="181" t="s">
        <v>46</v>
      </c>
      <c r="H15" s="180" t="s">
        <v>41</v>
      </c>
      <c r="I15" s="196" t="s">
        <v>39</v>
      </c>
      <c r="J15" s="197"/>
      <c r="K15" s="197"/>
      <c r="L15" s="198"/>
      <c r="M15" s="180" t="s">
        <v>20</v>
      </c>
      <c r="N15" s="180"/>
      <c r="O15" s="202" t="s">
        <v>19</v>
      </c>
      <c r="P15" s="202"/>
      <c r="Q15" s="202"/>
      <c r="R15" s="3"/>
      <c r="S15" s="3"/>
      <c r="T15" s="10"/>
      <c r="U15" s="203"/>
      <c r="V15" s="20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177"/>
      <c r="C16" s="179"/>
      <c r="D16" s="180"/>
      <c r="E16" s="180"/>
      <c r="F16" s="180"/>
      <c r="G16" s="180"/>
      <c r="H16" s="180"/>
      <c r="I16" s="199"/>
      <c r="J16" s="200"/>
      <c r="K16" s="200"/>
      <c r="L16" s="201"/>
      <c r="M16" s="180"/>
      <c r="N16" s="180"/>
      <c r="O16" s="180" t="s">
        <v>18</v>
      </c>
      <c r="P16" s="180" t="s">
        <v>17</v>
      </c>
      <c r="Q16" s="179" t="s">
        <v>16</v>
      </c>
      <c r="R16" s="3"/>
      <c r="S16" s="3"/>
      <c r="T16" s="8"/>
      <c r="U16" s="203"/>
      <c r="V16" s="20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178"/>
      <c r="C17" s="179"/>
      <c r="D17" s="180"/>
      <c r="E17" s="180"/>
      <c r="F17" s="180"/>
      <c r="G17" s="180"/>
      <c r="H17" s="180"/>
      <c r="I17" s="65" t="s">
        <v>15</v>
      </c>
      <c r="J17" s="65" t="s">
        <v>14</v>
      </c>
      <c r="K17" s="65" t="s">
        <v>13</v>
      </c>
      <c r="L17" s="66" t="s">
        <v>12</v>
      </c>
      <c r="M17" s="36" t="s">
        <v>11</v>
      </c>
      <c r="N17" s="35" t="s">
        <v>10</v>
      </c>
      <c r="O17" s="180"/>
      <c r="P17" s="180"/>
      <c r="Q17" s="179"/>
      <c r="R17" s="3"/>
      <c r="S17" s="3"/>
      <c r="T17" s="5"/>
      <c r="U17" s="203"/>
      <c r="V17" s="20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95" t="s">
        <v>112</v>
      </c>
      <c r="C18" s="296" t="s">
        <v>167</v>
      </c>
      <c r="D18" s="61" t="s">
        <v>43</v>
      </c>
      <c r="E18" s="299" t="s">
        <v>169</v>
      </c>
      <c r="F18" s="67">
        <v>37000</v>
      </c>
      <c r="G18" s="61" t="s">
        <v>43</v>
      </c>
      <c r="H18" s="68">
        <f>SUM(I18:L18)</f>
        <v>29864979744</v>
      </c>
      <c r="I18" s="79">
        <v>16791610000</v>
      </c>
      <c r="J18" s="80">
        <v>4114849367</v>
      </c>
      <c r="K18" s="79"/>
      <c r="L18" s="80">
        <v>8958520377</v>
      </c>
      <c r="M18" s="34">
        <v>45292</v>
      </c>
      <c r="N18" s="34">
        <v>45656</v>
      </c>
      <c r="O18" s="208">
        <f>+F19/F18</f>
        <v>1</v>
      </c>
      <c r="P18" s="208">
        <f>+H19/H18</f>
        <v>0.39709383614708671</v>
      </c>
      <c r="Q18" s="209">
        <f>+(O18*O18)/P18</f>
        <v>2.5182964553234517</v>
      </c>
      <c r="T18" s="5"/>
      <c r="U18" s="203"/>
      <c r="V18" s="203"/>
      <c r="X18" s="4"/>
      <c r="Z18" s="33"/>
      <c r="AA18" s="6"/>
      <c r="AB18" s="30"/>
    </row>
    <row r="19" spans="2:251" ht="37.5" customHeight="1">
      <c r="B19" s="295"/>
      <c r="C19" s="297"/>
      <c r="D19" s="61" t="s">
        <v>2</v>
      </c>
      <c r="E19" s="267"/>
      <c r="F19" s="67">
        <v>37000</v>
      </c>
      <c r="G19" s="61" t="s">
        <v>45</v>
      </c>
      <c r="H19" s="68">
        <f t="shared" ref="H19:H23" si="0">SUM(I19:L19)</f>
        <v>11859199373</v>
      </c>
      <c r="I19" s="97">
        <f>8181846363-3800000</f>
        <v>8178046363</v>
      </c>
      <c r="J19" s="97">
        <v>2411769964</v>
      </c>
      <c r="K19" s="98"/>
      <c r="L19" s="99">
        <v>1269383046</v>
      </c>
      <c r="M19" s="34">
        <v>45292</v>
      </c>
      <c r="N19" s="34">
        <v>45656</v>
      </c>
      <c r="O19" s="208"/>
      <c r="P19" s="208"/>
      <c r="Q19" s="209"/>
      <c r="T19" s="5"/>
      <c r="U19" s="59"/>
      <c r="V19" s="59"/>
      <c r="X19" s="4"/>
      <c r="Z19" s="33"/>
      <c r="AA19" s="6"/>
      <c r="AB19" s="30"/>
    </row>
    <row r="20" spans="2:251" ht="27" customHeight="1">
      <c r="B20" s="295"/>
      <c r="C20" s="296" t="s">
        <v>168</v>
      </c>
      <c r="D20" s="61" t="s">
        <v>3</v>
      </c>
      <c r="E20" s="298" t="s">
        <v>170</v>
      </c>
      <c r="F20" s="29">
        <v>57</v>
      </c>
      <c r="G20" s="61" t="s">
        <v>3</v>
      </c>
      <c r="H20" s="68">
        <f t="shared" si="0"/>
        <v>500000000</v>
      </c>
      <c r="I20" s="79">
        <v>500000000</v>
      </c>
      <c r="J20" s="81"/>
      <c r="K20" s="79"/>
      <c r="L20" s="81"/>
      <c r="M20" s="34">
        <v>45292</v>
      </c>
      <c r="N20" s="34">
        <v>45656</v>
      </c>
      <c r="O20" s="208">
        <f>+F21/F20</f>
        <v>1</v>
      </c>
      <c r="P20" s="208">
        <f>+H21/H20</f>
        <v>0.70679999999999998</v>
      </c>
      <c r="Q20" s="209">
        <f>+(O20*O20)/P20</f>
        <v>1.4148273910582909</v>
      </c>
      <c r="X20" s="32"/>
      <c r="Z20" s="33"/>
      <c r="AA20" s="6"/>
      <c r="AB20" s="30"/>
    </row>
    <row r="21" spans="2:251" ht="27" customHeight="1">
      <c r="B21" s="295"/>
      <c r="C21" s="297"/>
      <c r="D21" s="61" t="s">
        <v>2</v>
      </c>
      <c r="E21" s="267"/>
      <c r="F21" s="29">
        <v>57</v>
      </c>
      <c r="G21" s="61" t="s">
        <v>45</v>
      </c>
      <c r="H21" s="68">
        <f t="shared" si="0"/>
        <v>353400000</v>
      </c>
      <c r="I21" s="82">
        <v>353400000</v>
      </c>
      <c r="J21" s="81"/>
      <c r="K21" s="79"/>
      <c r="L21" s="81"/>
      <c r="M21" s="34">
        <v>45292</v>
      </c>
      <c r="N21" s="34">
        <v>45656</v>
      </c>
      <c r="O21" s="208"/>
      <c r="P21" s="208"/>
      <c r="Q21" s="209"/>
      <c r="X21" s="32"/>
      <c r="Z21" s="33"/>
      <c r="AA21" s="6"/>
      <c r="AB21" s="30"/>
    </row>
    <row r="22" spans="2:251" ht="15.75">
      <c r="B22" s="224"/>
      <c r="C22" s="225" t="s">
        <v>9</v>
      </c>
      <c r="D22" s="61" t="s">
        <v>3</v>
      </c>
      <c r="E22" s="206"/>
      <c r="F22" s="23"/>
      <c r="G22" s="61" t="s">
        <v>3</v>
      </c>
      <c r="H22" s="68">
        <f t="shared" si="0"/>
        <v>30364979744</v>
      </c>
      <c r="I22" s="25">
        <f>+I18+I20</f>
        <v>17291610000</v>
      </c>
      <c r="J22" s="25">
        <f t="shared" ref="J22:L23" si="1">+J18+J20</f>
        <v>4114849367</v>
      </c>
      <c r="K22" s="25">
        <f t="shared" si="1"/>
        <v>0</v>
      </c>
      <c r="L22" s="25">
        <f>+L18+L20</f>
        <v>8958520377</v>
      </c>
      <c r="M22" s="24"/>
      <c r="N22" s="20"/>
      <c r="O22" s="242"/>
      <c r="P22" s="242"/>
      <c r="Q22" s="224"/>
    </row>
    <row r="23" spans="2:251" ht="15.75">
      <c r="B23" s="224"/>
      <c r="C23" s="225"/>
      <c r="D23" s="61" t="s">
        <v>2</v>
      </c>
      <c r="E23" s="207"/>
      <c r="F23" s="23"/>
      <c r="G23" s="61" t="s">
        <v>45</v>
      </c>
      <c r="H23" s="68">
        <f t="shared" si="0"/>
        <v>12212599373</v>
      </c>
      <c r="I23" s="25">
        <f>+I19+I21</f>
        <v>8531446363</v>
      </c>
      <c r="J23" s="25">
        <f t="shared" si="1"/>
        <v>2411769964</v>
      </c>
      <c r="K23" s="25">
        <f t="shared" si="1"/>
        <v>0</v>
      </c>
      <c r="L23" s="25">
        <f t="shared" si="1"/>
        <v>1269383046</v>
      </c>
      <c r="M23" s="21"/>
      <c r="N23" s="20"/>
      <c r="O23" s="242"/>
      <c r="P23" s="242"/>
      <c r="Q23" s="224"/>
    </row>
    <row r="24" spans="2:251" ht="15.75">
      <c r="D24" s="19"/>
      <c r="H24" s="91"/>
      <c r="I24" s="90"/>
      <c r="J24" s="17"/>
      <c r="K24" s="17"/>
      <c r="L24" s="96"/>
      <c r="M24" s="16"/>
      <c r="N24" s="16"/>
      <c r="O24" s="15"/>
      <c r="P24" s="13"/>
      <c r="Q24" s="14"/>
      <c r="R24" s="13"/>
    </row>
    <row r="25" spans="2:251" ht="31.5">
      <c r="B25" s="228" t="s">
        <v>47</v>
      </c>
      <c r="C25" s="228"/>
      <c r="D25" s="229" t="s">
        <v>8</v>
      </c>
      <c r="E25" s="229"/>
      <c r="F25" s="229"/>
      <c r="G25" s="229"/>
      <c r="H25" s="229"/>
      <c r="I25" s="229"/>
      <c r="J25" s="69" t="s">
        <v>48</v>
      </c>
      <c r="K25" s="229" t="s">
        <v>49</v>
      </c>
      <c r="L25" s="229"/>
      <c r="M25" s="230" t="s">
        <v>7</v>
      </c>
      <c r="N25" s="231"/>
      <c r="O25" s="231"/>
      <c r="P25" s="231"/>
      <c r="Q25" s="231"/>
    </row>
    <row r="26" spans="2:251" ht="26.25" customHeight="1">
      <c r="B26" s="232" t="s">
        <v>113</v>
      </c>
      <c r="C26" s="233"/>
      <c r="D26" s="236" t="s">
        <v>427</v>
      </c>
      <c r="E26" s="237"/>
      <c r="F26" s="237"/>
      <c r="G26" s="237"/>
      <c r="H26" s="237"/>
      <c r="I26" s="238"/>
      <c r="J26" s="222" t="s">
        <v>88</v>
      </c>
      <c r="K26" s="12" t="s">
        <v>3</v>
      </c>
      <c r="L26" s="76">
        <v>3.2000000000000001E-2</v>
      </c>
      <c r="M26" s="247" t="s">
        <v>90</v>
      </c>
      <c r="N26" s="247"/>
      <c r="O26" s="247"/>
      <c r="P26" s="247"/>
      <c r="Q26" s="247"/>
    </row>
    <row r="27" spans="2:251" ht="18" customHeight="1">
      <c r="B27" s="234"/>
      <c r="C27" s="235"/>
      <c r="D27" s="239"/>
      <c r="E27" s="240"/>
      <c r="F27" s="240"/>
      <c r="G27" s="240"/>
      <c r="H27" s="240"/>
      <c r="I27" s="241"/>
      <c r="J27" s="222"/>
      <c r="K27" s="12" t="s">
        <v>2</v>
      </c>
      <c r="L27" s="75"/>
      <c r="M27" s="247"/>
      <c r="N27" s="247"/>
      <c r="O27" s="247"/>
      <c r="P27" s="247"/>
      <c r="Q27" s="247"/>
    </row>
    <row r="28" spans="2:251" ht="18.75" customHeight="1">
      <c r="B28" s="212"/>
      <c r="C28" s="213"/>
      <c r="D28" s="216" t="s">
        <v>6</v>
      </c>
      <c r="E28" s="217"/>
      <c r="F28" s="217"/>
      <c r="G28" s="217"/>
      <c r="H28" s="217"/>
      <c r="I28" s="218"/>
      <c r="J28" s="223"/>
      <c r="K28" s="12" t="s">
        <v>3</v>
      </c>
      <c r="L28" s="75"/>
      <c r="M28" s="243" t="s">
        <v>4</v>
      </c>
      <c r="N28" s="243"/>
      <c r="O28" s="243"/>
      <c r="P28" s="243"/>
      <c r="Q28" s="243"/>
    </row>
    <row r="29" spans="2:251" ht="14.25" customHeight="1">
      <c r="B29" s="214"/>
      <c r="C29" s="215"/>
      <c r="D29" s="219"/>
      <c r="E29" s="220"/>
      <c r="F29" s="220"/>
      <c r="G29" s="220"/>
      <c r="H29" s="220"/>
      <c r="I29" s="221"/>
      <c r="J29" s="223"/>
      <c r="K29" s="12" t="s">
        <v>2</v>
      </c>
      <c r="L29" s="75"/>
      <c r="M29" s="243"/>
      <c r="N29" s="243"/>
      <c r="O29" s="243"/>
      <c r="P29" s="243"/>
      <c r="Q29" s="243"/>
    </row>
    <row r="30" spans="2:251" ht="15.75">
      <c r="B30" s="212"/>
      <c r="C30" s="213"/>
      <c r="D30" s="216" t="s">
        <v>6</v>
      </c>
      <c r="E30" s="217"/>
      <c r="F30" s="217"/>
      <c r="G30" s="217"/>
      <c r="H30" s="217"/>
      <c r="I30" s="218"/>
      <c r="J30" s="223"/>
      <c r="K30" s="12" t="s">
        <v>3</v>
      </c>
      <c r="L30" s="75"/>
      <c r="M30" s="260"/>
      <c r="N30" s="260"/>
      <c r="O30" s="260"/>
      <c r="P30" s="260"/>
      <c r="Q30" s="260"/>
    </row>
    <row r="31" spans="2:251" ht="15.75">
      <c r="B31" s="214"/>
      <c r="C31" s="215"/>
      <c r="D31" s="219"/>
      <c r="E31" s="220"/>
      <c r="F31" s="220"/>
      <c r="G31" s="220"/>
      <c r="H31" s="220"/>
      <c r="I31" s="221"/>
      <c r="J31" s="223"/>
      <c r="K31" s="12" t="s">
        <v>2</v>
      </c>
      <c r="L31" s="75"/>
      <c r="M31" s="260"/>
      <c r="N31" s="260"/>
      <c r="O31" s="260"/>
      <c r="P31" s="260"/>
      <c r="Q31" s="260"/>
    </row>
    <row r="32" spans="2:251" ht="15" customHeight="1">
      <c r="B32" s="232" t="s">
        <v>1</v>
      </c>
      <c r="C32" s="248"/>
      <c r="D32" s="248"/>
      <c r="E32" s="248"/>
      <c r="F32" s="248"/>
      <c r="G32" s="248"/>
      <c r="H32" s="248"/>
      <c r="I32" s="248"/>
      <c r="J32" s="248"/>
      <c r="K32" s="248"/>
      <c r="L32" s="233"/>
      <c r="M32" s="243" t="s">
        <v>0</v>
      </c>
      <c r="N32" s="243"/>
      <c r="O32" s="243"/>
      <c r="P32" s="243"/>
      <c r="Q32" s="243"/>
    </row>
    <row r="33" spans="2:53" ht="29.25" customHeight="1">
      <c r="B33" s="234"/>
      <c r="C33" s="249"/>
      <c r="D33" s="249"/>
      <c r="E33" s="249"/>
      <c r="F33" s="249"/>
      <c r="G33" s="249"/>
      <c r="H33" s="249"/>
      <c r="I33" s="249"/>
      <c r="J33" s="249"/>
      <c r="K33" s="249"/>
      <c r="L33" s="235"/>
      <c r="M33" s="243"/>
      <c r="N33" s="243"/>
      <c r="O33" s="243"/>
      <c r="P33" s="243"/>
      <c r="Q33" s="243"/>
    </row>
    <row r="34" spans="2:53">
      <c r="M34" s="11"/>
      <c r="N34" s="11"/>
    </row>
    <row r="35" spans="2:53" ht="15.7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row>
    <row r="36" spans="2:53" ht="15.75">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2:53" ht="15.75">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2:53" ht="15.75">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2: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sheetData>
  <mergeCells count="86">
    <mergeCell ref="B22:B23"/>
    <mergeCell ref="C22:C23"/>
    <mergeCell ref="E22:E23"/>
    <mergeCell ref="I15:L16"/>
    <mergeCell ref="M32:Q33"/>
    <mergeCell ref="M28:Q29"/>
    <mergeCell ref="M30:Q31"/>
    <mergeCell ref="B28:C29"/>
    <mergeCell ref="B30:C31"/>
    <mergeCell ref="B32:L33"/>
    <mergeCell ref="M25:Q25"/>
    <mergeCell ref="M26:Q27"/>
    <mergeCell ref="B25:C25"/>
    <mergeCell ref="B26:C27"/>
    <mergeCell ref="J26:J27"/>
    <mergeCell ref="J28:J29"/>
    <mergeCell ref="D30:I31"/>
    <mergeCell ref="D25:I25"/>
    <mergeCell ref="O22:O23"/>
    <mergeCell ref="P22:P23"/>
    <mergeCell ref="Q22:Q23"/>
    <mergeCell ref="J30:J31"/>
    <mergeCell ref="K25:L25"/>
    <mergeCell ref="D26:I27"/>
    <mergeCell ref="D28:I29"/>
    <mergeCell ref="U18:V18"/>
    <mergeCell ref="C20:C21"/>
    <mergeCell ref="E20:E21"/>
    <mergeCell ref="C18:C19"/>
    <mergeCell ref="E18:E19"/>
    <mergeCell ref="O18:O19"/>
    <mergeCell ref="P18:P19"/>
    <mergeCell ref="Q18:Q19"/>
    <mergeCell ref="U14:V14"/>
    <mergeCell ref="B12:C12"/>
    <mergeCell ref="U15:V15"/>
    <mergeCell ref="O16:O17"/>
    <mergeCell ref="P16:P17"/>
    <mergeCell ref="Q16:Q17"/>
    <mergeCell ref="U16:V16"/>
    <mergeCell ref="U17:V17"/>
    <mergeCell ref="C15:C17"/>
    <mergeCell ref="D15:D17"/>
    <mergeCell ref="E15:E17"/>
    <mergeCell ref="F15:F17"/>
    <mergeCell ref="H15:H17"/>
    <mergeCell ref="G15:G17"/>
    <mergeCell ref="T9:X9"/>
    <mergeCell ref="D10:I10"/>
    <mergeCell ref="N10:P10"/>
    <mergeCell ref="D11:I11"/>
    <mergeCell ref="N11:P11"/>
    <mergeCell ref="U11:W11"/>
    <mergeCell ref="D9:I9"/>
    <mergeCell ref="J9:L14"/>
    <mergeCell ref="M9:Q9"/>
    <mergeCell ref="D12:I12"/>
    <mergeCell ref="N12:P12"/>
    <mergeCell ref="U12:W12"/>
    <mergeCell ref="D13:I13"/>
    <mergeCell ref="N13:P13"/>
    <mergeCell ref="U13:W13"/>
    <mergeCell ref="N14:P14"/>
    <mergeCell ref="B2:C5"/>
    <mergeCell ref="O20:O21"/>
    <mergeCell ref="P20:P21"/>
    <mergeCell ref="Q20:Q21"/>
    <mergeCell ref="B13:C13"/>
    <mergeCell ref="D14:I14"/>
    <mergeCell ref="M15:N16"/>
    <mergeCell ref="O15:Q15"/>
    <mergeCell ref="B15:B17"/>
    <mergeCell ref="B18:B21"/>
    <mergeCell ref="C6:Q6"/>
    <mergeCell ref="D8:Q8"/>
    <mergeCell ref="B9:C9"/>
    <mergeCell ref="B10:C10"/>
    <mergeCell ref="B11:C11"/>
    <mergeCell ref="D7:Q7"/>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5"/>
  <sheetViews>
    <sheetView workbookViewId="0">
      <selection activeCell="D2" sqref="D2:D81"/>
    </sheetView>
  </sheetViews>
  <sheetFormatPr baseColWidth="10" defaultRowHeight="15"/>
  <cols>
    <col min="3" max="3" width="50.42578125" customWidth="1"/>
    <col min="4" max="4" width="30" customWidth="1"/>
  </cols>
  <sheetData>
    <row r="1" spans="1:4">
      <c r="A1" s="104" t="s">
        <v>179</v>
      </c>
      <c r="B1" s="105" t="s">
        <v>180</v>
      </c>
      <c r="C1" s="105" t="s">
        <v>408</v>
      </c>
      <c r="D1" s="106" t="s">
        <v>409</v>
      </c>
    </row>
    <row r="2" spans="1:4">
      <c r="A2" s="111" t="s">
        <v>181</v>
      </c>
      <c r="B2">
        <v>0</v>
      </c>
      <c r="C2" s="108" t="s">
        <v>333</v>
      </c>
      <c r="D2" s="109">
        <v>1700</v>
      </c>
    </row>
    <row r="3" spans="1:4">
      <c r="A3" s="111" t="s">
        <v>181</v>
      </c>
      <c r="B3">
        <v>0</v>
      </c>
      <c r="C3" s="108" t="s">
        <v>333</v>
      </c>
      <c r="D3" s="109">
        <v>1700</v>
      </c>
    </row>
    <row r="4" spans="1:4">
      <c r="A4" s="110" t="s">
        <v>181</v>
      </c>
      <c r="B4">
        <v>0</v>
      </c>
      <c r="C4" s="108" t="s">
        <v>393</v>
      </c>
      <c r="D4" s="109">
        <v>2010</v>
      </c>
    </row>
    <row r="5" spans="1:4">
      <c r="A5" s="110" t="s">
        <v>181</v>
      </c>
      <c r="B5">
        <v>0</v>
      </c>
      <c r="C5" s="108" t="s">
        <v>405</v>
      </c>
      <c r="D5" s="109">
        <v>2010</v>
      </c>
    </row>
    <row r="6" spans="1:4">
      <c r="A6" s="110" t="s">
        <v>181</v>
      </c>
      <c r="B6">
        <v>0</v>
      </c>
      <c r="C6" s="108" t="s">
        <v>385</v>
      </c>
      <c r="D6" s="109">
        <v>2235</v>
      </c>
    </row>
    <row r="7" spans="1:4">
      <c r="A7" s="111" t="s">
        <v>181</v>
      </c>
      <c r="B7">
        <v>0</v>
      </c>
      <c r="C7" s="108" t="s">
        <v>187</v>
      </c>
      <c r="D7" s="109">
        <v>2310</v>
      </c>
    </row>
    <row r="8" spans="1:4">
      <c r="A8" s="111" t="s">
        <v>181</v>
      </c>
      <c r="B8">
        <v>0</v>
      </c>
      <c r="C8" s="108" t="s">
        <v>251</v>
      </c>
      <c r="D8" s="109">
        <v>2310</v>
      </c>
    </row>
    <row r="9" spans="1:4">
      <c r="A9" s="111" t="s">
        <v>181</v>
      </c>
      <c r="B9">
        <v>0</v>
      </c>
      <c r="C9" s="108" t="s">
        <v>278</v>
      </c>
      <c r="D9" s="109">
        <v>2310</v>
      </c>
    </row>
    <row r="10" spans="1:4">
      <c r="A10" s="111" t="s">
        <v>181</v>
      </c>
      <c r="B10">
        <v>0</v>
      </c>
      <c r="C10" s="108" t="s">
        <v>340</v>
      </c>
      <c r="D10" s="109">
        <v>2310</v>
      </c>
    </row>
    <row r="11" spans="1:4">
      <c r="A11" s="111" t="s">
        <v>181</v>
      </c>
      <c r="B11">
        <v>0</v>
      </c>
      <c r="C11" s="108" t="s">
        <v>358</v>
      </c>
      <c r="D11" s="109">
        <v>2310</v>
      </c>
    </row>
    <row r="12" spans="1:4">
      <c r="A12" s="111" t="s">
        <v>181</v>
      </c>
      <c r="B12">
        <v>0</v>
      </c>
      <c r="C12" s="108" t="s">
        <v>370</v>
      </c>
      <c r="D12" s="109">
        <v>2310</v>
      </c>
    </row>
    <row r="13" spans="1:4">
      <c r="A13" s="111" t="s">
        <v>181</v>
      </c>
      <c r="B13">
        <v>0</v>
      </c>
      <c r="C13" s="108" t="s">
        <v>333</v>
      </c>
      <c r="D13" s="109">
        <v>3300</v>
      </c>
    </row>
    <row r="14" spans="1:4">
      <c r="A14" s="111" t="s">
        <v>181</v>
      </c>
      <c r="B14">
        <v>0</v>
      </c>
      <c r="C14" s="108" t="s">
        <v>188</v>
      </c>
      <c r="D14" s="109">
        <v>4200</v>
      </c>
    </row>
    <row r="15" spans="1:4">
      <c r="A15" s="110" t="s">
        <v>181</v>
      </c>
      <c r="B15">
        <v>0</v>
      </c>
      <c r="C15" s="108" t="s">
        <v>384</v>
      </c>
      <c r="D15" s="109">
        <v>5715</v>
      </c>
    </row>
    <row r="16" spans="1:4">
      <c r="A16" s="111" t="s">
        <v>181</v>
      </c>
      <c r="B16">
        <v>0</v>
      </c>
      <c r="C16" s="108" t="s">
        <v>332</v>
      </c>
      <c r="D16" s="109">
        <v>5820</v>
      </c>
    </row>
    <row r="17" spans="1:4">
      <c r="A17" s="111" t="s">
        <v>181</v>
      </c>
      <c r="B17">
        <v>0</v>
      </c>
      <c r="C17" s="108" t="s">
        <v>371</v>
      </c>
      <c r="D17" s="109">
        <v>5865</v>
      </c>
    </row>
    <row r="18" spans="1:4">
      <c r="A18" s="111" t="s">
        <v>181</v>
      </c>
      <c r="B18">
        <v>0</v>
      </c>
      <c r="C18" s="108" t="s">
        <v>332</v>
      </c>
      <c r="D18" s="109">
        <v>6351</v>
      </c>
    </row>
    <row r="19" spans="1:4">
      <c r="A19" s="110" t="s">
        <v>181</v>
      </c>
      <c r="B19">
        <v>0</v>
      </c>
      <c r="C19" s="108" t="s">
        <v>404</v>
      </c>
      <c r="D19" s="109">
        <v>6750</v>
      </c>
    </row>
    <row r="20" spans="1:4">
      <c r="A20" s="110" t="s">
        <v>181</v>
      </c>
      <c r="B20">
        <v>0</v>
      </c>
      <c r="C20" s="108" t="s">
        <v>390</v>
      </c>
      <c r="D20" s="109">
        <v>7125</v>
      </c>
    </row>
    <row r="21" spans="1:4">
      <c r="A21" s="111" t="s">
        <v>181</v>
      </c>
      <c r="B21">
        <v>0</v>
      </c>
      <c r="C21" s="108" t="s">
        <v>359</v>
      </c>
      <c r="D21" s="109">
        <v>7680</v>
      </c>
    </row>
    <row r="22" spans="1:4">
      <c r="A22" s="111" t="s">
        <v>181</v>
      </c>
      <c r="B22">
        <v>0</v>
      </c>
      <c r="C22" s="108" t="s">
        <v>339</v>
      </c>
      <c r="D22" s="109">
        <v>7770</v>
      </c>
    </row>
    <row r="23" spans="1:4">
      <c r="A23" s="111" t="s">
        <v>181</v>
      </c>
      <c r="B23">
        <v>0</v>
      </c>
      <c r="C23" s="108" t="s">
        <v>279</v>
      </c>
      <c r="D23" s="109">
        <v>8085</v>
      </c>
    </row>
    <row r="24" spans="1:4">
      <c r="A24" s="111" t="s">
        <v>181</v>
      </c>
      <c r="B24">
        <v>0</v>
      </c>
      <c r="C24" s="108" t="s">
        <v>252</v>
      </c>
      <c r="D24" s="109">
        <v>8160</v>
      </c>
    </row>
    <row r="25" spans="1:4">
      <c r="A25" s="111" t="s">
        <v>181</v>
      </c>
      <c r="B25">
        <v>0</v>
      </c>
      <c r="C25" s="108" t="s">
        <v>333</v>
      </c>
      <c r="D25" s="109">
        <v>9900</v>
      </c>
    </row>
    <row r="26" spans="1:4">
      <c r="A26" s="111" t="s">
        <v>181</v>
      </c>
      <c r="B26">
        <v>0</v>
      </c>
      <c r="C26" s="108" t="s">
        <v>200</v>
      </c>
      <c r="D26" s="109">
        <v>12200</v>
      </c>
    </row>
    <row r="27" spans="1:4">
      <c r="A27" s="111" t="s">
        <v>181</v>
      </c>
      <c r="B27">
        <v>0</v>
      </c>
      <c r="C27" s="108" t="s">
        <v>200</v>
      </c>
      <c r="D27" s="109">
        <v>12200</v>
      </c>
    </row>
    <row r="28" spans="1:4">
      <c r="A28" s="111" t="s">
        <v>181</v>
      </c>
      <c r="B28">
        <v>0</v>
      </c>
      <c r="C28" s="108" t="s">
        <v>200</v>
      </c>
      <c r="D28" s="109">
        <v>12200</v>
      </c>
    </row>
    <row r="29" spans="1:4">
      <c r="A29" s="111" t="s">
        <v>181</v>
      </c>
      <c r="B29">
        <v>0</v>
      </c>
      <c r="C29" s="108" t="s">
        <v>333</v>
      </c>
      <c r="D29" s="109">
        <v>13100</v>
      </c>
    </row>
    <row r="30" spans="1:4">
      <c r="A30" s="111" t="s">
        <v>181</v>
      </c>
      <c r="B30">
        <v>0</v>
      </c>
      <c r="C30" s="108" t="s">
        <v>200</v>
      </c>
      <c r="D30" s="109">
        <v>24400</v>
      </c>
    </row>
    <row r="31" spans="1:4">
      <c r="A31" t="s">
        <v>181</v>
      </c>
      <c r="B31">
        <v>0</v>
      </c>
      <c r="C31" s="108" t="s">
        <v>203</v>
      </c>
      <c r="D31" s="109">
        <v>29100</v>
      </c>
    </row>
    <row r="32" spans="1:4">
      <c r="A32" t="s">
        <v>181</v>
      </c>
      <c r="B32">
        <v>0</v>
      </c>
      <c r="C32" s="108" t="s">
        <v>203</v>
      </c>
      <c r="D32" s="109">
        <v>29100</v>
      </c>
    </row>
    <row r="33" spans="1:4">
      <c r="A33" s="111" t="s">
        <v>181</v>
      </c>
      <c r="B33">
        <v>0</v>
      </c>
      <c r="C33" s="108" t="s">
        <v>333</v>
      </c>
      <c r="D33" s="109">
        <v>34636</v>
      </c>
    </row>
    <row r="34" spans="1:4">
      <c r="A34" s="111" t="s">
        <v>181</v>
      </c>
      <c r="B34">
        <v>0</v>
      </c>
      <c r="C34" s="108" t="s">
        <v>332</v>
      </c>
      <c r="D34" s="109">
        <v>39700</v>
      </c>
    </row>
    <row r="35" spans="1:4">
      <c r="A35" s="111" t="s">
        <v>181</v>
      </c>
      <c r="B35">
        <v>0</v>
      </c>
      <c r="C35" s="108" t="s">
        <v>332</v>
      </c>
      <c r="D35" s="109">
        <v>39700</v>
      </c>
    </row>
    <row r="36" spans="1:4">
      <c r="A36" t="s">
        <v>181</v>
      </c>
      <c r="B36">
        <v>0</v>
      </c>
      <c r="C36" s="108" t="s">
        <v>203</v>
      </c>
      <c r="D36" s="109">
        <v>58100</v>
      </c>
    </row>
    <row r="37" spans="1:4">
      <c r="A37" s="111" t="s">
        <v>181</v>
      </c>
      <c r="B37">
        <v>0</v>
      </c>
      <c r="C37" s="108" t="s">
        <v>333</v>
      </c>
      <c r="D37" s="109">
        <v>66854</v>
      </c>
    </row>
    <row r="38" spans="1:4">
      <c r="A38" s="111" t="s">
        <v>181</v>
      </c>
      <c r="B38">
        <v>0</v>
      </c>
      <c r="C38" s="108" t="s">
        <v>299</v>
      </c>
      <c r="D38" s="109">
        <v>68800</v>
      </c>
    </row>
    <row r="39" spans="1:4">
      <c r="A39" s="111" t="s">
        <v>181</v>
      </c>
      <c r="B39">
        <v>0</v>
      </c>
      <c r="C39" s="108" t="s">
        <v>299</v>
      </c>
      <c r="D39" s="109">
        <v>68800</v>
      </c>
    </row>
    <row r="40" spans="1:4">
      <c r="A40" s="111" t="s">
        <v>181</v>
      </c>
      <c r="B40">
        <v>0</v>
      </c>
      <c r="C40" s="108" t="s">
        <v>200</v>
      </c>
      <c r="D40" s="109">
        <v>71700</v>
      </c>
    </row>
    <row r="41" spans="1:4">
      <c r="A41" s="111" t="s">
        <v>181</v>
      </c>
      <c r="B41">
        <v>0</v>
      </c>
      <c r="C41" s="108" t="s">
        <v>332</v>
      </c>
      <c r="D41" s="109">
        <v>79300</v>
      </c>
    </row>
    <row r="42" spans="1:4">
      <c r="A42" s="111" t="s">
        <v>181</v>
      </c>
      <c r="B42">
        <v>0</v>
      </c>
      <c r="C42" s="108" t="s">
        <v>330</v>
      </c>
      <c r="D42" s="109">
        <v>87789</v>
      </c>
    </row>
    <row r="43" spans="1:4">
      <c r="A43" s="111" t="s">
        <v>181</v>
      </c>
      <c r="B43">
        <v>0</v>
      </c>
      <c r="C43" s="108" t="s">
        <v>200</v>
      </c>
      <c r="D43" s="109">
        <v>95400</v>
      </c>
    </row>
    <row r="44" spans="1:4">
      <c r="A44" s="111" t="s">
        <v>181</v>
      </c>
      <c r="B44">
        <v>0</v>
      </c>
      <c r="C44" s="108" t="s">
        <v>299</v>
      </c>
      <c r="D44" s="109">
        <v>122684</v>
      </c>
    </row>
    <row r="45" spans="1:4">
      <c r="A45" s="111" t="s">
        <v>181</v>
      </c>
      <c r="B45">
        <v>0</v>
      </c>
      <c r="C45" s="108" t="s">
        <v>299</v>
      </c>
      <c r="D45" s="109">
        <v>137400</v>
      </c>
    </row>
    <row r="46" spans="1:4">
      <c r="A46" s="111" t="s">
        <v>181</v>
      </c>
      <c r="B46">
        <v>0</v>
      </c>
      <c r="C46" s="108" t="s">
        <v>279</v>
      </c>
      <c r="D46" s="109">
        <v>140653</v>
      </c>
    </row>
    <row r="47" spans="1:4">
      <c r="A47" s="111" t="s">
        <v>181</v>
      </c>
      <c r="B47">
        <v>0</v>
      </c>
      <c r="C47" s="108" t="s">
        <v>252</v>
      </c>
      <c r="D47" s="109">
        <v>146602</v>
      </c>
    </row>
    <row r="48" spans="1:4">
      <c r="A48" s="111" t="s">
        <v>181</v>
      </c>
      <c r="B48">
        <v>0</v>
      </c>
      <c r="C48" s="108" t="s">
        <v>303</v>
      </c>
      <c r="D48" s="109">
        <v>170000</v>
      </c>
    </row>
    <row r="49" spans="1:4">
      <c r="A49" t="s">
        <v>181</v>
      </c>
      <c r="B49">
        <v>0</v>
      </c>
      <c r="C49" s="108" t="s">
        <v>203</v>
      </c>
      <c r="D49" s="109">
        <v>174100</v>
      </c>
    </row>
    <row r="50" spans="1:4">
      <c r="A50" s="111" t="s">
        <v>181</v>
      </c>
      <c r="B50">
        <v>0</v>
      </c>
      <c r="C50" s="108" t="s">
        <v>333</v>
      </c>
      <c r="D50" s="109">
        <v>181652</v>
      </c>
    </row>
    <row r="51" spans="1:4">
      <c r="A51" s="110" t="s">
        <v>181</v>
      </c>
      <c r="B51">
        <v>0</v>
      </c>
      <c r="C51" s="108" t="s">
        <v>397</v>
      </c>
      <c r="D51" s="109">
        <v>190000</v>
      </c>
    </row>
    <row r="52" spans="1:4">
      <c r="A52" s="111" t="s">
        <v>181</v>
      </c>
      <c r="B52">
        <v>0</v>
      </c>
      <c r="C52" s="108" t="s">
        <v>200</v>
      </c>
      <c r="D52" s="109">
        <v>198600</v>
      </c>
    </row>
    <row r="53" spans="1:4">
      <c r="A53" s="110" t="s">
        <v>181</v>
      </c>
      <c r="B53">
        <v>0</v>
      </c>
      <c r="C53" s="108" t="s">
        <v>397</v>
      </c>
      <c r="D53" s="109">
        <v>200000</v>
      </c>
    </row>
    <row r="54" spans="1:4">
      <c r="A54" s="111" t="s">
        <v>181</v>
      </c>
      <c r="B54">
        <v>0</v>
      </c>
      <c r="C54" s="108" t="s">
        <v>200</v>
      </c>
      <c r="D54" s="109">
        <v>200800</v>
      </c>
    </row>
    <row r="55" spans="1:4">
      <c r="A55" s="111" t="s">
        <v>181</v>
      </c>
      <c r="B55">
        <v>0</v>
      </c>
      <c r="C55" s="108" t="s">
        <v>211</v>
      </c>
      <c r="D55" s="109">
        <v>225800</v>
      </c>
    </row>
    <row r="56" spans="1:4">
      <c r="A56" s="111" t="s">
        <v>181</v>
      </c>
      <c r="B56">
        <v>0</v>
      </c>
      <c r="C56" s="108" t="s">
        <v>211</v>
      </c>
      <c r="D56" s="109">
        <v>225800</v>
      </c>
    </row>
    <row r="57" spans="1:4">
      <c r="A57" s="111" t="s">
        <v>181</v>
      </c>
      <c r="B57">
        <v>0</v>
      </c>
      <c r="C57" s="108" t="s">
        <v>332</v>
      </c>
      <c r="D57" s="109">
        <v>228009</v>
      </c>
    </row>
    <row r="58" spans="1:4">
      <c r="A58" s="111" t="s">
        <v>181</v>
      </c>
      <c r="B58">
        <v>0</v>
      </c>
      <c r="C58" s="108" t="s">
        <v>329</v>
      </c>
      <c r="D58" s="109">
        <v>231412</v>
      </c>
    </row>
    <row r="59" spans="1:4">
      <c r="A59" t="s">
        <v>181</v>
      </c>
      <c r="B59">
        <v>0</v>
      </c>
      <c r="C59" s="108" t="s">
        <v>203</v>
      </c>
      <c r="D59" s="109">
        <v>232100</v>
      </c>
    </row>
    <row r="60" spans="1:4">
      <c r="A60" s="111" t="s">
        <v>181</v>
      </c>
      <c r="B60">
        <v>0</v>
      </c>
      <c r="C60" s="108" t="s">
        <v>332</v>
      </c>
      <c r="D60" s="109">
        <v>237700</v>
      </c>
    </row>
    <row r="61" spans="1:4">
      <c r="A61" s="111" t="s">
        <v>181</v>
      </c>
      <c r="B61">
        <v>0</v>
      </c>
      <c r="C61" s="108" t="s">
        <v>188</v>
      </c>
      <c r="D61" s="109">
        <v>243696</v>
      </c>
    </row>
    <row r="62" spans="1:4">
      <c r="A62" s="111" t="s">
        <v>181</v>
      </c>
      <c r="B62">
        <v>0</v>
      </c>
      <c r="C62" s="108" t="s">
        <v>202</v>
      </c>
      <c r="D62" s="109">
        <v>260000</v>
      </c>
    </row>
    <row r="63" spans="1:4">
      <c r="A63" s="111" t="s">
        <v>181</v>
      </c>
      <c r="B63">
        <v>0</v>
      </c>
      <c r="C63" s="108" t="s">
        <v>184</v>
      </c>
      <c r="D63" s="109">
        <v>270000</v>
      </c>
    </row>
    <row r="64" spans="1:4">
      <c r="A64" s="111" t="s">
        <v>181</v>
      </c>
      <c r="B64">
        <v>0</v>
      </c>
      <c r="C64" s="108" t="s">
        <v>334</v>
      </c>
      <c r="D64" s="109">
        <v>270000</v>
      </c>
    </row>
    <row r="65" spans="1:4">
      <c r="A65" s="111" t="s">
        <v>181</v>
      </c>
      <c r="B65">
        <v>0</v>
      </c>
      <c r="C65" s="108" t="s">
        <v>200</v>
      </c>
      <c r="D65" s="109">
        <v>286100</v>
      </c>
    </row>
    <row r="66" spans="1:4">
      <c r="A66" s="111" t="s">
        <v>181</v>
      </c>
      <c r="B66">
        <v>0</v>
      </c>
      <c r="C66" s="108" t="s">
        <v>356</v>
      </c>
      <c r="D66" s="109">
        <v>288800</v>
      </c>
    </row>
    <row r="67" spans="1:4">
      <c r="A67" s="110" t="s">
        <v>181</v>
      </c>
      <c r="B67">
        <v>0</v>
      </c>
      <c r="C67" s="108" t="s">
        <v>378</v>
      </c>
      <c r="D67" s="109">
        <v>306250</v>
      </c>
    </row>
    <row r="68" spans="1:4">
      <c r="A68" s="111" t="s">
        <v>181</v>
      </c>
      <c r="B68">
        <v>0</v>
      </c>
      <c r="C68" s="108" t="s">
        <v>356</v>
      </c>
      <c r="D68" s="109">
        <v>315900</v>
      </c>
    </row>
    <row r="69" spans="1:4">
      <c r="A69" s="111" t="s">
        <v>181</v>
      </c>
      <c r="B69">
        <v>0</v>
      </c>
      <c r="C69" s="108" t="s">
        <v>356</v>
      </c>
      <c r="D69" s="109">
        <v>315900</v>
      </c>
    </row>
    <row r="70" spans="1:4">
      <c r="A70" s="111" t="s">
        <v>181</v>
      </c>
      <c r="B70">
        <v>0</v>
      </c>
      <c r="C70" s="108" t="s">
        <v>332</v>
      </c>
      <c r="D70" s="109">
        <v>317000</v>
      </c>
    </row>
    <row r="71" spans="1:4">
      <c r="A71" s="111" t="s">
        <v>181</v>
      </c>
      <c r="B71">
        <v>0</v>
      </c>
      <c r="C71" s="108" t="s">
        <v>337</v>
      </c>
      <c r="D71" s="109">
        <v>317750</v>
      </c>
    </row>
    <row r="72" spans="1:4">
      <c r="A72" s="111" t="s">
        <v>181</v>
      </c>
      <c r="B72">
        <v>0</v>
      </c>
      <c r="C72" s="108" t="s">
        <v>186</v>
      </c>
      <c r="D72" s="109">
        <v>360554</v>
      </c>
    </row>
    <row r="73" spans="1:4">
      <c r="A73" s="111" t="s">
        <v>181</v>
      </c>
      <c r="B73">
        <v>0</v>
      </c>
      <c r="C73" s="108" t="s">
        <v>247</v>
      </c>
      <c r="D73" s="109">
        <v>364400</v>
      </c>
    </row>
    <row r="74" spans="1:4">
      <c r="A74" s="111" t="s">
        <v>181</v>
      </c>
      <c r="B74">
        <v>0</v>
      </c>
      <c r="C74" s="108" t="s">
        <v>247</v>
      </c>
      <c r="D74" s="109">
        <v>364400</v>
      </c>
    </row>
    <row r="75" spans="1:4">
      <c r="A75" s="110" t="s">
        <v>181</v>
      </c>
      <c r="B75">
        <v>0</v>
      </c>
      <c r="C75" s="108" t="s">
        <v>380</v>
      </c>
      <c r="D75" s="109">
        <v>390000</v>
      </c>
    </row>
    <row r="76" spans="1:4">
      <c r="A76" s="111" t="s">
        <v>181</v>
      </c>
      <c r="B76">
        <v>0</v>
      </c>
      <c r="C76" s="108" t="s">
        <v>299</v>
      </c>
      <c r="D76" s="109">
        <v>412000</v>
      </c>
    </row>
    <row r="77" spans="1:4">
      <c r="A77" s="111" t="s">
        <v>181</v>
      </c>
      <c r="B77">
        <v>0</v>
      </c>
      <c r="C77" s="108" t="s">
        <v>211</v>
      </c>
      <c r="D77" s="109">
        <v>451500</v>
      </c>
    </row>
    <row r="78" spans="1:4">
      <c r="A78" s="111" t="s">
        <v>181</v>
      </c>
      <c r="B78">
        <v>0</v>
      </c>
      <c r="C78" s="108" t="s">
        <v>316</v>
      </c>
      <c r="D78" s="109">
        <v>455248</v>
      </c>
    </row>
    <row r="79" spans="1:4">
      <c r="A79" s="111" t="s">
        <v>181</v>
      </c>
      <c r="B79">
        <v>0</v>
      </c>
      <c r="C79" s="108" t="s">
        <v>317</v>
      </c>
      <c r="D79" s="109">
        <v>464210</v>
      </c>
    </row>
    <row r="80" spans="1:4">
      <c r="A80" s="111" t="s">
        <v>181</v>
      </c>
      <c r="B80">
        <v>0</v>
      </c>
      <c r="C80" s="108" t="s">
        <v>330</v>
      </c>
      <c r="D80" s="109">
        <v>540996</v>
      </c>
    </row>
    <row r="81" spans="1:4">
      <c r="A81" s="111" t="s">
        <v>181</v>
      </c>
      <c r="B81">
        <v>0</v>
      </c>
      <c r="C81" s="108" t="s">
        <v>299</v>
      </c>
      <c r="D81" s="109">
        <v>549200</v>
      </c>
    </row>
    <row r="82" spans="1:4">
      <c r="A82" s="111" t="s">
        <v>181</v>
      </c>
      <c r="B82">
        <v>0</v>
      </c>
      <c r="C82" s="108" t="s">
        <v>331</v>
      </c>
      <c r="D82" s="109">
        <v>550114</v>
      </c>
    </row>
    <row r="83" spans="1:4">
      <c r="A83" s="111" t="s">
        <v>181</v>
      </c>
      <c r="B83">
        <v>0</v>
      </c>
      <c r="C83" s="108" t="s">
        <v>252</v>
      </c>
      <c r="D83" s="109">
        <v>555478</v>
      </c>
    </row>
    <row r="84" spans="1:4">
      <c r="A84" s="111" t="s">
        <v>181</v>
      </c>
      <c r="B84">
        <v>0</v>
      </c>
      <c r="C84" s="108" t="s">
        <v>318</v>
      </c>
      <c r="D84" s="109">
        <v>583948</v>
      </c>
    </row>
    <row r="85" spans="1:4">
      <c r="A85" s="111" t="s">
        <v>181</v>
      </c>
      <c r="B85">
        <v>0</v>
      </c>
      <c r="C85" s="108" t="s">
        <v>356</v>
      </c>
      <c r="D85" s="109">
        <v>618800</v>
      </c>
    </row>
    <row r="86" spans="1:4">
      <c r="A86" s="111" t="s">
        <v>181</v>
      </c>
      <c r="B86">
        <v>0</v>
      </c>
      <c r="C86" s="108" t="s">
        <v>355</v>
      </c>
      <c r="D86" s="109">
        <v>624000</v>
      </c>
    </row>
    <row r="87" spans="1:4">
      <c r="A87" s="111" t="s">
        <v>181</v>
      </c>
      <c r="B87">
        <v>0</v>
      </c>
      <c r="C87" s="108" t="s">
        <v>335</v>
      </c>
      <c r="D87" s="109">
        <v>633600</v>
      </c>
    </row>
    <row r="88" spans="1:4">
      <c r="A88" s="111" t="s">
        <v>181</v>
      </c>
      <c r="B88">
        <v>0</v>
      </c>
      <c r="C88" s="108" t="s">
        <v>333</v>
      </c>
      <c r="D88" s="109">
        <v>635118</v>
      </c>
    </row>
    <row r="89" spans="1:4">
      <c r="A89" s="110" t="s">
        <v>181</v>
      </c>
      <c r="B89">
        <v>0</v>
      </c>
      <c r="C89" s="108" t="s">
        <v>391</v>
      </c>
      <c r="D89" s="109">
        <v>665000</v>
      </c>
    </row>
    <row r="90" spans="1:4">
      <c r="A90" s="111" t="s">
        <v>181</v>
      </c>
      <c r="B90">
        <v>0</v>
      </c>
      <c r="C90" s="108" t="s">
        <v>250</v>
      </c>
      <c r="D90" s="109">
        <v>673300</v>
      </c>
    </row>
    <row r="91" spans="1:4">
      <c r="A91" s="111" t="s">
        <v>181</v>
      </c>
      <c r="B91">
        <v>0</v>
      </c>
      <c r="C91" s="108" t="s">
        <v>330</v>
      </c>
      <c r="D91" s="109">
        <v>680994</v>
      </c>
    </row>
    <row r="92" spans="1:4">
      <c r="A92" s="111" t="s">
        <v>181</v>
      </c>
      <c r="B92">
        <v>0</v>
      </c>
      <c r="C92" s="108" t="s">
        <v>280</v>
      </c>
      <c r="D92" s="109">
        <v>693700</v>
      </c>
    </row>
    <row r="93" spans="1:4">
      <c r="A93" s="111" t="s">
        <v>181</v>
      </c>
      <c r="B93">
        <v>0</v>
      </c>
      <c r="C93" s="108" t="s">
        <v>201</v>
      </c>
      <c r="D93" s="109">
        <v>696800</v>
      </c>
    </row>
    <row r="94" spans="1:4">
      <c r="A94" s="111" t="s">
        <v>181</v>
      </c>
      <c r="B94">
        <v>0</v>
      </c>
      <c r="C94" s="108" t="s">
        <v>201</v>
      </c>
      <c r="D94" s="109">
        <v>696800</v>
      </c>
    </row>
    <row r="95" spans="1:4">
      <c r="A95" s="111" t="s">
        <v>181</v>
      </c>
      <c r="B95">
        <v>0</v>
      </c>
      <c r="C95" s="108" t="s">
        <v>280</v>
      </c>
      <c r="D95" s="109">
        <v>699600</v>
      </c>
    </row>
    <row r="96" spans="1:4">
      <c r="A96" s="111" t="s">
        <v>181</v>
      </c>
      <c r="B96">
        <v>0</v>
      </c>
      <c r="C96" s="108" t="s">
        <v>280</v>
      </c>
      <c r="D96" s="109">
        <v>699600</v>
      </c>
    </row>
    <row r="97" spans="1:4">
      <c r="A97" s="111" t="s">
        <v>181</v>
      </c>
      <c r="B97">
        <v>0</v>
      </c>
      <c r="C97" s="108" t="s">
        <v>250</v>
      </c>
      <c r="D97" s="109">
        <v>705200</v>
      </c>
    </row>
    <row r="98" spans="1:4">
      <c r="A98" s="111" t="s">
        <v>181</v>
      </c>
      <c r="B98">
        <v>0</v>
      </c>
      <c r="C98" s="108" t="s">
        <v>250</v>
      </c>
      <c r="D98" s="109">
        <v>705200</v>
      </c>
    </row>
    <row r="99" spans="1:4">
      <c r="A99" s="111" t="s">
        <v>181</v>
      </c>
      <c r="B99">
        <v>0</v>
      </c>
      <c r="C99" s="108" t="s">
        <v>185</v>
      </c>
      <c r="D99" s="109">
        <v>705700</v>
      </c>
    </row>
    <row r="100" spans="1:4">
      <c r="A100" s="111" t="s">
        <v>181</v>
      </c>
      <c r="B100">
        <v>0</v>
      </c>
      <c r="C100" s="108" t="s">
        <v>185</v>
      </c>
      <c r="D100" s="109">
        <v>705700</v>
      </c>
    </row>
    <row r="101" spans="1:4">
      <c r="A101" s="111" t="s">
        <v>181</v>
      </c>
      <c r="B101">
        <v>0</v>
      </c>
      <c r="C101" s="108" t="s">
        <v>335</v>
      </c>
      <c r="D101" s="109">
        <v>713200</v>
      </c>
    </row>
    <row r="102" spans="1:4">
      <c r="A102" s="111" t="s">
        <v>181</v>
      </c>
      <c r="B102">
        <v>0</v>
      </c>
      <c r="C102" s="108" t="s">
        <v>335</v>
      </c>
      <c r="D102" s="109">
        <v>713200</v>
      </c>
    </row>
    <row r="103" spans="1:4">
      <c r="A103" s="111" t="s">
        <v>181</v>
      </c>
      <c r="B103">
        <v>0</v>
      </c>
      <c r="C103" s="108" t="s">
        <v>368</v>
      </c>
      <c r="D103" s="109">
        <v>717800</v>
      </c>
    </row>
    <row r="104" spans="1:4">
      <c r="A104" s="110" t="s">
        <v>181</v>
      </c>
      <c r="B104">
        <v>0</v>
      </c>
      <c r="C104" s="108" t="s">
        <v>405</v>
      </c>
      <c r="D104" s="109">
        <v>721595</v>
      </c>
    </row>
    <row r="105" spans="1:4">
      <c r="A105" s="110" t="s">
        <v>181</v>
      </c>
      <c r="B105">
        <v>0</v>
      </c>
      <c r="C105" s="108" t="s">
        <v>407</v>
      </c>
      <c r="D105" s="109">
        <v>725200</v>
      </c>
    </row>
    <row r="106" spans="1:4">
      <c r="A106" s="111" t="s">
        <v>181</v>
      </c>
      <c r="B106">
        <v>0</v>
      </c>
      <c r="C106" s="108" t="s">
        <v>185</v>
      </c>
      <c r="D106" s="109">
        <v>732600</v>
      </c>
    </row>
    <row r="107" spans="1:4">
      <c r="A107" s="111" t="s">
        <v>181</v>
      </c>
      <c r="B107">
        <v>0</v>
      </c>
      <c r="C107" s="108" t="s">
        <v>349</v>
      </c>
      <c r="D107" s="109">
        <v>734076</v>
      </c>
    </row>
    <row r="108" spans="1:4">
      <c r="A108" s="111" t="s">
        <v>181</v>
      </c>
      <c r="B108">
        <v>0</v>
      </c>
      <c r="C108" s="108" t="s">
        <v>247</v>
      </c>
      <c r="D108" s="109">
        <v>734700</v>
      </c>
    </row>
    <row r="109" spans="1:4">
      <c r="A109" s="110" t="s">
        <v>181</v>
      </c>
      <c r="B109">
        <v>0</v>
      </c>
      <c r="C109" s="108" t="s">
        <v>407</v>
      </c>
      <c r="D109" s="109">
        <v>756900</v>
      </c>
    </row>
    <row r="110" spans="1:4">
      <c r="A110" s="110" t="s">
        <v>181</v>
      </c>
      <c r="B110">
        <v>0</v>
      </c>
      <c r="C110" s="108" t="s">
        <v>407</v>
      </c>
      <c r="D110" s="109">
        <v>756900</v>
      </c>
    </row>
    <row r="111" spans="1:4">
      <c r="A111" s="110" t="s">
        <v>181</v>
      </c>
      <c r="B111">
        <v>0</v>
      </c>
      <c r="C111" s="108" t="s">
        <v>382</v>
      </c>
      <c r="D111" s="109">
        <v>757000</v>
      </c>
    </row>
    <row r="112" spans="1:4">
      <c r="A112" s="111" t="s">
        <v>181</v>
      </c>
      <c r="B112">
        <v>0</v>
      </c>
      <c r="C112" s="108" t="s">
        <v>355</v>
      </c>
      <c r="D112" s="109">
        <v>764800</v>
      </c>
    </row>
    <row r="113" spans="1:4">
      <c r="A113" s="111" t="s">
        <v>181</v>
      </c>
      <c r="B113">
        <v>0</v>
      </c>
      <c r="C113" s="108" t="s">
        <v>355</v>
      </c>
      <c r="D113" s="109">
        <v>764800</v>
      </c>
    </row>
    <row r="114" spans="1:4">
      <c r="A114" s="110" t="s">
        <v>181</v>
      </c>
      <c r="B114">
        <v>0</v>
      </c>
      <c r="C114" s="108" t="s">
        <v>382</v>
      </c>
      <c r="D114" s="109">
        <v>783200</v>
      </c>
    </row>
    <row r="115" spans="1:4">
      <c r="A115" s="110" t="s">
        <v>181</v>
      </c>
      <c r="B115">
        <v>0</v>
      </c>
      <c r="C115" s="108" t="s">
        <v>382</v>
      </c>
      <c r="D115" s="109">
        <v>783200</v>
      </c>
    </row>
    <row r="116" spans="1:4">
      <c r="A116" s="110" t="s">
        <v>181</v>
      </c>
      <c r="B116">
        <v>0</v>
      </c>
      <c r="C116" s="108" t="s">
        <v>391</v>
      </c>
      <c r="D116" s="109">
        <v>822300</v>
      </c>
    </row>
    <row r="117" spans="1:4">
      <c r="A117" s="110" t="s">
        <v>181</v>
      </c>
      <c r="B117">
        <v>0</v>
      </c>
      <c r="C117" s="108" t="s">
        <v>391</v>
      </c>
      <c r="D117" s="109">
        <v>822300</v>
      </c>
    </row>
    <row r="118" spans="1:4">
      <c r="A118" t="s">
        <v>181</v>
      </c>
      <c r="B118">
        <v>0</v>
      </c>
      <c r="C118" s="108" t="s">
        <v>203</v>
      </c>
      <c r="D118" s="109">
        <v>849804</v>
      </c>
    </row>
    <row r="119" spans="1:4">
      <c r="A119" s="111" t="s">
        <v>181</v>
      </c>
      <c r="B119">
        <v>0</v>
      </c>
      <c r="C119" s="108" t="s">
        <v>196</v>
      </c>
      <c r="D119" s="109">
        <v>932400</v>
      </c>
    </row>
    <row r="120" spans="1:4">
      <c r="A120" s="111" t="s">
        <v>181</v>
      </c>
      <c r="B120">
        <v>0</v>
      </c>
      <c r="C120" s="108" t="s">
        <v>200</v>
      </c>
      <c r="D120" s="109">
        <v>938772</v>
      </c>
    </row>
    <row r="121" spans="1:4">
      <c r="A121" s="111" t="s">
        <v>181</v>
      </c>
      <c r="B121">
        <v>0</v>
      </c>
      <c r="C121" s="108" t="s">
        <v>332</v>
      </c>
      <c r="D121" s="109">
        <v>971994</v>
      </c>
    </row>
    <row r="122" spans="1:4">
      <c r="A122" s="111" t="s">
        <v>181</v>
      </c>
      <c r="B122">
        <v>0</v>
      </c>
      <c r="C122" s="108" t="s">
        <v>210</v>
      </c>
      <c r="D122" s="109">
        <v>1010092</v>
      </c>
    </row>
    <row r="123" spans="1:4">
      <c r="A123" s="111" t="s">
        <v>181</v>
      </c>
      <c r="B123">
        <v>0</v>
      </c>
      <c r="C123" s="108" t="s">
        <v>329</v>
      </c>
      <c r="D123" s="109">
        <v>1017300</v>
      </c>
    </row>
    <row r="124" spans="1:4">
      <c r="A124" s="111" t="s">
        <v>181</v>
      </c>
      <c r="B124">
        <v>0</v>
      </c>
      <c r="C124" s="108" t="s">
        <v>368</v>
      </c>
      <c r="D124" s="109">
        <v>1055000</v>
      </c>
    </row>
    <row r="125" spans="1:4">
      <c r="A125" s="111" t="s">
        <v>181</v>
      </c>
      <c r="B125">
        <v>0</v>
      </c>
      <c r="C125" s="108" t="s">
        <v>368</v>
      </c>
      <c r="D125" s="109">
        <v>1055000</v>
      </c>
    </row>
    <row r="126" spans="1:4">
      <c r="A126" s="111" t="s">
        <v>181</v>
      </c>
      <c r="B126">
        <v>0</v>
      </c>
      <c r="C126" s="108" t="s">
        <v>329</v>
      </c>
      <c r="D126" s="109">
        <v>1076500</v>
      </c>
    </row>
    <row r="127" spans="1:4">
      <c r="A127" s="111" t="s">
        <v>181</v>
      </c>
      <c r="B127">
        <v>0</v>
      </c>
      <c r="C127" s="108" t="s">
        <v>329</v>
      </c>
      <c r="D127" s="109">
        <v>1076500</v>
      </c>
    </row>
    <row r="128" spans="1:4">
      <c r="A128" s="110" t="s">
        <v>181</v>
      </c>
      <c r="B128">
        <v>0</v>
      </c>
      <c r="C128" s="108" t="s">
        <v>388</v>
      </c>
      <c r="D128" s="109">
        <v>1081485</v>
      </c>
    </row>
    <row r="129" spans="1:4">
      <c r="A129" s="110" t="s">
        <v>181</v>
      </c>
      <c r="B129">
        <v>0</v>
      </c>
      <c r="C129" s="108" t="s">
        <v>389</v>
      </c>
      <c r="D129" s="109">
        <v>1081485</v>
      </c>
    </row>
    <row r="130" spans="1:4">
      <c r="A130" s="111" t="s">
        <v>181</v>
      </c>
      <c r="B130">
        <v>0</v>
      </c>
      <c r="C130" s="108" t="s">
        <v>279</v>
      </c>
      <c r="D130" s="109">
        <v>1149488</v>
      </c>
    </row>
    <row r="131" spans="1:4">
      <c r="A131" s="111" t="s">
        <v>181</v>
      </c>
      <c r="B131">
        <v>0</v>
      </c>
      <c r="C131" s="108" t="s">
        <v>211</v>
      </c>
      <c r="D131" s="109">
        <v>1312755</v>
      </c>
    </row>
    <row r="132" spans="1:4">
      <c r="A132" s="111" t="s">
        <v>181</v>
      </c>
      <c r="B132">
        <v>0</v>
      </c>
      <c r="C132" s="108" t="s">
        <v>211</v>
      </c>
      <c r="D132" s="109">
        <v>1354400</v>
      </c>
    </row>
    <row r="133" spans="1:4">
      <c r="A133" s="110" t="s">
        <v>181</v>
      </c>
      <c r="B133">
        <v>0</v>
      </c>
      <c r="C133" s="108" t="s">
        <v>387</v>
      </c>
      <c r="D133" s="109">
        <v>1373820</v>
      </c>
    </row>
    <row r="134" spans="1:4">
      <c r="A134" s="111" t="s">
        <v>181</v>
      </c>
      <c r="B134">
        <v>0</v>
      </c>
      <c r="C134" s="108" t="s">
        <v>280</v>
      </c>
      <c r="D134" s="109">
        <v>1398900</v>
      </c>
    </row>
    <row r="135" spans="1:4">
      <c r="A135" s="111" t="s">
        <v>181</v>
      </c>
      <c r="B135">
        <v>0</v>
      </c>
      <c r="C135" s="108" t="s">
        <v>201</v>
      </c>
      <c r="D135" s="109">
        <v>1399900</v>
      </c>
    </row>
    <row r="136" spans="1:4">
      <c r="A136" s="111" t="s">
        <v>181</v>
      </c>
      <c r="B136">
        <v>0</v>
      </c>
      <c r="C136" s="108" t="s">
        <v>250</v>
      </c>
      <c r="D136" s="109">
        <v>1409800</v>
      </c>
    </row>
    <row r="137" spans="1:4">
      <c r="A137" s="111" t="s">
        <v>181</v>
      </c>
      <c r="B137">
        <v>0</v>
      </c>
      <c r="C137" s="108" t="s">
        <v>185</v>
      </c>
      <c r="D137" s="109">
        <v>1410900</v>
      </c>
    </row>
    <row r="138" spans="1:4">
      <c r="A138" s="111" t="s">
        <v>181</v>
      </c>
      <c r="B138">
        <v>0</v>
      </c>
      <c r="C138" s="108" t="s">
        <v>335</v>
      </c>
      <c r="D138" s="109">
        <v>1425600</v>
      </c>
    </row>
    <row r="139" spans="1:4">
      <c r="A139" s="111" t="s">
        <v>181</v>
      </c>
      <c r="B139">
        <v>0</v>
      </c>
      <c r="C139" s="108" t="s">
        <v>200</v>
      </c>
      <c r="D139" s="109">
        <v>1443598</v>
      </c>
    </row>
    <row r="140" spans="1:4">
      <c r="A140" s="110" t="s">
        <v>181</v>
      </c>
      <c r="B140">
        <v>0</v>
      </c>
      <c r="C140" s="108" t="s">
        <v>407</v>
      </c>
      <c r="D140" s="109">
        <v>1512600</v>
      </c>
    </row>
    <row r="141" spans="1:4">
      <c r="A141" s="111" t="s">
        <v>181</v>
      </c>
      <c r="B141">
        <v>0</v>
      </c>
      <c r="C141" s="108" t="s">
        <v>355</v>
      </c>
      <c r="D141" s="109">
        <v>1525600</v>
      </c>
    </row>
    <row r="142" spans="1:4">
      <c r="A142" s="111" t="s">
        <v>181</v>
      </c>
      <c r="B142">
        <v>0</v>
      </c>
      <c r="C142" s="108" t="s">
        <v>188</v>
      </c>
      <c r="D142" s="109">
        <v>1553177</v>
      </c>
    </row>
    <row r="143" spans="1:4">
      <c r="A143" s="111" t="s">
        <v>181</v>
      </c>
      <c r="B143">
        <v>0</v>
      </c>
      <c r="C143" s="108" t="s">
        <v>331</v>
      </c>
      <c r="D143" s="109">
        <v>1554400</v>
      </c>
    </row>
    <row r="144" spans="1:4">
      <c r="A144" s="111" t="s">
        <v>181</v>
      </c>
      <c r="B144">
        <v>0</v>
      </c>
      <c r="C144" s="108" t="s">
        <v>331</v>
      </c>
      <c r="D144" s="109">
        <v>1554400</v>
      </c>
    </row>
    <row r="145" spans="1:4">
      <c r="A145" s="110" t="s">
        <v>181</v>
      </c>
      <c r="B145">
        <v>0</v>
      </c>
      <c r="C145" s="108" t="s">
        <v>382</v>
      </c>
      <c r="D145" s="109">
        <v>1562500</v>
      </c>
    </row>
    <row r="146" spans="1:4">
      <c r="A146" s="111" t="s">
        <v>181</v>
      </c>
      <c r="B146">
        <v>0</v>
      </c>
      <c r="C146" s="108" t="s">
        <v>371</v>
      </c>
      <c r="D146" s="109">
        <v>1586961</v>
      </c>
    </row>
    <row r="147" spans="1:4">
      <c r="A147" s="111" t="s">
        <v>181</v>
      </c>
      <c r="B147">
        <v>0</v>
      </c>
      <c r="C147" s="108" t="s">
        <v>251</v>
      </c>
      <c r="D147" s="109">
        <v>1616652</v>
      </c>
    </row>
    <row r="148" spans="1:4">
      <c r="A148" s="110" t="s">
        <v>181</v>
      </c>
      <c r="B148">
        <v>0</v>
      </c>
      <c r="C148" s="108" t="s">
        <v>391</v>
      </c>
      <c r="D148" s="109">
        <v>1641600</v>
      </c>
    </row>
    <row r="149" spans="1:4">
      <c r="A149" s="110" t="s">
        <v>181</v>
      </c>
      <c r="B149">
        <v>0</v>
      </c>
      <c r="C149" s="108" t="s">
        <v>384</v>
      </c>
      <c r="D149" s="109">
        <v>1703616</v>
      </c>
    </row>
    <row r="150" spans="1:4">
      <c r="A150" s="111" t="s">
        <v>181</v>
      </c>
      <c r="B150">
        <v>0</v>
      </c>
      <c r="C150" s="108" t="s">
        <v>252</v>
      </c>
      <c r="D150" s="109">
        <v>1731244</v>
      </c>
    </row>
    <row r="151" spans="1:4">
      <c r="A151" s="111" t="s">
        <v>181</v>
      </c>
      <c r="B151">
        <v>0</v>
      </c>
      <c r="C151" s="108" t="s">
        <v>252</v>
      </c>
      <c r="D151" s="109">
        <v>1792937</v>
      </c>
    </row>
    <row r="152" spans="1:4">
      <c r="A152" s="111" t="s">
        <v>181</v>
      </c>
      <c r="B152">
        <v>0</v>
      </c>
      <c r="C152" s="108" t="s">
        <v>211</v>
      </c>
      <c r="D152" s="109">
        <v>1805900</v>
      </c>
    </row>
    <row r="153" spans="1:4">
      <c r="A153" s="111" t="s">
        <v>181</v>
      </c>
      <c r="B153">
        <v>0</v>
      </c>
      <c r="C153" s="108" t="s">
        <v>356</v>
      </c>
      <c r="D153" s="109">
        <v>1851300</v>
      </c>
    </row>
    <row r="154" spans="1:4">
      <c r="A154" s="111" t="s">
        <v>181</v>
      </c>
      <c r="B154">
        <v>0</v>
      </c>
      <c r="C154" s="108" t="s">
        <v>247</v>
      </c>
      <c r="D154" s="109">
        <v>1896379</v>
      </c>
    </row>
    <row r="155" spans="1:4">
      <c r="A155" s="111" t="s">
        <v>181</v>
      </c>
      <c r="B155">
        <v>0</v>
      </c>
      <c r="C155" s="108" t="s">
        <v>187</v>
      </c>
      <c r="D155" s="109">
        <v>2020139</v>
      </c>
    </row>
    <row r="156" spans="1:4">
      <c r="A156" s="111" t="s">
        <v>181</v>
      </c>
      <c r="B156">
        <v>0</v>
      </c>
      <c r="C156" s="108" t="s">
        <v>330</v>
      </c>
      <c r="D156" s="109">
        <v>2091958</v>
      </c>
    </row>
    <row r="157" spans="1:4">
      <c r="A157" s="111" t="s">
        <v>181</v>
      </c>
      <c r="B157">
        <v>0</v>
      </c>
      <c r="C157" s="108" t="s">
        <v>368</v>
      </c>
      <c r="D157" s="109">
        <v>2108200</v>
      </c>
    </row>
    <row r="158" spans="1:4">
      <c r="A158" s="111" t="s">
        <v>181</v>
      </c>
      <c r="B158">
        <v>0</v>
      </c>
      <c r="C158" s="108" t="s">
        <v>329</v>
      </c>
      <c r="D158" s="109">
        <v>2144300</v>
      </c>
    </row>
    <row r="159" spans="1:4">
      <c r="A159" s="111" t="s">
        <v>181</v>
      </c>
      <c r="B159">
        <v>0</v>
      </c>
      <c r="C159" s="108" t="s">
        <v>277</v>
      </c>
      <c r="D159" s="109">
        <v>2228480</v>
      </c>
    </row>
    <row r="160" spans="1:4">
      <c r="A160" s="111" t="s">
        <v>181</v>
      </c>
      <c r="B160">
        <v>0</v>
      </c>
      <c r="C160" s="108" t="s">
        <v>247</v>
      </c>
      <c r="D160" s="109">
        <v>2236700</v>
      </c>
    </row>
    <row r="161" spans="1:4">
      <c r="A161" s="110" t="s">
        <v>181</v>
      </c>
      <c r="B161">
        <v>0</v>
      </c>
      <c r="C161" s="108" t="s">
        <v>381</v>
      </c>
      <c r="D161" s="109">
        <v>2305600</v>
      </c>
    </row>
    <row r="162" spans="1:4">
      <c r="A162" s="110" t="s">
        <v>181</v>
      </c>
      <c r="B162">
        <v>2033</v>
      </c>
      <c r="C162" s="108" t="s">
        <v>379</v>
      </c>
      <c r="D162" s="109">
        <v>2400000</v>
      </c>
    </row>
    <row r="163" spans="1:4">
      <c r="A163" s="111" t="s">
        <v>181</v>
      </c>
      <c r="B163">
        <v>0</v>
      </c>
      <c r="C163" s="108" t="s">
        <v>253</v>
      </c>
      <c r="D163" s="109">
        <v>2408060</v>
      </c>
    </row>
    <row r="164" spans="1:4">
      <c r="A164" s="111" t="s">
        <v>181</v>
      </c>
      <c r="B164">
        <v>0</v>
      </c>
      <c r="C164" s="108" t="s">
        <v>356</v>
      </c>
      <c r="D164" s="109">
        <v>2466700</v>
      </c>
    </row>
    <row r="165" spans="1:4">
      <c r="A165" s="111" t="s">
        <v>181</v>
      </c>
      <c r="B165">
        <v>0</v>
      </c>
      <c r="C165" s="108" t="s">
        <v>279</v>
      </c>
      <c r="D165" s="109">
        <v>2496558</v>
      </c>
    </row>
    <row r="166" spans="1:4">
      <c r="A166" s="111" t="s">
        <v>194</v>
      </c>
      <c r="B166">
        <v>379</v>
      </c>
      <c r="C166" s="108" t="s">
        <v>259</v>
      </c>
      <c r="D166" s="109">
        <v>2500000</v>
      </c>
    </row>
    <row r="167" spans="1:4">
      <c r="A167" s="111" t="s">
        <v>181</v>
      </c>
      <c r="B167">
        <v>0</v>
      </c>
      <c r="C167" s="108" t="s">
        <v>187</v>
      </c>
      <c r="D167" s="109">
        <v>2526222</v>
      </c>
    </row>
    <row r="168" spans="1:4">
      <c r="A168" s="111" t="s">
        <v>181</v>
      </c>
      <c r="B168">
        <v>0</v>
      </c>
      <c r="C168" s="108" t="s">
        <v>247</v>
      </c>
      <c r="D168" s="109">
        <v>2707070</v>
      </c>
    </row>
    <row r="169" spans="1:4">
      <c r="A169" s="111" t="s">
        <v>181</v>
      </c>
      <c r="B169">
        <v>0</v>
      </c>
      <c r="C169" s="108" t="s">
        <v>247</v>
      </c>
      <c r="D169" s="109">
        <v>2983000</v>
      </c>
    </row>
    <row r="170" spans="1:4">
      <c r="A170" s="111" t="s">
        <v>181</v>
      </c>
      <c r="B170">
        <v>0</v>
      </c>
      <c r="C170" s="108" t="s">
        <v>329</v>
      </c>
      <c r="D170" s="109">
        <v>3080447</v>
      </c>
    </row>
    <row r="171" spans="1:4">
      <c r="A171" s="111" t="s">
        <v>181</v>
      </c>
      <c r="B171">
        <v>0</v>
      </c>
      <c r="C171" s="108" t="s">
        <v>331</v>
      </c>
      <c r="D171" s="109">
        <v>3109400</v>
      </c>
    </row>
    <row r="172" spans="1:4">
      <c r="A172" s="111" t="s">
        <v>190</v>
      </c>
      <c r="B172">
        <v>2024</v>
      </c>
      <c r="C172" s="108" t="s">
        <v>287</v>
      </c>
      <c r="D172" s="109">
        <v>3321183</v>
      </c>
    </row>
    <row r="173" spans="1:4">
      <c r="A173" s="111" t="s">
        <v>181</v>
      </c>
      <c r="B173">
        <v>0</v>
      </c>
      <c r="C173" s="108" t="s">
        <v>371</v>
      </c>
      <c r="D173" s="109">
        <v>3468395</v>
      </c>
    </row>
    <row r="174" spans="1:4">
      <c r="A174" s="111" t="s">
        <v>181</v>
      </c>
      <c r="B174">
        <v>0</v>
      </c>
      <c r="C174" s="108" t="s">
        <v>246</v>
      </c>
      <c r="D174" s="109">
        <v>3506900</v>
      </c>
    </row>
    <row r="175" spans="1:4">
      <c r="A175" s="111" t="s">
        <v>181</v>
      </c>
      <c r="B175">
        <v>0</v>
      </c>
      <c r="C175" s="108" t="s">
        <v>246</v>
      </c>
      <c r="D175" s="109">
        <v>3506900</v>
      </c>
    </row>
    <row r="176" spans="1:4">
      <c r="A176" s="111" t="s">
        <v>181</v>
      </c>
      <c r="B176">
        <v>0</v>
      </c>
      <c r="C176" s="108" t="s">
        <v>251</v>
      </c>
      <c r="D176" s="109">
        <v>3509919</v>
      </c>
    </row>
    <row r="177" spans="1:4">
      <c r="A177" s="111" t="s">
        <v>181</v>
      </c>
      <c r="B177">
        <v>0</v>
      </c>
      <c r="C177" s="108" t="s">
        <v>370</v>
      </c>
      <c r="D177" s="109">
        <v>3636061</v>
      </c>
    </row>
    <row r="178" spans="1:4">
      <c r="A178" s="111" t="s">
        <v>181</v>
      </c>
      <c r="B178">
        <v>0</v>
      </c>
      <c r="C178" s="108" t="s">
        <v>281</v>
      </c>
      <c r="D178" s="109">
        <v>3639456</v>
      </c>
    </row>
    <row r="179" spans="1:4">
      <c r="A179" s="110" t="s">
        <v>181</v>
      </c>
      <c r="B179">
        <v>0</v>
      </c>
      <c r="C179" s="108" t="s">
        <v>385</v>
      </c>
      <c r="D179" s="109">
        <v>3651975</v>
      </c>
    </row>
    <row r="180" spans="1:4">
      <c r="A180" s="111" t="s">
        <v>181</v>
      </c>
      <c r="B180">
        <v>0</v>
      </c>
      <c r="C180" s="108" t="s">
        <v>187</v>
      </c>
      <c r="D180" s="109">
        <v>3655800</v>
      </c>
    </row>
    <row r="181" spans="1:4">
      <c r="A181" s="111" t="s">
        <v>181</v>
      </c>
      <c r="B181">
        <v>0</v>
      </c>
      <c r="C181" s="108" t="s">
        <v>332</v>
      </c>
      <c r="D181" s="109">
        <v>3716480</v>
      </c>
    </row>
    <row r="182" spans="1:4">
      <c r="A182" s="111" t="s">
        <v>181</v>
      </c>
      <c r="B182">
        <v>0</v>
      </c>
      <c r="C182" s="108" t="s">
        <v>183</v>
      </c>
      <c r="D182" s="109">
        <v>3718750</v>
      </c>
    </row>
    <row r="183" spans="1:4">
      <c r="A183" s="111" t="s">
        <v>181</v>
      </c>
      <c r="B183">
        <v>0</v>
      </c>
      <c r="C183" s="108" t="s">
        <v>359</v>
      </c>
      <c r="D183" s="109">
        <v>3744768</v>
      </c>
    </row>
    <row r="184" spans="1:4">
      <c r="A184" s="107" t="s">
        <v>172</v>
      </c>
      <c r="B184">
        <v>1823</v>
      </c>
      <c r="C184" s="108" t="s">
        <v>364</v>
      </c>
      <c r="D184" s="109">
        <v>3800000</v>
      </c>
    </row>
    <row r="185" spans="1:4">
      <c r="A185" s="111" t="s">
        <v>190</v>
      </c>
      <c r="B185">
        <v>1050</v>
      </c>
      <c r="C185" s="108" t="s">
        <v>296</v>
      </c>
      <c r="D185" s="109">
        <v>4000000</v>
      </c>
    </row>
    <row r="186" spans="1:4">
      <c r="A186" s="107" t="s">
        <v>172</v>
      </c>
      <c r="B186">
        <v>0</v>
      </c>
      <c r="C186" s="108" t="s">
        <v>343</v>
      </c>
      <c r="D186" s="109">
        <v>4000000</v>
      </c>
    </row>
    <row r="187" spans="1:4">
      <c r="A187" s="107" t="s">
        <v>172</v>
      </c>
      <c r="B187">
        <v>0</v>
      </c>
      <c r="C187" s="108" t="s">
        <v>343</v>
      </c>
      <c r="D187" s="109">
        <v>4000000</v>
      </c>
    </row>
    <row r="188" spans="1:4">
      <c r="A188" s="107" t="s">
        <v>172</v>
      </c>
      <c r="B188">
        <v>0</v>
      </c>
      <c r="C188" s="108" t="s">
        <v>343</v>
      </c>
      <c r="D188" s="109">
        <v>4000000</v>
      </c>
    </row>
    <row r="189" spans="1:4">
      <c r="A189" s="107" t="s">
        <v>172</v>
      </c>
      <c r="B189">
        <v>0</v>
      </c>
      <c r="C189" s="108" t="s">
        <v>343</v>
      </c>
      <c r="D189" s="109">
        <v>4000000</v>
      </c>
    </row>
    <row r="190" spans="1:4">
      <c r="A190" s="107" t="s">
        <v>172</v>
      </c>
      <c r="B190">
        <v>0</v>
      </c>
      <c r="C190" s="108" t="s">
        <v>343</v>
      </c>
      <c r="D190" s="109">
        <v>4000000</v>
      </c>
    </row>
    <row r="191" spans="1:4">
      <c r="A191" s="107" t="s">
        <v>172</v>
      </c>
      <c r="B191">
        <v>0</v>
      </c>
      <c r="C191" s="108" t="s">
        <v>343</v>
      </c>
      <c r="D191" s="109">
        <v>4000000</v>
      </c>
    </row>
    <row r="192" spans="1:4">
      <c r="A192" s="107" t="s">
        <v>172</v>
      </c>
      <c r="B192">
        <v>0</v>
      </c>
      <c r="C192" s="108" t="s">
        <v>343</v>
      </c>
      <c r="D192" s="109">
        <v>4000000</v>
      </c>
    </row>
    <row r="193" spans="1:4">
      <c r="A193" s="107" t="s">
        <v>172</v>
      </c>
      <c r="B193">
        <v>0</v>
      </c>
      <c r="C193" s="108" t="s">
        <v>343</v>
      </c>
      <c r="D193" s="109">
        <v>4000000</v>
      </c>
    </row>
    <row r="194" spans="1:4">
      <c r="A194" s="107" t="s">
        <v>172</v>
      </c>
      <c r="B194">
        <v>0</v>
      </c>
      <c r="C194" s="108" t="s">
        <v>343</v>
      </c>
      <c r="D194" s="109">
        <v>4000000</v>
      </c>
    </row>
    <row r="195" spans="1:4">
      <c r="A195" s="107" t="s">
        <v>172</v>
      </c>
      <c r="B195">
        <v>0</v>
      </c>
      <c r="C195" s="108" t="s">
        <v>343</v>
      </c>
      <c r="D195" s="109">
        <v>4000000</v>
      </c>
    </row>
    <row r="196" spans="1:4">
      <c r="A196" s="107" t="s">
        <v>172</v>
      </c>
      <c r="B196">
        <v>0</v>
      </c>
      <c r="C196" s="108" t="s">
        <v>343</v>
      </c>
      <c r="D196" s="109">
        <v>4000000</v>
      </c>
    </row>
    <row r="197" spans="1:4">
      <c r="A197" s="107" t="s">
        <v>172</v>
      </c>
      <c r="B197">
        <v>0</v>
      </c>
      <c r="C197" s="108" t="s">
        <v>343</v>
      </c>
      <c r="D197" s="109">
        <v>4000000</v>
      </c>
    </row>
    <row r="198" spans="1:4">
      <c r="A198" s="107" t="s">
        <v>172</v>
      </c>
      <c r="B198">
        <v>0</v>
      </c>
      <c r="C198" s="108" t="s">
        <v>343</v>
      </c>
      <c r="D198" s="109">
        <v>4000000</v>
      </c>
    </row>
    <row r="199" spans="1:4">
      <c r="A199" s="107" t="s">
        <v>172</v>
      </c>
      <c r="B199">
        <v>0</v>
      </c>
      <c r="C199" s="108" t="s">
        <v>343</v>
      </c>
      <c r="D199" s="109">
        <v>4000000</v>
      </c>
    </row>
    <row r="200" spans="1:4">
      <c r="A200" s="107" t="s">
        <v>172</v>
      </c>
      <c r="B200">
        <v>0</v>
      </c>
      <c r="C200" s="108" t="s">
        <v>343</v>
      </c>
      <c r="D200" s="109">
        <v>4000000</v>
      </c>
    </row>
    <row r="201" spans="1:4">
      <c r="A201" s="107" t="s">
        <v>172</v>
      </c>
      <c r="B201">
        <v>0</v>
      </c>
      <c r="C201" s="108" t="s">
        <v>343</v>
      </c>
      <c r="D201" s="109">
        <v>4000000</v>
      </c>
    </row>
    <row r="202" spans="1:4">
      <c r="A202" s="107" t="s">
        <v>172</v>
      </c>
      <c r="B202">
        <v>0</v>
      </c>
      <c r="C202" s="108" t="s">
        <v>343</v>
      </c>
      <c r="D202" s="109">
        <v>4000000</v>
      </c>
    </row>
    <row r="203" spans="1:4">
      <c r="A203" s="107" t="s">
        <v>172</v>
      </c>
      <c r="B203">
        <v>0</v>
      </c>
      <c r="C203" s="108" t="s">
        <v>343</v>
      </c>
      <c r="D203" s="109">
        <v>4000000</v>
      </c>
    </row>
    <row r="204" spans="1:4">
      <c r="A204" s="110" t="s">
        <v>181</v>
      </c>
      <c r="B204">
        <v>0</v>
      </c>
      <c r="C204" s="108" t="s">
        <v>393</v>
      </c>
      <c r="D204" s="109">
        <v>4030880</v>
      </c>
    </row>
    <row r="205" spans="1:4">
      <c r="A205" s="110" t="s">
        <v>181</v>
      </c>
      <c r="B205">
        <v>0</v>
      </c>
      <c r="C205" s="108" t="s">
        <v>404</v>
      </c>
      <c r="D205" s="109">
        <v>4062687</v>
      </c>
    </row>
    <row r="206" spans="1:4">
      <c r="A206" s="110" t="s">
        <v>255</v>
      </c>
      <c r="B206">
        <v>0</v>
      </c>
      <c r="C206" s="108" t="s">
        <v>403</v>
      </c>
      <c r="D206" s="109">
        <v>4139081</v>
      </c>
    </row>
    <row r="207" spans="1:4">
      <c r="A207" s="111" t="s">
        <v>181</v>
      </c>
      <c r="B207">
        <v>0</v>
      </c>
      <c r="C207" s="108" t="s">
        <v>280</v>
      </c>
      <c r="D207" s="109">
        <v>4193700</v>
      </c>
    </row>
    <row r="208" spans="1:4">
      <c r="A208" s="111" t="s">
        <v>181</v>
      </c>
      <c r="B208">
        <v>0</v>
      </c>
      <c r="C208" s="108" t="s">
        <v>201</v>
      </c>
      <c r="D208" s="109">
        <v>4201000</v>
      </c>
    </row>
    <row r="209" spans="1:4">
      <c r="A209" s="111" t="s">
        <v>181</v>
      </c>
      <c r="B209">
        <v>0</v>
      </c>
      <c r="C209" s="108" t="s">
        <v>250</v>
      </c>
      <c r="D209" s="109">
        <v>4226800</v>
      </c>
    </row>
    <row r="210" spans="1:4">
      <c r="A210" s="111" t="s">
        <v>181</v>
      </c>
      <c r="B210">
        <v>0</v>
      </c>
      <c r="C210" s="108" t="s">
        <v>185</v>
      </c>
      <c r="D210" s="109">
        <v>4230200</v>
      </c>
    </row>
    <row r="211" spans="1:4">
      <c r="A211" s="111" t="s">
        <v>181</v>
      </c>
      <c r="B211">
        <v>0</v>
      </c>
      <c r="C211" s="108" t="s">
        <v>335</v>
      </c>
      <c r="D211" s="109">
        <v>4272500</v>
      </c>
    </row>
    <row r="212" spans="1:4">
      <c r="A212" s="111" t="s">
        <v>181</v>
      </c>
      <c r="B212">
        <v>0</v>
      </c>
      <c r="C212" s="108" t="s">
        <v>278</v>
      </c>
      <c r="D212" s="109">
        <v>4336193</v>
      </c>
    </row>
    <row r="213" spans="1:4">
      <c r="A213" s="110" t="s">
        <v>181</v>
      </c>
      <c r="B213">
        <v>0</v>
      </c>
      <c r="C213" s="108" t="s">
        <v>407</v>
      </c>
      <c r="D213" s="109">
        <v>4533300</v>
      </c>
    </row>
    <row r="214" spans="1:4">
      <c r="A214" s="111" t="s">
        <v>181</v>
      </c>
      <c r="B214">
        <v>0</v>
      </c>
      <c r="C214" s="108" t="s">
        <v>357</v>
      </c>
      <c r="D214" s="109">
        <v>4566217</v>
      </c>
    </row>
    <row r="215" spans="1:4">
      <c r="A215" s="111" t="s">
        <v>181</v>
      </c>
      <c r="B215">
        <v>0</v>
      </c>
      <c r="C215" s="108" t="s">
        <v>355</v>
      </c>
      <c r="D215" s="109">
        <v>4571500</v>
      </c>
    </row>
    <row r="216" spans="1:4">
      <c r="A216" s="110" t="s">
        <v>181</v>
      </c>
      <c r="B216">
        <v>0</v>
      </c>
      <c r="C216" s="108" t="s">
        <v>382</v>
      </c>
      <c r="D216" s="109">
        <v>4682500</v>
      </c>
    </row>
    <row r="217" spans="1:4">
      <c r="A217" s="111" t="s">
        <v>181</v>
      </c>
      <c r="B217">
        <v>0</v>
      </c>
      <c r="C217" s="108" t="s">
        <v>362</v>
      </c>
      <c r="D217" s="109">
        <v>4705908</v>
      </c>
    </row>
    <row r="218" spans="1:4">
      <c r="A218" s="110" t="s">
        <v>181</v>
      </c>
      <c r="B218">
        <v>0</v>
      </c>
      <c r="C218" s="108" t="s">
        <v>393</v>
      </c>
      <c r="D218" s="109">
        <v>4727264</v>
      </c>
    </row>
    <row r="219" spans="1:4">
      <c r="A219" s="111" t="s">
        <v>181</v>
      </c>
      <c r="B219">
        <v>0</v>
      </c>
      <c r="C219" s="108" t="s">
        <v>332</v>
      </c>
      <c r="D219" s="109">
        <v>4755093</v>
      </c>
    </row>
    <row r="220" spans="1:4">
      <c r="A220" s="111" t="s">
        <v>181</v>
      </c>
      <c r="B220">
        <v>0</v>
      </c>
      <c r="C220" s="108" t="s">
        <v>356</v>
      </c>
      <c r="D220" s="109">
        <v>4797869</v>
      </c>
    </row>
    <row r="221" spans="1:4">
      <c r="A221" s="110" t="s">
        <v>181</v>
      </c>
      <c r="B221">
        <v>0</v>
      </c>
      <c r="C221" s="108" t="s">
        <v>405</v>
      </c>
      <c r="D221" s="109">
        <v>4829361</v>
      </c>
    </row>
    <row r="222" spans="1:4">
      <c r="A222" s="111" t="s">
        <v>181</v>
      </c>
      <c r="B222">
        <v>0</v>
      </c>
      <c r="C222" s="108" t="s">
        <v>356</v>
      </c>
      <c r="D222" s="109">
        <v>4830900</v>
      </c>
    </row>
    <row r="223" spans="1:4">
      <c r="A223" s="111" t="s">
        <v>181</v>
      </c>
      <c r="B223">
        <v>0</v>
      </c>
      <c r="C223" s="108" t="s">
        <v>358</v>
      </c>
      <c r="D223" s="109">
        <v>4853716</v>
      </c>
    </row>
    <row r="224" spans="1:4">
      <c r="A224" s="111" t="s">
        <v>181</v>
      </c>
      <c r="B224">
        <v>0</v>
      </c>
      <c r="C224" s="108" t="s">
        <v>340</v>
      </c>
      <c r="D224" s="109">
        <v>4891928</v>
      </c>
    </row>
    <row r="225" spans="1:4">
      <c r="A225" s="110" t="s">
        <v>181</v>
      </c>
      <c r="B225">
        <v>0</v>
      </c>
      <c r="C225" s="108" t="s">
        <v>391</v>
      </c>
      <c r="D225" s="109">
        <v>4919800</v>
      </c>
    </row>
    <row r="226" spans="1:4">
      <c r="A226" s="111" t="s">
        <v>181</v>
      </c>
      <c r="B226">
        <v>85</v>
      </c>
      <c r="C226" s="108" t="s">
        <v>193</v>
      </c>
      <c r="D226" s="109">
        <v>5000000</v>
      </c>
    </row>
    <row r="227" spans="1:4">
      <c r="A227" s="110" t="s">
        <v>181</v>
      </c>
      <c r="B227">
        <v>0</v>
      </c>
      <c r="C227" s="108" t="s">
        <v>384</v>
      </c>
      <c r="D227" s="109">
        <v>5046356</v>
      </c>
    </row>
    <row r="228" spans="1:4">
      <c r="A228" s="111" t="s">
        <v>181</v>
      </c>
      <c r="B228">
        <v>0</v>
      </c>
      <c r="C228" s="108" t="s">
        <v>252</v>
      </c>
      <c r="D228" s="109">
        <v>5054859</v>
      </c>
    </row>
    <row r="229" spans="1:4">
      <c r="A229" s="110" t="s">
        <v>181</v>
      </c>
      <c r="B229">
        <v>0</v>
      </c>
      <c r="C229" s="108" t="s">
        <v>384</v>
      </c>
      <c r="D229" s="109">
        <v>5057326</v>
      </c>
    </row>
    <row r="230" spans="1:4">
      <c r="A230" s="111" t="s">
        <v>181</v>
      </c>
      <c r="B230">
        <v>0</v>
      </c>
      <c r="C230" s="108" t="s">
        <v>253</v>
      </c>
      <c r="D230" s="109">
        <v>5162900</v>
      </c>
    </row>
    <row r="231" spans="1:4">
      <c r="A231" s="111" t="s">
        <v>181</v>
      </c>
      <c r="B231">
        <v>0</v>
      </c>
      <c r="C231" s="108" t="s">
        <v>277</v>
      </c>
      <c r="D231" s="109">
        <v>5294500</v>
      </c>
    </row>
    <row r="232" spans="1:4">
      <c r="A232" t="s">
        <v>181</v>
      </c>
      <c r="B232">
        <v>0</v>
      </c>
      <c r="C232" s="108" t="s">
        <v>203</v>
      </c>
      <c r="D232" s="109">
        <v>5354976</v>
      </c>
    </row>
    <row r="233" spans="1:4">
      <c r="A233" s="110" t="s">
        <v>255</v>
      </c>
      <c r="B233">
        <v>0</v>
      </c>
      <c r="C233" s="108" t="s">
        <v>398</v>
      </c>
      <c r="D233" s="109">
        <v>5381702</v>
      </c>
    </row>
    <row r="234" spans="1:4">
      <c r="A234" s="111" t="s">
        <v>181</v>
      </c>
      <c r="B234">
        <v>0</v>
      </c>
      <c r="C234" s="108" t="s">
        <v>369</v>
      </c>
      <c r="D234" s="109">
        <v>5455500</v>
      </c>
    </row>
    <row r="235" spans="1:4">
      <c r="A235" s="111" t="s">
        <v>181</v>
      </c>
      <c r="B235">
        <v>0</v>
      </c>
      <c r="C235" s="108" t="s">
        <v>339</v>
      </c>
      <c r="D235" s="109">
        <v>5470520</v>
      </c>
    </row>
    <row r="236" spans="1:4">
      <c r="A236" s="111" t="s">
        <v>181</v>
      </c>
      <c r="B236">
        <v>0</v>
      </c>
      <c r="C236" s="108" t="s">
        <v>357</v>
      </c>
      <c r="D236" s="109">
        <v>5524000</v>
      </c>
    </row>
    <row r="237" spans="1:4">
      <c r="A237" s="110" t="s">
        <v>181</v>
      </c>
      <c r="B237">
        <v>0</v>
      </c>
      <c r="C237" s="108" t="s">
        <v>383</v>
      </c>
      <c r="D237" s="109">
        <v>5526700</v>
      </c>
    </row>
    <row r="238" spans="1:4">
      <c r="A238" s="111" t="s">
        <v>181</v>
      </c>
      <c r="B238">
        <v>0</v>
      </c>
      <c r="C238" s="108" t="s">
        <v>280</v>
      </c>
      <c r="D238" s="109">
        <v>5591700</v>
      </c>
    </row>
    <row r="239" spans="1:4">
      <c r="A239" s="111" t="s">
        <v>181</v>
      </c>
      <c r="B239">
        <v>0</v>
      </c>
      <c r="C239" s="108" t="s">
        <v>201</v>
      </c>
      <c r="D239" s="109">
        <v>5603300</v>
      </c>
    </row>
    <row r="240" spans="1:4">
      <c r="A240" s="111" t="s">
        <v>181</v>
      </c>
      <c r="B240">
        <v>0</v>
      </c>
      <c r="C240" s="108" t="s">
        <v>330</v>
      </c>
      <c r="D240" s="109">
        <v>5608129</v>
      </c>
    </row>
    <row r="241" spans="1:4">
      <c r="A241" s="110" t="s">
        <v>181</v>
      </c>
      <c r="B241">
        <v>0</v>
      </c>
      <c r="C241" s="108" t="s">
        <v>392</v>
      </c>
      <c r="D241" s="109">
        <v>5609700</v>
      </c>
    </row>
    <row r="242" spans="1:4">
      <c r="A242" s="111" t="s">
        <v>181</v>
      </c>
      <c r="B242">
        <v>0</v>
      </c>
      <c r="C242" s="108" t="s">
        <v>250</v>
      </c>
      <c r="D242" s="109">
        <v>5635600</v>
      </c>
    </row>
    <row r="243" spans="1:4">
      <c r="A243" s="111" t="s">
        <v>181</v>
      </c>
      <c r="B243">
        <v>0</v>
      </c>
      <c r="C243" s="108" t="s">
        <v>185</v>
      </c>
      <c r="D243" s="109">
        <v>5640200</v>
      </c>
    </row>
    <row r="244" spans="1:4">
      <c r="A244" s="111" t="s">
        <v>181</v>
      </c>
      <c r="B244">
        <v>0</v>
      </c>
      <c r="C244" s="108" t="s">
        <v>330</v>
      </c>
      <c r="D244" s="109">
        <v>5657145</v>
      </c>
    </row>
    <row r="245" spans="1:4">
      <c r="A245" s="111" t="s">
        <v>181</v>
      </c>
      <c r="B245">
        <v>0</v>
      </c>
      <c r="C245" s="108" t="s">
        <v>335</v>
      </c>
      <c r="D245" s="109">
        <v>5696600</v>
      </c>
    </row>
    <row r="246" spans="1:4">
      <c r="A246" s="110" t="s">
        <v>181</v>
      </c>
      <c r="B246">
        <v>0</v>
      </c>
      <c r="C246" s="108" t="s">
        <v>406</v>
      </c>
      <c r="D246" s="109">
        <v>5705800</v>
      </c>
    </row>
    <row r="247" spans="1:4">
      <c r="A247" s="111" t="s">
        <v>181</v>
      </c>
      <c r="B247">
        <v>0</v>
      </c>
      <c r="C247" s="108" t="s">
        <v>336</v>
      </c>
      <c r="D247" s="109">
        <v>5717400</v>
      </c>
    </row>
    <row r="248" spans="1:4">
      <c r="A248" s="110" t="s">
        <v>181</v>
      </c>
      <c r="B248">
        <v>0</v>
      </c>
      <c r="C248" s="108" t="s">
        <v>390</v>
      </c>
      <c r="D248" s="109">
        <v>5745208</v>
      </c>
    </row>
    <row r="249" spans="1:4">
      <c r="A249" s="111" t="s">
        <v>181</v>
      </c>
      <c r="B249">
        <v>0</v>
      </c>
      <c r="C249" s="108" t="s">
        <v>253</v>
      </c>
      <c r="D249" s="109">
        <v>5809000</v>
      </c>
    </row>
    <row r="250" spans="1:4">
      <c r="A250" s="111" t="s">
        <v>181</v>
      </c>
      <c r="B250">
        <v>0</v>
      </c>
      <c r="C250" s="108" t="s">
        <v>253</v>
      </c>
      <c r="D250" s="109">
        <v>5809000</v>
      </c>
    </row>
    <row r="251" spans="1:4">
      <c r="A251" s="111" t="s">
        <v>181</v>
      </c>
      <c r="B251">
        <v>0</v>
      </c>
      <c r="C251" s="108" t="s">
        <v>186</v>
      </c>
      <c r="D251" s="109">
        <v>5868000</v>
      </c>
    </row>
    <row r="252" spans="1:4">
      <c r="A252" s="110" t="s">
        <v>172</v>
      </c>
      <c r="B252">
        <v>0</v>
      </c>
      <c r="C252" s="108" t="s">
        <v>400</v>
      </c>
      <c r="D252" s="109">
        <v>6000000</v>
      </c>
    </row>
    <row r="253" spans="1:4">
      <c r="A253" s="110" t="s">
        <v>181</v>
      </c>
      <c r="B253">
        <v>0</v>
      </c>
      <c r="C253" s="108" t="s">
        <v>407</v>
      </c>
      <c r="D253" s="109">
        <v>6044000</v>
      </c>
    </row>
    <row r="254" spans="1:4">
      <c r="A254" s="111" t="s">
        <v>181</v>
      </c>
      <c r="B254">
        <v>0</v>
      </c>
      <c r="C254" s="108" t="s">
        <v>355</v>
      </c>
      <c r="D254" s="109">
        <v>6094900</v>
      </c>
    </row>
    <row r="255" spans="1:4">
      <c r="A255" s="111" t="s">
        <v>190</v>
      </c>
      <c r="B255">
        <v>0</v>
      </c>
      <c r="C255" s="108" t="s">
        <v>285</v>
      </c>
      <c r="D255" s="109">
        <v>6145194</v>
      </c>
    </row>
    <row r="256" spans="1:4">
      <c r="A256" s="107" t="s">
        <v>194</v>
      </c>
      <c r="B256">
        <v>0</v>
      </c>
      <c r="C256" s="108" t="s">
        <v>325</v>
      </c>
      <c r="D256" s="109">
        <v>6230000</v>
      </c>
    </row>
    <row r="257" spans="1:4">
      <c r="A257" s="110" t="s">
        <v>181</v>
      </c>
      <c r="B257">
        <v>0</v>
      </c>
      <c r="C257" s="108" t="s">
        <v>382</v>
      </c>
      <c r="D257" s="109">
        <v>6243100</v>
      </c>
    </row>
    <row r="258" spans="1:4">
      <c r="A258" s="111" t="s">
        <v>181</v>
      </c>
      <c r="B258">
        <v>0</v>
      </c>
      <c r="C258" s="108" t="s">
        <v>370</v>
      </c>
      <c r="D258" s="109">
        <v>6280200</v>
      </c>
    </row>
    <row r="259" spans="1:4">
      <c r="A259" s="110" t="s">
        <v>181</v>
      </c>
      <c r="B259">
        <v>0</v>
      </c>
      <c r="C259" s="108" t="s">
        <v>385</v>
      </c>
      <c r="D259" s="109">
        <v>6312600</v>
      </c>
    </row>
    <row r="260" spans="1:4">
      <c r="A260" s="111" t="s">
        <v>181</v>
      </c>
      <c r="B260">
        <v>0</v>
      </c>
      <c r="C260" s="108" t="s">
        <v>368</v>
      </c>
      <c r="D260" s="109">
        <v>6320000</v>
      </c>
    </row>
    <row r="261" spans="1:4">
      <c r="A261" s="111" t="s">
        <v>181</v>
      </c>
      <c r="B261">
        <v>0</v>
      </c>
      <c r="C261" s="108" t="s">
        <v>329</v>
      </c>
      <c r="D261" s="109">
        <v>6435900</v>
      </c>
    </row>
    <row r="262" spans="1:4">
      <c r="A262" s="111" t="s">
        <v>181</v>
      </c>
      <c r="B262">
        <v>0</v>
      </c>
      <c r="C262" s="108" t="s">
        <v>186</v>
      </c>
      <c r="D262" s="109">
        <v>6438000</v>
      </c>
    </row>
    <row r="263" spans="1:4">
      <c r="A263" s="111" t="s">
        <v>181</v>
      </c>
      <c r="B263">
        <v>0</v>
      </c>
      <c r="C263" s="108" t="s">
        <v>186</v>
      </c>
      <c r="D263" s="109">
        <v>6438000</v>
      </c>
    </row>
    <row r="264" spans="1:4">
      <c r="A264" s="110" t="s">
        <v>181</v>
      </c>
      <c r="B264">
        <v>0</v>
      </c>
      <c r="C264" s="108" t="s">
        <v>391</v>
      </c>
      <c r="D264" s="109">
        <v>6559600</v>
      </c>
    </row>
    <row r="265" spans="1:4">
      <c r="A265" s="110" t="s">
        <v>181</v>
      </c>
      <c r="B265">
        <v>0</v>
      </c>
      <c r="C265" s="108" t="s">
        <v>383</v>
      </c>
      <c r="D265" s="109">
        <v>6635200</v>
      </c>
    </row>
    <row r="266" spans="1:4">
      <c r="A266" s="110" t="s">
        <v>181</v>
      </c>
      <c r="B266">
        <v>0</v>
      </c>
      <c r="C266" s="108" t="s">
        <v>383</v>
      </c>
      <c r="D266" s="109">
        <v>6635200</v>
      </c>
    </row>
    <row r="267" spans="1:4">
      <c r="A267" s="110" t="s">
        <v>181</v>
      </c>
      <c r="B267">
        <v>0</v>
      </c>
      <c r="C267" s="108" t="s">
        <v>392</v>
      </c>
      <c r="D267" s="109">
        <v>6637100</v>
      </c>
    </row>
    <row r="268" spans="1:4">
      <c r="A268" s="111" t="s">
        <v>181</v>
      </c>
      <c r="B268">
        <v>0</v>
      </c>
      <c r="C268" s="108" t="s">
        <v>251</v>
      </c>
      <c r="D268" s="109">
        <v>6679800</v>
      </c>
    </row>
    <row r="269" spans="1:4">
      <c r="A269" s="111" t="s">
        <v>181</v>
      </c>
      <c r="B269">
        <v>0</v>
      </c>
      <c r="C269" s="108" t="s">
        <v>336</v>
      </c>
      <c r="D269" s="109">
        <v>6749700</v>
      </c>
    </row>
    <row r="270" spans="1:4">
      <c r="A270" s="111" t="s">
        <v>181</v>
      </c>
      <c r="B270">
        <v>0</v>
      </c>
      <c r="C270" s="108" t="s">
        <v>336</v>
      </c>
      <c r="D270" s="109">
        <v>6749700</v>
      </c>
    </row>
    <row r="271" spans="1:4">
      <c r="A271" s="110" t="s">
        <v>181</v>
      </c>
      <c r="B271">
        <v>0</v>
      </c>
      <c r="C271" s="108" t="s">
        <v>404</v>
      </c>
      <c r="D271" s="109">
        <v>6774378</v>
      </c>
    </row>
    <row r="272" spans="1:4">
      <c r="A272" s="111" t="s">
        <v>181</v>
      </c>
      <c r="B272">
        <v>0</v>
      </c>
      <c r="C272" s="108" t="s">
        <v>357</v>
      </c>
      <c r="D272" s="109">
        <v>6798900</v>
      </c>
    </row>
    <row r="273" spans="1:4">
      <c r="A273" s="111" t="s">
        <v>181</v>
      </c>
      <c r="B273">
        <v>0</v>
      </c>
      <c r="C273" s="108" t="s">
        <v>357</v>
      </c>
      <c r="D273" s="109">
        <v>6798900</v>
      </c>
    </row>
    <row r="274" spans="1:4">
      <c r="A274" s="111" t="s">
        <v>194</v>
      </c>
      <c r="B274">
        <v>567</v>
      </c>
      <c r="C274" s="108" t="s">
        <v>266</v>
      </c>
      <c r="D274" s="109">
        <v>6800000</v>
      </c>
    </row>
    <row r="275" spans="1:4">
      <c r="A275" s="107" t="s">
        <v>172</v>
      </c>
      <c r="B275">
        <v>1334</v>
      </c>
      <c r="C275" s="108" t="s">
        <v>342</v>
      </c>
      <c r="D275" s="109">
        <v>6800000</v>
      </c>
    </row>
    <row r="276" spans="1:4">
      <c r="A276" s="111" t="s">
        <v>181</v>
      </c>
      <c r="B276">
        <v>0</v>
      </c>
      <c r="C276" s="108" t="s">
        <v>356</v>
      </c>
      <c r="D276" s="109">
        <v>6824500</v>
      </c>
    </row>
    <row r="277" spans="1:4">
      <c r="A277" s="111" t="s">
        <v>181</v>
      </c>
      <c r="B277">
        <v>0</v>
      </c>
      <c r="C277" s="108" t="s">
        <v>277</v>
      </c>
      <c r="D277" s="109">
        <v>6842200</v>
      </c>
    </row>
    <row r="278" spans="1:4">
      <c r="A278" s="111" t="s">
        <v>181</v>
      </c>
      <c r="B278">
        <v>0</v>
      </c>
      <c r="C278" s="108" t="s">
        <v>277</v>
      </c>
      <c r="D278" s="109">
        <v>6842200</v>
      </c>
    </row>
    <row r="279" spans="1:4">
      <c r="A279" s="110" t="s">
        <v>181</v>
      </c>
      <c r="B279">
        <v>0</v>
      </c>
      <c r="C279" s="108" t="s">
        <v>406</v>
      </c>
      <c r="D279" s="109">
        <v>6972100</v>
      </c>
    </row>
    <row r="280" spans="1:4">
      <c r="A280" s="110" t="s">
        <v>181</v>
      </c>
      <c r="B280">
        <v>0</v>
      </c>
      <c r="C280" s="108" t="s">
        <v>406</v>
      </c>
      <c r="D280" s="109">
        <v>6972100</v>
      </c>
    </row>
    <row r="281" spans="1:4">
      <c r="A281" s="107" t="s">
        <v>172</v>
      </c>
      <c r="B281">
        <v>1843</v>
      </c>
      <c r="C281" s="108" t="s">
        <v>374</v>
      </c>
      <c r="D281" s="109">
        <v>7000000</v>
      </c>
    </row>
    <row r="282" spans="1:4">
      <c r="A282" s="110" t="s">
        <v>172</v>
      </c>
      <c r="B282">
        <v>0</v>
      </c>
      <c r="C282" s="108" t="s">
        <v>400</v>
      </c>
      <c r="D282" s="109">
        <v>7000000</v>
      </c>
    </row>
    <row r="283" spans="1:4">
      <c r="A283" s="110" t="s">
        <v>172</v>
      </c>
      <c r="B283">
        <v>0</v>
      </c>
      <c r="C283" s="108" t="s">
        <v>400</v>
      </c>
      <c r="D283" s="109">
        <v>7000000</v>
      </c>
    </row>
    <row r="284" spans="1:4">
      <c r="A284" s="110" t="s">
        <v>172</v>
      </c>
      <c r="B284">
        <v>0</v>
      </c>
      <c r="C284" s="108" t="s">
        <v>400</v>
      </c>
      <c r="D284" s="109">
        <v>7000000</v>
      </c>
    </row>
    <row r="285" spans="1:4">
      <c r="A285" s="110" t="s">
        <v>172</v>
      </c>
      <c r="B285">
        <v>0</v>
      </c>
      <c r="C285" s="108" t="s">
        <v>400</v>
      </c>
      <c r="D285" s="109">
        <v>7000000</v>
      </c>
    </row>
    <row r="286" spans="1:4">
      <c r="A286" s="110" t="s">
        <v>181</v>
      </c>
      <c r="B286">
        <v>0</v>
      </c>
      <c r="C286" s="108" t="s">
        <v>392</v>
      </c>
      <c r="D286" s="109">
        <v>7059100</v>
      </c>
    </row>
    <row r="287" spans="1:4">
      <c r="A287" s="107" t="s">
        <v>194</v>
      </c>
      <c r="B287">
        <v>0</v>
      </c>
      <c r="C287" s="108" t="s">
        <v>325</v>
      </c>
      <c r="D287" s="109">
        <v>7105000</v>
      </c>
    </row>
    <row r="288" spans="1:4">
      <c r="A288" s="111" t="s">
        <v>181</v>
      </c>
      <c r="B288">
        <v>0</v>
      </c>
      <c r="C288" s="108" t="s">
        <v>339</v>
      </c>
      <c r="D288" s="109">
        <v>7231320</v>
      </c>
    </row>
    <row r="289" spans="1:4">
      <c r="A289" s="111" t="s">
        <v>181</v>
      </c>
      <c r="B289">
        <v>0</v>
      </c>
      <c r="C289" s="108" t="s">
        <v>246</v>
      </c>
      <c r="D289" s="109">
        <v>7285800</v>
      </c>
    </row>
    <row r="290" spans="1:4">
      <c r="A290" s="111" t="s">
        <v>181</v>
      </c>
      <c r="B290">
        <v>0</v>
      </c>
      <c r="C290" s="108" t="s">
        <v>252</v>
      </c>
      <c r="D290" s="109">
        <v>7341700</v>
      </c>
    </row>
    <row r="291" spans="1:4">
      <c r="A291" s="111" t="s">
        <v>181</v>
      </c>
      <c r="B291">
        <v>0</v>
      </c>
      <c r="C291" s="108" t="s">
        <v>252</v>
      </c>
      <c r="D291" s="109">
        <v>7341700</v>
      </c>
    </row>
    <row r="292" spans="1:4">
      <c r="A292" s="111" t="s">
        <v>181</v>
      </c>
      <c r="B292">
        <v>0</v>
      </c>
      <c r="C292" s="108" t="s">
        <v>188</v>
      </c>
      <c r="D292" s="109">
        <v>7386700</v>
      </c>
    </row>
    <row r="293" spans="1:4">
      <c r="A293" s="111" t="s">
        <v>181</v>
      </c>
      <c r="B293">
        <v>0</v>
      </c>
      <c r="C293" s="108" t="s">
        <v>188</v>
      </c>
      <c r="D293" s="109">
        <v>7386700</v>
      </c>
    </row>
    <row r="294" spans="1:4">
      <c r="A294" s="111" t="s">
        <v>181</v>
      </c>
      <c r="B294">
        <v>0</v>
      </c>
      <c r="C294" s="108" t="s">
        <v>278</v>
      </c>
      <c r="D294" s="109">
        <v>7473600</v>
      </c>
    </row>
    <row r="295" spans="1:4">
      <c r="A295" s="111" t="s">
        <v>181</v>
      </c>
      <c r="B295">
        <v>0</v>
      </c>
      <c r="C295" s="108" t="s">
        <v>188</v>
      </c>
      <c r="D295" s="109">
        <v>7498545</v>
      </c>
    </row>
    <row r="296" spans="1:4">
      <c r="A296" s="107" t="s">
        <v>181</v>
      </c>
      <c r="B296">
        <v>0</v>
      </c>
      <c r="C296" s="108" t="s">
        <v>322</v>
      </c>
      <c r="D296" s="109">
        <v>7500000</v>
      </c>
    </row>
    <row r="297" spans="1:4">
      <c r="A297" s="110" t="s">
        <v>255</v>
      </c>
      <c r="B297">
        <v>0</v>
      </c>
      <c r="C297" s="108" t="s">
        <v>377</v>
      </c>
      <c r="D297" s="109">
        <v>7526423</v>
      </c>
    </row>
    <row r="298" spans="1:4">
      <c r="A298" s="111" t="s">
        <v>181</v>
      </c>
      <c r="B298">
        <v>0</v>
      </c>
      <c r="C298" s="108" t="s">
        <v>371</v>
      </c>
      <c r="D298" s="109">
        <v>7592089</v>
      </c>
    </row>
    <row r="299" spans="1:4">
      <c r="A299" s="107" t="s">
        <v>194</v>
      </c>
      <c r="B299">
        <v>1412</v>
      </c>
      <c r="C299" s="108" t="s">
        <v>352</v>
      </c>
      <c r="D299" s="109">
        <v>7600000</v>
      </c>
    </row>
    <row r="300" spans="1:4">
      <c r="A300" s="111" t="s">
        <v>181</v>
      </c>
      <c r="B300">
        <v>0</v>
      </c>
      <c r="C300" s="108" t="s">
        <v>332</v>
      </c>
      <c r="D300" s="109">
        <v>7606680</v>
      </c>
    </row>
    <row r="301" spans="1:4">
      <c r="A301" s="110" t="s">
        <v>181</v>
      </c>
      <c r="B301">
        <v>0</v>
      </c>
      <c r="C301" s="108" t="s">
        <v>390</v>
      </c>
      <c r="D301" s="109">
        <v>7619811</v>
      </c>
    </row>
    <row r="302" spans="1:4">
      <c r="A302" s="111" t="s">
        <v>181</v>
      </c>
      <c r="B302">
        <v>0</v>
      </c>
      <c r="C302" s="108" t="s">
        <v>359</v>
      </c>
      <c r="D302" s="109">
        <v>7636081</v>
      </c>
    </row>
    <row r="303" spans="1:4">
      <c r="A303" s="111" t="s">
        <v>181</v>
      </c>
      <c r="B303">
        <v>0</v>
      </c>
      <c r="C303" s="108" t="s">
        <v>336</v>
      </c>
      <c r="D303" s="109">
        <v>7754083</v>
      </c>
    </row>
    <row r="304" spans="1:4">
      <c r="A304" s="110" t="s">
        <v>255</v>
      </c>
      <c r="B304">
        <v>0</v>
      </c>
      <c r="C304" s="108" t="s">
        <v>403</v>
      </c>
      <c r="D304" s="109">
        <v>7781094</v>
      </c>
    </row>
    <row r="305" spans="1:4">
      <c r="A305" s="110" t="s">
        <v>181</v>
      </c>
      <c r="B305">
        <v>0</v>
      </c>
      <c r="C305" s="108" t="s">
        <v>385</v>
      </c>
      <c r="D305" s="109">
        <v>7915073</v>
      </c>
    </row>
    <row r="306" spans="1:4" ht="90">
      <c r="A306" s="107" t="s">
        <v>194</v>
      </c>
      <c r="B306">
        <v>1003</v>
      </c>
      <c r="C306" s="119" t="s">
        <v>300</v>
      </c>
      <c r="D306" s="109">
        <v>8000000</v>
      </c>
    </row>
    <row r="307" spans="1:4">
      <c r="A307" s="107" t="s">
        <v>172</v>
      </c>
      <c r="B307">
        <v>0</v>
      </c>
      <c r="C307" s="108" t="s">
        <v>343</v>
      </c>
      <c r="D307" s="109">
        <v>8000000</v>
      </c>
    </row>
    <row r="308" spans="1:4">
      <c r="A308" s="107" t="s">
        <v>172</v>
      </c>
      <c r="B308">
        <v>0</v>
      </c>
      <c r="C308" s="108" t="s">
        <v>343</v>
      </c>
      <c r="D308" s="109">
        <v>8000000</v>
      </c>
    </row>
    <row r="309" spans="1:4">
      <c r="A309" s="107" t="s">
        <v>172</v>
      </c>
      <c r="B309">
        <v>0</v>
      </c>
      <c r="C309" s="108" t="s">
        <v>343</v>
      </c>
      <c r="D309" s="109">
        <v>8000000</v>
      </c>
    </row>
    <row r="310" spans="1:4">
      <c r="A310" s="107" t="s">
        <v>172</v>
      </c>
      <c r="B310">
        <v>0</v>
      </c>
      <c r="C310" s="108" t="s">
        <v>343</v>
      </c>
      <c r="D310" s="109">
        <v>8000000</v>
      </c>
    </row>
    <row r="311" spans="1:4">
      <c r="A311" s="107" t="s">
        <v>172</v>
      </c>
      <c r="B311">
        <v>0</v>
      </c>
      <c r="C311" s="108" t="s">
        <v>343</v>
      </c>
      <c r="D311" s="109">
        <v>8000000</v>
      </c>
    </row>
    <row r="312" spans="1:4">
      <c r="A312" s="107" t="s">
        <v>172</v>
      </c>
      <c r="B312">
        <v>0</v>
      </c>
      <c r="C312" s="108" t="s">
        <v>343</v>
      </c>
      <c r="D312" s="109">
        <v>8000000</v>
      </c>
    </row>
    <row r="313" spans="1:4">
      <c r="A313" s="107" t="s">
        <v>172</v>
      </c>
      <c r="B313">
        <v>0</v>
      </c>
      <c r="C313" s="108" t="s">
        <v>343</v>
      </c>
      <c r="D313" s="109">
        <v>8000000</v>
      </c>
    </row>
    <row r="314" spans="1:4">
      <c r="A314" s="110" t="s">
        <v>172</v>
      </c>
      <c r="B314">
        <v>0</v>
      </c>
      <c r="C314" s="108" t="s">
        <v>400</v>
      </c>
      <c r="D314" s="109">
        <v>8000000</v>
      </c>
    </row>
    <row r="315" spans="1:4">
      <c r="A315" s="110" t="s">
        <v>172</v>
      </c>
      <c r="B315">
        <v>0</v>
      </c>
      <c r="C315" s="108" t="s">
        <v>400</v>
      </c>
      <c r="D315" s="109">
        <v>8000000</v>
      </c>
    </row>
    <row r="316" spans="1:4">
      <c r="A316" s="110" t="s">
        <v>172</v>
      </c>
      <c r="B316">
        <v>0</v>
      </c>
      <c r="C316" s="108" t="s">
        <v>400</v>
      </c>
      <c r="D316" s="109">
        <v>8000000</v>
      </c>
    </row>
    <row r="317" spans="1:4">
      <c r="A317" s="110" t="s">
        <v>172</v>
      </c>
      <c r="B317">
        <v>0</v>
      </c>
      <c r="C317" s="108" t="s">
        <v>400</v>
      </c>
      <c r="D317" s="109">
        <v>8000000</v>
      </c>
    </row>
    <row r="318" spans="1:4">
      <c r="A318" s="110" t="s">
        <v>172</v>
      </c>
      <c r="B318">
        <v>0</v>
      </c>
      <c r="C318" s="108" t="s">
        <v>400</v>
      </c>
      <c r="D318" s="109">
        <v>8000000</v>
      </c>
    </row>
    <row r="319" spans="1:4">
      <c r="A319" s="110" t="s">
        <v>181</v>
      </c>
      <c r="B319">
        <v>0</v>
      </c>
      <c r="C319" s="108" t="s">
        <v>394</v>
      </c>
      <c r="D319" s="109">
        <v>8049575</v>
      </c>
    </row>
    <row r="320" spans="1:4">
      <c r="A320" s="110" t="s">
        <v>181</v>
      </c>
      <c r="B320">
        <v>0</v>
      </c>
      <c r="C320" s="108" t="s">
        <v>393</v>
      </c>
      <c r="D320" s="109">
        <v>8175600</v>
      </c>
    </row>
    <row r="321" spans="1:4">
      <c r="A321" s="111" t="s">
        <v>181</v>
      </c>
      <c r="B321">
        <v>0</v>
      </c>
      <c r="C321" s="108" t="s">
        <v>279</v>
      </c>
      <c r="D321" s="109">
        <v>8200300</v>
      </c>
    </row>
    <row r="322" spans="1:4">
      <c r="A322" s="111" t="s">
        <v>181</v>
      </c>
      <c r="B322">
        <v>0</v>
      </c>
      <c r="C322" s="108" t="s">
        <v>279</v>
      </c>
      <c r="D322" s="109">
        <v>8200300</v>
      </c>
    </row>
    <row r="323" spans="1:4">
      <c r="A323" s="110" t="s">
        <v>181</v>
      </c>
      <c r="B323">
        <v>0</v>
      </c>
      <c r="C323" s="108" t="s">
        <v>405</v>
      </c>
      <c r="D323" s="109">
        <v>8353800</v>
      </c>
    </row>
    <row r="324" spans="1:4">
      <c r="A324" s="111" t="s">
        <v>181</v>
      </c>
      <c r="B324">
        <v>0</v>
      </c>
      <c r="C324" s="108" t="s">
        <v>358</v>
      </c>
      <c r="D324" s="109">
        <v>8386200</v>
      </c>
    </row>
    <row r="325" spans="1:4">
      <c r="A325" s="111" t="s">
        <v>194</v>
      </c>
      <c r="B325">
        <v>306</v>
      </c>
      <c r="C325" s="108" t="s">
        <v>217</v>
      </c>
      <c r="D325" s="109">
        <v>8400000</v>
      </c>
    </row>
    <row r="326" spans="1:4">
      <c r="A326" s="111" t="s">
        <v>194</v>
      </c>
      <c r="B326">
        <v>1030</v>
      </c>
      <c r="C326" s="108" t="s">
        <v>292</v>
      </c>
      <c r="D326" s="109">
        <v>8400000</v>
      </c>
    </row>
    <row r="327" spans="1:4">
      <c r="A327" s="111" t="s">
        <v>181</v>
      </c>
      <c r="B327">
        <v>0</v>
      </c>
      <c r="C327" s="108" t="s">
        <v>368</v>
      </c>
      <c r="D327" s="109">
        <v>8426900</v>
      </c>
    </row>
    <row r="328" spans="1:4">
      <c r="A328" s="111" t="s">
        <v>181</v>
      </c>
      <c r="B328">
        <v>0</v>
      </c>
      <c r="C328" s="108" t="s">
        <v>340</v>
      </c>
      <c r="D328" s="109">
        <v>8451000</v>
      </c>
    </row>
    <row r="329" spans="1:4">
      <c r="A329" s="110" t="s">
        <v>181</v>
      </c>
      <c r="B329">
        <v>0</v>
      </c>
      <c r="C329" s="108" t="s">
        <v>384</v>
      </c>
      <c r="D329" s="109">
        <v>8504500</v>
      </c>
    </row>
    <row r="330" spans="1:4">
      <c r="A330" s="110" t="s">
        <v>181</v>
      </c>
      <c r="B330">
        <v>0</v>
      </c>
      <c r="C330" s="108" t="s">
        <v>384</v>
      </c>
      <c r="D330" s="109">
        <v>8504500</v>
      </c>
    </row>
    <row r="331" spans="1:4">
      <c r="A331" s="111" t="s">
        <v>181</v>
      </c>
      <c r="B331">
        <v>0</v>
      </c>
      <c r="C331" s="108" t="s">
        <v>359</v>
      </c>
      <c r="D331" s="109">
        <v>8512367</v>
      </c>
    </row>
    <row r="332" spans="1:4">
      <c r="A332" s="111" t="s">
        <v>181</v>
      </c>
      <c r="B332">
        <v>0</v>
      </c>
      <c r="C332" s="108" t="s">
        <v>329</v>
      </c>
      <c r="D332" s="109">
        <v>8580100</v>
      </c>
    </row>
    <row r="333" spans="1:4">
      <c r="A333" s="111" t="s">
        <v>181</v>
      </c>
      <c r="B333">
        <v>0</v>
      </c>
      <c r="C333" s="108" t="s">
        <v>339</v>
      </c>
      <c r="D333" s="109">
        <v>8588308</v>
      </c>
    </row>
    <row r="334" spans="1:4">
      <c r="A334" s="110" t="s">
        <v>181</v>
      </c>
      <c r="B334">
        <v>0</v>
      </c>
      <c r="C334" s="108" t="s">
        <v>390</v>
      </c>
      <c r="D334" s="109">
        <v>8728000</v>
      </c>
    </row>
    <row r="335" spans="1:4">
      <c r="A335" s="110" t="s">
        <v>181</v>
      </c>
      <c r="B335">
        <v>0</v>
      </c>
      <c r="C335" s="108" t="s">
        <v>390</v>
      </c>
      <c r="D335" s="109">
        <v>8728000</v>
      </c>
    </row>
    <row r="336" spans="1:4">
      <c r="A336" s="111" t="s">
        <v>181</v>
      </c>
      <c r="B336">
        <v>0</v>
      </c>
      <c r="C336" s="108" t="s">
        <v>359</v>
      </c>
      <c r="D336" s="109">
        <v>8768900</v>
      </c>
    </row>
    <row r="337" spans="1:4">
      <c r="A337" s="111" t="s">
        <v>181</v>
      </c>
      <c r="B337">
        <v>0</v>
      </c>
      <c r="C337" s="108" t="s">
        <v>359</v>
      </c>
      <c r="D337" s="109">
        <v>8768900</v>
      </c>
    </row>
    <row r="338" spans="1:4">
      <c r="A338" s="110" t="s">
        <v>181</v>
      </c>
      <c r="B338">
        <v>0</v>
      </c>
      <c r="C338" s="108" t="s">
        <v>404</v>
      </c>
      <c r="D338" s="109">
        <v>8772800</v>
      </c>
    </row>
    <row r="339" spans="1:4">
      <c r="A339" s="110" t="s">
        <v>181</v>
      </c>
      <c r="B339">
        <v>0</v>
      </c>
      <c r="C339" s="108" t="s">
        <v>404</v>
      </c>
      <c r="D339" s="109">
        <v>8772800</v>
      </c>
    </row>
    <row r="340" spans="1:4">
      <c r="A340" s="107" t="s">
        <v>181</v>
      </c>
      <c r="B340">
        <v>1513</v>
      </c>
      <c r="C340" s="108" t="s">
        <v>344</v>
      </c>
      <c r="D340" s="109">
        <v>8800000</v>
      </c>
    </row>
    <row r="341" spans="1:4">
      <c r="A341" s="111" t="s">
        <v>181</v>
      </c>
      <c r="B341">
        <v>0</v>
      </c>
      <c r="C341" s="108" t="s">
        <v>339</v>
      </c>
      <c r="D341" s="109">
        <v>8822400</v>
      </c>
    </row>
    <row r="342" spans="1:4">
      <c r="A342" s="111" t="s">
        <v>181</v>
      </c>
      <c r="B342">
        <v>0</v>
      </c>
      <c r="C342" s="108" t="s">
        <v>339</v>
      </c>
      <c r="D342" s="109">
        <v>8822400</v>
      </c>
    </row>
    <row r="343" spans="1:4">
      <c r="A343" s="107" t="s">
        <v>172</v>
      </c>
      <c r="B343">
        <v>1593</v>
      </c>
      <c r="C343" s="108" t="s">
        <v>348</v>
      </c>
      <c r="D343" s="109">
        <v>9000000</v>
      </c>
    </row>
    <row r="344" spans="1:4">
      <c r="A344" s="111" t="s">
        <v>194</v>
      </c>
      <c r="B344">
        <v>292</v>
      </c>
      <c r="C344" s="108" t="s">
        <v>249</v>
      </c>
      <c r="D344" s="109">
        <v>9200000</v>
      </c>
    </row>
    <row r="345" spans="1:4">
      <c r="A345" s="111" t="s">
        <v>181</v>
      </c>
      <c r="B345">
        <v>0</v>
      </c>
      <c r="C345" s="108" t="s">
        <v>331</v>
      </c>
      <c r="D345" s="109">
        <v>9311500</v>
      </c>
    </row>
    <row r="346" spans="1:4">
      <c r="A346" s="111" t="s">
        <v>181</v>
      </c>
      <c r="B346">
        <v>0</v>
      </c>
      <c r="C346" s="108" t="s">
        <v>369</v>
      </c>
      <c r="D346" s="109">
        <v>9338500</v>
      </c>
    </row>
    <row r="347" spans="1:4">
      <c r="A347" s="111" t="s">
        <v>181</v>
      </c>
      <c r="B347">
        <v>0</v>
      </c>
      <c r="C347" s="108" t="s">
        <v>369</v>
      </c>
      <c r="D347" s="109">
        <v>9338500</v>
      </c>
    </row>
    <row r="348" spans="1:4">
      <c r="A348" s="111" t="s">
        <v>181</v>
      </c>
      <c r="B348">
        <v>0</v>
      </c>
      <c r="C348" s="108" t="s">
        <v>359</v>
      </c>
      <c r="D348" s="109">
        <v>9574020</v>
      </c>
    </row>
    <row r="349" spans="1:4">
      <c r="A349" s="111" t="s">
        <v>181</v>
      </c>
      <c r="B349">
        <v>0</v>
      </c>
      <c r="C349" s="108" t="s">
        <v>358</v>
      </c>
      <c r="D349" s="109">
        <v>9610547</v>
      </c>
    </row>
    <row r="350" spans="1:4">
      <c r="A350" s="107" t="s">
        <v>194</v>
      </c>
      <c r="B350">
        <v>1244</v>
      </c>
      <c r="C350" s="108" t="s">
        <v>314</v>
      </c>
      <c r="D350" s="109">
        <v>9700000</v>
      </c>
    </row>
    <row r="351" spans="1:4">
      <c r="A351" s="111" t="s">
        <v>181</v>
      </c>
      <c r="B351">
        <v>0</v>
      </c>
      <c r="C351" s="108" t="s">
        <v>251</v>
      </c>
      <c r="D351" s="109">
        <v>9991628</v>
      </c>
    </row>
    <row r="352" spans="1:4">
      <c r="A352" s="107" t="s">
        <v>194</v>
      </c>
      <c r="B352">
        <v>1336</v>
      </c>
      <c r="C352" s="108" t="s">
        <v>324</v>
      </c>
      <c r="D352" s="109">
        <v>10000000</v>
      </c>
    </row>
    <row r="353" spans="1:4">
      <c r="A353" s="110" t="s">
        <v>172</v>
      </c>
      <c r="B353">
        <v>0</v>
      </c>
      <c r="C353" s="108" t="s">
        <v>400</v>
      </c>
      <c r="D353" s="109">
        <v>10000000</v>
      </c>
    </row>
    <row r="354" spans="1:4">
      <c r="A354" s="110" t="s">
        <v>172</v>
      </c>
      <c r="B354">
        <v>0</v>
      </c>
      <c r="C354" s="108" t="s">
        <v>400</v>
      </c>
      <c r="D354" s="109">
        <v>10000000</v>
      </c>
    </row>
    <row r="355" spans="1:4">
      <c r="A355" s="110" t="s">
        <v>172</v>
      </c>
      <c r="B355">
        <v>0</v>
      </c>
      <c r="C355" s="108" t="s">
        <v>400</v>
      </c>
      <c r="D355" s="109">
        <v>10000000</v>
      </c>
    </row>
    <row r="356" spans="1:4">
      <c r="A356" s="110" t="s">
        <v>172</v>
      </c>
      <c r="B356">
        <v>0</v>
      </c>
      <c r="C356" s="108" t="s">
        <v>400</v>
      </c>
      <c r="D356" s="109">
        <v>10000000</v>
      </c>
    </row>
    <row r="357" spans="1:4">
      <c r="A357" s="110" t="s">
        <v>172</v>
      </c>
      <c r="B357">
        <v>0</v>
      </c>
      <c r="C357" s="108" t="s">
        <v>400</v>
      </c>
      <c r="D357" s="109">
        <v>10000000</v>
      </c>
    </row>
    <row r="358" spans="1:4">
      <c r="A358" s="110" t="s">
        <v>172</v>
      </c>
      <c r="B358">
        <v>0</v>
      </c>
      <c r="C358" s="108" t="s">
        <v>400</v>
      </c>
      <c r="D358" s="109">
        <v>10000000</v>
      </c>
    </row>
    <row r="359" spans="1:4">
      <c r="A359" s="110" t="s">
        <v>172</v>
      </c>
      <c r="B359">
        <v>0</v>
      </c>
      <c r="C359" s="108" t="s">
        <v>400</v>
      </c>
      <c r="D359" s="109">
        <v>10000000</v>
      </c>
    </row>
    <row r="360" spans="1:4">
      <c r="A360" s="110" t="s">
        <v>172</v>
      </c>
      <c r="B360">
        <v>0</v>
      </c>
      <c r="C360" s="108" t="s">
        <v>400</v>
      </c>
      <c r="D360" s="109">
        <v>10000000</v>
      </c>
    </row>
    <row r="361" spans="1:4">
      <c r="A361" s="110" t="s">
        <v>172</v>
      </c>
      <c r="B361">
        <v>0</v>
      </c>
      <c r="C361" s="108" t="s">
        <v>400</v>
      </c>
      <c r="D361" s="109">
        <v>10000000</v>
      </c>
    </row>
    <row r="362" spans="1:4">
      <c r="A362" s="111" t="s">
        <v>181</v>
      </c>
      <c r="B362">
        <v>0</v>
      </c>
      <c r="C362" s="108" t="s">
        <v>279</v>
      </c>
      <c r="D362" s="109">
        <v>10072018</v>
      </c>
    </row>
    <row r="363" spans="1:4">
      <c r="A363" s="107" t="s">
        <v>172</v>
      </c>
      <c r="B363">
        <v>1098</v>
      </c>
      <c r="C363" s="108" t="s">
        <v>309</v>
      </c>
      <c r="D363" s="109">
        <v>10400000</v>
      </c>
    </row>
    <row r="364" spans="1:4">
      <c r="A364" s="107" t="s">
        <v>181</v>
      </c>
      <c r="B364">
        <v>1161</v>
      </c>
      <c r="C364" s="108" t="s">
        <v>312</v>
      </c>
      <c r="D364" s="109">
        <v>10500000</v>
      </c>
    </row>
    <row r="365" spans="1:4">
      <c r="A365" s="107" t="s">
        <v>172</v>
      </c>
      <c r="B365">
        <v>1663</v>
      </c>
      <c r="C365" s="108" t="s">
        <v>351</v>
      </c>
      <c r="D365" s="109">
        <v>10500000</v>
      </c>
    </row>
    <row r="366" spans="1:4">
      <c r="A366" s="111" t="s">
        <v>181</v>
      </c>
      <c r="B366">
        <v>0</v>
      </c>
      <c r="C366" s="108" t="s">
        <v>371</v>
      </c>
      <c r="D366" s="109">
        <v>10687996</v>
      </c>
    </row>
    <row r="367" spans="1:4">
      <c r="A367" s="107" t="s">
        <v>194</v>
      </c>
      <c r="B367">
        <v>0</v>
      </c>
      <c r="C367" s="108" t="s">
        <v>325</v>
      </c>
      <c r="D367" s="109">
        <v>10710000</v>
      </c>
    </row>
    <row r="368" spans="1:4">
      <c r="A368" s="107" t="s">
        <v>172</v>
      </c>
      <c r="B368">
        <v>1102</v>
      </c>
      <c r="C368" s="108" t="s">
        <v>315</v>
      </c>
      <c r="D368" s="109">
        <v>11000000</v>
      </c>
    </row>
    <row r="369" spans="1:4">
      <c r="A369" s="110" t="s">
        <v>172</v>
      </c>
      <c r="B369">
        <v>0</v>
      </c>
      <c r="C369" s="108" t="s">
        <v>400</v>
      </c>
      <c r="D369" s="109">
        <v>11000000</v>
      </c>
    </row>
    <row r="370" spans="1:4">
      <c r="A370" s="111" t="s">
        <v>194</v>
      </c>
      <c r="B370">
        <v>258</v>
      </c>
      <c r="C370" s="108" t="s">
        <v>227</v>
      </c>
      <c r="D370" s="109">
        <v>11200000</v>
      </c>
    </row>
    <row r="371" spans="1:4">
      <c r="A371" s="111" t="s">
        <v>194</v>
      </c>
      <c r="B371">
        <v>316</v>
      </c>
      <c r="C371" s="108" t="s">
        <v>236</v>
      </c>
      <c r="D371" s="109">
        <v>11200000</v>
      </c>
    </row>
    <row r="372" spans="1:4">
      <c r="A372" s="111" t="s">
        <v>181</v>
      </c>
      <c r="B372">
        <v>0</v>
      </c>
      <c r="C372" s="108" t="s">
        <v>335</v>
      </c>
      <c r="D372" s="109">
        <v>11289600</v>
      </c>
    </row>
    <row r="373" spans="1:4">
      <c r="A373" s="111" t="s">
        <v>194</v>
      </c>
      <c r="B373">
        <v>394</v>
      </c>
      <c r="C373" s="108" t="s">
        <v>258</v>
      </c>
      <c r="D373" s="109">
        <v>11500000</v>
      </c>
    </row>
    <row r="374" spans="1:4">
      <c r="A374" s="107" t="s">
        <v>194</v>
      </c>
      <c r="B374">
        <v>1101</v>
      </c>
      <c r="C374" s="108" t="s">
        <v>308</v>
      </c>
      <c r="D374" s="109">
        <v>11500000</v>
      </c>
    </row>
    <row r="375" spans="1:4">
      <c r="A375" s="111" t="s">
        <v>181</v>
      </c>
      <c r="B375">
        <v>0</v>
      </c>
      <c r="C375" s="108" t="s">
        <v>250</v>
      </c>
      <c r="D375" s="109">
        <v>11578800</v>
      </c>
    </row>
    <row r="376" spans="1:4">
      <c r="A376" s="111" t="s">
        <v>181</v>
      </c>
      <c r="B376">
        <v>0</v>
      </c>
      <c r="C376" s="108" t="s">
        <v>335</v>
      </c>
      <c r="D376" s="109">
        <v>11580065</v>
      </c>
    </row>
    <row r="377" spans="1:4">
      <c r="A377" s="110" t="s">
        <v>255</v>
      </c>
      <c r="B377">
        <v>0</v>
      </c>
      <c r="C377" s="108" t="s">
        <v>377</v>
      </c>
      <c r="D377" s="109">
        <v>11589046</v>
      </c>
    </row>
    <row r="378" spans="1:4">
      <c r="A378" s="111" t="s">
        <v>181</v>
      </c>
      <c r="B378">
        <v>0</v>
      </c>
      <c r="C378" s="108" t="s">
        <v>253</v>
      </c>
      <c r="D378" s="109">
        <v>11603500</v>
      </c>
    </row>
    <row r="379" spans="1:4">
      <c r="A379" s="111" t="s">
        <v>181</v>
      </c>
      <c r="B379">
        <v>0</v>
      </c>
      <c r="C379" s="108" t="s">
        <v>280</v>
      </c>
      <c r="D379" s="109">
        <v>11672400</v>
      </c>
    </row>
    <row r="380" spans="1:4">
      <c r="A380" s="111" t="s">
        <v>181</v>
      </c>
      <c r="B380">
        <v>0</v>
      </c>
      <c r="C380" s="108" t="s">
        <v>340</v>
      </c>
      <c r="D380" s="109">
        <v>11703966</v>
      </c>
    </row>
    <row r="381" spans="1:4">
      <c r="A381" s="111" t="s">
        <v>181</v>
      </c>
      <c r="B381">
        <v>0</v>
      </c>
      <c r="C381" s="108" t="s">
        <v>339</v>
      </c>
      <c r="D381" s="109">
        <v>11730330</v>
      </c>
    </row>
    <row r="382" spans="1:4">
      <c r="A382" s="111" t="s">
        <v>181</v>
      </c>
      <c r="B382">
        <v>0</v>
      </c>
      <c r="C382" s="108" t="s">
        <v>280</v>
      </c>
      <c r="D382" s="109">
        <v>11742913</v>
      </c>
    </row>
    <row r="383" spans="1:4">
      <c r="A383" s="111" t="s">
        <v>181</v>
      </c>
      <c r="B383">
        <v>0</v>
      </c>
      <c r="C383" s="108" t="s">
        <v>250</v>
      </c>
      <c r="D383" s="109">
        <v>11834668</v>
      </c>
    </row>
    <row r="384" spans="1:4">
      <c r="A384" s="111" t="s">
        <v>181</v>
      </c>
      <c r="B384">
        <v>0</v>
      </c>
      <c r="C384" s="108" t="s">
        <v>185</v>
      </c>
      <c r="D384" s="109">
        <v>11844402</v>
      </c>
    </row>
    <row r="385" spans="1:4">
      <c r="A385" s="110" t="s">
        <v>181</v>
      </c>
      <c r="B385">
        <v>0</v>
      </c>
      <c r="C385" s="108" t="s">
        <v>407</v>
      </c>
      <c r="D385" s="109">
        <v>11943700</v>
      </c>
    </row>
    <row r="386" spans="1:4">
      <c r="A386" s="111" t="s">
        <v>255</v>
      </c>
      <c r="B386">
        <v>1099</v>
      </c>
      <c r="C386" s="108" t="s">
        <v>307</v>
      </c>
      <c r="D386" s="109">
        <v>12000000</v>
      </c>
    </row>
    <row r="387" spans="1:4">
      <c r="A387" s="107" t="s">
        <v>181</v>
      </c>
      <c r="B387">
        <v>1335</v>
      </c>
      <c r="C387" s="108" t="s">
        <v>319</v>
      </c>
      <c r="D387" s="109">
        <v>12000000</v>
      </c>
    </row>
    <row r="388" spans="1:4">
      <c r="A388" s="107" t="s">
        <v>172</v>
      </c>
      <c r="B388">
        <v>1647</v>
      </c>
      <c r="C388" s="108" t="s">
        <v>347</v>
      </c>
      <c r="D388" s="109">
        <v>12000000</v>
      </c>
    </row>
    <row r="389" spans="1:4">
      <c r="A389" s="111" t="s">
        <v>181</v>
      </c>
      <c r="B389">
        <v>0</v>
      </c>
      <c r="C389" s="108" t="s">
        <v>185</v>
      </c>
      <c r="D389" s="109">
        <v>12023600</v>
      </c>
    </row>
    <row r="390" spans="1:4">
      <c r="A390" s="110" t="s">
        <v>181</v>
      </c>
      <c r="B390">
        <v>0</v>
      </c>
      <c r="C390" s="108" t="s">
        <v>407</v>
      </c>
      <c r="D390" s="109">
        <v>12174321</v>
      </c>
    </row>
    <row r="391" spans="1:4">
      <c r="A391" s="110" t="s">
        <v>181</v>
      </c>
      <c r="B391">
        <v>0</v>
      </c>
      <c r="C391" s="108" t="s">
        <v>391</v>
      </c>
      <c r="D391" s="109">
        <v>12328500</v>
      </c>
    </row>
    <row r="392" spans="1:4">
      <c r="A392" s="111" t="s">
        <v>181</v>
      </c>
      <c r="B392">
        <v>0</v>
      </c>
      <c r="C392" s="108" t="s">
        <v>355</v>
      </c>
      <c r="D392" s="109">
        <v>12340300</v>
      </c>
    </row>
    <row r="393" spans="1:4">
      <c r="A393" s="111" t="s">
        <v>181</v>
      </c>
      <c r="B393">
        <v>0</v>
      </c>
      <c r="C393" s="108" t="s">
        <v>331</v>
      </c>
      <c r="D393" s="109">
        <v>12418100</v>
      </c>
    </row>
    <row r="394" spans="1:4">
      <c r="A394" s="111" t="s">
        <v>181</v>
      </c>
      <c r="B394">
        <v>0</v>
      </c>
      <c r="C394" s="108" t="s">
        <v>368</v>
      </c>
      <c r="D394" s="109">
        <v>12453300</v>
      </c>
    </row>
    <row r="395" spans="1:4">
      <c r="A395" s="111" t="s">
        <v>194</v>
      </c>
      <c r="B395">
        <v>315</v>
      </c>
      <c r="C395" s="108" t="s">
        <v>221</v>
      </c>
      <c r="D395" s="109">
        <v>12500000</v>
      </c>
    </row>
    <row r="396" spans="1:4">
      <c r="A396" s="111" t="s">
        <v>194</v>
      </c>
      <c r="B396">
        <v>296</v>
      </c>
      <c r="C396" s="108" t="s">
        <v>222</v>
      </c>
      <c r="D396" s="109">
        <v>12500000</v>
      </c>
    </row>
    <row r="397" spans="1:4">
      <c r="A397" s="111" t="s">
        <v>194</v>
      </c>
      <c r="B397">
        <v>252</v>
      </c>
      <c r="C397" s="108" t="s">
        <v>235</v>
      </c>
      <c r="D397" s="109">
        <v>12500000</v>
      </c>
    </row>
    <row r="398" spans="1:4">
      <c r="A398" s="111" t="s">
        <v>190</v>
      </c>
      <c r="B398">
        <v>1051</v>
      </c>
      <c r="C398" s="108" t="s">
        <v>288</v>
      </c>
      <c r="D398" s="109">
        <v>12500000</v>
      </c>
    </row>
    <row r="399" spans="1:4">
      <c r="A399" s="111" t="s">
        <v>190</v>
      </c>
      <c r="B399">
        <v>917</v>
      </c>
      <c r="C399" s="108" t="s">
        <v>298</v>
      </c>
      <c r="D399" s="109">
        <v>12500000</v>
      </c>
    </row>
    <row r="400" spans="1:4">
      <c r="A400" s="111" t="s">
        <v>181</v>
      </c>
      <c r="B400">
        <v>0</v>
      </c>
      <c r="C400" s="108" t="s">
        <v>299</v>
      </c>
      <c r="D400" s="109">
        <v>12504906</v>
      </c>
    </row>
    <row r="401" spans="1:4">
      <c r="A401" s="111" t="s">
        <v>181</v>
      </c>
      <c r="B401">
        <v>0</v>
      </c>
      <c r="C401" s="108" t="s">
        <v>371</v>
      </c>
      <c r="D401" s="109">
        <v>12637000</v>
      </c>
    </row>
    <row r="402" spans="1:4">
      <c r="A402" s="111" t="s">
        <v>181</v>
      </c>
      <c r="B402">
        <v>0</v>
      </c>
      <c r="C402" s="108" t="s">
        <v>371</v>
      </c>
      <c r="D402" s="109">
        <v>12637000</v>
      </c>
    </row>
    <row r="403" spans="1:4">
      <c r="A403" s="110" t="s">
        <v>255</v>
      </c>
      <c r="B403">
        <v>0</v>
      </c>
      <c r="C403" s="108" t="s">
        <v>377</v>
      </c>
      <c r="D403" s="109">
        <v>12795403</v>
      </c>
    </row>
    <row r="404" spans="1:4">
      <c r="A404" s="111" t="s">
        <v>181</v>
      </c>
      <c r="B404">
        <v>0</v>
      </c>
      <c r="C404" s="108" t="s">
        <v>186</v>
      </c>
      <c r="D404" s="109">
        <v>12861500</v>
      </c>
    </row>
    <row r="405" spans="1:4">
      <c r="A405" s="113" t="s">
        <v>255</v>
      </c>
      <c r="B405" s="115">
        <v>1410</v>
      </c>
      <c r="C405" s="114" t="s">
        <v>345</v>
      </c>
      <c r="D405" s="116">
        <f>16000000-3100000</f>
        <v>12900000</v>
      </c>
    </row>
    <row r="406" spans="1:4">
      <c r="A406" s="111" t="s">
        <v>181</v>
      </c>
      <c r="B406">
        <v>0</v>
      </c>
      <c r="C406" s="108" t="s">
        <v>355</v>
      </c>
      <c r="D406" s="109">
        <v>12986928</v>
      </c>
    </row>
    <row r="407" spans="1:4">
      <c r="A407" s="111" t="s">
        <v>181</v>
      </c>
      <c r="B407">
        <v>1047</v>
      </c>
      <c r="C407" s="108" t="s">
        <v>294</v>
      </c>
      <c r="D407" s="109">
        <v>13000000</v>
      </c>
    </row>
    <row r="408" spans="1:4">
      <c r="A408" s="110" t="s">
        <v>181</v>
      </c>
      <c r="B408">
        <v>0</v>
      </c>
      <c r="C408" s="108" t="s">
        <v>382</v>
      </c>
      <c r="D408" s="109">
        <v>13000001</v>
      </c>
    </row>
    <row r="409" spans="1:4">
      <c r="A409" s="110" t="s">
        <v>181</v>
      </c>
      <c r="B409">
        <v>0</v>
      </c>
      <c r="C409" s="108" t="s">
        <v>391</v>
      </c>
      <c r="D409" s="109">
        <v>13002098</v>
      </c>
    </row>
    <row r="410" spans="1:4">
      <c r="A410" s="110" t="s">
        <v>181</v>
      </c>
      <c r="B410">
        <v>0</v>
      </c>
      <c r="C410" s="108" t="s">
        <v>382</v>
      </c>
      <c r="D410" s="109">
        <v>13117000</v>
      </c>
    </row>
    <row r="411" spans="1:4">
      <c r="A411" s="110" t="s">
        <v>181</v>
      </c>
      <c r="B411">
        <v>0</v>
      </c>
      <c r="C411" s="108" t="s">
        <v>392</v>
      </c>
      <c r="D411" s="109">
        <v>13244300</v>
      </c>
    </row>
    <row r="412" spans="1:4">
      <c r="A412" s="110" t="s">
        <v>181</v>
      </c>
      <c r="B412">
        <v>0</v>
      </c>
      <c r="C412" s="108" t="s">
        <v>383</v>
      </c>
      <c r="D412" s="109">
        <v>13250000</v>
      </c>
    </row>
    <row r="413" spans="1:4">
      <c r="A413" s="111" t="s">
        <v>181</v>
      </c>
      <c r="B413">
        <v>0</v>
      </c>
      <c r="C413" s="108" t="s">
        <v>336</v>
      </c>
      <c r="D413" s="109">
        <v>13478400</v>
      </c>
    </row>
    <row r="414" spans="1:4">
      <c r="A414" s="107" t="s">
        <v>194</v>
      </c>
      <c r="B414">
        <v>0</v>
      </c>
      <c r="C414" s="108" t="s">
        <v>325</v>
      </c>
      <c r="D414" s="109">
        <v>13545000</v>
      </c>
    </row>
    <row r="415" spans="1:4">
      <c r="A415" s="111" t="s">
        <v>181</v>
      </c>
      <c r="B415">
        <v>0</v>
      </c>
      <c r="C415" s="108" t="s">
        <v>357</v>
      </c>
      <c r="D415" s="109">
        <v>13577300</v>
      </c>
    </row>
    <row r="416" spans="1:4">
      <c r="A416" s="107" t="s">
        <v>172</v>
      </c>
      <c r="B416">
        <v>1337</v>
      </c>
      <c r="C416" s="108" t="s">
        <v>341</v>
      </c>
      <c r="D416" s="109">
        <v>13600000</v>
      </c>
    </row>
    <row r="417" spans="1:4">
      <c r="A417" s="111" t="s">
        <v>181</v>
      </c>
      <c r="B417">
        <v>0</v>
      </c>
      <c r="C417" s="108" t="s">
        <v>277</v>
      </c>
      <c r="D417" s="109">
        <v>13665400</v>
      </c>
    </row>
    <row r="418" spans="1:4">
      <c r="A418" s="111" t="s">
        <v>181</v>
      </c>
      <c r="B418">
        <v>0</v>
      </c>
      <c r="C418" s="108" t="s">
        <v>187</v>
      </c>
      <c r="D418" s="109">
        <v>13700164</v>
      </c>
    </row>
    <row r="419" spans="1:4">
      <c r="A419" s="107" t="s">
        <v>194</v>
      </c>
      <c r="B419">
        <v>0</v>
      </c>
      <c r="C419" s="108" t="s">
        <v>325</v>
      </c>
      <c r="D419" s="109">
        <v>13790000</v>
      </c>
    </row>
    <row r="420" spans="1:4">
      <c r="A420" s="111" t="s">
        <v>194</v>
      </c>
      <c r="B420">
        <v>257</v>
      </c>
      <c r="C420" s="108" t="s">
        <v>225</v>
      </c>
      <c r="D420" s="109">
        <v>13800000</v>
      </c>
    </row>
    <row r="421" spans="1:4">
      <c r="A421" s="110" t="s">
        <v>181</v>
      </c>
      <c r="B421">
        <v>0</v>
      </c>
      <c r="C421" s="108" t="s">
        <v>406</v>
      </c>
      <c r="D421" s="109">
        <v>13925200</v>
      </c>
    </row>
    <row r="422" spans="1:4">
      <c r="A422" s="111" t="s">
        <v>194</v>
      </c>
      <c r="B422">
        <v>291</v>
      </c>
      <c r="C422" s="108" t="s">
        <v>219</v>
      </c>
      <c r="D422" s="109">
        <v>14000000</v>
      </c>
    </row>
    <row r="423" spans="1:4">
      <c r="A423" s="111" t="s">
        <v>194</v>
      </c>
      <c r="B423">
        <v>289</v>
      </c>
      <c r="C423" s="108" t="s">
        <v>220</v>
      </c>
      <c r="D423" s="109">
        <v>14000000</v>
      </c>
    </row>
    <row r="424" spans="1:4">
      <c r="A424" s="111" t="s">
        <v>194</v>
      </c>
      <c r="B424">
        <v>260</v>
      </c>
      <c r="C424" s="108" t="s">
        <v>226</v>
      </c>
      <c r="D424" s="109">
        <v>14000000</v>
      </c>
    </row>
    <row r="425" spans="1:4">
      <c r="A425" s="111" t="s">
        <v>194</v>
      </c>
      <c r="B425">
        <v>262</v>
      </c>
      <c r="C425" s="108" t="s">
        <v>232</v>
      </c>
      <c r="D425" s="109">
        <v>14000000</v>
      </c>
    </row>
    <row r="426" spans="1:4">
      <c r="A426" s="111" t="s">
        <v>194</v>
      </c>
      <c r="B426">
        <v>250</v>
      </c>
      <c r="C426" s="108" t="s">
        <v>233</v>
      </c>
      <c r="D426" s="109">
        <v>14000000</v>
      </c>
    </row>
    <row r="427" spans="1:4">
      <c r="A427" s="111" t="s">
        <v>194</v>
      </c>
      <c r="B427">
        <v>317</v>
      </c>
      <c r="C427" s="108" t="s">
        <v>242</v>
      </c>
      <c r="D427" s="109">
        <v>14000000</v>
      </c>
    </row>
    <row r="428" spans="1:4">
      <c r="A428" s="111" t="s">
        <v>194</v>
      </c>
      <c r="B428">
        <v>566</v>
      </c>
      <c r="C428" s="108" t="s">
        <v>268</v>
      </c>
      <c r="D428" s="109">
        <v>14000000</v>
      </c>
    </row>
    <row r="429" spans="1:4">
      <c r="A429" s="107" t="s">
        <v>172</v>
      </c>
      <c r="B429">
        <v>1160</v>
      </c>
      <c r="C429" s="108" t="s">
        <v>310</v>
      </c>
      <c r="D429" s="109">
        <v>14000000</v>
      </c>
    </row>
    <row r="430" spans="1:4">
      <c r="A430" s="107" t="s">
        <v>172</v>
      </c>
      <c r="B430">
        <v>1369</v>
      </c>
      <c r="C430" s="108" t="s">
        <v>320</v>
      </c>
      <c r="D430" s="109">
        <v>14500000</v>
      </c>
    </row>
    <row r="431" spans="1:4">
      <c r="A431" s="111" t="s">
        <v>181</v>
      </c>
      <c r="B431">
        <v>0</v>
      </c>
      <c r="C431" s="108" t="s">
        <v>252</v>
      </c>
      <c r="D431" s="109">
        <v>14678000</v>
      </c>
    </row>
    <row r="432" spans="1:4">
      <c r="A432" s="107" t="s">
        <v>194</v>
      </c>
      <c r="B432">
        <v>0</v>
      </c>
      <c r="C432" s="108" t="s">
        <v>325</v>
      </c>
      <c r="D432" s="109">
        <v>14735000</v>
      </c>
    </row>
    <row r="433" spans="1:4">
      <c r="A433" s="111" t="s">
        <v>181</v>
      </c>
      <c r="B433">
        <v>0</v>
      </c>
      <c r="C433" s="108" t="s">
        <v>188</v>
      </c>
      <c r="D433" s="109">
        <v>14749900</v>
      </c>
    </row>
    <row r="434" spans="1:4">
      <c r="A434" s="111" t="s">
        <v>181</v>
      </c>
      <c r="B434">
        <v>126229</v>
      </c>
      <c r="C434" s="108" t="s">
        <v>289</v>
      </c>
      <c r="D434" s="109">
        <v>14771215</v>
      </c>
    </row>
    <row r="435" spans="1:4">
      <c r="A435" s="110" t="s">
        <v>181</v>
      </c>
      <c r="B435">
        <v>0</v>
      </c>
      <c r="C435" s="108" t="s">
        <v>393</v>
      </c>
      <c r="D435" s="109">
        <v>14928356</v>
      </c>
    </row>
    <row r="436" spans="1:4">
      <c r="A436" s="111" t="s">
        <v>194</v>
      </c>
      <c r="B436">
        <v>256</v>
      </c>
      <c r="C436" s="108" t="s">
        <v>237</v>
      </c>
      <c r="D436" s="109">
        <v>15000000</v>
      </c>
    </row>
    <row r="437" spans="1:4">
      <c r="A437" s="111" t="s">
        <v>194</v>
      </c>
      <c r="B437">
        <v>254</v>
      </c>
      <c r="C437" s="108" t="s">
        <v>238</v>
      </c>
      <c r="D437" s="109">
        <v>15000000</v>
      </c>
    </row>
    <row r="438" spans="1:4">
      <c r="A438" s="111" t="s">
        <v>194</v>
      </c>
      <c r="B438">
        <v>261</v>
      </c>
      <c r="C438" s="108" t="s">
        <v>241</v>
      </c>
      <c r="D438" s="109">
        <v>15000000</v>
      </c>
    </row>
    <row r="439" spans="1:4">
      <c r="A439" s="111" t="s">
        <v>255</v>
      </c>
      <c r="B439">
        <v>1372</v>
      </c>
      <c r="C439" s="108" t="s">
        <v>338</v>
      </c>
      <c r="D439" s="109">
        <v>15000000</v>
      </c>
    </row>
    <row r="440" spans="1:4">
      <c r="A440" s="110" t="s">
        <v>172</v>
      </c>
      <c r="B440">
        <v>0</v>
      </c>
      <c r="C440" s="108" t="s">
        <v>400</v>
      </c>
      <c r="D440" s="109">
        <v>15000000</v>
      </c>
    </row>
    <row r="441" spans="1:4">
      <c r="A441" s="107" t="s">
        <v>194</v>
      </c>
      <c r="B441">
        <v>0</v>
      </c>
      <c r="C441" s="108" t="s">
        <v>325</v>
      </c>
      <c r="D441" s="109">
        <v>15470000</v>
      </c>
    </row>
    <row r="442" spans="1:4">
      <c r="A442" s="110" t="s">
        <v>181</v>
      </c>
      <c r="B442">
        <v>0</v>
      </c>
      <c r="C442" s="108" t="s">
        <v>405</v>
      </c>
      <c r="D442" s="109">
        <v>15485281</v>
      </c>
    </row>
    <row r="443" spans="1:4">
      <c r="A443" s="111" t="s">
        <v>255</v>
      </c>
      <c r="B443">
        <v>1245</v>
      </c>
      <c r="C443" s="108" t="s">
        <v>313</v>
      </c>
      <c r="D443" s="109">
        <v>15500000</v>
      </c>
    </row>
    <row r="444" spans="1:4">
      <c r="A444" s="111" t="s">
        <v>181</v>
      </c>
      <c r="B444">
        <v>0</v>
      </c>
      <c r="C444" s="108" t="s">
        <v>329</v>
      </c>
      <c r="D444" s="109">
        <v>15558075</v>
      </c>
    </row>
    <row r="445" spans="1:4">
      <c r="A445" s="110" t="s">
        <v>181</v>
      </c>
      <c r="B445">
        <v>0</v>
      </c>
      <c r="C445" s="108" t="s">
        <v>390</v>
      </c>
      <c r="D445" s="109">
        <v>15740880</v>
      </c>
    </row>
    <row r="446" spans="1:4">
      <c r="A446" s="111" t="s">
        <v>181</v>
      </c>
      <c r="B446">
        <v>0</v>
      </c>
      <c r="C446" s="108" t="s">
        <v>340</v>
      </c>
      <c r="D446" s="109">
        <v>15760272</v>
      </c>
    </row>
    <row r="447" spans="1:4">
      <c r="A447" s="111" t="s">
        <v>181</v>
      </c>
      <c r="B447">
        <v>0</v>
      </c>
      <c r="C447" s="108" t="s">
        <v>358</v>
      </c>
      <c r="D447" s="109">
        <v>15776958</v>
      </c>
    </row>
    <row r="448" spans="1:4">
      <c r="A448" s="111" t="s">
        <v>255</v>
      </c>
      <c r="B448">
        <v>915</v>
      </c>
      <c r="C448" s="108" t="s">
        <v>304</v>
      </c>
      <c r="D448" s="109">
        <v>15900000</v>
      </c>
    </row>
    <row r="449" spans="1:4">
      <c r="A449" s="111" t="s">
        <v>181</v>
      </c>
      <c r="B449">
        <v>0</v>
      </c>
      <c r="C449" s="108" t="s">
        <v>335</v>
      </c>
      <c r="D449" s="109">
        <v>15937300</v>
      </c>
    </row>
    <row r="450" spans="1:4">
      <c r="A450" s="111" t="s">
        <v>190</v>
      </c>
      <c r="B450">
        <v>787</v>
      </c>
      <c r="C450" s="108" t="s">
        <v>272</v>
      </c>
      <c r="D450" s="109">
        <v>16000000</v>
      </c>
    </row>
    <row r="451" spans="1:4">
      <c r="A451" s="111" t="s">
        <v>190</v>
      </c>
      <c r="B451">
        <v>786</v>
      </c>
      <c r="C451" s="108" t="s">
        <v>273</v>
      </c>
      <c r="D451" s="109">
        <v>16000000</v>
      </c>
    </row>
    <row r="452" spans="1:4">
      <c r="A452" s="107" t="s">
        <v>172</v>
      </c>
      <c r="B452">
        <v>1631</v>
      </c>
      <c r="C452" s="108" t="s">
        <v>350</v>
      </c>
      <c r="D452" s="109">
        <v>16000000</v>
      </c>
    </row>
    <row r="453" spans="1:4">
      <c r="A453" s="107" t="s">
        <v>194</v>
      </c>
      <c r="B453">
        <v>0</v>
      </c>
      <c r="C453" s="108" t="s">
        <v>325</v>
      </c>
      <c r="D453" s="109">
        <v>16065000</v>
      </c>
    </row>
    <row r="454" spans="1:4">
      <c r="A454" s="111" t="s">
        <v>181</v>
      </c>
      <c r="B454">
        <v>0</v>
      </c>
      <c r="C454" s="108" t="s">
        <v>213</v>
      </c>
      <c r="D454" s="109">
        <v>16240000</v>
      </c>
    </row>
    <row r="455" spans="1:4">
      <c r="A455" s="111" t="s">
        <v>181</v>
      </c>
      <c r="B455">
        <v>0</v>
      </c>
      <c r="C455" s="108" t="s">
        <v>250</v>
      </c>
      <c r="D455" s="109">
        <v>16345100</v>
      </c>
    </row>
    <row r="456" spans="1:4">
      <c r="A456" s="111" t="s">
        <v>181</v>
      </c>
      <c r="B456">
        <v>0</v>
      </c>
      <c r="C456" s="108" t="s">
        <v>278</v>
      </c>
      <c r="D456" s="109">
        <v>16360334</v>
      </c>
    </row>
    <row r="457" spans="1:4">
      <c r="A457" s="111" t="s">
        <v>181</v>
      </c>
      <c r="B457">
        <v>0</v>
      </c>
      <c r="C457" s="108" t="s">
        <v>279</v>
      </c>
      <c r="D457" s="109">
        <v>16392700</v>
      </c>
    </row>
    <row r="458" spans="1:4">
      <c r="A458" s="111" t="s">
        <v>181</v>
      </c>
      <c r="B458">
        <v>0</v>
      </c>
      <c r="C458" s="108" t="s">
        <v>280</v>
      </c>
      <c r="D458" s="109">
        <v>16477000</v>
      </c>
    </row>
    <row r="459" spans="1:4">
      <c r="A459" s="111" t="s">
        <v>181</v>
      </c>
      <c r="B459">
        <v>0</v>
      </c>
      <c r="C459" s="108" t="s">
        <v>211</v>
      </c>
      <c r="D459" s="109">
        <v>16505280</v>
      </c>
    </row>
    <row r="460" spans="1:4">
      <c r="A460" s="111" t="s">
        <v>181</v>
      </c>
      <c r="B460">
        <v>0</v>
      </c>
      <c r="C460" s="108" t="s">
        <v>370</v>
      </c>
      <c r="D460" s="109">
        <v>16549827</v>
      </c>
    </row>
    <row r="461" spans="1:4">
      <c r="A461" s="111" t="s">
        <v>194</v>
      </c>
      <c r="B461">
        <v>304</v>
      </c>
      <c r="C461" s="108" t="s">
        <v>214</v>
      </c>
      <c r="D461" s="109">
        <v>16800000</v>
      </c>
    </row>
    <row r="462" spans="1:4">
      <c r="A462" s="111" t="s">
        <v>194</v>
      </c>
      <c r="B462">
        <v>307</v>
      </c>
      <c r="C462" s="108" t="s">
        <v>215</v>
      </c>
      <c r="D462" s="109">
        <v>16800000</v>
      </c>
    </row>
    <row r="463" spans="1:4">
      <c r="A463" s="111" t="s">
        <v>194</v>
      </c>
      <c r="B463">
        <v>294</v>
      </c>
      <c r="C463" s="108" t="s">
        <v>216</v>
      </c>
      <c r="D463" s="109">
        <v>16800000</v>
      </c>
    </row>
    <row r="464" spans="1:4">
      <c r="A464" s="111" t="s">
        <v>194</v>
      </c>
      <c r="B464">
        <v>255</v>
      </c>
      <c r="C464" s="108" t="s">
        <v>223</v>
      </c>
      <c r="D464" s="109">
        <v>16800000</v>
      </c>
    </row>
    <row r="465" spans="1:4">
      <c r="A465" s="111" t="s">
        <v>194</v>
      </c>
      <c r="B465">
        <v>253</v>
      </c>
      <c r="C465" s="108" t="s">
        <v>224</v>
      </c>
      <c r="D465" s="109">
        <v>16800000</v>
      </c>
    </row>
    <row r="466" spans="1:4">
      <c r="A466" s="111" t="s">
        <v>194</v>
      </c>
      <c r="B466">
        <v>259</v>
      </c>
      <c r="C466" s="108" t="s">
        <v>228</v>
      </c>
      <c r="D466" s="109">
        <v>16800000</v>
      </c>
    </row>
    <row r="467" spans="1:4">
      <c r="A467" s="111" t="s">
        <v>229</v>
      </c>
      <c r="B467">
        <v>273</v>
      </c>
      <c r="C467" s="108" t="s">
        <v>230</v>
      </c>
      <c r="D467" s="109">
        <v>16800000</v>
      </c>
    </row>
    <row r="468" spans="1:4">
      <c r="A468" s="111" t="s">
        <v>194</v>
      </c>
      <c r="B468">
        <v>311</v>
      </c>
      <c r="C468" s="108" t="s">
        <v>231</v>
      </c>
      <c r="D468" s="109">
        <v>16800000</v>
      </c>
    </row>
    <row r="469" spans="1:4">
      <c r="A469" s="111" t="s">
        <v>194</v>
      </c>
      <c r="B469">
        <v>308</v>
      </c>
      <c r="C469" s="108" t="s">
        <v>234</v>
      </c>
      <c r="D469" s="109">
        <v>16800000</v>
      </c>
    </row>
    <row r="470" spans="1:4">
      <c r="A470" s="111" t="s">
        <v>194</v>
      </c>
      <c r="B470">
        <v>312</v>
      </c>
      <c r="C470" s="108" t="s">
        <v>239</v>
      </c>
      <c r="D470" s="109">
        <v>16800000</v>
      </c>
    </row>
    <row r="471" spans="1:4">
      <c r="A471" s="111" t="s">
        <v>194</v>
      </c>
      <c r="B471">
        <v>354</v>
      </c>
      <c r="C471" s="108" t="s">
        <v>240</v>
      </c>
      <c r="D471" s="109">
        <v>16800000</v>
      </c>
    </row>
    <row r="472" spans="1:4">
      <c r="A472" s="111" t="s">
        <v>229</v>
      </c>
      <c r="B472">
        <v>568</v>
      </c>
      <c r="C472" s="108" t="s">
        <v>270</v>
      </c>
      <c r="D472" s="109">
        <v>16800000</v>
      </c>
    </row>
    <row r="473" spans="1:4">
      <c r="A473" s="107" t="s">
        <v>172</v>
      </c>
      <c r="B473">
        <v>1352</v>
      </c>
      <c r="C473" s="108" t="s">
        <v>321</v>
      </c>
      <c r="D473" s="109">
        <v>16800000</v>
      </c>
    </row>
    <row r="474" spans="1:4">
      <c r="A474" s="111" t="s">
        <v>181</v>
      </c>
      <c r="B474">
        <v>0</v>
      </c>
      <c r="C474" s="108" t="s">
        <v>329</v>
      </c>
      <c r="D474" s="109">
        <v>16859600</v>
      </c>
    </row>
    <row r="475" spans="1:4">
      <c r="A475" s="110" t="s">
        <v>181</v>
      </c>
      <c r="B475">
        <v>0</v>
      </c>
      <c r="C475" s="108" t="s">
        <v>407</v>
      </c>
      <c r="D475" s="109">
        <v>16860900</v>
      </c>
    </row>
    <row r="476" spans="1:4">
      <c r="A476" s="111" t="s">
        <v>181</v>
      </c>
      <c r="B476">
        <v>1048</v>
      </c>
      <c r="C476" s="108" t="s">
        <v>295</v>
      </c>
      <c r="D476" s="109">
        <v>16960000</v>
      </c>
    </row>
    <row r="477" spans="1:4">
      <c r="A477" s="111" t="s">
        <v>181</v>
      </c>
      <c r="B477">
        <v>0</v>
      </c>
      <c r="C477" s="108" t="s">
        <v>185</v>
      </c>
      <c r="D477" s="109">
        <v>16973300</v>
      </c>
    </row>
    <row r="478" spans="1:4">
      <c r="A478" s="110" t="s">
        <v>181</v>
      </c>
      <c r="B478">
        <v>0</v>
      </c>
      <c r="C478" s="108" t="s">
        <v>405</v>
      </c>
      <c r="D478" s="109">
        <v>16976325</v>
      </c>
    </row>
    <row r="479" spans="1:4">
      <c r="A479" s="110" t="s">
        <v>181</v>
      </c>
      <c r="B479">
        <v>0</v>
      </c>
      <c r="C479" s="108" t="s">
        <v>384</v>
      </c>
      <c r="D479" s="109">
        <v>16990900</v>
      </c>
    </row>
    <row r="480" spans="1:4">
      <c r="A480" s="111" t="s">
        <v>255</v>
      </c>
      <c r="B480">
        <v>407</v>
      </c>
      <c r="C480" s="108" t="s">
        <v>260</v>
      </c>
      <c r="D480" s="109">
        <v>17000000</v>
      </c>
    </row>
    <row r="481" spans="1:4">
      <c r="A481" s="107" t="s">
        <v>194</v>
      </c>
      <c r="B481">
        <v>0</v>
      </c>
      <c r="C481" s="108" t="s">
        <v>325</v>
      </c>
      <c r="D481" s="109">
        <v>17010000</v>
      </c>
    </row>
    <row r="482" spans="1:4">
      <c r="A482" s="107" t="s">
        <v>194</v>
      </c>
      <c r="B482">
        <v>0</v>
      </c>
      <c r="C482" s="108" t="s">
        <v>325</v>
      </c>
      <c r="D482" s="109">
        <v>17045000</v>
      </c>
    </row>
    <row r="483" spans="1:4">
      <c r="A483" s="111" t="s">
        <v>181</v>
      </c>
      <c r="B483">
        <v>0</v>
      </c>
      <c r="C483" s="108" t="s">
        <v>371</v>
      </c>
      <c r="D483" s="109">
        <v>17117060</v>
      </c>
    </row>
    <row r="484" spans="1:4">
      <c r="A484" s="110" t="s">
        <v>181</v>
      </c>
      <c r="B484">
        <v>0</v>
      </c>
      <c r="C484" s="108" t="s">
        <v>391</v>
      </c>
      <c r="D484" s="109">
        <v>17404400</v>
      </c>
    </row>
    <row r="485" spans="1:4">
      <c r="A485" s="111" t="s">
        <v>181</v>
      </c>
      <c r="B485">
        <v>0</v>
      </c>
      <c r="C485" s="108" t="s">
        <v>355</v>
      </c>
      <c r="D485" s="109">
        <v>17421300</v>
      </c>
    </row>
    <row r="486" spans="1:4">
      <c r="A486" s="110" t="s">
        <v>181</v>
      </c>
      <c r="B486">
        <v>0</v>
      </c>
      <c r="C486" s="108" t="s">
        <v>390</v>
      </c>
      <c r="D486" s="109">
        <v>17446300</v>
      </c>
    </row>
    <row r="487" spans="1:4">
      <c r="A487" s="111" t="s">
        <v>181</v>
      </c>
      <c r="B487">
        <v>0</v>
      </c>
      <c r="C487" s="108" t="s">
        <v>330</v>
      </c>
      <c r="D487" s="109">
        <v>17493600</v>
      </c>
    </row>
    <row r="488" spans="1:4">
      <c r="A488" s="111" t="s">
        <v>181</v>
      </c>
      <c r="B488">
        <v>0</v>
      </c>
      <c r="C488" s="108" t="s">
        <v>330</v>
      </c>
      <c r="D488" s="109">
        <v>17493600</v>
      </c>
    </row>
    <row r="489" spans="1:4">
      <c r="A489" s="111" t="s">
        <v>255</v>
      </c>
      <c r="B489">
        <v>0</v>
      </c>
      <c r="C489" s="108" t="s">
        <v>328</v>
      </c>
      <c r="D489" s="109">
        <v>17509068</v>
      </c>
    </row>
    <row r="490" spans="1:4">
      <c r="A490" s="111" t="s">
        <v>181</v>
      </c>
      <c r="B490">
        <v>0</v>
      </c>
      <c r="C490" s="108" t="s">
        <v>359</v>
      </c>
      <c r="D490" s="109">
        <v>17529400</v>
      </c>
    </row>
    <row r="491" spans="1:4">
      <c r="A491" s="110" t="s">
        <v>181</v>
      </c>
      <c r="B491">
        <v>0</v>
      </c>
      <c r="C491" s="108" t="s">
        <v>404</v>
      </c>
      <c r="D491" s="109">
        <v>17537200</v>
      </c>
    </row>
    <row r="492" spans="1:4">
      <c r="A492" s="111" t="s">
        <v>181</v>
      </c>
      <c r="B492">
        <v>0</v>
      </c>
      <c r="C492" s="108" t="s">
        <v>368</v>
      </c>
      <c r="D492" s="109">
        <v>17559400</v>
      </c>
    </row>
    <row r="493" spans="1:4">
      <c r="A493" s="111" t="s">
        <v>181</v>
      </c>
      <c r="B493">
        <v>0</v>
      </c>
      <c r="C493" s="108" t="s">
        <v>187</v>
      </c>
      <c r="D493" s="109">
        <v>17587114</v>
      </c>
    </row>
    <row r="494" spans="1:4">
      <c r="A494" s="111" t="s">
        <v>181</v>
      </c>
      <c r="B494">
        <v>0</v>
      </c>
      <c r="C494" s="108" t="s">
        <v>339</v>
      </c>
      <c r="D494" s="109">
        <v>17635900</v>
      </c>
    </row>
    <row r="495" spans="1:4">
      <c r="A495" s="107" t="s">
        <v>194</v>
      </c>
      <c r="B495">
        <v>0</v>
      </c>
      <c r="C495" s="108" t="s">
        <v>325</v>
      </c>
      <c r="D495" s="109">
        <v>17780000</v>
      </c>
    </row>
    <row r="496" spans="1:4">
      <c r="A496" s="111" t="s">
        <v>181</v>
      </c>
      <c r="B496">
        <v>0</v>
      </c>
      <c r="C496" s="108" t="s">
        <v>368</v>
      </c>
      <c r="D496" s="109">
        <v>17822189</v>
      </c>
    </row>
    <row r="497" spans="1:4">
      <c r="A497" s="111" t="s">
        <v>181</v>
      </c>
      <c r="B497">
        <v>0</v>
      </c>
      <c r="C497" s="108" t="s">
        <v>370</v>
      </c>
      <c r="D497" s="109">
        <v>17977861</v>
      </c>
    </row>
    <row r="498" spans="1:4">
      <c r="A498" s="111" t="s">
        <v>181</v>
      </c>
      <c r="B498">
        <v>0</v>
      </c>
      <c r="C498" s="108" t="s">
        <v>251</v>
      </c>
      <c r="D498" s="109">
        <v>17978235</v>
      </c>
    </row>
    <row r="499" spans="1:4">
      <c r="A499" s="111" t="s">
        <v>181</v>
      </c>
      <c r="B499">
        <v>0</v>
      </c>
      <c r="C499" s="108" t="s">
        <v>218</v>
      </c>
      <c r="D499" s="109">
        <v>18000000</v>
      </c>
    </row>
    <row r="500" spans="1:4">
      <c r="A500" s="111" t="s">
        <v>255</v>
      </c>
      <c r="B500">
        <v>383</v>
      </c>
      <c r="C500" s="108" t="s">
        <v>261</v>
      </c>
      <c r="D500" s="109">
        <v>18000000</v>
      </c>
    </row>
    <row r="501" spans="1:4">
      <c r="A501" t="s">
        <v>181</v>
      </c>
      <c r="B501">
        <v>0</v>
      </c>
      <c r="C501" s="108" t="s">
        <v>182</v>
      </c>
      <c r="D501" s="109">
        <v>18020081</v>
      </c>
    </row>
    <row r="502" spans="1:4">
      <c r="A502" s="111" t="s">
        <v>181</v>
      </c>
      <c r="B502">
        <v>0</v>
      </c>
      <c r="C502" s="108" t="s">
        <v>251</v>
      </c>
      <c r="D502" s="109">
        <v>18149431</v>
      </c>
    </row>
    <row r="503" spans="1:4">
      <c r="A503" s="110" t="s">
        <v>181</v>
      </c>
      <c r="B503">
        <v>0</v>
      </c>
      <c r="C503" s="108" t="s">
        <v>382</v>
      </c>
      <c r="D503" s="109">
        <v>18518200</v>
      </c>
    </row>
    <row r="504" spans="1:4">
      <c r="A504" s="111" t="s">
        <v>181</v>
      </c>
      <c r="B504">
        <v>0</v>
      </c>
      <c r="C504" s="108" t="s">
        <v>369</v>
      </c>
      <c r="D504" s="109">
        <v>18659700</v>
      </c>
    </row>
    <row r="505" spans="1:4">
      <c r="A505" s="107" t="s">
        <v>172</v>
      </c>
      <c r="B505">
        <v>1158</v>
      </c>
      <c r="C505" s="108" t="s">
        <v>305</v>
      </c>
      <c r="D505" s="109">
        <v>19050000</v>
      </c>
    </row>
    <row r="506" spans="1:4">
      <c r="A506" s="111" t="s">
        <v>181</v>
      </c>
      <c r="B506">
        <v>0</v>
      </c>
      <c r="C506" s="108" t="s">
        <v>251</v>
      </c>
      <c r="D506" s="109">
        <v>19248493</v>
      </c>
    </row>
    <row r="507" spans="1:4">
      <c r="A507" s="107" t="s">
        <v>194</v>
      </c>
      <c r="B507">
        <v>0</v>
      </c>
      <c r="C507" s="108" t="s">
        <v>325</v>
      </c>
      <c r="D507" s="109">
        <v>19425000</v>
      </c>
    </row>
    <row r="508" spans="1:4">
      <c r="A508" s="111" t="s">
        <v>181</v>
      </c>
      <c r="B508">
        <v>0</v>
      </c>
      <c r="C508" s="108" t="s">
        <v>252</v>
      </c>
      <c r="D508" s="109">
        <v>19685603</v>
      </c>
    </row>
    <row r="509" spans="1:4">
      <c r="A509" s="111" t="s">
        <v>190</v>
      </c>
      <c r="B509">
        <v>784</v>
      </c>
      <c r="C509" s="108" t="s">
        <v>276</v>
      </c>
      <c r="D509" s="109">
        <v>20000000</v>
      </c>
    </row>
    <row r="510" spans="1:4">
      <c r="A510" s="112" t="s">
        <v>194</v>
      </c>
      <c r="B510">
        <v>781</v>
      </c>
      <c r="C510" s="108" t="s">
        <v>282</v>
      </c>
      <c r="D510" s="109">
        <v>20000000</v>
      </c>
    </row>
    <row r="511" spans="1:4">
      <c r="A511" s="111" t="s">
        <v>190</v>
      </c>
      <c r="B511">
        <v>1049</v>
      </c>
      <c r="C511" s="108" t="s">
        <v>297</v>
      </c>
      <c r="D511" s="109">
        <v>20000000</v>
      </c>
    </row>
    <row r="512" spans="1:4">
      <c r="A512" s="107" t="s">
        <v>172</v>
      </c>
      <c r="B512">
        <v>1411</v>
      </c>
      <c r="C512" s="108" t="s">
        <v>346</v>
      </c>
      <c r="D512" s="109">
        <v>20000000</v>
      </c>
    </row>
    <row r="513" spans="1:4">
      <c r="A513" s="107" t="s">
        <v>172</v>
      </c>
      <c r="B513">
        <v>1159</v>
      </c>
      <c r="C513" s="108" t="s">
        <v>311</v>
      </c>
      <c r="D513" s="109">
        <v>20500000</v>
      </c>
    </row>
    <row r="514" spans="1:4">
      <c r="A514" s="111" t="s">
        <v>181</v>
      </c>
      <c r="B514">
        <v>0</v>
      </c>
      <c r="C514" s="108" t="s">
        <v>358</v>
      </c>
      <c r="D514" s="109">
        <v>20891840</v>
      </c>
    </row>
    <row r="515" spans="1:4">
      <c r="A515" s="107" t="s">
        <v>194</v>
      </c>
      <c r="B515">
        <v>0</v>
      </c>
      <c r="C515" s="108" t="s">
        <v>325</v>
      </c>
      <c r="D515" s="109">
        <v>21280000</v>
      </c>
    </row>
    <row r="516" spans="1:4">
      <c r="A516" s="107" t="s">
        <v>194</v>
      </c>
      <c r="B516">
        <v>0</v>
      </c>
      <c r="C516" s="108" t="s">
        <v>325</v>
      </c>
      <c r="D516" s="109">
        <v>21385000</v>
      </c>
    </row>
    <row r="517" spans="1:4">
      <c r="A517" s="111" t="s">
        <v>181</v>
      </c>
      <c r="B517">
        <v>0</v>
      </c>
      <c r="C517" s="108" t="s">
        <v>246</v>
      </c>
      <c r="D517" s="109">
        <v>21462800</v>
      </c>
    </row>
    <row r="518" spans="1:4">
      <c r="A518" s="107" t="s">
        <v>194</v>
      </c>
      <c r="B518">
        <v>0</v>
      </c>
      <c r="C518" s="108" t="s">
        <v>325</v>
      </c>
      <c r="D518" s="109">
        <v>21525000</v>
      </c>
    </row>
    <row r="519" spans="1:4">
      <c r="A519" s="111" t="s">
        <v>181</v>
      </c>
      <c r="B519">
        <v>86</v>
      </c>
      <c r="C519" s="108" t="s">
        <v>204</v>
      </c>
      <c r="D519" s="109">
        <v>21600000</v>
      </c>
    </row>
    <row r="520" spans="1:4">
      <c r="A520" s="111" t="s">
        <v>181</v>
      </c>
      <c r="B520">
        <v>0</v>
      </c>
      <c r="C520" s="108" t="s">
        <v>358</v>
      </c>
      <c r="D520" s="109">
        <v>21728447</v>
      </c>
    </row>
    <row r="521" spans="1:4">
      <c r="A521" s="111" t="s">
        <v>181</v>
      </c>
      <c r="B521">
        <v>0</v>
      </c>
      <c r="C521" s="108" t="s">
        <v>278</v>
      </c>
      <c r="D521" s="109">
        <v>22236760</v>
      </c>
    </row>
    <row r="522" spans="1:4">
      <c r="A522" s="111" t="s">
        <v>255</v>
      </c>
      <c r="B522">
        <v>381</v>
      </c>
      <c r="C522" s="108" t="s">
        <v>257</v>
      </c>
      <c r="D522" s="109">
        <v>22500000</v>
      </c>
    </row>
    <row r="523" spans="1:4">
      <c r="A523" s="111" t="s">
        <v>190</v>
      </c>
      <c r="B523">
        <v>785</v>
      </c>
      <c r="C523" s="108" t="s">
        <v>283</v>
      </c>
      <c r="D523" s="109">
        <v>22500000</v>
      </c>
    </row>
    <row r="524" spans="1:4">
      <c r="A524" s="112" t="s">
        <v>181</v>
      </c>
      <c r="B524">
        <v>782</v>
      </c>
      <c r="C524" s="108" t="s">
        <v>290</v>
      </c>
      <c r="D524" s="109">
        <v>22500000</v>
      </c>
    </row>
    <row r="525" spans="1:4">
      <c r="A525" s="111" t="s">
        <v>190</v>
      </c>
      <c r="B525">
        <v>406</v>
      </c>
      <c r="C525" s="108" t="s">
        <v>254</v>
      </c>
      <c r="D525" s="109">
        <v>22800000</v>
      </c>
    </row>
    <row r="526" spans="1:4">
      <c r="A526" s="111" t="s">
        <v>181</v>
      </c>
      <c r="B526">
        <v>0</v>
      </c>
      <c r="C526" s="108" t="s">
        <v>331</v>
      </c>
      <c r="D526" s="109">
        <v>23439980</v>
      </c>
    </row>
    <row r="527" spans="1:4">
      <c r="A527" s="110" t="s">
        <v>181</v>
      </c>
      <c r="B527">
        <v>0</v>
      </c>
      <c r="C527" s="108" t="s">
        <v>385</v>
      </c>
      <c r="D527" s="109">
        <v>23441168</v>
      </c>
    </row>
    <row r="528" spans="1:4">
      <c r="A528" s="111" t="s">
        <v>181</v>
      </c>
      <c r="B528">
        <v>0</v>
      </c>
      <c r="C528" s="108" t="s">
        <v>329</v>
      </c>
      <c r="D528" s="109">
        <v>23512200</v>
      </c>
    </row>
    <row r="529" spans="1:4">
      <c r="A529" s="111" t="s">
        <v>181</v>
      </c>
      <c r="B529">
        <v>0</v>
      </c>
      <c r="C529" s="108" t="s">
        <v>211</v>
      </c>
      <c r="D529" s="109">
        <v>23712165</v>
      </c>
    </row>
    <row r="530" spans="1:4">
      <c r="A530" s="111" t="s">
        <v>181</v>
      </c>
      <c r="B530">
        <v>0</v>
      </c>
      <c r="C530" s="108" t="s">
        <v>218</v>
      </c>
      <c r="D530" s="109">
        <v>24000000</v>
      </c>
    </row>
    <row r="531" spans="1:4">
      <c r="A531" s="110" t="s">
        <v>181</v>
      </c>
      <c r="B531">
        <v>0</v>
      </c>
      <c r="C531" s="108" t="s">
        <v>384</v>
      </c>
      <c r="D531" s="109">
        <v>24292430</v>
      </c>
    </row>
    <row r="532" spans="1:4">
      <c r="A532" s="110" t="s">
        <v>181</v>
      </c>
      <c r="B532">
        <v>0</v>
      </c>
      <c r="C532" s="108" t="s">
        <v>393</v>
      </c>
      <c r="D532" s="109">
        <v>24313097</v>
      </c>
    </row>
    <row r="533" spans="1:4">
      <c r="A533" s="107" t="s">
        <v>194</v>
      </c>
      <c r="B533">
        <v>0</v>
      </c>
      <c r="C533" s="108" t="s">
        <v>325</v>
      </c>
      <c r="D533" s="109">
        <v>24780000</v>
      </c>
    </row>
    <row r="534" spans="1:4">
      <c r="A534" s="111" t="s">
        <v>181</v>
      </c>
      <c r="B534">
        <v>0</v>
      </c>
      <c r="C534" s="108" t="s">
        <v>370</v>
      </c>
      <c r="D534" s="109">
        <v>24848751</v>
      </c>
    </row>
    <row r="535" spans="1:4">
      <c r="A535" s="111" t="s">
        <v>190</v>
      </c>
      <c r="B535">
        <v>359</v>
      </c>
      <c r="C535" s="108" t="s">
        <v>243</v>
      </c>
      <c r="D535" s="109">
        <v>25200000</v>
      </c>
    </row>
    <row r="536" spans="1:4">
      <c r="A536" s="107" t="s">
        <v>194</v>
      </c>
      <c r="B536">
        <v>0</v>
      </c>
      <c r="C536" s="108" t="s">
        <v>325</v>
      </c>
      <c r="D536" s="109">
        <v>25235000</v>
      </c>
    </row>
    <row r="537" spans="1:4">
      <c r="A537" s="111" t="s">
        <v>181</v>
      </c>
      <c r="B537">
        <v>0</v>
      </c>
      <c r="C537" s="108" t="s">
        <v>371</v>
      </c>
      <c r="D537" s="109">
        <v>25253900</v>
      </c>
    </row>
    <row r="538" spans="1:4">
      <c r="A538" s="111" t="s">
        <v>181</v>
      </c>
      <c r="B538">
        <v>0</v>
      </c>
      <c r="C538" s="108" t="s">
        <v>265</v>
      </c>
      <c r="D538" s="109">
        <v>25941528</v>
      </c>
    </row>
    <row r="539" spans="1:4">
      <c r="A539" s="111" t="s">
        <v>255</v>
      </c>
      <c r="B539">
        <v>0</v>
      </c>
      <c r="C539" s="108" t="s">
        <v>327</v>
      </c>
      <c r="D539" s="109">
        <v>25976009</v>
      </c>
    </row>
    <row r="540" spans="1:4">
      <c r="A540" s="111" t="s">
        <v>255</v>
      </c>
      <c r="B540">
        <v>0</v>
      </c>
      <c r="C540" s="108" t="s">
        <v>326</v>
      </c>
      <c r="D540" s="109">
        <v>25983733</v>
      </c>
    </row>
    <row r="541" spans="1:4">
      <c r="A541" s="111" t="s">
        <v>255</v>
      </c>
      <c r="B541">
        <v>0</v>
      </c>
      <c r="C541" s="108" t="s">
        <v>291</v>
      </c>
      <c r="D541" s="109">
        <v>26000000</v>
      </c>
    </row>
    <row r="542" spans="1:4">
      <c r="A542" s="110" t="s">
        <v>255</v>
      </c>
      <c r="B542">
        <v>0</v>
      </c>
      <c r="C542" s="108" t="s">
        <v>399</v>
      </c>
      <c r="D542" s="109">
        <v>26000000</v>
      </c>
    </row>
    <row r="543" spans="1:4">
      <c r="A543" s="110" t="s">
        <v>172</v>
      </c>
      <c r="B543">
        <v>0</v>
      </c>
      <c r="C543" s="108" t="s">
        <v>402</v>
      </c>
      <c r="D543" s="109">
        <v>26000000</v>
      </c>
    </row>
    <row r="544" spans="1:4">
      <c r="A544" s="110" t="s">
        <v>172</v>
      </c>
      <c r="B544">
        <v>0</v>
      </c>
      <c r="C544" s="108" t="s">
        <v>402</v>
      </c>
      <c r="D544" s="109">
        <v>26000000</v>
      </c>
    </row>
    <row r="545" spans="1:4">
      <c r="A545" s="110" t="s">
        <v>172</v>
      </c>
      <c r="B545">
        <v>0</v>
      </c>
      <c r="C545" s="108" t="s">
        <v>402</v>
      </c>
      <c r="D545" s="109">
        <v>26000000</v>
      </c>
    </row>
    <row r="546" spans="1:4">
      <c r="A546" s="107" t="s">
        <v>194</v>
      </c>
      <c r="B546">
        <v>0</v>
      </c>
      <c r="C546" s="108" t="s">
        <v>325</v>
      </c>
      <c r="D546" s="109">
        <v>26320000</v>
      </c>
    </row>
    <row r="547" spans="1:4">
      <c r="A547" s="111" t="s">
        <v>190</v>
      </c>
      <c r="B547">
        <v>783</v>
      </c>
      <c r="C547" s="108" t="s">
        <v>275</v>
      </c>
      <c r="D547" s="109">
        <v>26500000</v>
      </c>
    </row>
    <row r="548" spans="1:4">
      <c r="A548" s="111" t="s">
        <v>181</v>
      </c>
      <c r="B548">
        <v>0</v>
      </c>
      <c r="C548" s="108" t="s">
        <v>246</v>
      </c>
      <c r="D548" s="109">
        <v>26725352</v>
      </c>
    </row>
    <row r="549" spans="1:4">
      <c r="A549" s="111" t="s">
        <v>181</v>
      </c>
      <c r="B549">
        <v>1031</v>
      </c>
      <c r="C549" s="108" t="s">
        <v>293</v>
      </c>
      <c r="D549" s="109">
        <v>27000000</v>
      </c>
    </row>
    <row r="550" spans="1:4">
      <c r="A550" s="111" t="s">
        <v>190</v>
      </c>
      <c r="B550">
        <v>2024</v>
      </c>
      <c r="C550" s="108" t="s">
        <v>205</v>
      </c>
      <c r="D550" s="109">
        <v>27399755</v>
      </c>
    </row>
    <row r="551" spans="1:4">
      <c r="A551" s="111" t="s">
        <v>255</v>
      </c>
      <c r="B551">
        <v>463</v>
      </c>
      <c r="C551" s="108" t="s">
        <v>264</v>
      </c>
      <c r="D551" s="109">
        <v>27500000</v>
      </c>
    </row>
    <row r="552" spans="1:4">
      <c r="A552" s="111" t="s">
        <v>181</v>
      </c>
      <c r="B552">
        <v>0</v>
      </c>
      <c r="C552" s="108" t="s">
        <v>340</v>
      </c>
      <c r="D552" s="109">
        <v>27808697</v>
      </c>
    </row>
    <row r="553" spans="1:4">
      <c r="A553" s="110" t="s">
        <v>181</v>
      </c>
      <c r="B553">
        <v>0</v>
      </c>
      <c r="C553" s="108" t="s">
        <v>404</v>
      </c>
      <c r="D553" s="109">
        <v>27968536</v>
      </c>
    </row>
    <row r="554" spans="1:4">
      <c r="A554" s="107" t="s">
        <v>194</v>
      </c>
      <c r="B554">
        <v>0</v>
      </c>
      <c r="C554" s="108" t="s">
        <v>325</v>
      </c>
      <c r="D554" s="109">
        <v>28210000</v>
      </c>
    </row>
    <row r="555" spans="1:4">
      <c r="A555" s="111" t="s">
        <v>181</v>
      </c>
      <c r="B555">
        <v>0</v>
      </c>
      <c r="C555" s="108" t="s">
        <v>246</v>
      </c>
      <c r="D555" s="109">
        <v>28501000</v>
      </c>
    </row>
    <row r="556" spans="1:4">
      <c r="A556" s="111" t="s">
        <v>181</v>
      </c>
      <c r="B556">
        <v>792</v>
      </c>
      <c r="C556" s="108" t="s">
        <v>271</v>
      </c>
      <c r="D556" s="109">
        <v>28800000</v>
      </c>
    </row>
    <row r="557" spans="1:4">
      <c r="A557" s="111" t="s">
        <v>181</v>
      </c>
      <c r="B557">
        <v>0</v>
      </c>
      <c r="C557" s="108" t="s">
        <v>218</v>
      </c>
      <c r="D557" s="109">
        <v>29000000</v>
      </c>
    </row>
    <row r="558" spans="1:4">
      <c r="A558" s="111" t="s">
        <v>181</v>
      </c>
      <c r="B558">
        <v>266</v>
      </c>
      <c r="C558" s="108" t="s">
        <v>245</v>
      </c>
      <c r="D558" s="109">
        <v>30000000</v>
      </c>
    </row>
    <row r="559" spans="1:4">
      <c r="A559" s="111" t="s">
        <v>255</v>
      </c>
      <c r="B559">
        <v>380</v>
      </c>
      <c r="C559" s="108" t="s">
        <v>256</v>
      </c>
      <c r="D559" s="109">
        <v>30000000</v>
      </c>
    </row>
    <row r="560" spans="1:4">
      <c r="A560" s="111" t="s">
        <v>181</v>
      </c>
      <c r="B560">
        <v>0</v>
      </c>
      <c r="C560" s="108" t="s">
        <v>279</v>
      </c>
      <c r="D560" s="109">
        <v>30100214</v>
      </c>
    </row>
    <row r="561" spans="1:4">
      <c r="A561" s="111" t="s">
        <v>181</v>
      </c>
      <c r="B561">
        <v>0</v>
      </c>
      <c r="C561" s="108" t="s">
        <v>340</v>
      </c>
      <c r="D561" s="109">
        <v>30227924</v>
      </c>
    </row>
    <row r="562" spans="1:4">
      <c r="A562" s="113" t="s">
        <v>208</v>
      </c>
      <c r="B562" s="115">
        <v>83</v>
      </c>
      <c r="C562" s="114" t="s">
        <v>209</v>
      </c>
      <c r="D562" s="116">
        <f>36000000-5700000</f>
        <v>30300000</v>
      </c>
    </row>
    <row r="563" spans="1:4">
      <c r="A563" s="107" t="s">
        <v>194</v>
      </c>
      <c r="B563">
        <v>0</v>
      </c>
      <c r="C563" s="108" t="s">
        <v>325</v>
      </c>
      <c r="D563" s="109">
        <v>30485000</v>
      </c>
    </row>
    <row r="564" spans="1:4">
      <c r="A564" s="107" t="s">
        <v>194</v>
      </c>
      <c r="B564">
        <v>0</v>
      </c>
      <c r="C564" s="108" t="s">
        <v>325</v>
      </c>
      <c r="D564" s="109">
        <v>30590000</v>
      </c>
    </row>
    <row r="565" spans="1:4">
      <c r="A565" s="111" t="s">
        <v>181</v>
      </c>
      <c r="B565">
        <v>0</v>
      </c>
      <c r="C565" s="108" t="s">
        <v>370</v>
      </c>
      <c r="D565" s="109">
        <v>31299915</v>
      </c>
    </row>
    <row r="566" spans="1:4">
      <c r="A566" s="111" t="s">
        <v>190</v>
      </c>
      <c r="B566">
        <v>77</v>
      </c>
      <c r="C566" s="108" t="s">
        <v>191</v>
      </c>
      <c r="D566" s="109">
        <v>31500000</v>
      </c>
    </row>
    <row r="567" spans="1:4">
      <c r="A567" s="113" t="s">
        <v>194</v>
      </c>
      <c r="B567" s="115">
        <v>88</v>
      </c>
      <c r="C567" s="114" t="s">
        <v>195</v>
      </c>
      <c r="D567" s="116">
        <f>44450000-12700000</f>
        <v>31750000</v>
      </c>
    </row>
    <row r="568" spans="1:4">
      <c r="A568" s="107" t="s">
        <v>172</v>
      </c>
      <c r="B568">
        <v>1100</v>
      </c>
      <c r="C568" s="108" t="s">
        <v>302</v>
      </c>
      <c r="D568" s="109">
        <v>31750000</v>
      </c>
    </row>
    <row r="569" spans="1:4">
      <c r="A569" s="111" t="s">
        <v>181</v>
      </c>
      <c r="B569">
        <v>0</v>
      </c>
      <c r="C569" s="108" t="s">
        <v>246</v>
      </c>
      <c r="D569" s="109">
        <v>31840581</v>
      </c>
    </row>
    <row r="570" spans="1:4">
      <c r="A570" s="107" t="s">
        <v>194</v>
      </c>
      <c r="B570">
        <v>0</v>
      </c>
      <c r="C570" s="108" t="s">
        <v>325</v>
      </c>
      <c r="D570" s="109">
        <v>31955000</v>
      </c>
    </row>
    <row r="571" spans="1:4">
      <c r="A571" s="110" t="s">
        <v>181</v>
      </c>
      <c r="B571">
        <v>0</v>
      </c>
      <c r="C571" s="108" t="s">
        <v>405</v>
      </c>
      <c r="D571" s="109">
        <v>32289807</v>
      </c>
    </row>
    <row r="572" spans="1:4">
      <c r="A572" s="107" t="s">
        <v>194</v>
      </c>
      <c r="B572">
        <v>0</v>
      </c>
      <c r="C572" s="108" t="s">
        <v>325</v>
      </c>
      <c r="D572" s="109">
        <v>32340000</v>
      </c>
    </row>
    <row r="573" spans="1:4">
      <c r="A573" s="107" t="s">
        <v>194</v>
      </c>
      <c r="B573">
        <v>0</v>
      </c>
      <c r="C573" s="108" t="s">
        <v>325</v>
      </c>
      <c r="D573" s="109">
        <v>32515000</v>
      </c>
    </row>
    <row r="574" spans="1:4">
      <c r="A574" s="107" t="s">
        <v>194</v>
      </c>
      <c r="B574">
        <v>0</v>
      </c>
      <c r="C574" s="108" t="s">
        <v>325</v>
      </c>
      <c r="D574" s="109">
        <v>32585000</v>
      </c>
    </row>
    <row r="575" spans="1:4">
      <c r="A575" s="107" t="s">
        <v>194</v>
      </c>
      <c r="B575">
        <v>0</v>
      </c>
      <c r="C575" s="108" t="s">
        <v>325</v>
      </c>
      <c r="D575" s="109">
        <v>32620000</v>
      </c>
    </row>
    <row r="576" spans="1:4">
      <c r="A576" s="107" t="s">
        <v>194</v>
      </c>
      <c r="B576">
        <v>0</v>
      </c>
      <c r="C576" s="108" t="s">
        <v>325</v>
      </c>
      <c r="D576" s="109">
        <v>33180000</v>
      </c>
    </row>
    <row r="577" spans="1:4">
      <c r="A577" s="107" t="s">
        <v>194</v>
      </c>
      <c r="B577">
        <v>0</v>
      </c>
      <c r="C577" s="108" t="s">
        <v>325</v>
      </c>
      <c r="D577" s="109">
        <v>33460000</v>
      </c>
    </row>
    <row r="578" spans="1:4">
      <c r="A578" s="107" t="s">
        <v>194</v>
      </c>
      <c r="B578">
        <v>0</v>
      </c>
      <c r="C578" s="108" t="s">
        <v>325</v>
      </c>
      <c r="D578" s="109">
        <v>33600000</v>
      </c>
    </row>
    <row r="579" spans="1:4">
      <c r="A579" s="110" t="s">
        <v>181</v>
      </c>
      <c r="B579">
        <v>0</v>
      </c>
      <c r="C579" s="108" t="s">
        <v>385</v>
      </c>
      <c r="D579" s="109">
        <v>33994680</v>
      </c>
    </row>
    <row r="580" spans="1:4">
      <c r="A580" s="107" t="s">
        <v>194</v>
      </c>
      <c r="B580">
        <v>1164</v>
      </c>
      <c r="C580" s="108" t="s">
        <v>306</v>
      </c>
      <c r="D580" s="109">
        <v>34100000</v>
      </c>
    </row>
    <row r="581" spans="1:4">
      <c r="A581" s="107" t="s">
        <v>194</v>
      </c>
      <c r="B581">
        <v>0</v>
      </c>
      <c r="C581" s="108" t="s">
        <v>325</v>
      </c>
      <c r="D581" s="109">
        <v>34230000</v>
      </c>
    </row>
    <row r="582" spans="1:4">
      <c r="A582" s="107" t="s">
        <v>194</v>
      </c>
      <c r="B582">
        <v>0</v>
      </c>
      <c r="C582" s="108" t="s">
        <v>325</v>
      </c>
      <c r="D582" s="109">
        <v>34335000</v>
      </c>
    </row>
    <row r="583" spans="1:4">
      <c r="A583" s="107" t="s">
        <v>194</v>
      </c>
      <c r="B583">
        <v>0</v>
      </c>
      <c r="C583" s="108" t="s">
        <v>325</v>
      </c>
      <c r="D583" s="109">
        <v>34440000</v>
      </c>
    </row>
    <row r="584" spans="1:4">
      <c r="A584" s="107" t="s">
        <v>194</v>
      </c>
      <c r="B584">
        <v>0</v>
      </c>
      <c r="C584" s="108" t="s">
        <v>325</v>
      </c>
      <c r="D584" s="109">
        <v>34580000</v>
      </c>
    </row>
    <row r="585" spans="1:4">
      <c r="A585" s="111" t="s">
        <v>181</v>
      </c>
      <c r="B585">
        <v>0</v>
      </c>
      <c r="C585" s="108" t="s">
        <v>247</v>
      </c>
      <c r="D585" s="109">
        <v>34769709</v>
      </c>
    </row>
    <row r="586" spans="1:4">
      <c r="A586" s="111" t="s">
        <v>181</v>
      </c>
      <c r="B586">
        <v>0</v>
      </c>
      <c r="C586" s="108" t="s">
        <v>253</v>
      </c>
      <c r="D586" s="109">
        <v>34773400</v>
      </c>
    </row>
    <row r="587" spans="1:4">
      <c r="A587" s="107" t="s">
        <v>194</v>
      </c>
      <c r="B587">
        <v>0</v>
      </c>
      <c r="C587" s="108" t="s">
        <v>325</v>
      </c>
      <c r="D587" s="109">
        <v>34895000</v>
      </c>
    </row>
    <row r="588" spans="1:4">
      <c r="A588" s="111" t="s">
        <v>190</v>
      </c>
      <c r="B588">
        <v>80</v>
      </c>
      <c r="C588" s="108" t="s">
        <v>197</v>
      </c>
      <c r="D588" s="109">
        <v>35000000</v>
      </c>
    </row>
    <row r="589" spans="1:4">
      <c r="A589" s="107" t="s">
        <v>194</v>
      </c>
      <c r="B589">
        <v>0</v>
      </c>
      <c r="C589" s="108" t="s">
        <v>325</v>
      </c>
      <c r="D589" s="109">
        <v>35000000</v>
      </c>
    </row>
    <row r="590" spans="1:4">
      <c r="A590" s="111" t="s">
        <v>181</v>
      </c>
      <c r="B590">
        <v>0</v>
      </c>
      <c r="C590" s="108" t="s">
        <v>330</v>
      </c>
      <c r="D590" s="109">
        <v>35042600</v>
      </c>
    </row>
    <row r="591" spans="1:4">
      <c r="A591" s="107" t="s">
        <v>194</v>
      </c>
      <c r="B591">
        <v>0</v>
      </c>
      <c r="C591" s="108" t="s">
        <v>325</v>
      </c>
      <c r="D591" s="109">
        <v>35595000</v>
      </c>
    </row>
    <row r="592" spans="1:4">
      <c r="A592" s="111" t="s">
        <v>181</v>
      </c>
      <c r="B592">
        <v>0</v>
      </c>
      <c r="C592" s="108" t="s">
        <v>279</v>
      </c>
      <c r="D592" s="109">
        <v>35950227</v>
      </c>
    </row>
    <row r="593" spans="1:4">
      <c r="A593" s="110" t="s">
        <v>255</v>
      </c>
      <c r="B593">
        <v>0</v>
      </c>
      <c r="C593" s="108" t="s">
        <v>396</v>
      </c>
      <c r="D593" s="109">
        <v>35988893</v>
      </c>
    </row>
    <row r="594" spans="1:4">
      <c r="A594" s="110" t="s">
        <v>255</v>
      </c>
      <c r="B594">
        <v>0</v>
      </c>
      <c r="C594" s="108" t="s">
        <v>377</v>
      </c>
      <c r="D594" s="109">
        <v>36000000</v>
      </c>
    </row>
    <row r="595" spans="1:4">
      <c r="A595" s="107" t="s">
        <v>194</v>
      </c>
      <c r="B595">
        <v>0</v>
      </c>
      <c r="C595" s="108" t="s">
        <v>325</v>
      </c>
      <c r="D595" s="109">
        <v>36295000</v>
      </c>
    </row>
    <row r="596" spans="1:4">
      <c r="A596" s="110" t="s">
        <v>181</v>
      </c>
      <c r="B596">
        <v>0</v>
      </c>
      <c r="C596" s="108" t="s">
        <v>390</v>
      </c>
      <c r="D596" s="109">
        <v>36325333</v>
      </c>
    </row>
    <row r="597" spans="1:4">
      <c r="A597" s="111" t="s">
        <v>181</v>
      </c>
      <c r="B597">
        <v>0</v>
      </c>
      <c r="C597" s="108" t="s">
        <v>339</v>
      </c>
      <c r="D597" s="109">
        <v>36818568</v>
      </c>
    </row>
    <row r="598" spans="1:4">
      <c r="A598" s="111" t="s">
        <v>181</v>
      </c>
      <c r="B598">
        <v>499</v>
      </c>
      <c r="C598" s="108" t="s">
        <v>269</v>
      </c>
      <c r="D598" s="109">
        <v>36957558</v>
      </c>
    </row>
    <row r="599" spans="1:4">
      <c r="A599" s="111" t="s">
        <v>181</v>
      </c>
      <c r="B599">
        <v>0</v>
      </c>
      <c r="C599" s="108" t="s">
        <v>330</v>
      </c>
      <c r="D599" s="109">
        <v>37596765</v>
      </c>
    </row>
    <row r="600" spans="1:4">
      <c r="A600" s="111" t="s">
        <v>181</v>
      </c>
      <c r="B600">
        <v>0</v>
      </c>
      <c r="C600" s="108" t="s">
        <v>358</v>
      </c>
      <c r="D600" s="109">
        <v>37654982</v>
      </c>
    </row>
    <row r="601" spans="1:4">
      <c r="A601" s="111" t="s">
        <v>181</v>
      </c>
      <c r="B601">
        <v>0</v>
      </c>
      <c r="C601" s="108" t="s">
        <v>370</v>
      </c>
      <c r="D601" s="109">
        <v>37881918</v>
      </c>
    </row>
    <row r="602" spans="1:4">
      <c r="A602" s="107" t="s">
        <v>194</v>
      </c>
      <c r="B602">
        <v>0</v>
      </c>
      <c r="C602" s="108" t="s">
        <v>325</v>
      </c>
      <c r="D602" s="109">
        <v>38115000</v>
      </c>
    </row>
    <row r="603" spans="1:4">
      <c r="A603" s="111" t="s">
        <v>181</v>
      </c>
      <c r="B603">
        <v>0</v>
      </c>
      <c r="C603" s="108" t="s">
        <v>186</v>
      </c>
      <c r="D603" s="109">
        <v>38551200</v>
      </c>
    </row>
    <row r="604" spans="1:4">
      <c r="A604" s="110" t="s">
        <v>181</v>
      </c>
      <c r="B604">
        <v>0</v>
      </c>
      <c r="C604" s="108" t="s">
        <v>392</v>
      </c>
      <c r="D604" s="109">
        <v>39546400</v>
      </c>
    </row>
    <row r="605" spans="1:4">
      <c r="A605" s="110" t="s">
        <v>181</v>
      </c>
      <c r="B605">
        <v>0</v>
      </c>
      <c r="C605" s="108" t="s">
        <v>383</v>
      </c>
      <c r="D605" s="109">
        <v>39715000</v>
      </c>
    </row>
    <row r="606" spans="1:4">
      <c r="A606" s="111" t="s">
        <v>181</v>
      </c>
      <c r="B606">
        <v>0</v>
      </c>
      <c r="C606" s="108" t="s">
        <v>278</v>
      </c>
      <c r="D606" s="109">
        <v>40196532</v>
      </c>
    </row>
    <row r="607" spans="1:4">
      <c r="A607" s="111" t="s">
        <v>181</v>
      </c>
      <c r="B607">
        <v>0</v>
      </c>
      <c r="C607" s="108" t="s">
        <v>336</v>
      </c>
      <c r="D607" s="109">
        <v>40400800</v>
      </c>
    </row>
    <row r="608" spans="1:4">
      <c r="A608" s="111" t="s">
        <v>190</v>
      </c>
      <c r="B608">
        <v>0</v>
      </c>
      <c r="C608" s="108" t="s">
        <v>206</v>
      </c>
      <c r="D608" s="109">
        <v>40558096</v>
      </c>
    </row>
    <row r="609" spans="1:4">
      <c r="A609" s="111" t="s">
        <v>181</v>
      </c>
      <c r="B609">
        <v>0</v>
      </c>
      <c r="C609" s="108" t="s">
        <v>357</v>
      </c>
      <c r="D609" s="109">
        <v>40695600</v>
      </c>
    </row>
    <row r="610" spans="1:4">
      <c r="A610" s="107" t="s">
        <v>194</v>
      </c>
      <c r="B610">
        <v>0</v>
      </c>
      <c r="C610" s="108" t="s">
        <v>325</v>
      </c>
      <c r="D610" s="109">
        <v>40880000</v>
      </c>
    </row>
    <row r="611" spans="1:4">
      <c r="A611" s="111" t="s">
        <v>181</v>
      </c>
      <c r="B611">
        <v>0</v>
      </c>
      <c r="C611" s="108" t="s">
        <v>277</v>
      </c>
      <c r="D611" s="109">
        <v>40953800</v>
      </c>
    </row>
    <row r="612" spans="1:4">
      <c r="A612" s="110" t="s">
        <v>181</v>
      </c>
      <c r="B612">
        <v>0</v>
      </c>
      <c r="C612" s="108" t="s">
        <v>406</v>
      </c>
      <c r="D612" s="109">
        <v>41742100</v>
      </c>
    </row>
    <row r="613" spans="1:4">
      <c r="A613" s="111" t="s">
        <v>181</v>
      </c>
      <c r="B613">
        <v>0</v>
      </c>
      <c r="C613" s="108" t="s">
        <v>188</v>
      </c>
      <c r="D613" s="109">
        <v>41825714</v>
      </c>
    </row>
    <row r="614" spans="1:4">
      <c r="A614" s="107" t="s">
        <v>194</v>
      </c>
      <c r="B614">
        <v>0</v>
      </c>
      <c r="C614" s="108" t="s">
        <v>325</v>
      </c>
      <c r="D614" s="109">
        <v>42560000</v>
      </c>
    </row>
    <row r="615" spans="1:4">
      <c r="A615" s="107" t="s">
        <v>194</v>
      </c>
      <c r="B615">
        <v>0</v>
      </c>
      <c r="C615" s="108" t="s">
        <v>325</v>
      </c>
      <c r="D615" s="109">
        <v>43190000</v>
      </c>
    </row>
    <row r="616" spans="1:4">
      <c r="A616" s="111" t="s">
        <v>181</v>
      </c>
      <c r="B616">
        <v>0</v>
      </c>
      <c r="C616" s="108" t="s">
        <v>252</v>
      </c>
      <c r="D616" s="109">
        <v>44015100</v>
      </c>
    </row>
    <row r="617" spans="1:4">
      <c r="A617" s="111" t="s">
        <v>181</v>
      </c>
      <c r="B617">
        <v>0</v>
      </c>
      <c r="C617" s="108" t="s">
        <v>188</v>
      </c>
      <c r="D617" s="109">
        <v>44218300</v>
      </c>
    </row>
    <row r="618" spans="1:4">
      <c r="A618" s="112" t="s">
        <v>181</v>
      </c>
      <c r="B618">
        <v>84</v>
      </c>
      <c r="C618" s="108" t="s">
        <v>192</v>
      </c>
      <c r="D618" s="109">
        <v>44450000</v>
      </c>
    </row>
    <row r="619" spans="1:4">
      <c r="A619" s="111" t="s">
        <v>190</v>
      </c>
      <c r="B619">
        <v>87</v>
      </c>
      <c r="C619" s="108" t="s">
        <v>198</v>
      </c>
      <c r="D619" s="109">
        <v>44450000</v>
      </c>
    </row>
    <row r="620" spans="1:4">
      <c r="A620" s="111" t="s">
        <v>190</v>
      </c>
      <c r="B620">
        <v>76</v>
      </c>
      <c r="C620" s="108" t="s">
        <v>199</v>
      </c>
      <c r="D620" s="109">
        <v>44450000</v>
      </c>
    </row>
    <row r="621" spans="1:4">
      <c r="A621" s="111" t="s">
        <v>181</v>
      </c>
      <c r="B621">
        <v>0</v>
      </c>
      <c r="C621" s="108" t="s">
        <v>212</v>
      </c>
      <c r="D621" s="109">
        <v>44991900</v>
      </c>
    </row>
    <row r="622" spans="1:4">
      <c r="A622" s="111" t="s">
        <v>181</v>
      </c>
      <c r="B622">
        <v>0</v>
      </c>
      <c r="C622" s="108" t="s">
        <v>253</v>
      </c>
      <c r="D622" s="109">
        <v>46359200</v>
      </c>
    </row>
    <row r="623" spans="1:4">
      <c r="A623" s="111" t="s">
        <v>181</v>
      </c>
      <c r="B623">
        <v>0</v>
      </c>
      <c r="C623" s="108" t="s">
        <v>371</v>
      </c>
      <c r="D623" s="109">
        <v>47319613</v>
      </c>
    </row>
    <row r="624" spans="1:4">
      <c r="A624" s="111" t="s">
        <v>181</v>
      </c>
      <c r="B624">
        <v>0</v>
      </c>
      <c r="C624" s="108" t="s">
        <v>339</v>
      </c>
      <c r="D624" s="109">
        <v>47374851</v>
      </c>
    </row>
    <row r="625" spans="1:4">
      <c r="A625" s="107" t="s">
        <v>181</v>
      </c>
      <c r="B625">
        <v>0</v>
      </c>
      <c r="C625" s="108" t="s">
        <v>366</v>
      </c>
      <c r="D625" s="109">
        <v>47450000</v>
      </c>
    </row>
    <row r="626" spans="1:4">
      <c r="A626" s="107" t="s">
        <v>181</v>
      </c>
      <c r="B626">
        <v>0</v>
      </c>
      <c r="C626" s="108" t="s">
        <v>366</v>
      </c>
      <c r="D626" s="109">
        <v>47450000</v>
      </c>
    </row>
    <row r="627" spans="1:4">
      <c r="A627" s="107" t="s">
        <v>181</v>
      </c>
      <c r="B627">
        <v>0</v>
      </c>
      <c r="C627" s="108" t="s">
        <v>366</v>
      </c>
      <c r="D627" s="109">
        <v>47450000</v>
      </c>
    </row>
    <row r="628" spans="1:4">
      <c r="A628" s="107" t="s">
        <v>181</v>
      </c>
      <c r="B628">
        <v>0</v>
      </c>
      <c r="C628" s="108" t="s">
        <v>366</v>
      </c>
      <c r="D628" s="109">
        <v>47450000</v>
      </c>
    </row>
    <row r="629" spans="1:4">
      <c r="A629" s="107" t="s">
        <v>194</v>
      </c>
      <c r="B629">
        <v>0</v>
      </c>
      <c r="C629" s="108" t="s">
        <v>360</v>
      </c>
      <c r="D629" s="109">
        <v>47930850</v>
      </c>
    </row>
    <row r="630" spans="1:4">
      <c r="A630" s="110" t="s">
        <v>181</v>
      </c>
      <c r="B630">
        <v>0</v>
      </c>
      <c r="C630" s="108" t="s">
        <v>393</v>
      </c>
      <c r="D630" s="109">
        <v>48020176</v>
      </c>
    </row>
    <row r="631" spans="1:4">
      <c r="A631" s="107" t="s">
        <v>194</v>
      </c>
      <c r="B631">
        <v>0</v>
      </c>
      <c r="C631" s="108" t="s">
        <v>325</v>
      </c>
      <c r="D631" s="109">
        <v>48300000</v>
      </c>
    </row>
    <row r="632" spans="1:4">
      <c r="A632" s="110" t="s">
        <v>181</v>
      </c>
      <c r="B632">
        <v>0</v>
      </c>
      <c r="C632" s="108" t="s">
        <v>384</v>
      </c>
      <c r="D632" s="109">
        <v>48526341</v>
      </c>
    </row>
    <row r="633" spans="1:4">
      <c r="A633" s="107" t="s">
        <v>181</v>
      </c>
      <c r="B633">
        <v>0</v>
      </c>
      <c r="C633" s="108" t="s">
        <v>366</v>
      </c>
      <c r="D633" s="109">
        <v>48750000</v>
      </c>
    </row>
    <row r="634" spans="1:4">
      <c r="A634" s="107" t="s">
        <v>181</v>
      </c>
      <c r="B634">
        <v>0</v>
      </c>
      <c r="C634" s="108" t="s">
        <v>366</v>
      </c>
      <c r="D634" s="109">
        <v>48750000</v>
      </c>
    </row>
    <row r="635" spans="1:4">
      <c r="A635" s="111" t="s">
        <v>181</v>
      </c>
      <c r="B635">
        <v>0</v>
      </c>
      <c r="C635" s="108" t="s">
        <v>359</v>
      </c>
      <c r="D635" s="109">
        <v>49144646</v>
      </c>
    </row>
    <row r="636" spans="1:4">
      <c r="A636" s="111" t="s">
        <v>181</v>
      </c>
      <c r="B636">
        <v>0</v>
      </c>
      <c r="C636" s="108" t="s">
        <v>279</v>
      </c>
      <c r="D636" s="109">
        <v>49159100</v>
      </c>
    </row>
    <row r="637" spans="1:4">
      <c r="A637" s="107" t="s">
        <v>194</v>
      </c>
      <c r="B637">
        <v>0</v>
      </c>
      <c r="C637" s="108" t="s">
        <v>325</v>
      </c>
      <c r="D637" s="109">
        <v>49875000</v>
      </c>
    </row>
    <row r="638" spans="1:4">
      <c r="A638" s="110" t="s">
        <v>255</v>
      </c>
      <c r="B638">
        <v>0</v>
      </c>
      <c r="C638" s="108" t="s">
        <v>386</v>
      </c>
      <c r="D638" s="109">
        <v>50000000</v>
      </c>
    </row>
    <row r="639" spans="1:4">
      <c r="A639" s="110" t="s">
        <v>181</v>
      </c>
      <c r="B639">
        <v>0</v>
      </c>
      <c r="C639" s="108" t="s">
        <v>404</v>
      </c>
      <c r="D639" s="109">
        <v>50685096</v>
      </c>
    </row>
    <row r="640" spans="1:4">
      <c r="A640" s="110" t="s">
        <v>181</v>
      </c>
      <c r="B640">
        <v>0</v>
      </c>
      <c r="C640" s="108" t="s">
        <v>384</v>
      </c>
      <c r="D640" s="109">
        <v>50933100</v>
      </c>
    </row>
    <row r="641" spans="1:4">
      <c r="A641" s="111" t="s">
        <v>181</v>
      </c>
      <c r="B641">
        <v>0</v>
      </c>
      <c r="C641" s="108" t="s">
        <v>301</v>
      </c>
      <c r="D641" s="109">
        <v>51156100</v>
      </c>
    </row>
    <row r="642" spans="1:4">
      <c r="A642" s="111" t="s">
        <v>181</v>
      </c>
      <c r="B642">
        <v>0</v>
      </c>
      <c r="C642" s="108" t="s">
        <v>186</v>
      </c>
      <c r="D642" s="109">
        <v>51396300</v>
      </c>
    </row>
    <row r="643" spans="1:4">
      <c r="A643" s="111" t="s">
        <v>181</v>
      </c>
      <c r="B643">
        <v>0</v>
      </c>
      <c r="C643" s="108" t="s">
        <v>278</v>
      </c>
      <c r="D643" s="109">
        <v>51876176</v>
      </c>
    </row>
    <row r="644" spans="1:4">
      <c r="A644" s="110" t="s">
        <v>181</v>
      </c>
      <c r="B644">
        <v>0</v>
      </c>
      <c r="C644" s="108" t="s">
        <v>390</v>
      </c>
      <c r="D644" s="109">
        <v>52321400</v>
      </c>
    </row>
    <row r="645" spans="1:4">
      <c r="A645" s="111" t="s">
        <v>181</v>
      </c>
      <c r="B645">
        <v>0</v>
      </c>
      <c r="C645" s="108" t="s">
        <v>359</v>
      </c>
      <c r="D645" s="109">
        <v>52568100</v>
      </c>
    </row>
    <row r="646" spans="1:4">
      <c r="A646" s="110" t="s">
        <v>181</v>
      </c>
      <c r="B646">
        <v>0</v>
      </c>
      <c r="C646" s="108" t="s">
        <v>404</v>
      </c>
      <c r="D646" s="109">
        <v>52591600</v>
      </c>
    </row>
    <row r="647" spans="1:4">
      <c r="A647" s="110" t="s">
        <v>181</v>
      </c>
      <c r="B647">
        <v>0</v>
      </c>
      <c r="C647" s="108" t="s">
        <v>392</v>
      </c>
      <c r="D647" s="109">
        <v>52732400</v>
      </c>
    </row>
    <row r="648" spans="1:4">
      <c r="A648" s="111" t="s">
        <v>181</v>
      </c>
      <c r="B648">
        <v>0</v>
      </c>
      <c r="C648" s="108" t="s">
        <v>251</v>
      </c>
      <c r="D648" s="109">
        <v>52821351</v>
      </c>
    </row>
    <row r="649" spans="1:4">
      <c r="A649" s="111" t="s">
        <v>181</v>
      </c>
      <c r="B649">
        <v>0</v>
      </c>
      <c r="C649" s="108" t="s">
        <v>339</v>
      </c>
      <c r="D649" s="109">
        <v>52889000</v>
      </c>
    </row>
    <row r="650" spans="1:4">
      <c r="A650" s="110" t="s">
        <v>181</v>
      </c>
      <c r="B650">
        <v>0</v>
      </c>
      <c r="C650" s="108" t="s">
        <v>383</v>
      </c>
      <c r="D650" s="109">
        <v>52946300</v>
      </c>
    </row>
    <row r="651" spans="1:4">
      <c r="A651" s="107" t="s">
        <v>194</v>
      </c>
      <c r="B651">
        <v>0</v>
      </c>
      <c r="C651" s="108" t="s">
        <v>325</v>
      </c>
      <c r="D651" s="109">
        <v>53165000</v>
      </c>
    </row>
    <row r="652" spans="1:4">
      <c r="A652" s="111" t="s">
        <v>181</v>
      </c>
      <c r="B652">
        <v>0</v>
      </c>
      <c r="C652" s="108" t="s">
        <v>336</v>
      </c>
      <c r="D652" s="109">
        <v>53861200</v>
      </c>
    </row>
    <row r="653" spans="1:4">
      <c r="A653" s="111" t="s">
        <v>181</v>
      </c>
      <c r="B653">
        <v>0</v>
      </c>
      <c r="C653" s="108" t="s">
        <v>244</v>
      </c>
      <c r="D653" s="109">
        <v>53978587</v>
      </c>
    </row>
    <row r="654" spans="1:4">
      <c r="A654" s="111" t="s">
        <v>181</v>
      </c>
      <c r="B654">
        <v>0</v>
      </c>
      <c r="C654" s="108" t="s">
        <v>357</v>
      </c>
      <c r="D654" s="109">
        <v>54252400</v>
      </c>
    </row>
    <row r="655" spans="1:4">
      <c r="A655" s="107" t="s">
        <v>194</v>
      </c>
      <c r="B655">
        <v>0</v>
      </c>
      <c r="C655" s="108" t="s">
        <v>354</v>
      </c>
      <c r="D655" s="109">
        <v>54322274</v>
      </c>
    </row>
    <row r="656" spans="1:4">
      <c r="A656" s="111" t="s">
        <v>181</v>
      </c>
      <c r="B656">
        <v>0</v>
      </c>
      <c r="C656" s="108" t="s">
        <v>353</v>
      </c>
      <c r="D656" s="109">
        <v>54522100</v>
      </c>
    </row>
    <row r="657" spans="1:4">
      <c r="A657" s="111" t="s">
        <v>181</v>
      </c>
      <c r="B657">
        <v>0</v>
      </c>
      <c r="C657" s="108" t="s">
        <v>277</v>
      </c>
      <c r="D657" s="109">
        <v>54598800</v>
      </c>
    </row>
    <row r="658" spans="1:4">
      <c r="A658" s="110" t="s">
        <v>181</v>
      </c>
      <c r="B658">
        <v>0</v>
      </c>
      <c r="C658" s="108" t="s">
        <v>406</v>
      </c>
      <c r="D658" s="109">
        <v>55652100</v>
      </c>
    </row>
    <row r="659" spans="1:4">
      <c r="A659" s="111" t="s">
        <v>181</v>
      </c>
      <c r="B659">
        <v>0</v>
      </c>
      <c r="C659" s="108" t="s">
        <v>369</v>
      </c>
      <c r="D659" s="109">
        <v>55945100</v>
      </c>
    </row>
    <row r="660" spans="1:4">
      <c r="A660" s="107" t="s">
        <v>194</v>
      </c>
      <c r="B660">
        <v>0</v>
      </c>
      <c r="C660" s="108" t="s">
        <v>325</v>
      </c>
      <c r="D660" s="109">
        <v>57365000</v>
      </c>
    </row>
    <row r="661" spans="1:4">
      <c r="A661" s="111" t="s">
        <v>181</v>
      </c>
      <c r="B661">
        <v>0</v>
      </c>
      <c r="C661" s="108" t="s">
        <v>359</v>
      </c>
      <c r="D661" s="109">
        <v>57738050</v>
      </c>
    </row>
    <row r="662" spans="1:4">
      <c r="A662" s="107" t="s">
        <v>194</v>
      </c>
      <c r="B662">
        <v>0</v>
      </c>
      <c r="C662" s="108" t="s">
        <v>325</v>
      </c>
      <c r="D662" s="109">
        <v>58345000</v>
      </c>
    </row>
    <row r="663" spans="1:4">
      <c r="A663" s="111" t="s">
        <v>181</v>
      </c>
      <c r="B663">
        <v>0</v>
      </c>
      <c r="C663" s="108" t="s">
        <v>252</v>
      </c>
      <c r="D663" s="109">
        <v>58681000</v>
      </c>
    </row>
    <row r="664" spans="1:4">
      <c r="A664" s="111" t="s">
        <v>181</v>
      </c>
      <c r="B664">
        <v>0</v>
      </c>
      <c r="C664" s="108" t="s">
        <v>188</v>
      </c>
      <c r="D664" s="109">
        <v>58953000</v>
      </c>
    </row>
    <row r="665" spans="1:4">
      <c r="A665" s="107" t="s">
        <v>194</v>
      </c>
      <c r="B665">
        <v>0</v>
      </c>
      <c r="C665" s="108" t="s">
        <v>325</v>
      </c>
      <c r="D665" s="109">
        <v>59010000</v>
      </c>
    </row>
    <row r="666" spans="1:4">
      <c r="A666" s="107" t="s">
        <v>194</v>
      </c>
      <c r="B666">
        <v>0</v>
      </c>
      <c r="C666" s="108" t="s">
        <v>354</v>
      </c>
      <c r="D666" s="109">
        <v>59629070</v>
      </c>
    </row>
    <row r="667" spans="1:4">
      <c r="A667" s="111" t="s">
        <v>181</v>
      </c>
      <c r="B667">
        <v>0</v>
      </c>
      <c r="C667" s="108" t="s">
        <v>356</v>
      </c>
      <c r="D667" s="109">
        <v>60798040</v>
      </c>
    </row>
    <row r="668" spans="1:4">
      <c r="A668" s="107" t="s">
        <v>194</v>
      </c>
      <c r="B668">
        <v>0</v>
      </c>
      <c r="C668" s="108" t="s">
        <v>325</v>
      </c>
      <c r="D668" s="109">
        <v>61495000</v>
      </c>
    </row>
    <row r="669" spans="1:4">
      <c r="A669" s="111" t="s">
        <v>181</v>
      </c>
      <c r="B669">
        <v>0</v>
      </c>
      <c r="C669" s="108" t="s">
        <v>187</v>
      </c>
      <c r="D669" s="109">
        <v>62706818</v>
      </c>
    </row>
    <row r="670" spans="1:4">
      <c r="A670" s="110" t="s">
        <v>181</v>
      </c>
      <c r="B670">
        <v>0</v>
      </c>
      <c r="C670" s="108" t="s">
        <v>401</v>
      </c>
      <c r="D670" s="109">
        <v>62770700</v>
      </c>
    </row>
    <row r="671" spans="1:4">
      <c r="A671" s="110" t="s">
        <v>181</v>
      </c>
      <c r="B671">
        <v>0</v>
      </c>
      <c r="C671" s="108" t="s">
        <v>385</v>
      </c>
      <c r="D671" s="109">
        <v>64097624</v>
      </c>
    </row>
    <row r="672" spans="1:4">
      <c r="A672" s="111" t="s">
        <v>181</v>
      </c>
      <c r="B672">
        <v>0</v>
      </c>
      <c r="C672" s="108" t="s">
        <v>265</v>
      </c>
      <c r="D672" s="109">
        <v>64486340</v>
      </c>
    </row>
    <row r="673" spans="1:4">
      <c r="A673" s="111" t="s">
        <v>181</v>
      </c>
      <c r="B673">
        <v>0</v>
      </c>
      <c r="C673" s="108" t="s">
        <v>279</v>
      </c>
      <c r="D673" s="109">
        <v>65542800</v>
      </c>
    </row>
    <row r="674" spans="1:4">
      <c r="A674" s="110" t="s">
        <v>181</v>
      </c>
      <c r="B674">
        <v>0</v>
      </c>
      <c r="C674" s="108" t="s">
        <v>384</v>
      </c>
      <c r="D674" s="109">
        <v>67909900</v>
      </c>
    </row>
    <row r="675" spans="1:4">
      <c r="A675" s="110" t="s">
        <v>181</v>
      </c>
      <c r="B675">
        <v>0</v>
      </c>
      <c r="C675" s="108" t="s">
        <v>385</v>
      </c>
      <c r="D675" s="109">
        <v>69080667</v>
      </c>
    </row>
    <row r="676" spans="1:4">
      <c r="A676" s="110" t="s">
        <v>181</v>
      </c>
      <c r="B676">
        <v>0</v>
      </c>
      <c r="C676" s="108" t="s">
        <v>390</v>
      </c>
      <c r="D676" s="109">
        <v>69758400</v>
      </c>
    </row>
    <row r="677" spans="1:4">
      <c r="A677" s="111" t="s">
        <v>181</v>
      </c>
      <c r="B677">
        <v>0</v>
      </c>
      <c r="C677" s="118" t="s">
        <v>218</v>
      </c>
      <c r="D677" s="109">
        <v>70000000</v>
      </c>
    </row>
    <row r="678" spans="1:4">
      <c r="A678" s="111" t="s">
        <v>181</v>
      </c>
      <c r="B678">
        <v>0</v>
      </c>
      <c r="C678" s="108" t="s">
        <v>359</v>
      </c>
      <c r="D678" s="109">
        <v>70087700</v>
      </c>
    </row>
    <row r="679" spans="1:4">
      <c r="A679" s="110" t="s">
        <v>181</v>
      </c>
      <c r="B679">
        <v>0</v>
      </c>
      <c r="C679" s="108" t="s">
        <v>404</v>
      </c>
      <c r="D679" s="109">
        <v>70118900</v>
      </c>
    </row>
    <row r="680" spans="1:4">
      <c r="A680" s="111" t="s">
        <v>181</v>
      </c>
      <c r="B680">
        <v>0</v>
      </c>
      <c r="C680" s="108" t="s">
        <v>339</v>
      </c>
      <c r="D680" s="109">
        <v>70515800</v>
      </c>
    </row>
    <row r="681" spans="1:4">
      <c r="A681" s="107" t="s">
        <v>194</v>
      </c>
      <c r="B681">
        <v>0</v>
      </c>
      <c r="C681" s="108" t="s">
        <v>325</v>
      </c>
      <c r="D681" s="109">
        <v>71190000</v>
      </c>
    </row>
    <row r="682" spans="1:4">
      <c r="A682" s="111" t="s">
        <v>181</v>
      </c>
      <c r="B682">
        <v>0</v>
      </c>
      <c r="C682" s="108" t="s">
        <v>367</v>
      </c>
      <c r="D682" s="109">
        <v>72105316</v>
      </c>
    </row>
    <row r="683" spans="1:4">
      <c r="A683" s="111" t="s">
        <v>181</v>
      </c>
      <c r="B683">
        <v>0</v>
      </c>
      <c r="C683" s="108" t="s">
        <v>369</v>
      </c>
      <c r="D683" s="109">
        <v>74586700</v>
      </c>
    </row>
    <row r="684" spans="1:4">
      <c r="A684" s="110" t="s">
        <v>181</v>
      </c>
      <c r="B684">
        <v>0</v>
      </c>
      <c r="C684" s="108" t="s">
        <v>390</v>
      </c>
      <c r="D684" s="109">
        <v>75425807</v>
      </c>
    </row>
    <row r="685" spans="1:4">
      <c r="A685" s="111" t="s">
        <v>181</v>
      </c>
      <c r="B685">
        <v>0</v>
      </c>
      <c r="C685" s="108" t="s">
        <v>251</v>
      </c>
      <c r="D685" s="109">
        <v>75648100</v>
      </c>
    </row>
    <row r="686" spans="1:4">
      <c r="A686" s="111" t="s">
        <v>181</v>
      </c>
      <c r="B686">
        <v>0</v>
      </c>
      <c r="C686" s="108" t="s">
        <v>251</v>
      </c>
      <c r="D686" s="109">
        <v>75648100</v>
      </c>
    </row>
    <row r="687" spans="1:4">
      <c r="A687" s="111" t="s">
        <v>181</v>
      </c>
      <c r="B687">
        <v>0</v>
      </c>
      <c r="C687" s="108" t="s">
        <v>371</v>
      </c>
      <c r="D687" s="109">
        <v>75719800</v>
      </c>
    </row>
    <row r="688" spans="1:4">
      <c r="A688" s="111" t="s">
        <v>181</v>
      </c>
      <c r="B688">
        <v>0</v>
      </c>
      <c r="C688" s="108" t="s">
        <v>187</v>
      </c>
      <c r="D688" s="109">
        <v>78170800</v>
      </c>
    </row>
    <row r="689" spans="1:4">
      <c r="A689" s="111" t="s">
        <v>181</v>
      </c>
      <c r="B689">
        <v>0</v>
      </c>
      <c r="C689" s="108" t="s">
        <v>187</v>
      </c>
      <c r="D689" s="109">
        <v>78170800</v>
      </c>
    </row>
    <row r="690" spans="1:4">
      <c r="A690" s="111" t="s">
        <v>181</v>
      </c>
      <c r="B690">
        <v>0</v>
      </c>
      <c r="C690" s="108" t="s">
        <v>331</v>
      </c>
      <c r="D690" s="109">
        <v>78197137</v>
      </c>
    </row>
    <row r="691" spans="1:4">
      <c r="A691" s="110" t="s">
        <v>181</v>
      </c>
      <c r="B691">
        <v>0</v>
      </c>
      <c r="C691" s="108" t="s">
        <v>361</v>
      </c>
      <c r="D691" s="109">
        <v>82490691</v>
      </c>
    </row>
    <row r="692" spans="1:4">
      <c r="A692" s="110" t="s">
        <v>181</v>
      </c>
      <c r="B692">
        <v>0</v>
      </c>
      <c r="C692" s="108" t="s">
        <v>392</v>
      </c>
      <c r="D692" s="109">
        <v>82730300</v>
      </c>
    </row>
    <row r="693" spans="1:4">
      <c r="A693" s="111" t="s">
        <v>181</v>
      </c>
      <c r="B693">
        <v>0</v>
      </c>
      <c r="C693" s="108" t="s">
        <v>187</v>
      </c>
      <c r="D693" s="109">
        <v>84005755</v>
      </c>
    </row>
    <row r="694" spans="1:4">
      <c r="A694" s="107" t="s">
        <v>194</v>
      </c>
      <c r="B694">
        <v>0</v>
      </c>
      <c r="C694" s="108" t="s">
        <v>325</v>
      </c>
      <c r="D694" s="109">
        <v>84385000</v>
      </c>
    </row>
    <row r="695" spans="1:4">
      <c r="A695" s="111" t="s">
        <v>181</v>
      </c>
      <c r="B695">
        <v>0</v>
      </c>
      <c r="C695" s="108" t="s">
        <v>253</v>
      </c>
      <c r="D695" s="109">
        <v>85284700</v>
      </c>
    </row>
    <row r="696" spans="1:4">
      <c r="A696" s="110" t="s">
        <v>181</v>
      </c>
      <c r="B696">
        <v>0</v>
      </c>
      <c r="C696" s="108" t="s">
        <v>393</v>
      </c>
      <c r="D696" s="109">
        <v>86107100</v>
      </c>
    </row>
    <row r="697" spans="1:4">
      <c r="A697" s="107" t="s">
        <v>194</v>
      </c>
      <c r="B697">
        <v>0</v>
      </c>
      <c r="C697" s="108" t="s">
        <v>325</v>
      </c>
      <c r="D697" s="109">
        <v>86450000</v>
      </c>
    </row>
    <row r="698" spans="1:4">
      <c r="A698" s="110" t="s">
        <v>181</v>
      </c>
      <c r="B698">
        <v>0</v>
      </c>
      <c r="C698" s="108" t="s">
        <v>405</v>
      </c>
      <c r="D698" s="109">
        <v>86474600</v>
      </c>
    </row>
    <row r="699" spans="1:4">
      <c r="A699" s="110" t="s">
        <v>181</v>
      </c>
      <c r="B699">
        <v>0</v>
      </c>
      <c r="C699" s="108" t="s">
        <v>405</v>
      </c>
      <c r="D699" s="109">
        <v>86474600</v>
      </c>
    </row>
    <row r="700" spans="1:4">
      <c r="A700" s="111" t="s">
        <v>181</v>
      </c>
      <c r="B700">
        <v>0</v>
      </c>
      <c r="C700" s="108" t="s">
        <v>340</v>
      </c>
      <c r="D700" s="109">
        <v>87213400</v>
      </c>
    </row>
    <row r="701" spans="1:4">
      <c r="A701" s="111" t="s">
        <v>181</v>
      </c>
      <c r="B701">
        <v>0</v>
      </c>
      <c r="C701" s="108" t="s">
        <v>340</v>
      </c>
      <c r="D701" s="109">
        <v>87213400</v>
      </c>
    </row>
    <row r="702" spans="1:4">
      <c r="A702" s="110" t="s">
        <v>181</v>
      </c>
      <c r="B702">
        <v>0</v>
      </c>
      <c r="C702" s="108" t="s">
        <v>385</v>
      </c>
      <c r="D702" s="109">
        <v>87326400</v>
      </c>
    </row>
    <row r="703" spans="1:4">
      <c r="A703" s="110" t="s">
        <v>181</v>
      </c>
      <c r="B703">
        <v>0</v>
      </c>
      <c r="C703" s="108" t="s">
        <v>385</v>
      </c>
      <c r="D703" s="109">
        <v>87326400</v>
      </c>
    </row>
    <row r="704" spans="1:4">
      <c r="A704" s="111" t="s">
        <v>181</v>
      </c>
      <c r="B704">
        <v>0</v>
      </c>
      <c r="C704" s="108" t="s">
        <v>358</v>
      </c>
      <c r="D704" s="109">
        <v>87543000</v>
      </c>
    </row>
    <row r="705" spans="1:4">
      <c r="A705" s="111" t="s">
        <v>181</v>
      </c>
      <c r="B705">
        <v>0</v>
      </c>
      <c r="C705" s="108" t="s">
        <v>358</v>
      </c>
      <c r="D705" s="109">
        <v>87543000</v>
      </c>
    </row>
    <row r="706" spans="1:4">
      <c r="A706" s="111" t="s">
        <v>181</v>
      </c>
      <c r="B706">
        <v>0</v>
      </c>
      <c r="C706" s="108" t="s">
        <v>278</v>
      </c>
      <c r="D706" s="109">
        <v>88212000</v>
      </c>
    </row>
    <row r="707" spans="1:4">
      <c r="A707" s="111" t="s">
        <v>181</v>
      </c>
      <c r="B707">
        <v>0</v>
      </c>
      <c r="C707" s="108" t="s">
        <v>278</v>
      </c>
      <c r="D707" s="109">
        <v>88212000</v>
      </c>
    </row>
    <row r="708" spans="1:4">
      <c r="A708" s="111" t="s">
        <v>181</v>
      </c>
      <c r="B708">
        <v>0</v>
      </c>
      <c r="C708" s="108" t="s">
        <v>253</v>
      </c>
      <c r="D708" s="109">
        <v>88378390</v>
      </c>
    </row>
    <row r="709" spans="1:4">
      <c r="A709" s="110" t="s">
        <v>181</v>
      </c>
      <c r="B709">
        <v>0</v>
      </c>
      <c r="C709" s="108" t="s">
        <v>393</v>
      </c>
      <c r="D709" s="109">
        <v>90823700</v>
      </c>
    </row>
    <row r="710" spans="1:4">
      <c r="A710" s="110" t="s">
        <v>181</v>
      </c>
      <c r="B710">
        <v>0</v>
      </c>
      <c r="C710" s="108" t="s">
        <v>393</v>
      </c>
      <c r="D710" s="109">
        <v>91075190</v>
      </c>
    </row>
    <row r="711" spans="1:4">
      <c r="A711" s="107" t="s">
        <v>194</v>
      </c>
      <c r="B711">
        <v>0</v>
      </c>
      <c r="C711" s="108" t="s">
        <v>325</v>
      </c>
      <c r="D711" s="109">
        <v>91910000</v>
      </c>
    </row>
    <row r="712" spans="1:4">
      <c r="A712" s="111" t="s">
        <v>181</v>
      </c>
      <c r="B712">
        <v>0</v>
      </c>
      <c r="C712" s="108" t="s">
        <v>251</v>
      </c>
      <c r="D712" s="109">
        <v>94254370</v>
      </c>
    </row>
    <row r="713" spans="1:4">
      <c r="A713" s="110" t="s">
        <v>181</v>
      </c>
      <c r="B713">
        <v>0</v>
      </c>
      <c r="C713" s="108" t="s">
        <v>383</v>
      </c>
      <c r="D713" s="109">
        <v>95708900</v>
      </c>
    </row>
    <row r="714" spans="1:4">
      <c r="A714" s="111" t="s">
        <v>181</v>
      </c>
      <c r="B714">
        <v>0</v>
      </c>
      <c r="C714" s="108" t="s">
        <v>186</v>
      </c>
      <c r="D714" s="109">
        <v>96224400</v>
      </c>
    </row>
    <row r="715" spans="1:4">
      <c r="A715" s="111" t="s">
        <v>181</v>
      </c>
      <c r="B715">
        <v>0</v>
      </c>
      <c r="C715" s="108" t="s">
        <v>277</v>
      </c>
      <c r="D715" s="109">
        <v>96347500</v>
      </c>
    </row>
    <row r="716" spans="1:4">
      <c r="A716" s="111" t="s">
        <v>181</v>
      </c>
      <c r="B716">
        <v>0</v>
      </c>
      <c r="C716" s="108" t="s">
        <v>357</v>
      </c>
      <c r="D716" s="109">
        <v>96418600</v>
      </c>
    </row>
    <row r="717" spans="1:4">
      <c r="A717" s="111" t="s">
        <v>181</v>
      </c>
      <c r="B717">
        <v>0</v>
      </c>
      <c r="C717" s="108" t="s">
        <v>336</v>
      </c>
      <c r="D717" s="109">
        <v>97297500</v>
      </c>
    </row>
    <row r="718" spans="1:4">
      <c r="A718" s="107" t="s">
        <v>194</v>
      </c>
      <c r="B718">
        <v>0</v>
      </c>
      <c r="C718" s="108" t="s">
        <v>325</v>
      </c>
      <c r="D718" s="109">
        <v>98735000</v>
      </c>
    </row>
    <row r="719" spans="1:4">
      <c r="A719" s="111" t="s">
        <v>181</v>
      </c>
      <c r="B719">
        <v>0</v>
      </c>
      <c r="C719" s="108" t="s">
        <v>369</v>
      </c>
      <c r="D719" s="109">
        <v>98783200</v>
      </c>
    </row>
    <row r="720" spans="1:4">
      <c r="A720" s="111" t="s">
        <v>181</v>
      </c>
      <c r="B720">
        <v>0</v>
      </c>
      <c r="C720" s="108" t="s">
        <v>186</v>
      </c>
      <c r="D720" s="109">
        <v>98886670</v>
      </c>
    </row>
    <row r="721" spans="1:4">
      <c r="A721" s="110" t="s">
        <v>181</v>
      </c>
      <c r="B721">
        <v>0</v>
      </c>
      <c r="C721" s="108" t="s">
        <v>406</v>
      </c>
      <c r="D721" s="109">
        <v>99896700</v>
      </c>
    </row>
    <row r="722" spans="1:4">
      <c r="A722" s="107" t="s">
        <v>194</v>
      </c>
      <c r="B722">
        <v>0</v>
      </c>
      <c r="C722" s="108" t="s">
        <v>325</v>
      </c>
      <c r="D722" s="109">
        <v>100485000</v>
      </c>
    </row>
    <row r="723" spans="1:4">
      <c r="A723" s="107" t="s">
        <v>194</v>
      </c>
      <c r="B723">
        <v>0</v>
      </c>
      <c r="C723" s="108" t="s">
        <v>325</v>
      </c>
      <c r="D723" s="109">
        <v>100590000</v>
      </c>
    </row>
    <row r="724" spans="1:4">
      <c r="A724" s="111" t="s">
        <v>181</v>
      </c>
      <c r="B724">
        <v>0</v>
      </c>
      <c r="C724" s="108" t="s">
        <v>371</v>
      </c>
      <c r="D724" s="109">
        <v>100956300</v>
      </c>
    </row>
    <row r="725" spans="1:4">
      <c r="A725" s="110" t="s">
        <v>181</v>
      </c>
      <c r="B725">
        <v>0</v>
      </c>
      <c r="C725" s="108" t="s">
        <v>383</v>
      </c>
      <c r="D725" s="109">
        <v>102685125</v>
      </c>
    </row>
    <row r="726" spans="1:4">
      <c r="A726" s="111" t="s">
        <v>181</v>
      </c>
      <c r="B726">
        <v>0</v>
      </c>
      <c r="C726" s="108" t="s">
        <v>336</v>
      </c>
      <c r="D726" s="109">
        <v>102916319</v>
      </c>
    </row>
    <row r="727" spans="1:4">
      <c r="A727" s="111" t="s">
        <v>181</v>
      </c>
      <c r="B727">
        <v>0</v>
      </c>
      <c r="C727" s="108" t="s">
        <v>357</v>
      </c>
      <c r="D727" s="109">
        <v>103200006</v>
      </c>
    </row>
    <row r="728" spans="1:4">
      <c r="A728" s="111" t="s">
        <v>181</v>
      </c>
      <c r="B728">
        <v>0</v>
      </c>
      <c r="C728" s="108" t="s">
        <v>330</v>
      </c>
      <c r="D728" s="109">
        <v>105136800</v>
      </c>
    </row>
    <row r="729" spans="1:4">
      <c r="A729" s="111" t="s">
        <v>181</v>
      </c>
      <c r="B729">
        <v>0</v>
      </c>
      <c r="C729" s="108" t="s">
        <v>277</v>
      </c>
      <c r="D729" s="109">
        <v>105173903</v>
      </c>
    </row>
    <row r="730" spans="1:4">
      <c r="A730" s="111" t="s">
        <v>181</v>
      </c>
      <c r="B730">
        <v>0</v>
      </c>
      <c r="C730" s="108" t="s">
        <v>361</v>
      </c>
      <c r="D730" s="109">
        <v>105710982</v>
      </c>
    </row>
    <row r="731" spans="1:4">
      <c r="A731" s="111" t="s">
        <v>181</v>
      </c>
      <c r="B731">
        <v>0</v>
      </c>
      <c r="C731" s="108" t="s">
        <v>188</v>
      </c>
      <c r="D731" s="109">
        <v>106698908</v>
      </c>
    </row>
    <row r="732" spans="1:4">
      <c r="A732" s="110" t="s">
        <v>181</v>
      </c>
      <c r="B732">
        <v>0</v>
      </c>
      <c r="C732" s="108" t="s">
        <v>406</v>
      </c>
      <c r="D732" s="109">
        <v>107843206</v>
      </c>
    </row>
    <row r="733" spans="1:4">
      <c r="A733" t="s">
        <v>181</v>
      </c>
      <c r="B733">
        <v>0</v>
      </c>
      <c r="C733" s="108" t="s">
        <v>182</v>
      </c>
      <c r="D733" s="109">
        <v>111820882</v>
      </c>
    </row>
    <row r="734" spans="1:4">
      <c r="A734" s="111" t="s">
        <v>181</v>
      </c>
      <c r="B734">
        <v>0</v>
      </c>
      <c r="C734" s="108" t="s">
        <v>370</v>
      </c>
      <c r="D734" s="109">
        <v>115161451</v>
      </c>
    </row>
    <row r="735" spans="1:4">
      <c r="A735" s="107" t="s">
        <v>181</v>
      </c>
      <c r="B735">
        <v>0</v>
      </c>
      <c r="C735" s="108" t="s">
        <v>365</v>
      </c>
      <c r="D735" s="109">
        <v>115700000</v>
      </c>
    </row>
    <row r="736" spans="1:4">
      <c r="A736" s="110" t="s">
        <v>181</v>
      </c>
      <c r="B736">
        <v>0</v>
      </c>
      <c r="C736" s="108" t="s">
        <v>405</v>
      </c>
      <c r="D736" s="109">
        <v>117481740</v>
      </c>
    </row>
    <row r="737" spans="1:4">
      <c r="A737" s="111" t="s">
        <v>181</v>
      </c>
      <c r="B737">
        <v>0</v>
      </c>
      <c r="C737" s="108" t="s">
        <v>340</v>
      </c>
      <c r="D737" s="109">
        <v>117510637</v>
      </c>
    </row>
    <row r="738" spans="1:4">
      <c r="A738" s="111" t="s">
        <v>181</v>
      </c>
      <c r="B738">
        <v>0</v>
      </c>
      <c r="C738" s="108" t="s">
        <v>253</v>
      </c>
      <c r="D738" s="109">
        <v>118954800</v>
      </c>
    </row>
    <row r="739" spans="1:4">
      <c r="A739" s="111" t="s">
        <v>181</v>
      </c>
      <c r="B739">
        <v>0</v>
      </c>
      <c r="C739" s="108" t="s">
        <v>358</v>
      </c>
      <c r="D739" s="109">
        <v>120658494</v>
      </c>
    </row>
    <row r="740" spans="1:4">
      <c r="A740" s="110" t="s">
        <v>181</v>
      </c>
      <c r="B740">
        <v>0</v>
      </c>
      <c r="C740" s="108" t="s">
        <v>392</v>
      </c>
      <c r="D740" s="109">
        <v>123668919</v>
      </c>
    </row>
    <row r="741" spans="1:4">
      <c r="A741" s="107" t="s">
        <v>194</v>
      </c>
      <c r="B741">
        <v>0</v>
      </c>
      <c r="C741" s="108" t="s">
        <v>325</v>
      </c>
      <c r="D741" s="109">
        <v>124600000</v>
      </c>
    </row>
    <row r="742" spans="1:4">
      <c r="A742" s="111" t="s">
        <v>181</v>
      </c>
      <c r="B742">
        <v>0</v>
      </c>
      <c r="C742" s="108" t="s">
        <v>361</v>
      </c>
      <c r="D742" s="109">
        <v>125099012</v>
      </c>
    </row>
    <row r="743" spans="1:4">
      <c r="A743" s="110" t="s">
        <v>181</v>
      </c>
      <c r="B743">
        <v>0</v>
      </c>
      <c r="C743" s="108" t="s">
        <v>392</v>
      </c>
      <c r="D743" s="109">
        <v>127003100</v>
      </c>
    </row>
    <row r="744" spans="1:4">
      <c r="A744" s="111" t="s">
        <v>181</v>
      </c>
      <c r="B744">
        <v>0</v>
      </c>
      <c r="C744" s="108" t="s">
        <v>370</v>
      </c>
      <c r="D744" s="109">
        <v>127768500</v>
      </c>
    </row>
    <row r="745" spans="1:4">
      <c r="A745" s="111" t="s">
        <v>181</v>
      </c>
      <c r="B745">
        <v>0</v>
      </c>
      <c r="C745" s="108" t="s">
        <v>370</v>
      </c>
      <c r="D745" s="109">
        <v>127768500</v>
      </c>
    </row>
    <row r="746" spans="1:4">
      <c r="A746" s="111" t="s">
        <v>181</v>
      </c>
      <c r="B746">
        <v>0</v>
      </c>
      <c r="C746" s="108" t="s">
        <v>201</v>
      </c>
      <c r="D746" s="109">
        <v>128811419</v>
      </c>
    </row>
    <row r="747" spans="1:4">
      <c r="A747" s="110" t="s">
        <v>181</v>
      </c>
      <c r="B747">
        <v>0</v>
      </c>
      <c r="C747" s="108" t="s">
        <v>383</v>
      </c>
      <c r="D747" s="109">
        <v>133865700</v>
      </c>
    </row>
    <row r="748" spans="1:4">
      <c r="A748" s="111" t="s">
        <v>181</v>
      </c>
      <c r="B748">
        <v>0</v>
      </c>
      <c r="C748" s="108" t="s">
        <v>186</v>
      </c>
      <c r="D748" s="109">
        <v>134139400</v>
      </c>
    </row>
    <row r="749" spans="1:4">
      <c r="A749" s="111" t="s">
        <v>181</v>
      </c>
      <c r="B749">
        <v>0</v>
      </c>
      <c r="C749" s="108" t="s">
        <v>277</v>
      </c>
      <c r="D749" s="109">
        <v>134312900</v>
      </c>
    </row>
    <row r="750" spans="1:4">
      <c r="A750" s="111" t="s">
        <v>181</v>
      </c>
      <c r="B750">
        <v>0</v>
      </c>
      <c r="C750" s="108" t="s">
        <v>357</v>
      </c>
      <c r="D750" s="109">
        <v>134813800</v>
      </c>
    </row>
    <row r="751" spans="1:4">
      <c r="A751" s="111" t="s">
        <v>181</v>
      </c>
      <c r="B751">
        <v>0</v>
      </c>
      <c r="C751" s="108" t="s">
        <v>253</v>
      </c>
      <c r="D751" s="109">
        <v>135810068</v>
      </c>
    </row>
    <row r="752" spans="1:4">
      <c r="A752" s="111" t="s">
        <v>181</v>
      </c>
      <c r="B752">
        <v>0</v>
      </c>
      <c r="C752" s="108" t="s">
        <v>336</v>
      </c>
      <c r="D752" s="109">
        <v>136158600</v>
      </c>
    </row>
    <row r="753" spans="1:4">
      <c r="A753" s="111" t="s">
        <v>181</v>
      </c>
      <c r="B753">
        <v>0</v>
      </c>
      <c r="C753" s="108" t="s">
        <v>251</v>
      </c>
      <c r="D753" s="109">
        <v>137949359</v>
      </c>
    </row>
    <row r="754" spans="1:4">
      <c r="A754" s="111" t="s">
        <v>181</v>
      </c>
      <c r="B754">
        <v>0</v>
      </c>
      <c r="C754" s="108" t="s">
        <v>369</v>
      </c>
      <c r="D754" s="109">
        <v>138153000</v>
      </c>
    </row>
    <row r="755" spans="1:4">
      <c r="A755" s="110" t="s">
        <v>181</v>
      </c>
      <c r="B755">
        <v>0</v>
      </c>
      <c r="C755" s="108" t="s">
        <v>406</v>
      </c>
      <c r="D755" s="109">
        <v>139673400</v>
      </c>
    </row>
    <row r="756" spans="1:4">
      <c r="A756" s="111" t="s">
        <v>181</v>
      </c>
      <c r="B756">
        <v>0</v>
      </c>
      <c r="C756" s="108" t="s">
        <v>330</v>
      </c>
      <c r="D756" s="109">
        <v>140230400</v>
      </c>
    </row>
    <row r="757" spans="1:4">
      <c r="A757" s="111" t="s">
        <v>181</v>
      </c>
      <c r="B757">
        <v>0</v>
      </c>
      <c r="C757" s="108" t="s">
        <v>280</v>
      </c>
      <c r="D757" s="109">
        <v>141228048</v>
      </c>
    </row>
    <row r="758" spans="1:4">
      <c r="A758" s="111" t="s">
        <v>181</v>
      </c>
      <c r="B758">
        <v>0</v>
      </c>
      <c r="C758" s="108" t="s">
        <v>185</v>
      </c>
      <c r="D758" s="109">
        <v>142132921</v>
      </c>
    </row>
    <row r="759" spans="1:4">
      <c r="A759" s="111" t="s">
        <v>181</v>
      </c>
      <c r="B759">
        <v>0</v>
      </c>
      <c r="C759" s="108" t="s">
        <v>368</v>
      </c>
      <c r="D759" s="109">
        <v>142166548</v>
      </c>
    </row>
    <row r="760" spans="1:4">
      <c r="A760" s="111" t="s">
        <v>181</v>
      </c>
      <c r="B760">
        <v>0</v>
      </c>
      <c r="C760" s="108" t="s">
        <v>250</v>
      </c>
      <c r="D760" s="109">
        <v>142597966</v>
      </c>
    </row>
    <row r="761" spans="1:4">
      <c r="A761" s="111" t="s">
        <v>181</v>
      </c>
      <c r="B761">
        <v>0</v>
      </c>
      <c r="C761" s="108" t="s">
        <v>369</v>
      </c>
      <c r="D761" s="109">
        <v>147975668</v>
      </c>
    </row>
    <row r="762" spans="1:4">
      <c r="A762" s="110" t="s">
        <v>181</v>
      </c>
      <c r="B762">
        <v>0</v>
      </c>
      <c r="C762" s="108" t="s">
        <v>407</v>
      </c>
      <c r="D762" s="109">
        <v>149700730</v>
      </c>
    </row>
    <row r="763" spans="1:4">
      <c r="A763" s="111" t="s">
        <v>181</v>
      </c>
      <c r="B763">
        <v>0</v>
      </c>
      <c r="C763" s="108" t="s">
        <v>251</v>
      </c>
      <c r="D763" s="109">
        <v>151103500</v>
      </c>
    </row>
    <row r="764" spans="1:4">
      <c r="A764" s="111" t="s">
        <v>181</v>
      </c>
      <c r="B764">
        <v>0</v>
      </c>
      <c r="C764" s="108" t="s">
        <v>277</v>
      </c>
      <c r="D764" s="109">
        <v>155561235</v>
      </c>
    </row>
    <row r="765" spans="1:4">
      <c r="A765" s="111" t="s">
        <v>181</v>
      </c>
      <c r="B765">
        <v>0</v>
      </c>
      <c r="C765" s="108" t="s">
        <v>187</v>
      </c>
      <c r="D765" s="109">
        <v>156026300</v>
      </c>
    </row>
    <row r="766" spans="1:4">
      <c r="A766" s="110" t="s">
        <v>181</v>
      </c>
      <c r="B766">
        <v>0</v>
      </c>
      <c r="C766" s="108" t="s">
        <v>390</v>
      </c>
      <c r="D766" s="109">
        <v>156169206</v>
      </c>
    </row>
    <row r="767" spans="1:4">
      <c r="A767" s="111" t="s">
        <v>181</v>
      </c>
      <c r="B767">
        <v>0</v>
      </c>
      <c r="C767" s="108" t="s">
        <v>355</v>
      </c>
      <c r="D767" s="109">
        <v>157798627</v>
      </c>
    </row>
    <row r="768" spans="1:4">
      <c r="A768" s="110" t="s">
        <v>181</v>
      </c>
      <c r="B768">
        <v>0</v>
      </c>
      <c r="C768" s="108" t="s">
        <v>382</v>
      </c>
      <c r="D768" s="109">
        <v>158430199</v>
      </c>
    </row>
    <row r="769" spans="1:4">
      <c r="A769" s="111" t="s">
        <v>181</v>
      </c>
      <c r="B769">
        <v>0</v>
      </c>
      <c r="C769" s="108" t="s">
        <v>335</v>
      </c>
      <c r="D769" s="109">
        <v>159075004</v>
      </c>
    </row>
    <row r="770" spans="1:4">
      <c r="A770" s="111" t="s">
        <v>181</v>
      </c>
      <c r="B770">
        <v>0</v>
      </c>
      <c r="C770" s="108" t="s">
        <v>357</v>
      </c>
      <c r="D770" s="109">
        <v>160531376</v>
      </c>
    </row>
    <row r="771" spans="1:4">
      <c r="A771" s="110" t="s">
        <v>181</v>
      </c>
      <c r="B771">
        <v>0</v>
      </c>
      <c r="C771" s="108" t="s">
        <v>383</v>
      </c>
      <c r="D771" s="109">
        <v>161831188</v>
      </c>
    </row>
    <row r="772" spans="1:4">
      <c r="A772" s="110" t="s">
        <v>181</v>
      </c>
      <c r="B772">
        <v>0</v>
      </c>
      <c r="C772" s="108" t="s">
        <v>392</v>
      </c>
      <c r="D772" s="109">
        <v>164417238</v>
      </c>
    </row>
    <row r="773" spans="1:4">
      <c r="A773" s="111" t="s">
        <v>181</v>
      </c>
      <c r="B773">
        <v>0</v>
      </c>
      <c r="C773" s="108" t="s">
        <v>369</v>
      </c>
      <c r="D773" s="109">
        <v>165353585</v>
      </c>
    </row>
    <row r="774" spans="1:4">
      <c r="A774" s="111" t="s">
        <v>181</v>
      </c>
      <c r="B774">
        <v>0</v>
      </c>
      <c r="C774" s="108" t="s">
        <v>278</v>
      </c>
      <c r="D774" s="109">
        <v>165738298</v>
      </c>
    </row>
    <row r="775" spans="1:4">
      <c r="A775" s="110" t="s">
        <v>181</v>
      </c>
      <c r="B775">
        <v>0</v>
      </c>
      <c r="C775" s="108" t="s">
        <v>405</v>
      </c>
      <c r="D775" s="109">
        <v>166171032</v>
      </c>
    </row>
    <row r="776" spans="1:4">
      <c r="A776" s="111" t="s">
        <v>181</v>
      </c>
      <c r="B776">
        <v>0</v>
      </c>
      <c r="C776" s="108" t="s">
        <v>336</v>
      </c>
      <c r="D776" s="109">
        <v>166891140</v>
      </c>
    </row>
    <row r="777" spans="1:4">
      <c r="A777" s="110" t="s">
        <v>181</v>
      </c>
      <c r="B777">
        <v>0</v>
      </c>
      <c r="C777" s="108" t="s">
        <v>393</v>
      </c>
      <c r="D777" s="109">
        <v>172088900</v>
      </c>
    </row>
    <row r="778" spans="1:4">
      <c r="A778" s="110" t="s">
        <v>181</v>
      </c>
      <c r="B778">
        <v>0</v>
      </c>
      <c r="C778" s="108" t="s">
        <v>405</v>
      </c>
      <c r="D778" s="109">
        <v>172825400</v>
      </c>
    </row>
    <row r="779" spans="1:4">
      <c r="A779" s="111" t="s">
        <v>181</v>
      </c>
      <c r="B779">
        <v>0</v>
      </c>
      <c r="C779" s="108" t="s">
        <v>188</v>
      </c>
      <c r="D779" s="109">
        <v>173618396</v>
      </c>
    </row>
    <row r="780" spans="1:4">
      <c r="A780" s="111" t="s">
        <v>181</v>
      </c>
      <c r="B780">
        <v>0</v>
      </c>
      <c r="C780" s="108" t="s">
        <v>267</v>
      </c>
      <c r="D780" s="109">
        <v>174000000</v>
      </c>
    </row>
    <row r="781" spans="1:4">
      <c r="A781" s="111" t="s">
        <v>181</v>
      </c>
      <c r="B781">
        <v>0</v>
      </c>
      <c r="C781" s="108" t="s">
        <v>340</v>
      </c>
      <c r="D781" s="109">
        <v>174294200</v>
      </c>
    </row>
    <row r="782" spans="1:4">
      <c r="A782" s="110" t="s">
        <v>181</v>
      </c>
      <c r="B782">
        <v>0</v>
      </c>
      <c r="C782" s="108" t="s">
        <v>385</v>
      </c>
      <c r="D782" s="109">
        <v>174373600</v>
      </c>
    </row>
    <row r="783" spans="1:4">
      <c r="A783" s="111" t="s">
        <v>181</v>
      </c>
      <c r="B783">
        <v>0</v>
      </c>
      <c r="C783" s="108" t="s">
        <v>358</v>
      </c>
      <c r="D783" s="109">
        <v>174956300</v>
      </c>
    </row>
    <row r="784" spans="1:4">
      <c r="A784" s="110" t="s">
        <v>181</v>
      </c>
      <c r="B784">
        <v>0</v>
      </c>
      <c r="C784" s="108" t="s">
        <v>391</v>
      </c>
      <c r="D784" s="109">
        <v>175494688</v>
      </c>
    </row>
    <row r="785" spans="1:4">
      <c r="A785" s="111" t="s">
        <v>181</v>
      </c>
      <c r="B785">
        <v>0</v>
      </c>
      <c r="C785" s="108" t="s">
        <v>278</v>
      </c>
      <c r="D785" s="109">
        <v>176302000</v>
      </c>
    </row>
    <row r="786" spans="1:4">
      <c r="A786" s="110" t="s">
        <v>181</v>
      </c>
      <c r="B786">
        <v>0</v>
      </c>
      <c r="C786" s="108" t="s">
        <v>401</v>
      </c>
      <c r="D786" s="109">
        <v>179337100</v>
      </c>
    </row>
    <row r="787" spans="1:4">
      <c r="A787" s="110" t="s">
        <v>181</v>
      </c>
      <c r="B787">
        <v>0</v>
      </c>
      <c r="C787" s="108" t="s">
        <v>406</v>
      </c>
      <c r="D787" s="109">
        <v>181038686</v>
      </c>
    </row>
    <row r="788" spans="1:4">
      <c r="A788" s="110" t="s">
        <v>181</v>
      </c>
      <c r="B788">
        <v>0</v>
      </c>
      <c r="C788" s="108" t="s">
        <v>393</v>
      </c>
      <c r="D788" s="109">
        <v>184551361</v>
      </c>
    </row>
    <row r="789" spans="1:4">
      <c r="A789" s="111" t="s">
        <v>181</v>
      </c>
      <c r="B789">
        <v>0</v>
      </c>
      <c r="C789" s="108" t="s">
        <v>187</v>
      </c>
      <c r="D789" s="109">
        <v>186867887</v>
      </c>
    </row>
    <row r="790" spans="1:4">
      <c r="A790" s="111" t="s">
        <v>181</v>
      </c>
      <c r="B790">
        <v>2364</v>
      </c>
      <c r="C790" s="108" t="s">
        <v>189</v>
      </c>
      <c r="D790" s="109">
        <v>190058774</v>
      </c>
    </row>
    <row r="791" spans="1:4">
      <c r="A791" s="111" t="s">
        <v>181</v>
      </c>
      <c r="B791">
        <v>0</v>
      </c>
      <c r="C791" s="108" t="s">
        <v>340</v>
      </c>
      <c r="D791" s="109">
        <v>191921896</v>
      </c>
    </row>
    <row r="792" spans="1:4">
      <c r="A792" s="110" t="s">
        <v>181</v>
      </c>
      <c r="B792">
        <v>0</v>
      </c>
      <c r="C792" s="108" t="s">
        <v>385</v>
      </c>
      <c r="D792" s="109">
        <v>196504049</v>
      </c>
    </row>
    <row r="793" spans="1:4">
      <c r="A793" s="111" t="s">
        <v>181</v>
      </c>
      <c r="B793">
        <v>0</v>
      </c>
      <c r="C793" s="108" t="s">
        <v>278</v>
      </c>
      <c r="D793" s="109">
        <v>204166768</v>
      </c>
    </row>
    <row r="794" spans="1:4">
      <c r="A794" s="110" t="s">
        <v>181</v>
      </c>
      <c r="B794">
        <v>0</v>
      </c>
      <c r="C794" s="108" t="s">
        <v>405</v>
      </c>
      <c r="D794" s="109">
        <v>207402234</v>
      </c>
    </row>
    <row r="795" spans="1:4">
      <c r="A795" s="110" t="s">
        <v>181</v>
      </c>
      <c r="B795">
        <v>0</v>
      </c>
      <c r="C795" s="108" t="s">
        <v>385</v>
      </c>
      <c r="D795" s="109">
        <v>207671524</v>
      </c>
    </row>
    <row r="796" spans="1:4">
      <c r="A796" s="111" t="s">
        <v>181</v>
      </c>
      <c r="B796">
        <v>0</v>
      </c>
      <c r="C796" s="108" t="s">
        <v>329</v>
      </c>
      <c r="D796" s="109">
        <v>227811145</v>
      </c>
    </row>
    <row r="797" spans="1:4">
      <c r="A797" s="111" t="s">
        <v>181</v>
      </c>
      <c r="B797">
        <v>0</v>
      </c>
      <c r="C797" s="108" t="s">
        <v>331</v>
      </c>
      <c r="D797" s="109">
        <v>229366125</v>
      </c>
    </row>
    <row r="798" spans="1:4">
      <c r="A798" s="110" t="s">
        <v>181</v>
      </c>
      <c r="B798">
        <v>0</v>
      </c>
      <c r="C798" s="108" t="s">
        <v>376</v>
      </c>
      <c r="D798" s="109">
        <v>241055540</v>
      </c>
    </row>
    <row r="799" spans="1:4">
      <c r="A799" s="111" t="s">
        <v>181</v>
      </c>
      <c r="B799">
        <v>0</v>
      </c>
      <c r="C799" s="108" t="s">
        <v>370</v>
      </c>
      <c r="D799" s="109">
        <v>248380085</v>
      </c>
    </row>
    <row r="800" spans="1:4">
      <c r="A800" s="111" t="s">
        <v>181</v>
      </c>
      <c r="B800">
        <v>0</v>
      </c>
      <c r="C800" s="108" t="s">
        <v>370</v>
      </c>
      <c r="D800" s="109">
        <v>255315700</v>
      </c>
    </row>
    <row r="801" spans="1:4">
      <c r="A801" s="111" t="s">
        <v>181</v>
      </c>
      <c r="B801">
        <v>0</v>
      </c>
      <c r="C801" s="108" t="s">
        <v>330</v>
      </c>
      <c r="D801" s="109">
        <v>265068870</v>
      </c>
    </row>
    <row r="802" spans="1:4">
      <c r="A802" s="111" t="s">
        <v>181</v>
      </c>
      <c r="B802">
        <v>0</v>
      </c>
      <c r="C802" s="108" t="s">
        <v>186</v>
      </c>
      <c r="D802" s="109">
        <v>265080125</v>
      </c>
    </row>
    <row r="803" spans="1:4">
      <c r="A803" s="110" t="s">
        <v>181</v>
      </c>
      <c r="B803">
        <v>0</v>
      </c>
      <c r="C803" s="108" t="s">
        <v>393</v>
      </c>
      <c r="D803" s="109">
        <v>276936668</v>
      </c>
    </row>
    <row r="804" spans="1:4">
      <c r="A804" s="110" t="s">
        <v>181</v>
      </c>
      <c r="B804">
        <v>0</v>
      </c>
      <c r="C804" s="108" t="s">
        <v>385</v>
      </c>
      <c r="D804" s="109">
        <v>311026096</v>
      </c>
    </row>
    <row r="805" spans="1:4">
      <c r="A805" s="111" t="s">
        <v>181</v>
      </c>
      <c r="B805">
        <v>0</v>
      </c>
      <c r="C805" s="108" t="s">
        <v>363</v>
      </c>
      <c r="D805" s="109">
        <v>312347736</v>
      </c>
    </row>
    <row r="806" spans="1:4">
      <c r="A806" s="111" t="s">
        <v>181</v>
      </c>
      <c r="B806">
        <v>0</v>
      </c>
      <c r="C806" s="108" t="s">
        <v>278</v>
      </c>
      <c r="D806" s="109">
        <v>329127338</v>
      </c>
    </row>
    <row r="807" spans="1:4">
      <c r="A807" s="111" t="s">
        <v>181</v>
      </c>
      <c r="B807">
        <v>0</v>
      </c>
      <c r="C807" s="108" t="s">
        <v>252</v>
      </c>
      <c r="D807" s="109">
        <v>356739494</v>
      </c>
    </row>
    <row r="808" spans="1:4">
      <c r="A808" s="111" t="s">
        <v>181</v>
      </c>
      <c r="B808">
        <v>0</v>
      </c>
      <c r="C808" s="108" t="s">
        <v>279</v>
      </c>
      <c r="D808" s="109">
        <v>375981346</v>
      </c>
    </row>
    <row r="809" spans="1:4">
      <c r="A809" s="110" t="s">
        <v>181</v>
      </c>
      <c r="B809">
        <v>0</v>
      </c>
      <c r="C809" s="108" t="s">
        <v>384</v>
      </c>
      <c r="D809" s="109">
        <v>377302619</v>
      </c>
    </row>
    <row r="810" spans="1:4">
      <c r="A810" s="111" t="s">
        <v>181</v>
      </c>
      <c r="B810">
        <v>0</v>
      </c>
      <c r="C810" s="108" t="s">
        <v>187</v>
      </c>
      <c r="D810" s="109">
        <v>381160731</v>
      </c>
    </row>
    <row r="811" spans="1:4">
      <c r="A811" s="111" t="s">
        <v>181</v>
      </c>
      <c r="B811">
        <v>0</v>
      </c>
      <c r="C811" s="108" t="s">
        <v>340</v>
      </c>
      <c r="D811" s="109">
        <v>387769504</v>
      </c>
    </row>
    <row r="812" spans="1:4">
      <c r="A812" s="111" t="s">
        <v>181</v>
      </c>
      <c r="B812">
        <v>0</v>
      </c>
      <c r="C812" s="108" t="s">
        <v>371</v>
      </c>
      <c r="D812" s="109">
        <v>387987111</v>
      </c>
    </row>
    <row r="813" spans="1:4">
      <c r="A813" s="111" t="s">
        <v>181</v>
      </c>
      <c r="B813">
        <v>0</v>
      </c>
      <c r="C813" s="108" t="s">
        <v>359</v>
      </c>
      <c r="D813" s="109">
        <v>388795994</v>
      </c>
    </row>
    <row r="814" spans="1:4">
      <c r="A814" s="111" t="s">
        <v>181</v>
      </c>
      <c r="B814">
        <v>0</v>
      </c>
      <c r="C814" s="108" t="s">
        <v>339</v>
      </c>
      <c r="D814" s="109">
        <v>391585111</v>
      </c>
    </row>
    <row r="815" spans="1:4">
      <c r="A815" s="110" t="s">
        <v>181</v>
      </c>
      <c r="B815">
        <v>0</v>
      </c>
      <c r="C815" s="108" t="s">
        <v>404</v>
      </c>
      <c r="D815" s="109">
        <v>392982317</v>
      </c>
    </row>
    <row r="816" spans="1:4">
      <c r="A816" s="110" t="s">
        <v>181</v>
      </c>
      <c r="B816">
        <v>0</v>
      </c>
      <c r="C816" s="108" t="s">
        <v>393</v>
      </c>
      <c r="D816" s="109">
        <v>396429105</v>
      </c>
    </row>
    <row r="817" spans="1:4">
      <c r="A817" s="111" t="s">
        <v>181</v>
      </c>
      <c r="B817">
        <v>0</v>
      </c>
      <c r="C817" s="108" t="s">
        <v>358</v>
      </c>
      <c r="D817" s="109">
        <v>437705959</v>
      </c>
    </row>
    <row r="818" spans="1:4">
      <c r="A818" s="111" t="s">
        <v>181</v>
      </c>
      <c r="B818">
        <v>0</v>
      </c>
      <c r="C818" s="108" t="s">
        <v>251</v>
      </c>
      <c r="D818" s="109">
        <v>453051200</v>
      </c>
    </row>
    <row r="819" spans="1:4">
      <c r="A819" s="111" t="s">
        <v>181</v>
      </c>
      <c r="B819">
        <v>0</v>
      </c>
      <c r="C819" s="108" t="s">
        <v>340</v>
      </c>
      <c r="D819" s="109">
        <v>456270164</v>
      </c>
    </row>
    <row r="820" spans="1:4">
      <c r="A820" s="111" t="s">
        <v>181</v>
      </c>
      <c r="B820">
        <v>0</v>
      </c>
      <c r="C820" s="108" t="s">
        <v>187</v>
      </c>
      <c r="D820" s="109">
        <v>467517500</v>
      </c>
    </row>
    <row r="821" spans="1:4">
      <c r="A821" s="111" t="s">
        <v>181</v>
      </c>
      <c r="B821">
        <v>0</v>
      </c>
      <c r="C821" s="108" t="s">
        <v>278</v>
      </c>
      <c r="D821" s="109">
        <v>468634295</v>
      </c>
    </row>
    <row r="822" spans="1:4">
      <c r="A822" s="111" t="s">
        <v>181</v>
      </c>
      <c r="B822">
        <v>0</v>
      </c>
      <c r="C822" s="108" t="s">
        <v>370</v>
      </c>
      <c r="D822" s="109">
        <v>472525119</v>
      </c>
    </row>
    <row r="823" spans="1:4">
      <c r="A823" s="110" t="s">
        <v>181</v>
      </c>
      <c r="B823">
        <v>0</v>
      </c>
      <c r="C823" s="108" t="s">
        <v>405</v>
      </c>
      <c r="D823" s="109">
        <v>489699964</v>
      </c>
    </row>
    <row r="824" spans="1:4">
      <c r="A824" s="111" t="s">
        <v>181</v>
      </c>
      <c r="B824">
        <v>0</v>
      </c>
      <c r="C824" s="108" t="s">
        <v>375</v>
      </c>
      <c r="D824" s="109">
        <v>491001086</v>
      </c>
    </row>
    <row r="825" spans="1:4">
      <c r="A825" s="111" t="s">
        <v>181</v>
      </c>
      <c r="B825">
        <v>0</v>
      </c>
      <c r="C825" s="108" t="s">
        <v>246</v>
      </c>
      <c r="D825" s="109">
        <v>497193490</v>
      </c>
    </row>
    <row r="826" spans="1:4">
      <c r="A826" s="110" t="s">
        <v>181</v>
      </c>
      <c r="B826">
        <v>0</v>
      </c>
      <c r="C826" s="108" t="s">
        <v>393</v>
      </c>
      <c r="D826" s="109">
        <v>515992200</v>
      </c>
    </row>
    <row r="827" spans="1:4">
      <c r="A827" s="110" t="s">
        <v>181</v>
      </c>
      <c r="B827">
        <v>0</v>
      </c>
      <c r="C827" s="108" t="s">
        <v>405</v>
      </c>
      <c r="D827" s="109">
        <v>518198500</v>
      </c>
    </row>
    <row r="828" spans="1:4">
      <c r="A828" s="110" t="s">
        <v>181</v>
      </c>
      <c r="B828">
        <v>0</v>
      </c>
      <c r="C828" s="108" t="s">
        <v>385</v>
      </c>
      <c r="D828" s="109">
        <v>522587200</v>
      </c>
    </row>
    <row r="829" spans="1:4">
      <c r="A829" s="111" t="s">
        <v>181</v>
      </c>
      <c r="B829">
        <v>0</v>
      </c>
      <c r="C829" s="108" t="s">
        <v>340</v>
      </c>
      <c r="D829" s="109">
        <v>522616400</v>
      </c>
    </row>
    <row r="830" spans="1:4">
      <c r="A830" s="111" t="s">
        <v>181</v>
      </c>
      <c r="B830">
        <v>0</v>
      </c>
      <c r="C830" s="108" t="s">
        <v>358</v>
      </c>
      <c r="D830" s="109">
        <v>524602000</v>
      </c>
    </row>
    <row r="831" spans="1:4">
      <c r="A831" s="111" t="s">
        <v>181</v>
      </c>
      <c r="B831">
        <v>0</v>
      </c>
      <c r="C831" s="108" t="s">
        <v>278</v>
      </c>
      <c r="D831" s="109">
        <v>528635900</v>
      </c>
    </row>
    <row r="832" spans="1:4">
      <c r="A832" s="111" t="s">
        <v>181</v>
      </c>
      <c r="B832">
        <v>0</v>
      </c>
      <c r="C832" s="108" t="s">
        <v>358</v>
      </c>
      <c r="D832" s="109">
        <v>574060494</v>
      </c>
    </row>
    <row r="833" spans="1:4">
      <c r="A833" s="111" t="s">
        <v>181</v>
      </c>
      <c r="B833">
        <v>0</v>
      </c>
      <c r="C833" s="108" t="s">
        <v>251</v>
      </c>
      <c r="D833" s="109">
        <v>604039400</v>
      </c>
    </row>
    <row r="834" spans="1:4">
      <c r="A834" s="111" t="s">
        <v>181</v>
      </c>
      <c r="B834">
        <v>0</v>
      </c>
      <c r="C834" s="108" t="s">
        <v>187</v>
      </c>
      <c r="D834" s="109">
        <v>623201800</v>
      </c>
    </row>
    <row r="835" spans="1:4">
      <c r="A835" s="110" t="s">
        <v>181</v>
      </c>
      <c r="B835">
        <v>0</v>
      </c>
      <c r="C835" s="108" t="s">
        <v>395</v>
      </c>
      <c r="D835" s="109">
        <v>635063402</v>
      </c>
    </row>
    <row r="836" spans="1:4">
      <c r="A836" s="111" t="s">
        <v>190</v>
      </c>
      <c r="B836">
        <v>0</v>
      </c>
      <c r="C836" s="108" t="s">
        <v>286</v>
      </c>
      <c r="D836" s="109">
        <v>662365471</v>
      </c>
    </row>
    <row r="837" spans="1:4">
      <c r="A837" s="110" t="s">
        <v>181</v>
      </c>
      <c r="B837">
        <v>0</v>
      </c>
      <c r="C837" s="108" t="s">
        <v>393</v>
      </c>
      <c r="D837" s="109">
        <v>683228800</v>
      </c>
    </row>
    <row r="838" spans="1:4">
      <c r="A838" s="110" t="s">
        <v>181</v>
      </c>
      <c r="B838">
        <v>0</v>
      </c>
      <c r="C838" s="108" t="s">
        <v>405</v>
      </c>
      <c r="D838" s="109">
        <v>690884700</v>
      </c>
    </row>
    <row r="839" spans="1:4">
      <c r="A839" s="110" t="s">
        <v>181</v>
      </c>
      <c r="B839">
        <v>0</v>
      </c>
      <c r="C839" s="108" t="s">
        <v>385</v>
      </c>
      <c r="D839" s="109">
        <v>696741400</v>
      </c>
    </row>
    <row r="840" spans="1:4">
      <c r="A840" s="111" t="s">
        <v>181</v>
      </c>
      <c r="B840">
        <v>0</v>
      </c>
      <c r="C840" s="108" t="s">
        <v>340</v>
      </c>
      <c r="D840" s="109">
        <v>696775400</v>
      </c>
    </row>
    <row r="841" spans="1:4">
      <c r="A841" s="111" t="s">
        <v>181</v>
      </c>
      <c r="B841">
        <v>0</v>
      </c>
      <c r="C841" s="108" t="s">
        <v>358</v>
      </c>
      <c r="D841" s="109">
        <v>699424400</v>
      </c>
    </row>
    <row r="842" spans="1:4">
      <c r="A842" s="111" t="s">
        <v>181</v>
      </c>
      <c r="B842">
        <v>0</v>
      </c>
      <c r="C842" s="108" t="s">
        <v>278</v>
      </c>
      <c r="D842" s="109">
        <v>704800400</v>
      </c>
    </row>
    <row r="843" spans="1:4">
      <c r="A843" s="113" t="s">
        <v>190</v>
      </c>
      <c r="B843" s="115">
        <v>1367</v>
      </c>
      <c r="C843" s="114" t="s">
        <v>323</v>
      </c>
      <c r="D843" s="116">
        <f>759232076-3800000</f>
        <v>755432076</v>
      </c>
    </row>
    <row r="844" spans="1:4">
      <c r="A844" s="111" t="s">
        <v>181</v>
      </c>
      <c r="B844">
        <v>0</v>
      </c>
      <c r="C844" s="108" t="s">
        <v>370</v>
      </c>
      <c r="D844" s="109">
        <v>765416000</v>
      </c>
    </row>
    <row r="845" spans="1:4">
      <c r="A845" s="111" t="s">
        <v>181</v>
      </c>
      <c r="B845">
        <v>634</v>
      </c>
      <c r="C845" s="108" t="s">
        <v>263</v>
      </c>
      <c r="D845" s="109">
        <v>771787882</v>
      </c>
    </row>
    <row r="846" spans="1:4">
      <c r="A846" s="111" t="s">
        <v>181</v>
      </c>
      <c r="B846">
        <v>0</v>
      </c>
      <c r="C846" s="108" t="s">
        <v>373</v>
      </c>
      <c r="D846" s="109">
        <v>806526230</v>
      </c>
    </row>
    <row r="847" spans="1:4">
      <c r="A847" t="s">
        <v>181</v>
      </c>
      <c r="B847">
        <v>1415</v>
      </c>
      <c r="C847" s="108" t="s">
        <v>262</v>
      </c>
      <c r="D847" s="109">
        <v>830845142</v>
      </c>
    </row>
    <row r="848" spans="1:4">
      <c r="A848" s="111" t="s">
        <v>181</v>
      </c>
      <c r="B848">
        <v>369</v>
      </c>
      <c r="C848" s="108" t="s">
        <v>248</v>
      </c>
      <c r="D848" s="109">
        <v>870303336</v>
      </c>
    </row>
    <row r="849" spans="1:4">
      <c r="A849" s="111" t="s">
        <v>181</v>
      </c>
      <c r="B849">
        <v>0</v>
      </c>
      <c r="C849" s="108" t="s">
        <v>188</v>
      </c>
      <c r="D849" s="109">
        <v>984472678</v>
      </c>
    </row>
    <row r="850" spans="1:4">
      <c r="A850" s="111" t="s">
        <v>181</v>
      </c>
      <c r="B850">
        <v>0</v>
      </c>
      <c r="C850" s="108" t="s">
        <v>252</v>
      </c>
      <c r="D850" s="109">
        <v>992968471</v>
      </c>
    </row>
    <row r="851" spans="1:4">
      <c r="A851" s="111" t="s">
        <v>181</v>
      </c>
      <c r="B851">
        <v>0</v>
      </c>
      <c r="C851" s="108" t="s">
        <v>370</v>
      </c>
      <c r="D851" s="109">
        <v>1020428600</v>
      </c>
    </row>
    <row r="852" spans="1:4">
      <c r="A852" s="111" t="s">
        <v>181</v>
      </c>
      <c r="B852">
        <v>0</v>
      </c>
      <c r="C852" s="108" t="s">
        <v>186</v>
      </c>
      <c r="D852" s="109">
        <v>1034200242</v>
      </c>
    </row>
    <row r="853" spans="1:4">
      <c r="A853" s="111" t="s">
        <v>181</v>
      </c>
      <c r="B853">
        <v>0</v>
      </c>
      <c r="C853" s="108" t="s">
        <v>253</v>
      </c>
      <c r="D853" s="109">
        <v>1047501429</v>
      </c>
    </row>
    <row r="854" spans="1:4">
      <c r="A854" s="111" t="s">
        <v>181</v>
      </c>
      <c r="B854">
        <v>0</v>
      </c>
      <c r="C854" s="108" t="s">
        <v>279</v>
      </c>
      <c r="D854" s="109">
        <v>1083176680</v>
      </c>
    </row>
    <row r="855" spans="1:4">
      <c r="A855" s="111" t="s">
        <v>181</v>
      </c>
      <c r="B855">
        <v>905</v>
      </c>
      <c r="C855" s="108" t="s">
        <v>274</v>
      </c>
      <c r="D855" s="109">
        <v>1091800000</v>
      </c>
    </row>
    <row r="856" spans="1:4">
      <c r="A856" s="110" t="s">
        <v>181</v>
      </c>
      <c r="B856">
        <v>0</v>
      </c>
      <c r="C856" s="108" t="s">
        <v>384</v>
      </c>
      <c r="D856" s="109">
        <v>1129493108</v>
      </c>
    </row>
    <row r="857" spans="1:4">
      <c r="A857" s="111" t="s">
        <v>181</v>
      </c>
      <c r="B857">
        <v>0</v>
      </c>
      <c r="C857" s="108" t="s">
        <v>359</v>
      </c>
      <c r="D857" s="109">
        <v>1129688085</v>
      </c>
    </row>
    <row r="858" spans="1:4">
      <c r="A858" s="111" t="s">
        <v>181</v>
      </c>
      <c r="B858">
        <v>0</v>
      </c>
      <c r="C858" s="108" t="s">
        <v>371</v>
      </c>
      <c r="D858" s="109">
        <v>1141217717</v>
      </c>
    </row>
    <row r="859" spans="1:4">
      <c r="A859" s="110" t="s">
        <v>181</v>
      </c>
      <c r="B859">
        <v>0</v>
      </c>
      <c r="C859" s="108" t="s">
        <v>404</v>
      </c>
      <c r="D859" s="109">
        <v>1151420035</v>
      </c>
    </row>
    <row r="860" spans="1:4">
      <c r="A860" s="111" t="s">
        <v>181</v>
      </c>
      <c r="B860">
        <v>0</v>
      </c>
      <c r="C860" s="108" t="s">
        <v>187</v>
      </c>
      <c r="D860" s="109">
        <v>1162302120</v>
      </c>
    </row>
    <row r="861" spans="1:4">
      <c r="A861" s="111" t="s">
        <v>181</v>
      </c>
      <c r="B861">
        <v>0</v>
      </c>
      <c r="C861" s="108" t="s">
        <v>339</v>
      </c>
      <c r="D861" s="109">
        <v>1170566668</v>
      </c>
    </row>
    <row r="862" spans="1:4">
      <c r="A862" s="110" t="s">
        <v>181</v>
      </c>
      <c r="B862">
        <v>0</v>
      </c>
      <c r="C862" s="108" t="s">
        <v>392</v>
      </c>
      <c r="D862" s="109">
        <v>1184239071</v>
      </c>
    </row>
    <row r="863" spans="1:4">
      <c r="A863" s="111" t="s">
        <v>190</v>
      </c>
      <c r="B863">
        <v>1367</v>
      </c>
      <c r="C863" s="108" t="s">
        <v>323</v>
      </c>
      <c r="D863" s="109">
        <v>1200000000</v>
      </c>
    </row>
    <row r="864" spans="1:4">
      <c r="A864" s="111" t="s">
        <v>181</v>
      </c>
      <c r="B864">
        <v>0</v>
      </c>
      <c r="C864" s="108" t="s">
        <v>357</v>
      </c>
      <c r="D864" s="109">
        <v>1208747237</v>
      </c>
    </row>
    <row r="865" spans="1:4">
      <c r="A865" s="111" t="s">
        <v>190</v>
      </c>
      <c r="B865">
        <v>1367</v>
      </c>
      <c r="C865" s="108" t="s">
        <v>323</v>
      </c>
      <c r="D865" s="109">
        <v>1211769964</v>
      </c>
    </row>
    <row r="866" spans="1:4">
      <c r="A866" s="111" t="s">
        <v>181</v>
      </c>
      <c r="B866">
        <v>0</v>
      </c>
      <c r="C866" s="108" t="s">
        <v>336</v>
      </c>
      <c r="D866" s="109">
        <v>1218295264</v>
      </c>
    </row>
    <row r="867" spans="1:4">
      <c r="A867" s="110" t="s">
        <v>181</v>
      </c>
      <c r="B867">
        <v>0</v>
      </c>
      <c r="C867" s="108" t="s">
        <v>383</v>
      </c>
      <c r="D867" s="109">
        <v>1233296195</v>
      </c>
    </row>
    <row r="868" spans="1:4">
      <c r="A868" s="110" t="s">
        <v>181</v>
      </c>
      <c r="B868">
        <v>0</v>
      </c>
      <c r="C868" s="108" t="s">
        <v>406</v>
      </c>
      <c r="D868" s="109">
        <v>1240958267</v>
      </c>
    </row>
    <row r="869" spans="1:4">
      <c r="A869" s="111" t="s">
        <v>181</v>
      </c>
      <c r="B869">
        <v>0</v>
      </c>
      <c r="C869" s="108" t="s">
        <v>369</v>
      </c>
      <c r="D869" s="109">
        <v>1244857641</v>
      </c>
    </row>
    <row r="870" spans="1:4">
      <c r="A870" s="111" t="s">
        <v>181</v>
      </c>
      <c r="B870">
        <v>0</v>
      </c>
      <c r="C870" s="108" t="s">
        <v>277</v>
      </c>
      <c r="D870" s="109">
        <v>1248173573</v>
      </c>
    </row>
    <row r="871" spans="1:4">
      <c r="A871" s="111" t="s">
        <v>190</v>
      </c>
      <c r="B871">
        <v>1367</v>
      </c>
      <c r="C871" s="108" t="s">
        <v>323</v>
      </c>
      <c r="D871" s="109">
        <v>1269383046</v>
      </c>
    </row>
    <row r="872" spans="1:4">
      <c r="A872" s="110" t="s">
        <v>181</v>
      </c>
      <c r="B872">
        <v>0</v>
      </c>
      <c r="C872" s="108" t="s">
        <v>390</v>
      </c>
      <c r="D872" s="109">
        <v>1360506213</v>
      </c>
    </row>
    <row r="873" spans="1:4">
      <c r="A873" s="111" t="s">
        <v>181</v>
      </c>
      <c r="B873">
        <v>0</v>
      </c>
      <c r="C873" s="108" t="s">
        <v>284</v>
      </c>
      <c r="D873" s="109">
        <v>1415624457</v>
      </c>
    </row>
    <row r="874" spans="1:4">
      <c r="A874" s="111" t="s">
        <v>181</v>
      </c>
      <c r="B874">
        <v>0</v>
      </c>
      <c r="C874" s="108" t="s">
        <v>330</v>
      </c>
      <c r="D874" s="109">
        <v>3127121358</v>
      </c>
    </row>
    <row r="875" spans="1:4">
      <c r="A875" s="111" t="s">
        <v>190</v>
      </c>
      <c r="B875">
        <v>0</v>
      </c>
      <c r="C875" s="108" t="s">
        <v>207</v>
      </c>
      <c r="D875" s="109">
        <v>6682824588</v>
      </c>
    </row>
    <row r="876" spans="1:4">
      <c r="A876" s="111" t="s">
        <v>181</v>
      </c>
      <c r="B876">
        <v>0</v>
      </c>
      <c r="C876" s="108" t="s">
        <v>372</v>
      </c>
      <c r="D876" s="109">
        <v>7937346743</v>
      </c>
    </row>
    <row r="877" spans="1:4">
      <c r="A877" s="111" t="s">
        <v>181</v>
      </c>
      <c r="B877">
        <v>0</v>
      </c>
      <c r="C877" s="108" t="s">
        <v>251</v>
      </c>
      <c r="D877" s="109">
        <v>13797841029</v>
      </c>
    </row>
    <row r="878" spans="1:4">
      <c r="A878" s="111" t="s">
        <v>181</v>
      </c>
      <c r="B878">
        <v>0</v>
      </c>
      <c r="C878" s="108" t="s">
        <v>187</v>
      </c>
      <c r="D878" s="109">
        <v>13840471268</v>
      </c>
    </row>
    <row r="879" spans="1:4">
      <c r="A879" s="117" t="s">
        <v>181</v>
      </c>
      <c r="B879" s="115">
        <v>0</v>
      </c>
      <c r="C879" s="114" t="s">
        <v>405</v>
      </c>
      <c r="D879" s="116">
        <f>15302636234- 830845142</f>
        <v>14471791092</v>
      </c>
    </row>
    <row r="880" spans="1:4">
      <c r="A880" s="111" t="s">
        <v>181</v>
      </c>
      <c r="B880">
        <v>0</v>
      </c>
      <c r="C880" s="108" t="s">
        <v>358</v>
      </c>
      <c r="D880" s="109">
        <v>15206693731</v>
      </c>
    </row>
    <row r="881" spans="1:4">
      <c r="A881" s="110" t="s">
        <v>181</v>
      </c>
      <c r="B881">
        <v>0</v>
      </c>
      <c r="C881" s="108" t="s">
        <v>393</v>
      </c>
      <c r="D881" s="109">
        <v>15233944397</v>
      </c>
    </row>
    <row r="882" spans="1:4">
      <c r="A882" s="111" t="s">
        <v>181</v>
      </c>
      <c r="B882">
        <v>0</v>
      </c>
      <c r="C882" s="108" t="s">
        <v>340</v>
      </c>
      <c r="D882" s="109">
        <v>15253758350</v>
      </c>
    </row>
    <row r="883" spans="1:4">
      <c r="A883" s="111" t="s">
        <v>181</v>
      </c>
      <c r="B883">
        <v>0</v>
      </c>
      <c r="C883" s="108" t="s">
        <v>278</v>
      </c>
      <c r="D883" s="109">
        <v>15353260001</v>
      </c>
    </row>
    <row r="884" spans="1:4">
      <c r="A884" s="110" t="s">
        <v>181</v>
      </c>
      <c r="B884">
        <v>0</v>
      </c>
      <c r="C884" s="108" t="s">
        <v>385</v>
      </c>
      <c r="D884" s="109">
        <v>15461770533</v>
      </c>
    </row>
    <row r="885" spans="1:4">
      <c r="A885" s="111" t="s">
        <v>181</v>
      </c>
      <c r="B885">
        <v>0</v>
      </c>
      <c r="C885" s="108" t="s">
        <v>370</v>
      </c>
      <c r="D885" s="109">
        <v>15578825194</v>
      </c>
    </row>
  </sheetData>
  <sortState ref="A2:D885">
    <sortCondition ref="D2:D88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
  <sheetViews>
    <sheetView zoomScale="130" zoomScaleNormal="130" workbookViewId="0">
      <selection activeCell="D11" sqref="D11"/>
    </sheetView>
  </sheetViews>
  <sheetFormatPr baseColWidth="10" defaultRowHeight="15"/>
  <cols>
    <col min="3" max="3" width="18" customWidth="1"/>
    <col min="4" max="4" width="17.5703125" customWidth="1"/>
    <col min="5" max="5" width="16.85546875" customWidth="1"/>
    <col min="6" max="6" width="18.5703125" customWidth="1"/>
    <col min="7" max="7" width="16.5703125" customWidth="1"/>
    <col min="8" max="8" width="20.85546875" customWidth="1"/>
    <col min="9" max="9" width="18.140625" customWidth="1"/>
  </cols>
  <sheetData>
    <row r="2" spans="2:10">
      <c r="C2" t="s">
        <v>172</v>
      </c>
      <c r="D2" t="s">
        <v>173</v>
      </c>
      <c r="E2" t="s">
        <v>174</v>
      </c>
      <c r="F2" t="s">
        <v>175</v>
      </c>
      <c r="G2" t="s">
        <v>176</v>
      </c>
      <c r="H2" t="s">
        <v>177</v>
      </c>
    </row>
    <row r="3" spans="2:10">
      <c r="B3" s="300" t="s">
        <v>178</v>
      </c>
      <c r="C3" s="100">
        <v>9202833815</v>
      </c>
      <c r="D3" s="100">
        <v>5066902170</v>
      </c>
      <c r="E3" s="100">
        <v>535981667</v>
      </c>
      <c r="F3" s="100">
        <v>376886400060</v>
      </c>
      <c r="G3" s="100">
        <v>5931813504</v>
      </c>
      <c r="H3" s="100">
        <v>30364979744</v>
      </c>
      <c r="I3" s="90">
        <f>SUM(C3:H3)</f>
        <v>427988910960</v>
      </c>
    </row>
    <row r="4" spans="2:10">
      <c r="B4" s="300"/>
      <c r="C4" s="100">
        <v>696600000</v>
      </c>
      <c r="D4" s="100">
        <v>2977022194</v>
      </c>
      <c r="E4" s="101"/>
      <c r="F4" s="100">
        <v>215680233889</v>
      </c>
      <c r="G4" s="100">
        <v>478970452</v>
      </c>
      <c r="H4" s="100">
        <v>12212599373</v>
      </c>
      <c r="I4" s="90">
        <f>SUM(C4:H4)</f>
        <v>232045425908</v>
      </c>
      <c r="J4" s="103">
        <f>+I4/I3</f>
        <v>0.54217625729486962</v>
      </c>
    </row>
    <row r="5" spans="2:10">
      <c r="B5" s="301" t="s">
        <v>171</v>
      </c>
      <c r="C5" s="102">
        <f>+'25 - Calidad'!H38</f>
        <v>9202833815</v>
      </c>
      <c r="D5" s="102">
        <f>+'49 - Cobertura'!H28</f>
        <v>5066902170</v>
      </c>
      <c r="E5" s="102">
        <f>+'50 - Superior'!H20</f>
        <v>535981667</v>
      </c>
      <c r="F5" s="102">
        <f>+'103 Admon'!H36</f>
        <v>375806401661</v>
      </c>
      <c r="G5" s="102">
        <f>+'106- Infra'!H24</f>
        <v>5931813504</v>
      </c>
      <c r="H5" s="102">
        <f>+'109 - PAE'!H22</f>
        <v>30364979744</v>
      </c>
    </row>
    <row r="6" spans="2:10">
      <c r="B6" s="301"/>
      <c r="C6" s="102">
        <f>+'25 - Calidad'!H39</f>
        <v>696600000</v>
      </c>
      <c r="D6" s="102">
        <f>+'49 - Cobertura'!H29</f>
        <v>2977022194</v>
      </c>
      <c r="E6" s="102">
        <f>+'50 - Superior'!H21</f>
        <v>0</v>
      </c>
      <c r="F6" s="102">
        <f>+'103 Admon'!H37</f>
        <v>215680233889</v>
      </c>
      <c r="G6" s="102">
        <f>+'106- Infra'!H25</f>
        <v>478970452</v>
      </c>
      <c r="H6" s="102">
        <f>+'109 - PAE'!H23</f>
        <v>12212599373</v>
      </c>
    </row>
    <row r="7" spans="2:10">
      <c r="C7" s="90">
        <f>+C3-C5</f>
        <v>0</v>
      </c>
      <c r="D7" s="90">
        <f t="shared" ref="D7:H7" si="0">+D3-D5</f>
        <v>0</v>
      </c>
      <c r="E7" s="90">
        <f>+E3-E5</f>
        <v>0</v>
      </c>
      <c r="F7" s="90">
        <f t="shared" si="0"/>
        <v>1079998399</v>
      </c>
      <c r="G7" s="90">
        <f t="shared" si="0"/>
        <v>0</v>
      </c>
      <c r="H7" s="90">
        <f t="shared" si="0"/>
        <v>0</v>
      </c>
    </row>
    <row r="8" spans="2:10">
      <c r="C8" s="90">
        <f>+C4-C6</f>
        <v>0</v>
      </c>
      <c r="D8" s="90">
        <f t="shared" ref="D8:H8" si="1">+D4-D6</f>
        <v>0</v>
      </c>
      <c r="E8" s="90">
        <f t="shared" si="1"/>
        <v>0</v>
      </c>
      <c r="F8" s="90">
        <f t="shared" si="1"/>
        <v>0</v>
      </c>
      <c r="G8" s="90">
        <f t="shared" si="1"/>
        <v>0</v>
      </c>
      <c r="H8" s="90">
        <f t="shared" si="1"/>
        <v>0</v>
      </c>
    </row>
  </sheetData>
  <mergeCells count="2">
    <mergeCell ref="B3:B4"/>
    <mergeCell ref="B5: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25 - Calidad</vt:lpstr>
      <vt:lpstr>49 - Cobertura</vt:lpstr>
      <vt:lpstr>50 - Superior</vt:lpstr>
      <vt:lpstr>103 Admon</vt:lpstr>
      <vt:lpstr>106- Infra</vt:lpstr>
      <vt:lpstr>109 - PAE</vt:lpstr>
      <vt:lpstr>Anexos</vt:lpstr>
      <vt:lpstr>Validacion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2024-11-28T17:04:00Z</dcterms:modified>
</cp:coreProperties>
</file>